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bookViews>
    <workbookView xWindow="36616" yWindow="65416" windowWidth="29040" windowHeight="15840" activeTab="0"/>
  </bookViews>
  <sheets>
    <sheet name="Rekapitulace stavby" sheetId="1" r:id="rId1"/>
    <sheet name="1 - oprava hráze a nové o..." sheetId="2" r:id="rId2"/>
    <sheet name="2 - oprava pravého břehu" sheetId="3" r:id="rId3"/>
    <sheet name="3 - oprava levého břehu" sheetId="4" r:id="rId4"/>
    <sheet name="4 - sedimentační hrázka" sheetId="5" r:id="rId5"/>
    <sheet name="5 - rekonstrukce nátokový..." sheetId="6" r:id="rId6"/>
    <sheet name="6 - bezpečnostní přeliv" sheetId="7" r:id="rId7"/>
    <sheet name="7 - výpustné zařízení" sheetId="8" r:id="rId8"/>
    <sheet name="SO 02 - Odbahnění" sheetId="9" r:id="rId9"/>
    <sheet name="VON - Vedlejší a ostatní ..." sheetId="10" r:id="rId10"/>
    <sheet name="Pokyny pro vyplnění" sheetId="11" r:id="rId11"/>
  </sheets>
  <definedNames>
    <definedName name="_xlnm._FilterDatabase" localSheetId="1" hidden="1">'1 - oprava hráze a nové o...'!$C$90:$K$202</definedName>
    <definedName name="_xlnm._FilterDatabase" localSheetId="2" hidden="1">'2 - oprava pravého břehu'!$C$90:$K$164</definedName>
    <definedName name="_xlnm._FilterDatabase" localSheetId="3" hidden="1">'3 - oprava levého břehu'!$C$89:$K$138</definedName>
    <definedName name="_xlnm._FilterDatabase" localSheetId="4" hidden="1">'4 - sedimentační hrázka'!$C$88:$K$130</definedName>
    <definedName name="_xlnm._FilterDatabase" localSheetId="5" hidden="1">'5 - rekonstrukce nátokový...'!$C$89:$K$115</definedName>
    <definedName name="_xlnm._FilterDatabase" localSheetId="6" hidden="1">'6 - bezpečnostní přeliv'!$C$89:$K$128</definedName>
    <definedName name="_xlnm._FilterDatabase" localSheetId="7" hidden="1">'7 - výpustné zařízení'!$C$93:$K$230</definedName>
    <definedName name="_xlnm._FilterDatabase" localSheetId="8" hidden="1">'SO 02 - Odbahnění'!$C$80:$K$99</definedName>
    <definedName name="_xlnm._FilterDatabase" localSheetId="9" hidden="1">'VON - Vedlejší a ostatní ...'!$C$81:$K$89</definedName>
    <definedName name="_xlnm.Print_Area" localSheetId="1">'1 - oprava hráze a nové o...'!$C$4:$J$41,'1 - oprava hráze a nové o...'!$C$47:$J$70,'1 - oprava hráze a nové o...'!$C$76:$K$202</definedName>
    <definedName name="_xlnm.Print_Area" localSheetId="2">'2 - oprava pravého břehu'!$C$4:$J$41,'2 - oprava pravého břehu'!$C$47:$J$70,'2 - oprava pravého břehu'!$C$76:$K$164</definedName>
    <definedName name="_xlnm.Print_Area" localSheetId="3">'3 - oprava levého břehu'!$C$4:$J$41,'3 - oprava levého břehu'!$C$47:$J$69,'3 - oprava levého břehu'!$C$75:$K$138</definedName>
    <definedName name="_xlnm.Print_Area" localSheetId="4">'4 - sedimentační hrázka'!$C$4:$J$41,'4 - sedimentační hrázka'!$C$47:$J$68,'4 - sedimentační hrázka'!$C$74:$K$130</definedName>
    <definedName name="_xlnm.Print_Area" localSheetId="5">'5 - rekonstrukce nátokový...'!$C$4:$J$41,'5 - rekonstrukce nátokový...'!$C$47:$J$69,'5 - rekonstrukce nátokový...'!$C$75:$K$115</definedName>
    <definedName name="_xlnm.Print_Area" localSheetId="6">'6 - bezpečnostní přeliv'!$C$4:$J$41,'6 - bezpečnostní přeliv'!$C$47:$J$69,'6 - bezpečnostní přeliv'!$C$75:$K$128</definedName>
    <definedName name="_xlnm.Print_Area" localSheetId="7">'7 - výpustné zařízení'!$C$4:$J$41,'7 - výpustné zařízení'!$C$47:$J$73,'7 - výpustné zařízení'!$C$79:$K$230</definedName>
    <definedName name="_xlnm.Print_Area" localSheetId="10">'Pokyny pro vyplnění'!$B$2:$K$71,'Pokyny pro vyplnění'!$B$74:$K$118,'Pokyny pro vyplnění'!$B$121:$K$190,'Pokyny pro vyplnění'!$B$198:$K$218</definedName>
    <definedName name="_xlnm.Print_Area" localSheetId="0">'Rekapitulace stavby'!$D$4:$AO$36,'Rekapitulace stavby'!$C$42:$AQ$65</definedName>
    <definedName name="_xlnm.Print_Area" localSheetId="8">'SO 02 - Odbahnění'!$C$4:$J$39,'SO 02 - Odbahnění'!$C$45:$J$62,'SO 02 - Odbahnění'!$C$68:$K$99</definedName>
    <definedName name="_xlnm.Print_Area" localSheetId="9">'VON - Vedlejší a ostatní ...'!$C$4:$J$39,'VON - Vedlejší a ostatní ...'!$C$45:$J$63,'VON - Vedlejší a ostatní ...'!$C$69:$K$89</definedName>
    <definedName name="_xlnm.Print_Titles" localSheetId="0">'Rekapitulace stavby'!$52:$52</definedName>
    <definedName name="_xlnm.Print_Titles" localSheetId="1">'1 - oprava hráze a nové o...'!$90:$90</definedName>
    <definedName name="_xlnm.Print_Titles" localSheetId="2">'2 - oprava pravého břehu'!$90:$90</definedName>
    <definedName name="_xlnm.Print_Titles" localSheetId="3">'3 - oprava levého břehu'!$89:$89</definedName>
    <definedName name="_xlnm.Print_Titles" localSheetId="4">'4 - sedimentační hrázka'!$88:$88</definedName>
    <definedName name="_xlnm.Print_Titles" localSheetId="5">'5 - rekonstrukce nátokový...'!$89:$89</definedName>
    <definedName name="_xlnm.Print_Titles" localSheetId="6">'6 - bezpečnostní přeliv'!$89:$89</definedName>
    <definedName name="_xlnm.Print_Titles" localSheetId="7">'7 - výpustné zařízení'!$93:$93</definedName>
    <definedName name="_xlnm.Print_Titles" localSheetId="8">'SO 02 - Odbahnění'!$80:$80</definedName>
    <definedName name="_xlnm.Print_Titles" localSheetId="9">'VON - Vedlejší a ostatní ...'!$81:$81</definedName>
  </definedNames>
  <calcPr calcId="191029"/>
  <extLst/>
</workbook>
</file>

<file path=xl/sharedStrings.xml><?xml version="1.0" encoding="utf-8"?>
<sst xmlns="http://schemas.openxmlformats.org/spreadsheetml/2006/main" count="6312" uniqueCount="891">
  <si>
    <t>Export Komplet</t>
  </si>
  <si>
    <t>VZ</t>
  </si>
  <si>
    <t>2.0</t>
  </si>
  <si>
    <t/>
  </si>
  <si>
    <t>False</t>
  </si>
  <si>
    <t>{b7fdcb41-be16-4f1b-867e-68803814139c}</t>
  </si>
  <si>
    <t>&gt;&gt;  skryté sloupce  &lt;&lt;</t>
  </si>
  <si>
    <t>0,01</t>
  </si>
  <si>
    <t>21</t>
  </si>
  <si>
    <t>15</t>
  </si>
  <si>
    <t>REKAPITULACE STAVBY</t>
  </si>
  <si>
    <t>v ---  níže se nacházejí doplnkové a pomocné údaje k sestavám  --- v</t>
  </si>
  <si>
    <t>Návod na vyplnění</t>
  </si>
  <si>
    <t>0,001</t>
  </si>
  <si>
    <t>Kód:</t>
  </si>
  <si>
    <t>19-0807</t>
  </si>
  <si>
    <t>Měnit lze pouze buňky se žlutým podbarvením!
1) v Rekapitulaci stavby vyplňte údaje o Uchazeči (přenesou se do ostatních sestav i v jiných listech)
2) na vybraných listech vyplňte v sestavě Soupis prací ceny u položek</t>
  </si>
  <si>
    <t>Stavba:</t>
  </si>
  <si>
    <t>Malý Pěčín, rybník na p.č.432 - obnova nefunkčních objektů a odbahnění</t>
  </si>
  <si>
    <t>KSO:</t>
  </si>
  <si>
    <t>833 15 23</t>
  </si>
  <si>
    <t>CC-CZ:</t>
  </si>
  <si>
    <t>Místo:</t>
  </si>
  <si>
    <t>Malý Pěčín</t>
  </si>
  <si>
    <t>Datum:</t>
  </si>
  <si>
    <t>Zadavatel:</t>
  </si>
  <si>
    <t>IČ:</t>
  </si>
  <si>
    <t xml:space="preserve"> </t>
  </si>
  <si>
    <t>DIČ:</t>
  </si>
  <si>
    <t>Uchazeč:</t>
  </si>
  <si>
    <t>Vyplň údaj</t>
  </si>
  <si>
    <t>Projektant:</t>
  </si>
  <si>
    <t>10291121</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</si>
  <si>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</si>
  <si>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</si>
  <si>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</si>
  <si>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</si>
  <si>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</si>
  <si>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</si>
  <si>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</si>
  <si>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</si>
  <si>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</si>
  <si>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</si>
  <si>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</si>
  <si>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</si>
  <si>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</si>
  <si>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</si>
  <si>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</si>
  <si>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</si>
  <si>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</si>
  <si>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</si>
  <si>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</si>
  <si>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</si>
  <si>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</si>
  <si>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</si>
  <si>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</si>
  <si>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</si>
  <si>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</si>
  <si>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</si>
  <si>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</si>
  <si>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</si>
  <si>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</si>
  <si>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</si>
  <si>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</si>
  <si>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</si>
  <si>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</si>
  <si>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</si>
  <si>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</si>
  <si>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</si>
  <si>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</si>
  <si>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</si>
  <si>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</si>
  <si>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</si>
  <si>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</si>
  <si>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</si>
  <si>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</si>
  <si>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Oprava hráze a technických objektů</t>
  </si>
  <si>
    <t>STA</t>
  </si>
  <si>
    <t>1</t>
  </si>
  <si>
    <t>{f1cf227e-72bb-467d-b7f6-7b215a702b36}</t>
  </si>
  <si>
    <t>2</t>
  </si>
  <si>
    <t>/</t>
  </si>
  <si>
    <t>oprava hráze a nové odtokové koryto</t>
  </si>
  <si>
    <t>Soupis</t>
  </si>
  <si>
    <t>{7c1a7361-bac7-4c59-893a-5aa094570ca8}</t>
  </si>
  <si>
    <t>oprava pravého břehu</t>
  </si>
  <si>
    <t>{28fa3988-4774-434c-90fb-7f8cf05a3730}</t>
  </si>
  <si>
    <t>3</t>
  </si>
  <si>
    <t>oprava levého břehu</t>
  </si>
  <si>
    <t>{dba993f6-fe56-4eeb-bf99-c2cfe072c0dc}</t>
  </si>
  <si>
    <t>4</t>
  </si>
  <si>
    <t>sedimentační hrázka</t>
  </si>
  <si>
    <t>{2a8f9ed2-5041-4adf-8b73-b8a739fca895}</t>
  </si>
  <si>
    <t>5</t>
  </si>
  <si>
    <t>rekonstrukce nátokových objektů</t>
  </si>
  <si>
    <t>{ca1e2786-00fb-482d-8f3d-911d68a8035b}</t>
  </si>
  <si>
    <t>6</t>
  </si>
  <si>
    <t>bezpečnostní přeliv</t>
  </si>
  <si>
    <t>{619affe8-b1e3-43b3-b98a-5f7f8c92703d}</t>
  </si>
  <si>
    <t>7</t>
  </si>
  <si>
    <t>výpustné zařízení</t>
  </si>
  <si>
    <t>{620061e5-2e16-4783-a2c1-2e692e2c24b8}</t>
  </si>
  <si>
    <t>SO 02</t>
  </si>
  <si>
    <t>Odbahnění</t>
  </si>
  <si>
    <t>{0fbd469b-87b5-422e-80c9-123cae452ca9}</t>
  </si>
  <si>
    <t>VON</t>
  </si>
  <si>
    <t>Vedlejší a ostatní náklady</t>
  </si>
  <si>
    <t>{ce74f6e5-b090-4eaf-9843-0e8e2ef29a20}</t>
  </si>
  <si>
    <t>KRYCÍ LIST SOUPISU PRACÍ</t>
  </si>
  <si>
    <t>Objekt:</t>
  </si>
  <si>
    <t>SO 01 - Oprava hráze a technických objektů</t>
  </si>
  <si>
    <t>Soupis:</t>
  </si>
  <si>
    <t>1 - oprava hráze a nové odtokové koryto</t>
  </si>
  <si>
    <t>REKAPITULACE ČLENĚNÍ SOUPISU PRACÍ</t>
  </si>
  <si>
    <t>Kód dílu - Popis</t>
  </si>
  <si>
    <t>Cena celkem [CZK]</t>
  </si>
  <si>
    <t>-1</t>
  </si>
  <si>
    <t>HSV - Práce a dodávky HSV</t>
  </si>
  <si>
    <t xml:space="preserve">    1 - Zemní práce</t>
  </si>
  <si>
    <t xml:space="preserve">    4 - Vodorovné konstrukce</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</si>
  <si>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</si>
  <si>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</si>
  <si>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</si>
  <si>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</si>
  <si>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</si>
  <si>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</si>
  <si>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</si>
  <si>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</si>
  <si>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</si>
  <si>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</si>
  <si>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</si>
  <si>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</si>
  <si>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</si>
  <si>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</si>
  <si>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</si>
  <si>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</si>
  <si>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</si>
  <si>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</si>
  <si>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</si>
  <si>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</si>
  <si>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</si>
  <si>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</si>
  <si>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</si>
  <si>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</si>
  <si>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2019 02</t>
  </si>
  <si>
    <t>-1949309892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</si>
  <si>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</si>
  <si>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</si>
  <si>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</si>
  <si>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65,8"výkres číslo D2</t>
  </si>
  <si>
    <t>111201401</t>
  </si>
  <si>
    <t>Spálení odstraněných křovin a stromů na hromadách průměru kmene do 100 mm pro jakoukoliv plochu</t>
  </si>
  <si>
    <t>2052902225</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</si>
  <si>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</si>
  <si>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111211132</t>
  </si>
  <si>
    <t>Pálení větví stromů se snášením na hromady listnatých v rovině nebo ve svahu do 1:3, průměru kmene přes 30 cm</t>
  </si>
  <si>
    <t>kus</t>
  </si>
  <si>
    <t>-1737351095</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</si>
  <si>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</si>
  <si>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3"výkres číslo D2</t>
  </si>
  <si>
    <t>112101102</t>
  </si>
  <si>
    <t>Odstranění stromů s odřezáním kmene a s odvětvením listnatých, průměru kmene přes 300 do 500 mm</t>
  </si>
  <si>
    <t>-925113633</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</si>
  <si>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</si>
  <si>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112201102</t>
  </si>
  <si>
    <t>Odstranění pařezů s jejich vykopáním, vytrháním nebo odstřelením, s přesekáním kořenů průměru přes 300 do 500 mm</t>
  </si>
  <si>
    <t>-239981221</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</si>
  <si>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</si>
  <si>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121101101</t>
  </si>
  <si>
    <t>Sejmutí ornice nebo lesní půdy s vodorovným přemístěním na hromady v místě upotřebení nebo na dočasné či trvalé skládky se složením, na vzdálenost do 50 m</t>
  </si>
  <si>
    <t>m3</t>
  </si>
  <si>
    <t>845948213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</si>
  <si>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</si>
  <si>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38,4"výkres číslo D2</t>
  </si>
  <si>
    <t>122201102</t>
  </si>
  <si>
    <t>Odkopávky a prokopávky nezapažené s přehozením výkopku na vzdálenost do 3 m nebo s naložením na dopravní prostředek v hornině tř. 3 přes 100 do 1 000 m3</t>
  </si>
  <si>
    <t>1742782737</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</si>
  <si>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</si>
  <si>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343,8"odtěžení zeminy hráze</t>
  </si>
  <si>
    <t>32,9"pro patku opevnění</t>
  </si>
  <si>
    <t>Součet"výkres číslo D2</t>
  </si>
  <si>
    <t>8</t>
  </si>
  <si>
    <t>122201109</t>
  </si>
  <si>
    <t>Odkopávky a prokopávky nezapažené s přehozením výkopku na vzdálenost do 3 m nebo s naložením na dopravní prostředek v hornině tř. 3 Příplatek k cenám za lepivost horniny tř. 3</t>
  </si>
  <si>
    <t>562954791</t>
  </si>
  <si>
    <t>9</t>
  </si>
  <si>
    <t>122201401</t>
  </si>
  <si>
    <t>Vykopávky v zemnících na suchu s přehozením výkopku na vzdálenost do 3 m nebo s naložením na dopravní prostředek v hornině tř. 3 do 100 m3</t>
  </si>
  <si>
    <t>-1533481048</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</si>
  <si>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</si>
  <si>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50,33"výkres číslo D2</t>
  </si>
  <si>
    <t>10</t>
  </si>
  <si>
    <t>122501001</t>
  </si>
  <si>
    <t>Pročištění odtěžené zeminy - zbavení kořenů a nevhodných materiálů</t>
  </si>
  <si>
    <t>-1949618912</t>
  </si>
  <si>
    <t>11</t>
  </si>
  <si>
    <t>124203101</t>
  </si>
  <si>
    <t>Vykopávky pro koryta vodotečí s přehozením výkopku na vzdálenost do 3 m nebo s naložením na dopravní prostředek v hornině tř. 3 do 1 000 m3</t>
  </si>
  <si>
    <t>979230192</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</si>
  <si>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</si>
  <si>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76,4"výkres číslo D2</t>
  </si>
  <si>
    <t>12</t>
  </si>
  <si>
    <t>162201102</t>
  </si>
  <si>
    <t>Vodorovné přemístění výkopku nebo sypaniny po suchu na obvyklém dopravním prostředku, bez naložení výkopku, avšak se složením bez rozhrnutí z horniny tř. 1 až 4 na vzdálenost přes 20 do 50 m</t>
  </si>
  <si>
    <t>1167174997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</si>
  <si>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</si>
  <si>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343,8*0,75"odtěžení zeminy hráze</t>
  </si>
  <si>
    <t>13</t>
  </si>
  <si>
    <t>162301412</t>
  </si>
  <si>
    <t>Vodorovné přemístění větví, kmenů nebo pařezů s naložením, složením a dopravou do 5000 m kmenů stromů listnatých, průměru přes 300 do 500 mm</t>
  </si>
  <si>
    <t>224992097</t>
  </si>
  <si>
    <t xml:space="preserve">Poznámka k souboru cen:
1. Průměr kmene i pařezu se měří v místě řezu.
2. Měrná jednotka je 1 strom.
</t>
  </si>
  <si>
    <t>14</t>
  </si>
  <si>
    <t>162301422</t>
  </si>
  <si>
    <t>Vodorovné přemístění větví, kmenů nebo pařezů s naložením, složením a dopravou do 5000 m pařezů kmenů, průměru přes 300 do 500 mm</t>
  </si>
  <si>
    <t>1987758422</t>
  </si>
  <si>
    <t>162301912</t>
  </si>
  <si>
    <t>Vodorovné přemístění větví, kmenů nebo pařezů s naložením, složením a dopravou Příplatek k cenám za každých dalších i započatých 5000 m přes 5000 m kmenů stromů listnatých, o průměru přes 300 do 500 mm</t>
  </si>
  <si>
    <t>132932245</t>
  </si>
  <si>
    <t>16</t>
  </si>
  <si>
    <t>162301922</t>
  </si>
  <si>
    <t>Vodorovné přemístění větví, kmenů nebo pařezů s naložením, složením a dopravou Příplatek k cenám za každých dalších i započatých 5000 m přes 5000 m pařezů kmenů, průměru přes 300 do 500 mm</t>
  </si>
  <si>
    <t>-258404759</t>
  </si>
  <si>
    <t>17</t>
  </si>
  <si>
    <t>162301999</t>
  </si>
  <si>
    <t>Poplatek za likvidaci smýcených křovin a stromů, pařezů, větví atd.</t>
  </si>
  <si>
    <t>1385464598</t>
  </si>
  <si>
    <t>18</t>
  </si>
  <si>
    <t>162601101</t>
  </si>
  <si>
    <t>Vodorovné přemístění výkopku nebo sypaniny po suchu na obvyklém dopravním prostředku, bez naložení výkopku, avšak se složením bez rozhrnutí z horniny tř. 1 až 4 na vzdálenost přes 3 000 do 4 000 m</t>
  </si>
  <si>
    <t>-1776795715</t>
  </si>
  <si>
    <t>50,330"výkres číslo D2 ze zemníku pro násyp hráze</t>
  </si>
  <si>
    <t>19</t>
  </si>
  <si>
    <t>162701104</t>
  </si>
  <si>
    <t>Vodorovné přemístění výkopku nebo sypaniny po suchu na obvyklém dopravním prostředku, bez naložení výkopku, avšak se složením bez rozhrnutí z horniny tř. 1 až 4 na vzdálenost přes 8 000 do 9 000 m</t>
  </si>
  <si>
    <t>1967272262</t>
  </si>
  <si>
    <t>343,8*0,25"odtěžení zeminy hráze</t>
  </si>
  <si>
    <t>76,4"výkop pro odtokové koryto</t>
  </si>
  <si>
    <t>20</t>
  </si>
  <si>
    <t>167101102</t>
  </si>
  <si>
    <t>Nakládání, skládání a překládání neulehlého výkopku nebo sypaniny nakládání, množství přes 100 m3, z hornin tř. 1 až 4</t>
  </si>
  <si>
    <t>-1534001944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</si>
  <si>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</si>
  <si>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171103201</t>
  </si>
  <si>
    <t>Uložení netříděných sypanin z hornin tř. 1 až 4 do zemních hrází pro jakoukoliv šířku koruny přehradních a jiných vodních nádrží se zhutněním do 100 % PS - koef. C s příměsí jílové hlíny do 20 % objemu</t>
  </si>
  <si>
    <t>1305556954</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</si>
  <si>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</si>
  <si>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308,18"výkres číslo D2</t>
  </si>
  <si>
    <t>22</t>
  </si>
  <si>
    <t>171201201</t>
  </si>
  <si>
    <t>Uložení sypaniny na skládky</t>
  </si>
  <si>
    <t>257408421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</si>
  <si>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</si>
  <si>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23</t>
  </si>
  <si>
    <t>171201211</t>
  </si>
  <si>
    <t>Poplatek za uložení stavebního odpadu na skládce (skládkovné) zeminy a kameniva zatříděného do Katalogu odpadů pod kódem 170 504</t>
  </si>
  <si>
    <t>t</t>
  </si>
  <si>
    <t>-773285222</t>
  </si>
  <si>
    <t xml:space="preserve">Poznámka k souboru cen:
1. Ceny uvedené v souboru cen lze po dohodě upravit podle místních podmínek.
</t>
  </si>
  <si>
    <t>195,25*2</t>
  </si>
  <si>
    <t>24</t>
  </si>
  <si>
    <t>181411122</t>
  </si>
  <si>
    <t>Založení trávníku na půdě předem připravené plochy do 1000 m2 výsevem včetně utažení lučního na svahu přes 1:5 do 1:2</t>
  </si>
  <si>
    <t>-1507015201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</si>
  <si>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</si>
  <si>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239,100"výkres číslo D2</t>
  </si>
  <si>
    <t>25</t>
  </si>
  <si>
    <t>M</t>
  </si>
  <si>
    <t>00572474</t>
  </si>
  <si>
    <t>osivo směs travní krajinná-svahová</t>
  </si>
  <si>
    <t>kg</t>
  </si>
  <si>
    <t>-38834071</t>
  </si>
  <si>
    <t>239,1*0,025 'Přepočtené koeficientem množství</t>
  </si>
  <si>
    <t>26</t>
  </si>
  <si>
    <t>182301122</t>
  </si>
  <si>
    <t>Rozprostření a urovnání ornice ve svahu sklonu přes 1:5 při souvislé ploše do 500 m2, tl. vrstvy přes 100 do 150 mm</t>
  </si>
  <si>
    <t>-822948798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</si>
  <si>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</si>
  <si>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239,1"výkres číslo D2</t>
  </si>
  <si>
    <t>Vodorovné konstrukce</t>
  </si>
  <si>
    <t>27</t>
  </si>
  <si>
    <t>462511270</t>
  </si>
  <si>
    <t>Zához z lomového kamene neupraveného záhozového bez proštěrkování z terénu, hmotnosti jednotlivých kamenů do 200 kg</t>
  </si>
  <si>
    <t>-1861242789</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</si>
  <si>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</si>
  <si>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 xml:space="preserve">32,94"výkres číslo D2 patka </t>
  </si>
  <si>
    <t>52,3*0,3"výkres číslo D2 koryto odtokové</t>
  </si>
  <si>
    <t>Součet</t>
  </si>
  <si>
    <t>28</t>
  </si>
  <si>
    <t>463212121</t>
  </si>
  <si>
    <t>Rovnanina z lomového kamene upraveného, tříděného jakékoliv tloušťky rovnaniny s vyplněním spár a dutin těženým kamenivem</t>
  </si>
  <si>
    <t>-833549278</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</si>
  <si>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</si>
  <si>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39,68"výkres číslo D2</t>
  </si>
  <si>
    <t>29</t>
  </si>
  <si>
    <t>463212191</t>
  </si>
  <si>
    <t>Rovnanina z lomového kamene upraveného, tříděného Příplatek k cenám za vypracování líce</t>
  </si>
  <si>
    <t>-1738075878</t>
  </si>
  <si>
    <t>133"výkres číslo D2</t>
  </si>
  <si>
    <t>Ostatní konstrukce a práce, bourání</t>
  </si>
  <si>
    <t>30</t>
  </si>
  <si>
    <t>960321271</t>
  </si>
  <si>
    <t>Bourání konstrukcí vodních staveb z hladiny, s naložením vybouraných hmot a suti na dopravní prostředek nebo s odklizením na hromady do vzdálenosti 20 m ze železobetonu</t>
  </si>
  <si>
    <t>-1017877449</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</si>
  <si>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</si>
  <si>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112*0,15"výkres číslo D2</t>
  </si>
  <si>
    <t>997</t>
  </si>
  <si>
    <t>Přesun sutě</t>
  </si>
  <si>
    <t>31</t>
  </si>
  <si>
    <t>997321211</t>
  </si>
  <si>
    <t>Svislá doprava suti a vybouraných hmot s naložením do dopravního zařízení a s vyprázdněním dopravního zařízení na hromadu nebo do dopravního prostředku na výšku do 4 m</t>
  </si>
  <si>
    <t>49171737</t>
  </si>
  <si>
    <t xml:space="preserve">Poznámka k souboru cen:
1. Výška svislé dopravy je svislá vzdálenost mezi místem nakládání do zařízení pro svislou dopravu a místem, kde se toto zařízení vyprazdňuje.
2. Ceny nelze použít pro pouhé shazování suti nebo vybouraných hmot z jakékoliv výšky bez užití dopravního zařízení; náklady na toto shazování jsou započteny v cenách souboru cen 960 . . -12 Bourání konstrukcí vodních staveb a 978 02-71 Odstranění poškozených cementových omítek.
</t>
  </si>
  <si>
    <t>32</t>
  </si>
  <si>
    <t>997321511</t>
  </si>
  <si>
    <t>Vodorovná doprava suti a vybouraných hmot bez naložení, s vyložením a hrubým urovnáním po suchu, na vzdálenost do 1 km</t>
  </si>
  <si>
    <t>500577952</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</si>
  <si>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</si>
  <si>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33</t>
  </si>
  <si>
    <t>997321519</t>
  </si>
  <si>
    <t>Vodorovná doprava suti a vybouraných hmot bez naložení, s vyložením a hrubým urovnáním po suchu, na vzdálenost Příplatek k cenám za každý další i započatý 1 km přes 1 km</t>
  </si>
  <si>
    <t>-1842192270</t>
  </si>
  <si>
    <t>47,88*8 'Přepočtené koeficientem množství</t>
  </si>
  <si>
    <t>34</t>
  </si>
  <si>
    <t>94620130</t>
  </si>
  <si>
    <t>poplatek za uložení stavebního odpadu železobetonového zatříděného kódem 170 101</t>
  </si>
  <si>
    <t>849143662</t>
  </si>
  <si>
    <t>998</t>
  </si>
  <si>
    <t>Přesun hmot</t>
  </si>
  <si>
    <t>35</t>
  </si>
  <si>
    <t>998321011</t>
  </si>
  <si>
    <t>Přesun hmot pro objekty hráze přehradní zemní a kamenité dopravní vzdálenost do 500 m</t>
  </si>
  <si>
    <t>-1847002336</t>
  </si>
  <si>
    <t>2 - oprava pravého břehu</t>
  </si>
  <si>
    <t>-1756000702</t>
  </si>
  <si>
    <t>33"výkres číslo D2</t>
  </si>
  <si>
    <t>1259341573</t>
  </si>
  <si>
    <t>482309895</t>
  </si>
  <si>
    <t>20"výkres číslo D2</t>
  </si>
  <si>
    <t>-1461319795</t>
  </si>
  <si>
    <t>1172062931</t>
  </si>
  <si>
    <t>-246118569</t>
  </si>
  <si>
    <t>74,81"sjednocení spádu svahu a výkop zeminy pro patku</t>
  </si>
  <si>
    <t>1479261599</t>
  </si>
  <si>
    <t>919431552</t>
  </si>
  <si>
    <t>761151498</t>
  </si>
  <si>
    <t>-676923966</t>
  </si>
  <si>
    <t>162059811</t>
  </si>
  <si>
    <t>2042808028</t>
  </si>
  <si>
    <t>-389202208</t>
  </si>
  <si>
    <t>-353636509</t>
  </si>
  <si>
    <t>-1841670770</t>
  </si>
  <si>
    <t>74,81*2</t>
  </si>
  <si>
    <t>-1378275721</t>
  </si>
  <si>
    <t xml:space="preserve">42,52"výkres číslo D2 patka </t>
  </si>
  <si>
    <t>-1880481676</t>
  </si>
  <si>
    <t>37,1"výkres číslo D2</t>
  </si>
  <si>
    <t>-1898556677</t>
  </si>
  <si>
    <t>124"výkres číslo D2</t>
  </si>
  <si>
    <t>-822124910</t>
  </si>
  <si>
    <t>13*0,15"výkres číslo D2</t>
  </si>
  <si>
    <t>1596216407</t>
  </si>
  <si>
    <t>1606338881</t>
  </si>
  <si>
    <t>-393938177</t>
  </si>
  <si>
    <t>5,558*8 'Přepočtené koeficientem množství</t>
  </si>
  <si>
    <t>-1608842037</t>
  </si>
  <si>
    <t>-191720588</t>
  </si>
  <si>
    <t>3 - oprava levého břehu</t>
  </si>
  <si>
    <t xml:space="preserve">    3 - Svislé a kompletní konstrukce</t>
  </si>
  <si>
    <t>-66822200</t>
  </si>
  <si>
    <t>67,69"výkop zeminy pro patku</t>
  </si>
  <si>
    <t>2051017496</t>
  </si>
  <si>
    <t>1662535305</t>
  </si>
  <si>
    <t>666115284</t>
  </si>
  <si>
    <t>167101101</t>
  </si>
  <si>
    <t>Nakládání, skládání a překládání neulehlého výkopku nebo sypaniny nakládání, množství do 100 m3, z hornin tř. 1 až 4</t>
  </si>
  <si>
    <t>1132749099</t>
  </si>
  <si>
    <t>957249007</t>
  </si>
  <si>
    <t>162656739</t>
  </si>
  <si>
    <t>-1252128447</t>
  </si>
  <si>
    <t>67,69*2</t>
  </si>
  <si>
    <t>171203111</t>
  </si>
  <si>
    <t>Uložení výkopku bez zhutnění s hrubým rozhrnutím v rovině nebo na svahu do 1:5</t>
  </si>
  <si>
    <t>-792400624</t>
  </si>
  <si>
    <t xml:space="preserve">Poznámka k souboru cen: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</si>
  <si>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4,65"výkres číslo D2 vyrovnání</t>
  </si>
  <si>
    <t>-854607182</t>
  </si>
  <si>
    <t>516991297</t>
  </si>
  <si>
    <t>52*0,025 'Přepočtené koeficientem množství</t>
  </si>
  <si>
    <t>182201101</t>
  </si>
  <si>
    <t>Svahování trvalých svahů do projektovaných profilů s potřebným přemístěním výkopku při svahování násypů v jakékoliv hornině</t>
  </si>
  <si>
    <t>150266032</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</si>
  <si>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</si>
  <si>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Svislé a kompletní konstrukce</t>
  </si>
  <si>
    <t>320101112</t>
  </si>
  <si>
    <t>Osazení betonových a železobetonových prefabrikátů hmotnosti jednotlivě přes 1 000 do 5 000 kg</t>
  </si>
  <si>
    <t>1236197942</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</si>
  <si>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</si>
  <si>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60*0,15"výkres číslo D2 uložení demontovaných želebt panelů</t>
  </si>
  <si>
    <t>457572214</t>
  </si>
  <si>
    <t>Filtrační vrstvy jakékoliv tloušťky a sklonu z hrubého těženého kameniva se zhutněním do 10 pojezdů/m3, frakce od 16-63 do 32-63 mm</t>
  </si>
  <si>
    <t>1229980019</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</si>
  <si>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</si>
  <si>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31,9"výkres číslo D2</t>
  </si>
  <si>
    <t>501632783</t>
  </si>
  <si>
    <t xml:space="preserve">67,69"výkres číslo D2 patka </t>
  </si>
  <si>
    <t>-1890425875</t>
  </si>
  <si>
    <t>4 - sedimentační hrázka</t>
  </si>
  <si>
    <t>-1652905316</t>
  </si>
  <si>
    <t>41,31"výkop zeminy pro patku a zámek</t>
  </si>
  <si>
    <t>-1464692939</t>
  </si>
  <si>
    <t>2139794184</t>
  </si>
  <si>
    <t>45,34"výkres číslo D2 konstrukce hrázky</t>
  </si>
  <si>
    <t>-1618734783</t>
  </si>
  <si>
    <t>1347977668</t>
  </si>
  <si>
    <t>-1829587625</t>
  </si>
  <si>
    <t>966757206</t>
  </si>
  <si>
    <t>-749214063</t>
  </si>
  <si>
    <t>41,31*2</t>
  </si>
  <si>
    <t>1472112789</t>
  </si>
  <si>
    <t xml:space="preserve">4,34"výkres číslo D2 patka </t>
  </si>
  <si>
    <t>-1418071536</t>
  </si>
  <si>
    <t>9,69"výkres číslo D2</t>
  </si>
  <si>
    <t>1017314501</t>
  </si>
  <si>
    <t>-2011576338</t>
  </si>
  <si>
    <t>5 - rekonstrukce nátokových objektů</t>
  </si>
  <si>
    <t>132201101</t>
  </si>
  <si>
    <t>Hloubení zapažených i nezapažených rýh šířky do 600 mm s urovnáním dna do předepsaného profilu a spádu v hornině tř. 3 do 100 m3</t>
  </si>
  <si>
    <t>-137596444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</si>
  <si>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</si>
  <si>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2,25*0,5*0,5"výkres číslo D2</t>
  </si>
  <si>
    <t>-272036695</t>
  </si>
  <si>
    <t>321311115</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</si>
  <si>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</si>
  <si>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-1330625455</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</si>
  <si>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</si>
  <si>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2,25*0,5*1,8"výkres číslo D2</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</si>
  <si>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</si>
  <si>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</si>
  <si>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-703919467</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</si>
  <si>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</si>
  <si>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(2,25+0,5)*2*1,8"výkres číslo D2</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</si>
  <si>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</si>
  <si>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</si>
  <si>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1497029643</t>
  </si>
  <si>
    <t>1782001507</t>
  </si>
  <si>
    <t>8*0,5"výkres číslo D2</t>
  </si>
  <si>
    <t>469789909</t>
  </si>
  <si>
    <t>8"výkres číslo D2</t>
  </si>
  <si>
    <t>-769240796</t>
  </si>
  <si>
    <t>6 - bezpečnostní přeliv</t>
  </si>
  <si>
    <t>6*2*0,5*0,6"výkres číslo D2</t>
  </si>
  <si>
    <t>321321115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</si>
  <si>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</si>
  <si>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6*2*0,5*1"výkres číslo D2</t>
  </si>
  <si>
    <t>(6*+0,5)*2*0,4*2"výkres číslo D2</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</si>
  <si>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</si>
  <si>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</si>
  <si>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-745529192</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</si>
  <si>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</si>
  <si>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(6*0,5*4+(6+0,5)*2*1*2)*4,44*1,25*0,001"výkres číslo D2</t>
  </si>
  <si>
    <t>451316112</t>
  </si>
  <si>
    <t>Podklad pod dlažbu z betonu prostého se zvýšenými nároky na prostředí tř. C 25/30 tl. přes 100 do 150 mm</t>
  </si>
  <si>
    <t>2111538264</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</si>
  <si>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</si>
  <si>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4,5*6"výkres číslo D2</t>
  </si>
  <si>
    <t>451571112</t>
  </si>
  <si>
    <t>Lože pod dlažby ze štěrkopísků, tl. vrstvy přes 100 do 150 mm</t>
  </si>
  <si>
    <t>-1173075638</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</si>
  <si>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</si>
  <si>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465513227</t>
  </si>
  <si>
    <t>Dlažba z lomového kamene lomařsky upraveného na cementovou maltu, s vyspárováním cementovou maltou, tl. kamene 250 mm</t>
  </si>
  <si>
    <t>1833844135</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</si>
  <si>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</si>
  <si>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7 - výpustné zařízení</t>
  </si>
  <si>
    <t xml:space="preserve">    8 - Trubní vedení</t>
  </si>
  <si>
    <t>PSV - Práce a dodávky PSV</t>
  </si>
  <si>
    <t xml:space="preserve">    767 - Konstrukce zámečnické</t>
  </si>
  <si>
    <t>115101201</t>
  </si>
  <si>
    <t>Čerpání vody na dopravní výšku do 10 m s uvažovaným průměrným přítokem do 500 l/min</t>
  </si>
  <si>
    <t>hod</t>
  </si>
  <si>
    <t>-1991341636</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</si>
  <si>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</si>
  <si>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8*10"výkres číslo D3</t>
  </si>
  <si>
    <t>-440853139</t>
  </si>
  <si>
    <t>(32-5,1)*1*0,15"výkres číslo D3</t>
  </si>
  <si>
    <t>776406034</t>
  </si>
  <si>
    <t>(15*3,4*0,5+9*2,5*0,5)*4"výkres číslo D3</t>
  </si>
  <si>
    <t>160388342</t>
  </si>
  <si>
    <t>132201201</t>
  </si>
  <si>
    <t>Hloubení zapažených i nezapažených rýh šířky přes 600 do 2 000 mm s urovnáním dna do předepsaného profilu a spádu v hornině tř. 3 do 100 m3</t>
  </si>
  <si>
    <t>2062298437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</si>
  <si>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</si>
  <si>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(32-5)*1*(2+1,3)*0,5"výkres číslo D3</t>
  </si>
  <si>
    <t>132201209</t>
  </si>
  <si>
    <t>Hloubení zapažených i nezapažených rýh šířky přes 600 do 2 000 mm s urovnáním dna do předepsaného profilu a spádu v hornině tř. 3 Příplatek k cenám za lepivost horniny tř. 3</t>
  </si>
  <si>
    <t>223730435</t>
  </si>
  <si>
    <t>133201101</t>
  </si>
  <si>
    <t>Hloubení zapažených i nezapažených šachet s případným nutným přemístěním výkopku ve výkopišti v hornině tř. 3 do 100 m3</t>
  </si>
  <si>
    <t>2117458378</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</si>
  <si>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</si>
  <si>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0,85*0,8*0,5+3*3*0,8</t>
  </si>
  <si>
    <t>2,5*2,5*1,5</t>
  </si>
  <si>
    <t>Součet"výkres číslo D3</t>
  </si>
  <si>
    <t>133201109</t>
  </si>
  <si>
    <t>Hloubení zapažených i nezapažených šachet s případným nutným přemístěním výkopku ve výkopišti v hornině tř. 3 Příplatek k cenám za lepivost horniny tř. 3</t>
  </si>
  <si>
    <t>1345064817</t>
  </si>
  <si>
    <t>1583543848</t>
  </si>
  <si>
    <t>-1675522318</t>
  </si>
  <si>
    <t>44,55</t>
  </si>
  <si>
    <t>-38,614</t>
  </si>
  <si>
    <t>696171888</t>
  </si>
  <si>
    <t>1548580015</t>
  </si>
  <si>
    <t>-2093597988</t>
  </si>
  <si>
    <t>15,311*2</t>
  </si>
  <si>
    <t>174101101</t>
  </si>
  <si>
    <t>Zásyp sypaninou z jakékoliv horniny s uložením výkopku ve vrstvách se zhutněním jam, šachet, rýh nebo kolem objektů v těchto vykopávkách</t>
  </si>
  <si>
    <t>1366228004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</si>
  <si>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</si>
  <si>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-(32-5)*1*(0,1+0,4)"výkres číslo D3 lože a obsyp</t>
  </si>
  <si>
    <t>(2,5*2,5-pi*0,62*0,62)*1,5</t>
  </si>
  <si>
    <t>175151101</t>
  </si>
  <si>
    <t>Obsypání potrubí strojně sypaninou z vhodných hornin tř. 1 až 4 nebo materiálem připraveným podél výkopu ve vzdálenosti do 3 m od jeho kraje, pro jakoukoliv hloubku výkopu a míru zhutnění bez prohození sypaniny</t>
  </si>
  <si>
    <t>-1691139705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</si>
  <si>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</si>
  <si>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43,45*1*0,4"výkres číslo D3</t>
  </si>
  <si>
    <t>58337310</t>
  </si>
  <si>
    <t>štěrkopísek frakce 0/4</t>
  </si>
  <si>
    <t>1686589445</t>
  </si>
  <si>
    <t>17,38*2 'Přepočtené koeficientem množství</t>
  </si>
  <si>
    <t>181301102</t>
  </si>
  <si>
    <t>Rozprostření a urovnání ornice v rovině nebo ve svahu sklonu do 1:5 při souvislé ploše do 500 m2, tl. vrstvy přes 100 do 150 mm</t>
  </si>
  <si>
    <t>540120706</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</si>
  <si>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</si>
  <si>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(32-5,1)*1"výkres číslo D3</t>
  </si>
  <si>
    <t>66578970</t>
  </si>
  <si>
    <t>1*0,97*4,2"výkres číslo D7</t>
  </si>
  <si>
    <t>SPCM3201</t>
  </si>
  <si>
    <t>prefabrikovaný železobetonový požerák dvoudlužový uzavřený vni rozměr 80 x 80cm, celková délka 420cm</t>
  </si>
  <si>
    <t>-332576477</t>
  </si>
  <si>
    <t>1"výkres číslo D7</t>
  </si>
  <si>
    <t>2072620058</t>
  </si>
  <si>
    <t>0,85*0,8*0,8+0,8*0,72*0,6</t>
  </si>
  <si>
    <t>1,97*2,09*1</t>
  </si>
  <si>
    <t>Součet"výkres číslo D7</t>
  </si>
  <si>
    <t>831405426</t>
  </si>
  <si>
    <t>(0,85+0,8)*2*0,3</t>
  </si>
  <si>
    <t>(0,8+0,72)*2*0,6</t>
  </si>
  <si>
    <t>(1,97+2,09)*2*1</t>
  </si>
  <si>
    <t>1963805386</t>
  </si>
  <si>
    <t>350501501</t>
  </si>
  <si>
    <t xml:space="preserve">Dodávka a osazení silníčního panelu IZD 11/872 263 x 236 x 15cm </t>
  </si>
  <si>
    <t>-932464263</t>
  </si>
  <si>
    <t>451541111</t>
  </si>
  <si>
    <t>Lože pod potrubí, stoky a drobné objekty v otevřeném výkopu ze štěrkodrtě 0-63 mm</t>
  </si>
  <si>
    <t>-1857879858</t>
  </si>
  <si>
    <t xml:space="preserve">Poznámka k souboru cen:
1. Ceny -1111 a -1192 lze použít i pro zřízení sběrných vrstev nad drenážními trubkami.
2. V cenách -5111 a -1192 jsou započteny i náklady na prohození výkopku získaného při zemních pracích.
</t>
  </si>
  <si>
    <t>2,5*2,5*0,1</t>
  </si>
  <si>
    <t>451572111</t>
  </si>
  <si>
    <t>Lože pod potrubí, stoky a drobné objekty v otevřeném výkopu z kameniva drobného těženého 0 až 4 mm</t>
  </si>
  <si>
    <t>-1740715324</t>
  </si>
  <si>
    <t>43,45*1*0,1"výkres číslo D3</t>
  </si>
  <si>
    <t>452311141</t>
  </si>
  <si>
    <t>Podkladní a zajišťovací konstrukce z betonu prostého v otevřeném výkopu desky pod potrubí, stoky a drobné objekty z betonu tř. C 16/20</t>
  </si>
  <si>
    <t>-157103987</t>
  </si>
  <si>
    <t xml:space="preserve">Poznámka k souboru cen:
1. Ceny -1121 až -1191 a -1192 lze použít i pro ochrannou vrstvu pod železobetonové konstrukce.
2. Ceny -2121 až -2191 a -2192 jsou určeny pro jakékoliv úkosy sedel.
</t>
  </si>
  <si>
    <t>2,5*2,5*0,1"výkres číslo D3</t>
  </si>
  <si>
    <t>888407511</t>
  </si>
  <si>
    <t>(2+1)*0,5*1*0,3+1*0,75*0,3"výkres číslo D7</t>
  </si>
  <si>
    <t>642350604</t>
  </si>
  <si>
    <t>Trubní vedení</t>
  </si>
  <si>
    <t>850501501</t>
  </si>
  <si>
    <t>Napojení nátokového a odtokového potrubí DN 300 na požerák</t>
  </si>
  <si>
    <t>-1466767887</t>
  </si>
  <si>
    <t>2"výkres číslo D7</t>
  </si>
  <si>
    <t>871370420</t>
  </si>
  <si>
    <t>Montáž kanalizačního potrubí z plastů z polypropylenu PP korugovaného nebo žebrovaného SN 12 DN 300</t>
  </si>
  <si>
    <t>m</t>
  </si>
  <si>
    <t>396531140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</si>
  <si>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</si>
  <si>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43,45"výkres číslo D2</t>
  </si>
  <si>
    <t>28614133</t>
  </si>
  <si>
    <t>trubka kanalizační žebrovaná PP vnitřní průměr 300mm, dl. 6m</t>
  </si>
  <si>
    <t>1317865268</t>
  </si>
  <si>
    <t>28614132</t>
  </si>
  <si>
    <t>trubka kanalizační žebrovaná PP vnitřní průměr 300mm, dl. 5m</t>
  </si>
  <si>
    <t>-1849865793</t>
  </si>
  <si>
    <t>877370430</t>
  </si>
  <si>
    <t>Montáž tvarovek na kanalizačním plastovém potrubí z polypropylenu PP korugovaného nebo žebrovaného spojek, redukcí nebo navrtávacích sedel DN 300</t>
  </si>
  <si>
    <t>-1654576188</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</si>
  <si>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</si>
  <si>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1"výkres číslo D3</t>
  </si>
  <si>
    <t>28617423</t>
  </si>
  <si>
    <t>spojka přesuvná kanalizace PP korugované DN 300</t>
  </si>
  <si>
    <t>836140452</t>
  </si>
  <si>
    <t>877370440</t>
  </si>
  <si>
    <t>Montáž tvarovek na kanalizačním plastovém potrubí z polypropylenu PP korugovaného nebo žebrovaného šachtových vložek DN 300</t>
  </si>
  <si>
    <t>720390235</t>
  </si>
  <si>
    <t>36</t>
  </si>
  <si>
    <t>28617483</t>
  </si>
  <si>
    <t>vložka šachtová kanalizace PP korugované DN 300</t>
  </si>
  <si>
    <t>-349284685</t>
  </si>
  <si>
    <t>37</t>
  </si>
  <si>
    <t>894411121</t>
  </si>
  <si>
    <t>Zřízení šachet kanalizačních z betonových dílců výšky vstupu do 1,50 m s obložením dna betonem tř. C 25/30, na potrubí DN přes 200 do 300</t>
  </si>
  <si>
    <t>756171955</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</si>
  <si>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</si>
  <si>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38</t>
  </si>
  <si>
    <t>59224029</t>
  </si>
  <si>
    <t>dno betonové šachtové DN 300 betonový žlab i nástupnice   100 x 78,5 x 15 cm</t>
  </si>
  <si>
    <t>-375216851</t>
  </si>
  <si>
    <t>39</t>
  </si>
  <si>
    <t>59224056</t>
  </si>
  <si>
    <t>kónus pro kanalizační šachty s kapsovým stupadlem 100/62,5 x 67 x 12 cm</t>
  </si>
  <si>
    <t>-822203181</t>
  </si>
  <si>
    <t>40</t>
  </si>
  <si>
    <t>59224051</t>
  </si>
  <si>
    <t>skruž pro kanalizační šachty se zabudovanými stupadly 100 x 50 x 12 cm</t>
  </si>
  <si>
    <t>144908055</t>
  </si>
  <si>
    <t>41</t>
  </si>
  <si>
    <t>59224348</t>
  </si>
  <si>
    <t>těsnění elastomerové pro spojení šachetních dílů DN 1000</t>
  </si>
  <si>
    <t>-130587230</t>
  </si>
  <si>
    <t>42</t>
  </si>
  <si>
    <t>899103112</t>
  </si>
  <si>
    <t>Osazení poklopů litinových a ocelových včetně rámů pro třídu zatížení B125, C250</t>
  </si>
  <si>
    <t>-828547748</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</si>
  <si>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</si>
  <si>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43</t>
  </si>
  <si>
    <t>55241011</t>
  </si>
  <si>
    <t>poklop třída B 125, kruhový rám, vstup 600 mm bez ventilace</t>
  </si>
  <si>
    <t>-262324512</t>
  </si>
  <si>
    <t>44</t>
  </si>
  <si>
    <t>934956123</t>
  </si>
  <si>
    <t>Přepadová a ochranná zařízení nádrží dřevěná hradítka (dluže požeráku) š.150 mm, bez nátěru, s potřebným kováním z dubového dřeva, tl. 40 mm</t>
  </si>
  <si>
    <t>1141175394</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</si>
  <si>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</si>
  <si>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1*3*2"výkres číslo D7</t>
  </si>
  <si>
    <t>45</t>
  </si>
  <si>
    <t>969021131</t>
  </si>
  <si>
    <t>Vybourání kanalizačního potrubí DN do 300 mm</t>
  </si>
  <si>
    <t>1212285424</t>
  </si>
  <si>
    <t>27,1+13,3"výkres číslo D3</t>
  </si>
  <si>
    <t>46</t>
  </si>
  <si>
    <t>980821001</t>
  </si>
  <si>
    <t>Demontáž a likvidace stávajícího výpustného zařízení</t>
  </si>
  <si>
    <t>kč</t>
  </si>
  <si>
    <t>1935904926</t>
  </si>
  <si>
    <t>47</t>
  </si>
  <si>
    <t>PSV</t>
  </si>
  <si>
    <t>Práce a dodávky PSV</t>
  </si>
  <si>
    <t>767</t>
  </si>
  <si>
    <t>Konstrukce zámečnické</t>
  </si>
  <si>
    <t>48</t>
  </si>
  <si>
    <t>767101501</t>
  </si>
  <si>
    <t>Dodávka a montáž ocelových česlí nátokového objektu 50 65cm s roztečí 2,5cm, zinkované</t>
  </si>
  <si>
    <t>-1183727861</t>
  </si>
  <si>
    <t>49</t>
  </si>
  <si>
    <t>767101502</t>
  </si>
  <si>
    <t>Dodávka a osazení ocelového poklopu požeráku 100 x 100cm včetně rámu, uzamykatelný, povrchová úprava zinkováním</t>
  </si>
  <si>
    <t>1633770786</t>
  </si>
  <si>
    <t>SO 02 - Odbahnění</t>
  </si>
  <si>
    <t>122703601</t>
  </si>
  <si>
    <t>Odstranění nánosů z vypuštěných vodních nádrží nebo rybníků s uložením do hromad na vzdálenost do 20 m ve výkopišti při únosnosti dna přes 15 kPa do 40 kPa</t>
  </si>
  <si>
    <t>-963561106</t>
  </si>
  <si>
    <t xml:space="preserve">Poznámka k souboru cen:
1. Ceny nelze použít:
a) pro odstraňování nánosu z nádrží se zpevněnými stěnami a dnem;
b) předepisuje-li projekt ponechání části vrstvy nánosu na dně.
2. V cenách nejsou započteny náklady na provedení a udržování odvodňovacích příkopů; tyto práce, jsou-li projektem předepsány, se oceňují cenami souboru cen 125 70-33 Čištění melioračních kanálů.
3. Množství měrných jednotek se určí v m3 nánosu v rostlém stavu.
4. Vodorovné přemístění nánosu přes 20 m těžními stroji, které vyvozují malý specifický tlak na nános se oceňuje cenami souboru cen 162 25-3 . Vodorovné přemístění nánosu z vodních nádrží nebo rybníků.
</t>
  </si>
  <si>
    <t>685"výkres číslo D.2</t>
  </si>
  <si>
    <t>162301101</t>
  </si>
  <si>
    <t>Vodorovné přemístění výkopku nebo sypaniny po suchu na obvyklém dopravním prostředku, bez naložení výkopku, avšak se složením bez rozhrnutí z horniny tř. 1 až 4 na vzdálenost přes 50 do 500 m</t>
  </si>
  <si>
    <t>1844111230</t>
  </si>
  <si>
    <t>-1519657140</t>
  </si>
  <si>
    <t>171206111</t>
  </si>
  <si>
    <t>Uložení zemin schopných zúrodnění nebo výsypek do násypů předepsaných tvarů s urovnáním</t>
  </si>
  <si>
    <t>-950421345</t>
  </si>
  <si>
    <t>181006111</t>
  </si>
  <si>
    <t>Rozprostření zemin schopných zúrodnění v rovině a ve sklonu do 1:5, tloušťka vrstvy do 0,10 m</t>
  </si>
  <si>
    <t>1885566331</t>
  </si>
  <si>
    <t>685/0,1"výkres číslo D.2</t>
  </si>
  <si>
    <t>182101101</t>
  </si>
  <si>
    <t>Svahování trvalých svahů do projektovaných profilů s potřebným přemístěním výkopku při svahování v zářezech v hornině tř. 1 až 4</t>
  </si>
  <si>
    <t>-1943945367</t>
  </si>
  <si>
    <t>2830*1,1"výkres číslo D.2</t>
  </si>
  <si>
    <t>VON - Vedlejší a ostatní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</si>
  <si>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</si>
  <si>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</si>
  <si>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</si>
  <si>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</si>
  <si>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</si>
  <si>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</si>
  <si>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</si>
  <si>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012203000</t>
  </si>
  <si>
    <t>Geodetické práce při provádění stavby</t>
  </si>
  <si>
    <t>…</t>
  </si>
  <si>
    <t>1024</t>
  </si>
  <si>
    <t>-943478335</t>
  </si>
  <si>
    <t>012303000</t>
  </si>
  <si>
    <t>Geodetické práce po výstavbě</t>
  </si>
  <si>
    <t>-1973653271</t>
  </si>
  <si>
    <t>013254001</t>
  </si>
  <si>
    <t>Dokumentace skutečného provedení stavby prováděna dle vyhlášky č.499/2006 sb. příloha č.7- 3x tištěné paré, 1x elektronicky na CD</t>
  </si>
  <si>
    <t>-1039336378</t>
  </si>
  <si>
    <t>VRN3</t>
  </si>
  <si>
    <t>Zařízení staveniště</t>
  </si>
  <si>
    <t>030001000</t>
  </si>
  <si>
    <t>-1027144504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</si>
  <si>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</si>
  <si>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</si>
  <si>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</si>
  <si>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</si>
  <si>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</si>
  <si>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</si>
  <si>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</si>
  <si>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</si>
  <si>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</si>
  <si>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</si>
  <si>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</si>
  <si>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</si>
  <si>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</si>
  <si>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</si>
  <si>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</si>
  <si>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</si>
  <si>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</si>
  <si>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</si>
  <si>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</si>
  <si>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</si>
  <si>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</si>
  <si>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</si>
  <si>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</si>
  <si>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</si>
  <si>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</si>
  <si>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</si>
  <si>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</si>
  <si>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</si>
  <si>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</si>
  <si>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</si>
  <si>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</si>
  <si>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</si>
  <si>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</si>
  <si>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</si>
  <si>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</si>
  <si>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</si>
  <si>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</si>
  <si>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</si>
  <si>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</si>
  <si>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</si>
  <si>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</si>
  <si>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</si>
  <si>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</si>
  <si>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</si>
  <si>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</si>
  <si>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</si>
  <si>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</si>
  <si>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</si>
  <si>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</si>
  <si>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</si>
  <si>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</si>
  <si>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</si>
  <si>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</si>
  <si>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</si>
  <si>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</si>
  <si>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</si>
  <si>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</si>
  <si>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</si>
  <si>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</si>
  <si>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</si>
  <si>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</si>
  <si>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</si>
  <si>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</si>
  <si>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</si>
  <si>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</si>
  <si>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</si>
  <si>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</si>
  <si>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</si>
  <si>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</si>
  <si>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</si>
  <si>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</si>
  <si>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</si>
  <si>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</si>
  <si>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</si>
  <si>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</si>
  <si>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</si>
  <si>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</si>
  <si>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</si>
  <si>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</si>
  <si>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</si>
  <si>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</si>
  <si>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</si>
  <si>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</si>
  <si>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</si>
  <si>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</si>
  <si>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</si>
  <si>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</si>
  <si>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</si>
  <si>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</si>
  <si>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</si>
  <si>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</si>
  <si>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</si>
  <si>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</si>
  <si>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</si>
  <si>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</si>
  <si>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</si>
  <si>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</si>
  <si>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</si>
  <si>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</si>
  <si>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</si>
  <si>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</si>
  <si>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</si>
  <si>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</si>
  <si>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</si>
  <si>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</si>
  <si>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</si>
  <si>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</si>
  <si>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</si>
  <si>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</si>
  <si>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</si>
  <si>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</si>
  <si>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</si>
  <si>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</si>
  <si>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</si>
  <si>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</si>
  <si>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</si>
  <si>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</si>
  <si>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</si>
  <si>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</si>
  <si>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</si>
  <si>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</si>
  <si>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</si>
  <si>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</si>
  <si>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</si>
  <si>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</si>
  <si>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</si>
  <si>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</si>
  <si>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</si>
  <si>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</si>
  <si>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</si>
  <si>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</si>
  <si>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</si>
  <si>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</si>
  <si>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</si>
  <si>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</si>
  <si>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</si>
  <si>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</si>
  <si>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</si>
  <si>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</si>
  <si>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</si>
  <si>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</si>
  <si>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</si>
  <si>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</si>
  <si>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</si>
  <si>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</si>
  <si>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</si>
  <si>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</si>
  <si>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</si>
  <si>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</si>
  <si>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</si>
  <si>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</si>
  <si>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</si>
  <si>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</si>
  <si>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</si>
  <si>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</si>
  <si>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</si>
  <si>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</si>
  <si>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</si>
  <si>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</si>
  <si>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</si>
  <si>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</si>
  <si>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</si>
  <si>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</si>
  <si>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</si>
  <si>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</si>
  <si>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</si>
  <si>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</si>
  <si>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</si>
  <si>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</si>
  <si>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</si>
  <si>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</si>
  <si>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</si>
  <si>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</si>
  <si>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</si>
  <si>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</si>
  <si>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</si>
  <si>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</si>
  <si>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</si>
  <si>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</si>
  <si>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</si>
  <si>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</si>
  <si>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</si>
  <si>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</si>
  <si>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Ing. Zdeněk Hejtman</t>
  </si>
  <si>
    <t>='Rekapitulace stavby'!AN13</t>
  </si>
  <si>
    <t>='Rekapitulace stavby'!E14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</si>
</sst>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49" fontId="3" fillId="2" borderId="0" xfId="0" applyNumberFormat="1" applyFont="1" applyFill="1" applyAlignment="1" applyProtection="1">
      <alignment horizontal="left" vertical="center"/>
      <protection locked="0"/>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0" fontId="28"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locked="0"/>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Border="1" applyAlignment="1">
      <alignment vertical="center" wrapText="1"/>
    </xf>
    <xf numFmtId="0" fontId="7" fillId="0" borderId="3" xfId="0" applyFont="1" applyBorder="1" applyAlignment="1">
      <alignment vertical="center"/>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Border="1" applyAlignment="1">
      <alignment horizontal="center" vertical="center" wrapText="1"/>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4" fontId="21" fillId="2" borderId="22" xfId="0" applyNumberFormat="1" applyFont="1" applyFill="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4" fontId="36" fillId="2" borderId="22" xfId="0" applyNumberFormat="1" applyFont="1" applyFill="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lignment horizontal="center" vertical="center"/>
    </xf>
    <xf numFmtId="0" fontId="0" fillId="0" borderId="20" xfId="0" applyFont="1" applyBorder="1" applyAlignment="1">
      <alignment vertical="center"/>
    </xf>
    <xf numFmtId="166" fontId="22" fillId="0" borderId="20" xfId="0" applyNumberFormat="1" applyFont="1" applyBorder="1" applyAlignment="1">
      <alignment vertical="center"/>
    </xf>
    <xf numFmtId="166" fontId="22" fillId="0" borderId="21" xfId="0" applyNumberFormat="1"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29" fillId="0" borderId="0" xfId="0" applyFont="1" applyAlignment="1">
      <alignment horizontal="left" vertical="center" wrapText="1"/>
    </xf>
    <xf numFmtId="0" fontId="25" fillId="0" borderId="0" xfId="0" applyFont="1" applyAlignment="1">
      <alignment horizontal="left" vertical="center" wrapText="1"/>
    </xf>
    <xf numFmtId="0" fontId="21" fillId="4" borderId="7"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4" fontId="26"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21" fillId="4" borderId="6" xfId="0" applyFont="1" applyFill="1" applyBorder="1" applyAlignment="1">
      <alignment horizontal="center" vertical="center"/>
    </xf>
    <xf numFmtId="164" fontId="2" fillId="0" borderId="0" xfId="0" applyNumberFormat="1" applyFont="1" applyAlignment="1">
      <alignment horizontal="left" vertical="center"/>
    </xf>
    <xf numFmtId="0" fontId="2"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18" fillId="0" borderId="0" xfId="0" applyNumberFormat="1" applyFont="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3" fillId="5" borderId="0" xfId="0" applyFont="1" applyFill="1" applyAlignment="1">
      <alignment horizontal="center" vertical="center"/>
    </xf>
    <xf numFmtId="0" fontId="0" fillId="0" borderId="0" xfId="0"/>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0" fontId="3" fillId="2" borderId="0" xfId="0" applyFont="1" applyFill="1" applyAlignment="1" applyProtection="1">
      <alignment horizontal="left" vertical="center"/>
      <protection locked="0"/>
    </xf>
    <xf numFmtId="0" fontId="39" fillId="0" borderId="0" xfId="0" applyFont="1" applyBorder="1" applyAlignment="1">
      <alignment horizontal="center" vertical="center" wrapText="1"/>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xf numFmtId="0" fontId="39" fillId="0" borderId="0" xfId="0" applyFont="1" applyBorder="1" applyAlignment="1">
      <alignment horizontal="center" vertical="center"/>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14" fontId="3" fillId="2" borderId="0" xfId="0" applyNumberFormat="1" applyFont="1" applyFill="1" applyAlignment="1" applyProtection="1">
      <alignment horizontal="left" vertical="center"/>
      <protection locked="0"/>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3" xfId="0" applyBorder="1" applyProtection="1">
      <protection/>
    </xf>
    <xf numFmtId="0" fontId="0" fillId="0" borderId="0" xfId="0" applyProtection="1">
      <protection/>
    </xf>
    <xf numFmtId="0" fontId="0"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4" fontId="23" fillId="0" borderId="0" xfId="0" applyNumberFormat="1" applyFont="1" applyAlignment="1" applyProtection="1">
      <alignmen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3" fillId="0" borderId="0" xfId="0" applyFont="1" applyAlignment="1" applyProtection="1">
      <alignment horizontal="left" vertical="center"/>
      <protection locked="0"/>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3" fillId="0" borderId="0" xfId="0" applyFont="1" applyAlignment="1" applyProtection="1">
      <alignment horizontal="left" vertical="center"/>
      <protection/>
    </xf>
    <xf numFmtId="4" fontId="23" fillId="0" borderId="0" xfId="0" applyNumberFormat="1" applyFont="1" applyAlignment="1" applyProtection="1">
      <alignment/>
      <protection/>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5" fillId="0" borderId="0" xfId="0" applyFont="1" applyAlignment="1" applyProtection="1">
      <alignment vertical="top" wrapText="1"/>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0" borderId="22" xfId="0" applyNumberFormat="1" applyFont="1"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0" borderId="22" xfId="0" applyNumberFormat="1" applyFont="1" applyBorder="1" applyAlignment="1" applyProtection="1">
      <alignment vertical="center"/>
      <protection/>
    </xf>
    <xf numFmtId="0" fontId="0" fillId="0" borderId="1" xfId="0" applyBorder="1" applyProtection="1">
      <protection/>
    </xf>
    <xf numFmtId="0" fontId="0" fillId="0" borderId="2" xfId="0" applyBorder="1" applyProtection="1">
      <protection/>
    </xf>
    <xf numFmtId="0" fontId="0" fillId="0" borderId="3" xfId="0" applyFont="1" applyBorder="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0" fillId="0" borderId="10" xfId="0" applyFont="1" applyBorder="1" applyAlignment="1" applyProtection="1">
      <alignment vertical="center"/>
      <protection/>
    </xf>
    <xf numFmtId="0" fontId="17" fillId="0" borderId="0" xfId="0" applyFont="1" applyAlignment="1" applyProtection="1">
      <alignment horizontal="left" vertical="center"/>
      <protection/>
    </xf>
    <xf numFmtId="0" fontId="2" fillId="0" borderId="0" xfId="0" applyFont="1" applyAlignment="1" applyProtection="1">
      <alignment horizontal="right" vertical="center"/>
      <protection/>
    </xf>
    <xf numFmtId="0" fontId="20"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5" fillId="4" borderId="6"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5" fillId="4" borderId="7" xfId="0" applyFont="1" applyFill="1" applyBorder="1" applyAlignment="1" applyProtection="1">
      <alignment horizontal="right" vertical="center"/>
      <protection/>
    </xf>
    <xf numFmtId="0" fontId="5" fillId="4" borderId="7" xfId="0" applyFont="1" applyFill="1" applyBorder="1" applyAlignment="1" applyProtection="1">
      <alignment horizontal="center" vertical="center"/>
      <protection/>
    </xf>
    <xf numFmtId="4" fontId="5" fillId="4" borderId="7" xfId="0" applyNumberFormat="1" applyFont="1" applyFill="1" applyBorder="1" applyAlignment="1" applyProtection="1">
      <alignment vertical="center"/>
      <protection/>
    </xf>
    <xf numFmtId="0" fontId="0" fillId="4" borderId="13"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topLeftCell="A1">
      <selection activeCell="AR23" sqref="AR23"/>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 customHeight="1">
      <c r="AR2" s="248" t="s">
        <v>6</v>
      </c>
      <c r="AS2" s="249"/>
      <c r="AT2" s="249"/>
      <c r="AU2" s="249"/>
      <c r="AV2" s="249"/>
      <c r="AW2" s="249"/>
      <c r="AX2" s="249"/>
      <c r="AY2" s="249"/>
      <c r="AZ2" s="249"/>
      <c r="BA2" s="249"/>
      <c r="BB2" s="249"/>
      <c r="BC2" s="249"/>
      <c r="BD2" s="249"/>
      <c r="BE2" s="249"/>
      <c r="BS2" s="17" t="s">
        <v>7</v>
      </c>
      <c r="BT2" s="17" t="s">
        <v>8</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 customHeight="1">
      <c r="B4" s="20"/>
      <c r="D4" s="21" t="s">
        <v>10</v>
      </c>
      <c r="AR4" s="20"/>
      <c r="AS4" s="22" t="s">
        <v>11</v>
      </c>
      <c r="BE4" s="23" t="s">
        <v>12</v>
      </c>
      <c r="BS4" s="17" t="s">
        <v>13</v>
      </c>
    </row>
    <row r="5" spans="2:71" s="1" customFormat="1" ht="12" customHeight="1">
      <c r="B5" s="20"/>
      <c r="D5" s="24" t="s">
        <v>14</v>
      </c>
      <c r="K5" s="250" t="s">
        <v>15</v>
      </c>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R5" s="20"/>
      <c r="BE5" s="256" t="s">
        <v>16</v>
      </c>
      <c r="BS5" s="17" t="s">
        <v>7</v>
      </c>
    </row>
    <row r="6" spans="2:71" s="1" customFormat="1" ht="36.9" customHeight="1">
      <c r="B6" s="20"/>
      <c r="D6" s="26" t="s">
        <v>17</v>
      </c>
      <c r="K6" s="251" t="s">
        <v>18</v>
      </c>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R6" s="20"/>
      <c r="BE6" s="257"/>
      <c r="BS6" s="17" t="s">
        <v>7</v>
      </c>
    </row>
    <row r="7" spans="2:71" s="1" customFormat="1" ht="12" customHeight="1">
      <c r="B7" s="20"/>
      <c r="D7" s="27" t="s">
        <v>19</v>
      </c>
      <c r="K7" s="25" t="s">
        <v>20</v>
      </c>
      <c r="AK7" s="27" t="s">
        <v>21</v>
      </c>
      <c r="AN7" s="25" t="s">
        <v>3</v>
      </c>
      <c r="AR7" s="20"/>
      <c r="BE7" s="257"/>
      <c r="BS7" s="17" t="s">
        <v>7</v>
      </c>
    </row>
    <row r="8" spans="2:71" s="1" customFormat="1" ht="12" customHeight="1">
      <c r="B8" s="20"/>
      <c r="D8" s="27" t="s">
        <v>22</v>
      </c>
      <c r="K8" s="25" t="s">
        <v>23</v>
      </c>
      <c r="AK8" s="27" t="s">
        <v>24</v>
      </c>
      <c r="AN8" s="270">
        <v>43692</v>
      </c>
      <c r="AR8" s="20"/>
      <c r="BE8" s="257"/>
      <c r="BS8" s="17" t="s">
        <v>7</v>
      </c>
    </row>
    <row r="9" spans="2:71" s="1" customFormat="1" ht="14.4" customHeight="1">
      <c r="B9" s="20"/>
      <c r="AR9" s="20"/>
      <c r="BE9" s="257"/>
      <c r="BS9" s="17" t="s">
        <v>7</v>
      </c>
    </row>
    <row r="10" spans="2:71" s="1" customFormat="1" ht="12" customHeight="1">
      <c r="B10" s="20"/>
      <c r="D10" s="27" t="s">
        <v>25</v>
      </c>
      <c r="AK10" s="27" t="s">
        <v>26</v>
      </c>
      <c r="AN10" s="25" t="s">
        <v>3</v>
      </c>
      <c r="AR10" s="20"/>
      <c r="BE10" s="257"/>
      <c r="BS10" s="17" t="s">
        <v>7</v>
      </c>
    </row>
    <row r="11" spans="2:71" s="1" customFormat="1" ht="18.45" customHeight="1">
      <c r="B11" s="20"/>
      <c r="E11" s="25" t="s">
        <v>27</v>
      </c>
      <c r="AK11" s="27" t="s">
        <v>28</v>
      </c>
      <c r="AN11" s="25" t="s">
        <v>3</v>
      </c>
      <c r="AR11" s="20"/>
      <c r="BE11" s="257"/>
      <c r="BS11" s="17" t="s">
        <v>7</v>
      </c>
    </row>
    <row r="12" spans="2:71" s="1" customFormat="1" ht="6.9" customHeight="1">
      <c r="B12" s="20"/>
      <c r="AR12" s="20"/>
      <c r="BE12" s="257"/>
      <c r="BS12" s="17" t="s">
        <v>7</v>
      </c>
    </row>
    <row r="13" spans="2:71" s="1" customFormat="1" ht="12" customHeight="1">
      <c r="B13" s="20"/>
      <c r="D13" s="27" t="s">
        <v>29</v>
      </c>
      <c r="AK13" s="27" t="s">
        <v>26</v>
      </c>
      <c r="AN13" s="28" t="s">
        <v>30</v>
      </c>
      <c r="AR13" s="20"/>
      <c r="BE13" s="257"/>
      <c r="BS13" s="17" t="s">
        <v>7</v>
      </c>
    </row>
    <row r="14" spans="2:71" ht="13.2">
      <c r="B14" s="20"/>
      <c r="E14" s="252" t="s">
        <v>30</v>
      </c>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7" t="s">
        <v>28</v>
      </c>
      <c r="AN14" s="28" t="s">
        <v>30</v>
      </c>
      <c r="AR14" s="20"/>
      <c r="BE14" s="257"/>
      <c r="BS14" s="17" t="s">
        <v>7</v>
      </c>
    </row>
    <row r="15" spans="2:71" s="1" customFormat="1" ht="6.9" customHeight="1">
      <c r="B15" s="20"/>
      <c r="AR15" s="20"/>
      <c r="BE15" s="257"/>
      <c r="BS15" s="17" t="s">
        <v>4</v>
      </c>
    </row>
    <row r="16" spans="2:71" s="1" customFormat="1" ht="12" customHeight="1">
      <c r="B16" s="20"/>
      <c r="D16" s="27" t="s">
        <v>31</v>
      </c>
      <c r="AK16" s="27" t="s">
        <v>26</v>
      </c>
      <c r="AN16" s="25" t="s">
        <v>32</v>
      </c>
      <c r="AR16" s="20"/>
      <c r="BE16" s="257"/>
      <c r="BS16" s="17" t="s">
        <v>4</v>
      </c>
    </row>
    <row r="17" spans="2:71" s="1" customFormat="1" ht="18.45" customHeight="1">
      <c r="B17" s="20"/>
      <c r="E17" s="25" t="s">
        <v>888</v>
      </c>
      <c r="AK17" s="27" t="s">
        <v>28</v>
      </c>
      <c r="AN17" s="25" t="s">
        <v>3</v>
      </c>
      <c r="AR17" s="20"/>
      <c r="BE17" s="257"/>
      <c r="BS17" s="17" t="s">
        <v>33</v>
      </c>
    </row>
    <row r="18" spans="2:71" s="1" customFormat="1" ht="6.9" customHeight="1">
      <c r="B18" s="20"/>
      <c r="AR18" s="20"/>
      <c r="BE18" s="257"/>
      <c r="BS18" s="17" t="s">
        <v>7</v>
      </c>
    </row>
    <row r="19" spans="2:71" s="1" customFormat="1" ht="12" customHeight="1">
      <c r="B19" s="20"/>
      <c r="D19" s="27" t="s">
        <v>34</v>
      </c>
      <c r="AK19" s="27" t="s">
        <v>26</v>
      </c>
      <c r="AN19" s="25" t="s">
        <v>3</v>
      </c>
      <c r="AR19" s="20"/>
      <c r="BE19" s="257"/>
      <c r="BS19" s="17" t="s">
        <v>7</v>
      </c>
    </row>
    <row r="20" spans="2:71" s="1" customFormat="1" ht="18.45" customHeight="1">
      <c r="B20" s="20"/>
      <c r="E20" s="25" t="s">
        <v>27</v>
      </c>
      <c r="AK20" s="27" t="s">
        <v>28</v>
      </c>
      <c r="AN20" s="25"/>
      <c r="AR20" s="20"/>
      <c r="BE20" s="257"/>
      <c r="BS20" s="17" t="s">
        <v>4</v>
      </c>
    </row>
    <row r="21" spans="2:57" s="1" customFormat="1" ht="6.9" customHeight="1">
      <c r="B21" s="20"/>
      <c r="AR21" s="20"/>
      <c r="BE21" s="257"/>
    </row>
    <row r="22" spans="2:57" s="1" customFormat="1" ht="12" customHeight="1">
      <c r="B22" s="20"/>
      <c r="D22" s="27" t="s">
        <v>35</v>
      </c>
      <c r="AR22" s="20"/>
      <c r="BE22" s="257"/>
    </row>
    <row r="23" spans="2:57" s="1" customFormat="1" ht="51" customHeight="1">
      <c r="B23" s="20"/>
      <c r="E23" s="254" t="s">
        <v>36</v>
      </c>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R23" s="20"/>
      <c r="BE23" s="257"/>
    </row>
    <row r="24" spans="2:57" s="1" customFormat="1" ht="6.9" customHeight="1">
      <c r="B24" s="20"/>
      <c r="AR24" s="20"/>
      <c r="BE24" s="257"/>
    </row>
    <row r="25" spans="2:57" s="1" customFormat="1" ht="6.9" customHeight="1">
      <c r="B25" s="20"/>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20"/>
      <c r="BE25" s="257"/>
    </row>
    <row r="26" spans="1:57" s="2" customFormat="1" ht="25.95" customHeight="1">
      <c r="A26" s="30"/>
      <c r="B26" s="31"/>
      <c r="C26" s="30"/>
      <c r="D26" s="32" t="s">
        <v>37</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59">
        <f>ROUND(AG54,2)</f>
        <v>0</v>
      </c>
      <c r="AL26" s="260"/>
      <c r="AM26" s="260"/>
      <c r="AN26" s="260"/>
      <c r="AO26" s="260"/>
      <c r="AP26" s="30"/>
      <c r="AQ26" s="30"/>
      <c r="AR26" s="31"/>
      <c r="BE26" s="257"/>
    </row>
    <row r="27" spans="1:57" s="2" customFormat="1" ht="6.9"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257"/>
    </row>
    <row r="28" spans="1:57" s="2" customFormat="1" ht="13.2">
      <c r="A28" s="30"/>
      <c r="B28" s="31"/>
      <c r="C28" s="30"/>
      <c r="D28" s="30"/>
      <c r="E28" s="30"/>
      <c r="F28" s="30"/>
      <c r="G28" s="30"/>
      <c r="H28" s="30"/>
      <c r="I28" s="30"/>
      <c r="J28" s="30"/>
      <c r="K28" s="30"/>
      <c r="L28" s="255" t="s">
        <v>38</v>
      </c>
      <c r="M28" s="255"/>
      <c r="N28" s="255"/>
      <c r="O28" s="255"/>
      <c r="P28" s="255"/>
      <c r="Q28" s="30"/>
      <c r="R28" s="30"/>
      <c r="S28" s="30"/>
      <c r="T28" s="30"/>
      <c r="U28" s="30"/>
      <c r="V28" s="30"/>
      <c r="W28" s="255" t="s">
        <v>39</v>
      </c>
      <c r="X28" s="255"/>
      <c r="Y28" s="255"/>
      <c r="Z28" s="255"/>
      <c r="AA28" s="255"/>
      <c r="AB28" s="255"/>
      <c r="AC28" s="255"/>
      <c r="AD28" s="255"/>
      <c r="AE28" s="255"/>
      <c r="AF28" s="30"/>
      <c r="AG28" s="30"/>
      <c r="AH28" s="30"/>
      <c r="AI28" s="30"/>
      <c r="AJ28" s="30"/>
      <c r="AK28" s="255" t="s">
        <v>40</v>
      </c>
      <c r="AL28" s="255"/>
      <c r="AM28" s="255"/>
      <c r="AN28" s="255"/>
      <c r="AO28" s="255"/>
      <c r="AP28" s="30"/>
      <c r="AQ28" s="30"/>
      <c r="AR28" s="31"/>
      <c r="BE28" s="257"/>
    </row>
    <row r="29" spans="2:57" s="3" customFormat="1" ht="14.4" customHeight="1">
      <c r="B29" s="34"/>
      <c r="D29" s="27" t="s">
        <v>41</v>
      </c>
      <c r="F29" s="27" t="s">
        <v>42</v>
      </c>
      <c r="L29" s="230">
        <v>0.21</v>
      </c>
      <c r="M29" s="231"/>
      <c r="N29" s="231"/>
      <c r="O29" s="231"/>
      <c r="P29" s="231"/>
      <c r="W29" s="243">
        <f>ROUND(AZ54,2)</f>
        <v>0</v>
      </c>
      <c r="X29" s="231"/>
      <c r="Y29" s="231"/>
      <c r="Z29" s="231"/>
      <c r="AA29" s="231"/>
      <c r="AB29" s="231"/>
      <c r="AC29" s="231"/>
      <c r="AD29" s="231"/>
      <c r="AE29" s="231"/>
      <c r="AK29" s="243">
        <f>ROUND(AV54,2)</f>
        <v>0</v>
      </c>
      <c r="AL29" s="231"/>
      <c r="AM29" s="231"/>
      <c r="AN29" s="231"/>
      <c r="AO29" s="231"/>
      <c r="AR29" s="34"/>
      <c r="BE29" s="258"/>
    </row>
    <row r="30" spans="2:57" s="3" customFormat="1" ht="14.4" customHeight="1">
      <c r="B30" s="34"/>
      <c r="F30" s="27" t="s">
        <v>43</v>
      </c>
      <c r="L30" s="230">
        <v>0.15</v>
      </c>
      <c r="M30" s="231"/>
      <c r="N30" s="231"/>
      <c r="O30" s="231"/>
      <c r="P30" s="231"/>
      <c r="W30" s="243">
        <f>ROUND(BA54,2)</f>
        <v>0</v>
      </c>
      <c r="X30" s="231"/>
      <c r="Y30" s="231"/>
      <c r="Z30" s="231"/>
      <c r="AA30" s="231"/>
      <c r="AB30" s="231"/>
      <c r="AC30" s="231"/>
      <c r="AD30" s="231"/>
      <c r="AE30" s="231"/>
      <c r="AK30" s="243">
        <f>ROUND(AW54,2)</f>
        <v>0</v>
      </c>
      <c r="AL30" s="231"/>
      <c r="AM30" s="231"/>
      <c r="AN30" s="231"/>
      <c r="AO30" s="231"/>
      <c r="AR30" s="34"/>
      <c r="BE30" s="258"/>
    </row>
    <row r="31" spans="2:57" s="3" customFormat="1" ht="14.4" customHeight="1" hidden="1">
      <c r="B31" s="34"/>
      <c r="F31" s="27" t="s">
        <v>44</v>
      </c>
      <c r="L31" s="230">
        <v>0.21</v>
      </c>
      <c r="M31" s="231"/>
      <c r="N31" s="231"/>
      <c r="O31" s="231"/>
      <c r="P31" s="231"/>
      <c r="W31" s="243">
        <f>ROUND(BB54,2)</f>
        <v>0</v>
      </c>
      <c r="X31" s="231"/>
      <c r="Y31" s="231"/>
      <c r="Z31" s="231"/>
      <c r="AA31" s="231"/>
      <c r="AB31" s="231"/>
      <c r="AC31" s="231"/>
      <c r="AD31" s="231"/>
      <c r="AE31" s="231"/>
      <c r="AK31" s="243">
        <v>0</v>
      </c>
      <c r="AL31" s="231"/>
      <c r="AM31" s="231"/>
      <c r="AN31" s="231"/>
      <c r="AO31" s="231"/>
      <c r="AR31" s="34"/>
      <c r="BE31" s="258"/>
    </row>
    <row r="32" spans="2:57" s="3" customFormat="1" ht="14.4" customHeight="1" hidden="1">
      <c r="B32" s="34"/>
      <c r="F32" s="27" t="s">
        <v>45</v>
      </c>
      <c r="L32" s="230">
        <v>0.15</v>
      </c>
      <c r="M32" s="231"/>
      <c r="N32" s="231"/>
      <c r="O32" s="231"/>
      <c r="P32" s="231"/>
      <c r="W32" s="243">
        <f>ROUND(BC54,2)</f>
        <v>0</v>
      </c>
      <c r="X32" s="231"/>
      <c r="Y32" s="231"/>
      <c r="Z32" s="231"/>
      <c r="AA32" s="231"/>
      <c r="AB32" s="231"/>
      <c r="AC32" s="231"/>
      <c r="AD32" s="231"/>
      <c r="AE32" s="231"/>
      <c r="AK32" s="243">
        <v>0</v>
      </c>
      <c r="AL32" s="231"/>
      <c r="AM32" s="231"/>
      <c r="AN32" s="231"/>
      <c r="AO32" s="231"/>
      <c r="AR32" s="34"/>
      <c r="BE32" s="258"/>
    </row>
    <row r="33" spans="2:44" s="3" customFormat="1" ht="14.4" customHeight="1" hidden="1">
      <c r="B33" s="34"/>
      <c r="F33" s="27" t="s">
        <v>46</v>
      </c>
      <c r="L33" s="230">
        <v>0</v>
      </c>
      <c r="M33" s="231"/>
      <c r="N33" s="231"/>
      <c r="O33" s="231"/>
      <c r="P33" s="231"/>
      <c r="W33" s="243">
        <f>ROUND(BD54,2)</f>
        <v>0</v>
      </c>
      <c r="X33" s="231"/>
      <c r="Y33" s="231"/>
      <c r="Z33" s="231"/>
      <c r="AA33" s="231"/>
      <c r="AB33" s="231"/>
      <c r="AC33" s="231"/>
      <c r="AD33" s="231"/>
      <c r="AE33" s="231"/>
      <c r="AK33" s="243">
        <v>0</v>
      </c>
      <c r="AL33" s="231"/>
      <c r="AM33" s="231"/>
      <c r="AN33" s="231"/>
      <c r="AO33" s="231"/>
      <c r="AR33" s="34"/>
    </row>
    <row r="34" spans="1:57" s="2" customFormat="1" ht="6.9"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30"/>
    </row>
    <row r="35" spans="1:57" s="2" customFormat="1" ht="25.95" customHeight="1">
      <c r="A35" s="30"/>
      <c r="B35" s="31"/>
      <c r="C35" s="35"/>
      <c r="D35" s="36" t="s">
        <v>47</v>
      </c>
      <c r="E35" s="37"/>
      <c r="F35" s="37"/>
      <c r="G35" s="37"/>
      <c r="H35" s="37"/>
      <c r="I35" s="37"/>
      <c r="J35" s="37"/>
      <c r="K35" s="37"/>
      <c r="L35" s="37"/>
      <c r="M35" s="37"/>
      <c r="N35" s="37"/>
      <c r="O35" s="37"/>
      <c r="P35" s="37"/>
      <c r="Q35" s="37"/>
      <c r="R35" s="37"/>
      <c r="S35" s="37"/>
      <c r="T35" s="38" t="s">
        <v>48</v>
      </c>
      <c r="U35" s="37"/>
      <c r="V35" s="37"/>
      <c r="W35" s="37"/>
      <c r="X35" s="244" t="s">
        <v>49</v>
      </c>
      <c r="Y35" s="245"/>
      <c r="Z35" s="245"/>
      <c r="AA35" s="245"/>
      <c r="AB35" s="245"/>
      <c r="AC35" s="37"/>
      <c r="AD35" s="37"/>
      <c r="AE35" s="37"/>
      <c r="AF35" s="37"/>
      <c r="AG35" s="37"/>
      <c r="AH35" s="37"/>
      <c r="AI35" s="37"/>
      <c r="AJ35" s="37"/>
      <c r="AK35" s="246">
        <f>SUM(AK26:AK33)</f>
        <v>0</v>
      </c>
      <c r="AL35" s="245"/>
      <c r="AM35" s="245"/>
      <c r="AN35" s="245"/>
      <c r="AO35" s="247"/>
      <c r="AP35" s="35"/>
      <c r="AQ35" s="35"/>
      <c r="AR35" s="31"/>
      <c r="BE35" s="30"/>
    </row>
    <row r="36" spans="1:57" s="2" customFormat="1" ht="6.9"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6.9" customHeight="1">
      <c r="A37" s="30"/>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31"/>
      <c r="BE37" s="30"/>
    </row>
    <row r="41" spans="1:57" s="2" customFormat="1" ht="6.9" customHeight="1">
      <c r="A41" s="30"/>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31"/>
      <c r="BE41" s="30"/>
    </row>
    <row r="42" spans="1:57" s="2" customFormat="1" ht="24.9" customHeight="1">
      <c r="A42" s="30"/>
      <c r="B42" s="31"/>
      <c r="C42" s="21" t="s">
        <v>50</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1"/>
      <c r="BE42" s="30"/>
    </row>
    <row r="43" spans="1:57" s="2" customFormat="1" ht="6.9" customHeight="1">
      <c r="A43" s="30"/>
      <c r="B43" s="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1"/>
      <c r="BE43" s="30"/>
    </row>
    <row r="44" spans="2:44" s="4" customFormat="1" ht="12" customHeight="1">
      <c r="B44" s="43"/>
      <c r="C44" s="27" t="s">
        <v>14</v>
      </c>
      <c r="L44" s="4" t="str">
        <f>K5</f>
        <v>19-0807</v>
      </c>
      <c r="AR44" s="43"/>
    </row>
    <row r="45" spans="2:44" s="5" customFormat="1" ht="36.9" customHeight="1">
      <c r="B45" s="44"/>
      <c r="C45" s="45" t="s">
        <v>17</v>
      </c>
      <c r="L45" s="240" t="str">
        <f>K6</f>
        <v>Malý Pěčín, rybník na p.č.432 - obnova nefunkčních objektů a odbahnění</v>
      </c>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R45" s="44"/>
    </row>
    <row r="46" spans="1:57" s="2" customFormat="1" ht="6.9" customHeight="1">
      <c r="A46" s="30"/>
      <c r="B46" s="3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1"/>
      <c r="BE46" s="30"/>
    </row>
    <row r="47" spans="1:57" s="2" customFormat="1" ht="12" customHeight="1">
      <c r="A47" s="30"/>
      <c r="B47" s="31"/>
      <c r="C47" s="27" t="s">
        <v>22</v>
      </c>
      <c r="D47" s="30"/>
      <c r="E47" s="30"/>
      <c r="F47" s="30"/>
      <c r="G47" s="30"/>
      <c r="H47" s="30"/>
      <c r="I47" s="30"/>
      <c r="J47" s="30"/>
      <c r="K47" s="30"/>
      <c r="L47" s="46" t="str">
        <f>IF(K8="","",K8)</f>
        <v>Malý Pěčín</v>
      </c>
      <c r="M47" s="30"/>
      <c r="N47" s="30"/>
      <c r="O47" s="30"/>
      <c r="P47" s="30"/>
      <c r="Q47" s="30"/>
      <c r="R47" s="30"/>
      <c r="S47" s="30"/>
      <c r="T47" s="30"/>
      <c r="U47" s="30"/>
      <c r="V47" s="30"/>
      <c r="W47" s="30"/>
      <c r="X47" s="30"/>
      <c r="Y47" s="30"/>
      <c r="Z47" s="30"/>
      <c r="AA47" s="30"/>
      <c r="AB47" s="30"/>
      <c r="AC47" s="30"/>
      <c r="AD47" s="30"/>
      <c r="AE47" s="30"/>
      <c r="AF47" s="30"/>
      <c r="AG47" s="30"/>
      <c r="AH47" s="30"/>
      <c r="AI47" s="27" t="s">
        <v>24</v>
      </c>
      <c r="AJ47" s="30"/>
      <c r="AK47" s="30"/>
      <c r="AL47" s="30"/>
      <c r="AM47" s="242">
        <f>IF(AN8="","",AN8)</f>
        <v>43692</v>
      </c>
      <c r="AN47" s="242"/>
      <c r="AO47" s="30"/>
      <c r="AP47" s="30"/>
      <c r="AQ47" s="30"/>
      <c r="AR47" s="31"/>
      <c r="BE47" s="30"/>
    </row>
    <row r="48" spans="1:57" s="2" customFormat="1" ht="6.9" customHeight="1">
      <c r="A48" s="30"/>
      <c r="B48" s="31"/>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1"/>
      <c r="BE48" s="30"/>
    </row>
    <row r="49" spans="1:57" s="2" customFormat="1" ht="15.15" customHeight="1">
      <c r="A49" s="30"/>
      <c r="B49" s="31"/>
      <c r="C49" s="27" t="s">
        <v>25</v>
      </c>
      <c r="D49" s="30"/>
      <c r="E49" s="30"/>
      <c r="F49" s="30"/>
      <c r="G49" s="30"/>
      <c r="H49" s="30"/>
      <c r="I49" s="30"/>
      <c r="J49" s="30"/>
      <c r="K49" s="30"/>
      <c r="L49" s="4" t="str">
        <f>IF(E11="","",E11)</f>
        <v xml:space="preserve"> </v>
      </c>
      <c r="M49" s="30"/>
      <c r="N49" s="30"/>
      <c r="O49" s="30"/>
      <c r="P49" s="30"/>
      <c r="Q49" s="30"/>
      <c r="R49" s="30"/>
      <c r="S49" s="30"/>
      <c r="T49" s="30"/>
      <c r="U49" s="30"/>
      <c r="V49" s="30"/>
      <c r="W49" s="30"/>
      <c r="X49" s="30"/>
      <c r="Y49" s="30"/>
      <c r="Z49" s="30"/>
      <c r="AA49" s="30"/>
      <c r="AB49" s="30"/>
      <c r="AC49" s="30"/>
      <c r="AD49" s="30"/>
      <c r="AE49" s="30"/>
      <c r="AF49" s="30"/>
      <c r="AG49" s="30"/>
      <c r="AH49" s="30"/>
      <c r="AI49" s="27" t="s">
        <v>31</v>
      </c>
      <c r="AJ49" s="30"/>
      <c r="AK49" s="30"/>
      <c r="AL49" s="30"/>
      <c r="AM49" s="238" t="str">
        <f>IF(E17="","",E17)</f>
        <v>Ing. Zdeněk Hejtman</v>
      </c>
      <c r="AN49" s="239"/>
      <c r="AO49" s="239"/>
      <c r="AP49" s="239"/>
      <c r="AQ49" s="30"/>
      <c r="AR49" s="31"/>
      <c r="AS49" s="234" t="s">
        <v>51</v>
      </c>
      <c r="AT49" s="235"/>
      <c r="AU49" s="47"/>
      <c r="AV49" s="47"/>
      <c r="AW49" s="47"/>
      <c r="AX49" s="47"/>
      <c r="AY49" s="47"/>
      <c r="AZ49" s="47"/>
      <c r="BA49" s="47"/>
      <c r="BB49" s="47"/>
      <c r="BC49" s="47"/>
      <c r="BD49" s="48"/>
      <c r="BE49" s="30"/>
    </row>
    <row r="50" spans="1:57" s="2" customFormat="1" ht="15.15" customHeight="1">
      <c r="A50" s="30"/>
      <c r="B50" s="31"/>
      <c r="C50" s="27" t="s">
        <v>29</v>
      </c>
      <c r="D50" s="30"/>
      <c r="E50" s="30"/>
      <c r="F50" s="30"/>
      <c r="G50" s="30"/>
      <c r="H50" s="30"/>
      <c r="I50" s="30"/>
      <c r="J50" s="30"/>
      <c r="K50" s="30"/>
      <c r="L50" s="4" t="str">
        <f>IF(E14="Vyplň údaj","",E14)</f>
        <v/>
      </c>
      <c r="M50" s="30"/>
      <c r="N50" s="30"/>
      <c r="O50" s="30"/>
      <c r="P50" s="30"/>
      <c r="Q50" s="30"/>
      <c r="R50" s="30"/>
      <c r="S50" s="30"/>
      <c r="T50" s="30"/>
      <c r="U50" s="30"/>
      <c r="V50" s="30"/>
      <c r="W50" s="30"/>
      <c r="X50" s="30"/>
      <c r="Y50" s="30"/>
      <c r="Z50" s="30"/>
      <c r="AA50" s="30"/>
      <c r="AB50" s="30"/>
      <c r="AC50" s="30"/>
      <c r="AD50" s="30"/>
      <c r="AE50" s="30"/>
      <c r="AF50" s="30"/>
      <c r="AG50" s="30"/>
      <c r="AH50" s="30"/>
      <c r="AI50" s="27" t="s">
        <v>34</v>
      </c>
      <c r="AJ50" s="30"/>
      <c r="AK50" s="30"/>
      <c r="AL50" s="30"/>
      <c r="AM50" s="238" t="str">
        <f>IF(E20="","",E20)</f>
        <v xml:space="preserve"> </v>
      </c>
      <c r="AN50" s="239"/>
      <c r="AO50" s="239"/>
      <c r="AP50" s="239"/>
      <c r="AQ50" s="30"/>
      <c r="AR50" s="31"/>
      <c r="AS50" s="236"/>
      <c r="AT50" s="237"/>
      <c r="AU50" s="49"/>
      <c r="AV50" s="49"/>
      <c r="AW50" s="49"/>
      <c r="AX50" s="49"/>
      <c r="AY50" s="49"/>
      <c r="AZ50" s="49"/>
      <c r="BA50" s="49"/>
      <c r="BB50" s="49"/>
      <c r="BC50" s="49"/>
      <c r="BD50" s="50"/>
      <c r="BE50" s="30"/>
    </row>
    <row r="51" spans="1:57" s="2" customFormat="1" ht="10.95" customHeight="1">
      <c r="A51" s="30"/>
      <c r="B51" s="31"/>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1"/>
      <c r="AS51" s="236"/>
      <c r="AT51" s="237"/>
      <c r="AU51" s="49"/>
      <c r="AV51" s="49"/>
      <c r="AW51" s="49"/>
      <c r="AX51" s="49"/>
      <c r="AY51" s="49"/>
      <c r="AZ51" s="49"/>
      <c r="BA51" s="49"/>
      <c r="BB51" s="49"/>
      <c r="BC51" s="49"/>
      <c r="BD51" s="50"/>
      <c r="BE51" s="30"/>
    </row>
    <row r="52" spans="1:57" s="2" customFormat="1" ht="29.25" customHeight="1">
      <c r="A52" s="30"/>
      <c r="B52" s="31"/>
      <c r="C52" s="229" t="s">
        <v>52</v>
      </c>
      <c r="D52" s="222"/>
      <c r="E52" s="222"/>
      <c r="F52" s="222"/>
      <c r="G52" s="222"/>
      <c r="H52" s="51"/>
      <c r="I52" s="221" t="s">
        <v>53</v>
      </c>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3" t="s">
        <v>54</v>
      </c>
      <c r="AH52" s="222"/>
      <c r="AI52" s="222"/>
      <c r="AJ52" s="222"/>
      <c r="AK52" s="222"/>
      <c r="AL52" s="222"/>
      <c r="AM52" s="222"/>
      <c r="AN52" s="221" t="s">
        <v>55</v>
      </c>
      <c r="AO52" s="222"/>
      <c r="AP52" s="222"/>
      <c r="AQ52" s="52" t="s">
        <v>56</v>
      </c>
      <c r="AR52" s="31"/>
      <c r="AS52" s="53" t="s">
        <v>57</v>
      </c>
      <c r="AT52" s="54" t="s">
        <v>58</v>
      </c>
      <c r="AU52" s="54" t="s">
        <v>59</v>
      </c>
      <c r="AV52" s="54" t="s">
        <v>60</v>
      </c>
      <c r="AW52" s="54" t="s">
        <v>61</v>
      </c>
      <c r="AX52" s="54" t="s">
        <v>62</v>
      </c>
      <c r="AY52" s="54" t="s">
        <v>63</v>
      </c>
      <c r="AZ52" s="54" t="s">
        <v>64</v>
      </c>
      <c r="BA52" s="54" t="s">
        <v>65</v>
      </c>
      <c r="BB52" s="54" t="s">
        <v>66</v>
      </c>
      <c r="BC52" s="54" t="s">
        <v>67</v>
      </c>
      <c r="BD52" s="55" t="s">
        <v>68</v>
      </c>
      <c r="BE52" s="30"/>
    </row>
    <row r="53" spans="1:57" s="2" customFormat="1" ht="10.95" customHeight="1">
      <c r="A53" s="30"/>
      <c r="B53" s="31"/>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1"/>
      <c r="AS53" s="56"/>
      <c r="AT53" s="57"/>
      <c r="AU53" s="57"/>
      <c r="AV53" s="57"/>
      <c r="AW53" s="57"/>
      <c r="AX53" s="57"/>
      <c r="AY53" s="57"/>
      <c r="AZ53" s="57"/>
      <c r="BA53" s="57"/>
      <c r="BB53" s="57"/>
      <c r="BC53" s="57"/>
      <c r="BD53" s="58"/>
      <c r="BE53" s="30"/>
    </row>
    <row r="54" spans="2:90" s="6" customFormat="1" ht="32.4" customHeight="1">
      <c r="B54" s="59"/>
      <c r="C54" s="60" t="s">
        <v>69</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232">
        <f>ROUND(AG55+AG63+AG64,2)</f>
        <v>0</v>
      </c>
      <c r="AH54" s="232"/>
      <c r="AI54" s="232"/>
      <c r="AJ54" s="232"/>
      <c r="AK54" s="232"/>
      <c r="AL54" s="232"/>
      <c r="AM54" s="232"/>
      <c r="AN54" s="233">
        <f aca="true" t="shared" si="0" ref="AN54:AN64">SUM(AG54,AT54)</f>
        <v>0</v>
      </c>
      <c r="AO54" s="233"/>
      <c r="AP54" s="233"/>
      <c r="AQ54" s="62" t="s">
        <v>3</v>
      </c>
      <c r="AR54" s="59"/>
      <c r="AS54" s="63">
        <f>ROUND(AS55+AS63+AS64,2)</f>
        <v>0</v>
      </c>
      <c r="AT54" s="64">
        <f aca="true" t="shared" si="1" ref="AT54:AT64">ROUND(SUM(AV54:AW54),2)</f>
        <v>0</v>
      </c>
      <c r="AU54" s="65">
        <f>ROUND(AU55+AU63+AU64,5)</f>
        <v>0</v>
      </c>
      <c r="AV54" s="64">
        <f>ROUND(AZ54*L29,2)</f>
        <v>0</v>
      </c>
      <c r="AW54" s="64">
        <f>ROUND(BA54*L30,2)</f>
        <v>0</v>
      </c>
      <c r="AX54" s="64">
        <f>ROUND(BB54*L29,2)</f>
        <v>0</v>
      </c>
      <c r="AY54" s="64">
        <f>ROUND(BC54*L30,2)</f>
        <v>0</v>
      </c>
      <c r="AZ54" s="64">
        <f>ROUND(AZ55+AZ63+AZ64,2)</f>
        <v>0</v>
      </c>
      <c r="BA54" s="64">
        <f>ROUND(BA55+BA63+BA64,2)</f>
        <v>0</v>
      </c>
      <c r="BB54" s="64">
        <f>ROUND(BB55+BB63+BB64,2)</f>
        <v>0</v>
      </c>
      <c r="BC54" s="64">
        <f>ROUND(BC55+BC63+BC64,2)</f>
        <v>0</v>
      </c>
      <c r="BD54" s="66">
        <f>ROUND(BD55+BD63+BD64,2)</f>
        <v>0</v>
      </c>
      <c r="BS54" s="67" t="s">
        <v>70</v>
      </c>
      <c r="BT54" s="67" t="s">
        <v>71</v>
      </c>
      <c r="BU54" s="68" t="s">
        <v>72</v>
      </c>
      <c r="BV54" s="67" t="s">
        <v>73</v>
      </c>
      <c r="BW54" s="67" t="s">
        <v>5</v>
      </c>
      <c r="BX54" s="67" t="s">
        <v>74</v>
      </c>
      <c r="CL54" s="67" t="s">
        <v>20</v>
      </c>
    </row>
    <row r="55" spans="2:91" s="7" customFormat="1" ht="16.5" customHeight="1">
      <c r="B55" s="69"/>
      <c r="C55" s="70"/>
      <c r="D55" s="220" t="s">
        <v>75</v>
      </c>
      <c r="E55" s="220"/>
      <c r="F55" s="220"/>
      <c r="G55" s="220"/>
      <c r="H55" s="220"/>
      <c r="I55" s="71"/>
      <c r="J55" s="220" t="s">
        <v>76</v>
      </c>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6">
        <f>ROUND(SUM(AG56:AG62),2)</f>
        <v>0</v>
      </c>
      <c r="AH55" s="225"/>
      <c r="AI55" s="225"/>
      <c r="AJ55" s="225"/>
      <c r="AK55" s="225"/>
      <c r="AL55" s="225"/>
      <c r="AM55" s="225"/>
      <c r="AN55" s="224">
        <f t="shared" si="0"/>
        <v>0</v>
      </c>
      <c r="AO55" s="225"/>
      <c r="AP55" s="225"/>
      <c r="AQ55" s="72" t="s">
        <v>77</v>
      </c>
      <c r="AR55" s="69"/>
      <c r="AS55" s="73">
        <f>ROUND(SUM(AS56:AS62),2)</f>
        <v>0</v>
      </c>
      <c r="AT55" s="74">
        <f t="shared" si="1"/>
        <v>0</v>
      </c>
      <c r="AU55" s="75">
        <f>ROUND(SUM(AU56:AU62),5)</f>
        <v>0</v>
      </c>
      <c r="AV55" s="74">
        <f>ROUND(AZ55*L29,2)</f>
        <v>0</v>
      </c>
      <c r="AW55" s="74">
        <f>ROUND(BA55*L30,2)</f>
        <v>0</v>
      </c>
      <c r="AX55" s="74">
        <f>ROUND(BB55*L29,2)</f>
        <v>0</v>
      </c>
      <c r="AY55" s="74">
        <f>ROUND(BC55*L30,2)</f>
        <v>0</v>
      </c>
      <c r="AZ55" s="74">
        <f>ROUND(SUM(AZ56:AZ62),2)</f>
        <v>0</v>
      </c>
      <c r="BA55" s="74">
        <f>ROUND(SUM(BA56:BA62),2)</f>
        <v>0</v>
      </c>
      <c r="BB55" s="74">
        <f>ROUND(SUM(BB56:BB62),2)</f>
        <v>0</v>
      </c>
      <c r="BC55" s="74">
        <f>ROUND(SUM(BC56:BC62),2)</f>
        <v>0</v>
      </c>
      <c r="BD55" s="76">
        <f>ROUND(SUM(BD56:BD62),2)</f>
        <v>0</v>
      </c>
      <c r="BS55" s="77" t="s">
        <v>70</v>
      </c>
      <c r="BT55" s="77" t="s">
        <v>78</v>
      </c>
      <c r="BU55" s="77" t="s">
        <v>72</v>
      </c>
      <c r="BV55" s="77" t="s">
        <v>73</v>
      </c>
      <c r="BW55" s="77" t="s">
        <v>79</v>
      </c>
      <c r="BX55" s="77" t="s">
        <v>5</v>
      </c>
      <c r="CL55" s="77" t="s">
        <v>20</v>
      </c>
      <c r="CM55" s="77" t="s">
        <v>80</v>
      </c>
    </row>
    <row r="56" spans="1:90" s="4" customFormat="1" ht="16.5" customHeight="1">
      <c r="A56" s="78" t="s">
        <v>81</v>
      </c>
      <c r="B56" s="43"/>
      <c r="C56" s="10"/>
      <c r="D56" s="10"/>
      <c r="E56" s="219" t="s">
        <v>78</v>
      </c>
      <c r="F56" s="219"/>
      <c r="G56" s="219"/>
      <c r="H56" s="219"/>
      <c r="I56" s="219"/>
      <c r="J56" s="10"/>
      <c r="K56" s="219" t="s">
        <v>82</v>
      </c>
      <c r="L56" s="219"/>
      <c r="M56" s="219"/>
      <c r="N56" s="219"/>
      <c r="O56" s="219"/>
      <c r="P56" s="219"/>
      <c r="Q56" s="219"/>
      <c r="R56" s="219"/>
      <c r="S56" s="219"/>
      <c r="T56" s="219"/>
      <c r="U56" s="219"/>
      <c r="V56" s="219"/>
      <c r="W56" s="219"/>
      <c r="X56" s="219"/>
      <c r="Y56" s="219"/>
      <c r="Z56" s="219"/>
      <c r="AA56" s="219"/>
      <c r="AB56" s="219"/>
      <c r="AC56" s="219"/>
      <c r="AD56" s="219"/>
      <c r="AE56" s="219"/>
      <c r="AF56" s="219"/>
      <c r="AG56" s="227">
        <f>'1 - oprava hráze a nové o...'!J32</f>
        <v>0</v>
      </c>
      <c r="AH56" s="228"/>
      <c r="AI56" s="228"/>
      <c r="AJ56" s="228"/>
      <c r="AK56" s="228"/>
      <c r="AL56" s="228"/>
      <c r="AM56" s="228"/>
      <c r="AN56" s="227">
        <f t="shared" si="0"/>
        <v>0</v>
      </c>
      <c r="AO56" s="228"/>
      <c r="AP56" s="228"/>
      <c r="AQ56" s="79" t="s">
        <v>83</v>
      </c>
      <c r="AR56" s="43"/>
      <c r="AS56" s="80">
        <v>0</v>
      </c>
      <c r="AT56" s="81">
        <f t="shared" si="1"/>
        <v>0</v>
      </c>
      <c r="AU56" s="82">
        <f>'1 - oprava hráze a nové o...'!P91</f>
        <v>0</v>
      </c>
      <c r="AV56" s="81">
        <f>'1 - oprava hráze a nové o...'!J35</f>
        <v>0</v>
      </c>
      <c r="AW56" s="81">
        <f>'1 - oprava hráze a nové o...'!J36</f>
        <v>0</v>
      </c>
      <c r="AX56" s="81">
        <f>'1 - oprava hráze a nové o...'!J37</f>
        <v>0</v>
      </c>
      <c r="AY56" s="81">
        <f>'1 - oprava hráze a nové o...'!J38</f>
        <v>0</v>
      </c>
      <c r="AZ56" s="81">
        <f>'1 - oprava hráze a nové o...'!F35</f>
        <v>0</v>
      </c>
      <c r="BA56" s="81">
        <f>'1 - oprava hráze a nové o...'!F36</f>
        <v>0</v>
      </c>
      <c r="BB56" s="81">
        <f>'1 - oprava hráze a nové o...'!F37</f>
        <v>0</v>
      </c>
      <c r="BC56" s="81">
        <f>'1 - oprava hráze a nové o...'!F38</f>
        <v>0</v>
      </c>
      <c r="BD56" s="83">
        <f>'1 - oprava hráze a nové o...'!F39</f>
        <v>0</v>
      </c>
      <c r="BT56" s="25" t="s">
        <v>80</v>
      </c>
      <c r="BV56" s="25" t="s">
        <v>73</v>
      </c>
      <c r="BW56" s="25" t="s">
        <v>84</v>
      </c>
      <c r="BX56" s="25" t="s">
        <v>79</v>
      </c>
      <c r="CL56" s="25" t="s">
        <v>20</v>
      </c>
    </row>
    <row r="57" spans="1:90" s="4" customFormat="1" ht="16.5" customHeight="1">
      <c r="A57" s="78" t="s">
        <v>81</v>
      </c>
      <c r="B57" s="43"/>
      <c r="C57" s="10"/>
      <c r="D57" s="10"/>
      <c r="E57" s="219" t="s">
        <v>80</v>
      </c>
      <c r="F57" s="219"/>
      <c r="G57" s="219"/>
      <c r="H57" s="219"/>
      <c r="I57" s="219"/>
      <c r="J57" s="10"/>
      <c r="K57" s="219" t="s">
        <v>85</v>
      </c>
      <c r="L57" s="219"/>
      <c r="M57" s="219"/>
      <c r="N57" s="219"/>
      <c r="O57" s="219"/>
      <c r="P57" s="219"/>
      <c r="Q57" s="219"/>
      <c r="R57" s="219"/>
      <c r="S57" s="219"/>
      <c r="T57" s="219"/>
      <c r="U57" s="219"/>
      <c r="V57" s="219"/>
      <c r="W57" s="219"/>
      <c r="X57" s="219"/>
      <c r="Y57" s="219"/>
      <c r="Z57" s="219"/>
      <c r="AA57" s="219"/>
      <c r="AB57" s="219"/>
      <c r="AC57" s="219"/>
      <c r="AD57" s="219"/>
      <c r="AE57" s="219"/>
      <c r="AF57" s="219"/>
      <c r="AG57" s="227">
        <f>'2 - oprava pravého břehu'!J32</f>
        <v>0</v>
      </c>
      <c r="AH57" s="228"/>
      <c r="AI57" s="228"/>
      <c r="AJ57" s="228"/>
      <c r="AK57" s="228"/>
      <c r="AL57" s="228"/>
      <c r="AM57" s="228"/>
      <c r="AN57" s="227">
        <f t="shared" si="0"/>
        <v>0</v>
      </c>
      <c r="AO57" s="228"/>
      <c r="AP57" s="228"/>
      <c r="AQ57" s="79" t="s">
        <v>83</v>
      </c>
      <c r="AR57" s="43"/>
      <c r="AS57" s="80">
        <v>0</v>
      </c>
      <c r="AT57" s="81">
        <f t="shared" si="1"/>
        <v>0</v>
      </c>
      <c r="AU57" s="82">
        <f>'2 - oprava pravého břehu'!P91</f>
        <v>0</v>
      </c>
      <c r="AV57" s="81">
        <f>'2 - oprava pravého břehu'!J35</f>
        <v>0</v>
      </c>
      <c r="AW57" s="81">
        <f>'2 - oprava pravého břehu'!J36</f>
        <v>0</v>
      </c>
      <c r="AX57" s="81">
        <f>'2 - oprava pravého břehu'!J37</f>
        <v>0</v>
      </c>
      <c r="AY57" s="81">
        <f>'2 - oprava pravého břehu'!J38</f>
        <v>0</v>
      </c>
      <c r="AZ57" s="81">
        <f>'2 - oprava pravého břehu'!F35</f>
        <v>0</v>
      </c>
      <c r="BA57" s="81">
        <f>'2 - oprava pravého břehu'!F36</f>
        <v>0</v>
      </c>
      <c r="BB57" s="81">
        <f>'2 - oprava pravého břehu'!F37</f>
        <v>0</v>
      </c>
      <c r="BC57" s="81">
        <f>'2 - oprava pravého břehu'!F38</f>
        <v>0</v>
      </c>
      <c r="BD57" s="83">
        <f>'2 - oprava pravého břehu'!F39</f>
        <v>0</v>
      </c>
      <c r="BT57" s="25" t="s">
        <v>80</v>
      </c>
      <c r="BV57" s="25" t="s">
        <v>73</v>
      </c>
      <c r="BW57" s="25" t="s">
        <v>86</v>
      </c>
      <c r="BX57" s="25" t="s">
        <v>79</v>
      </c>
      <c r="CL57" s="25" t="s">
        <v>20</v>
      </c>
    </row>
    <row r="58" spans="1:90" s="4" customFormat="1" ht="16.5" customHeight="1">
      <c r="A58" s="78" t="s">
        <v>81</v>
      </c>
      <c r="B58" s="43"/>
      <c r="C58" s="10"/>
      <c r="D58" s="10"/>
      <c r="E58" s="219" t="s">
        <v>87</v>
      </c>
      <c r="F58" s="219"/>
      <c r="G58" s="219"/>
      <c r="H58" s="219"/>
      <c r="I58" s="219"/>
      <c r="J58" s="10"/>
      <c r="K58" s="219" t="s">
        <v>88</v>
      </c>
      <c r="L58" s="219"/>
      <c r="M58" s="219"/>
      <c r="N58" s="219"/>
      <c r="O58" s="219"/>
      <c r="P58" s="219"/>
      <c r="Q58" s="219"/>
      <c r="R58" s="219"/>
      <c r="S58" s="219"/>
      <c r="T58" s="219"/>
      <c r="U58" s="219"/>
      <c r="V58" s="219"/>
      <c r="W58" s="219"/>
      <c r="X58" s="219"/>
      <c r="Y58" s="219"/>
      <c r="Z58" s="219"/>
      <c r="AA58" s="219"/>
      <c r="AB58" s="219"/>
      <c r="AC58" s="219"/>
      <c r="AD58" s="219"/>
      <c r="AE58" s="219"/>
      <c r="AF58" s="219"/>
      <c r="AG58" s="227">
        <f>'3 - oprava levého břehu'!J32</f>
        <v>0</v>
      </c>
      <c r="AH58" s="228"/>
      <c r="AI58" s="228"/>
      <c r="AJ58" s="228"/>
      <c r="AK58" s="228"/>
      <c r="AL58" s="228"/>
      <c r="AM58" s="228"/>
      <c r="AN58" s="227">
        <f t="shared" si="0"/>
        <v>0</v>
      </c>
      <c r="AO58" s="228"/>
      <c r="AP58" s="228"/>
      <c r="AQ58" s="79" t="s">
        <v>83</v>
      </c>
      <c r="AR58" s="43"/>
      <c r="AS58" s="80">
        <v>0</v>
      </c>
      <c r="AT58" s="81">
        <f t="shared" si="1"/>
        <v>0</v>
      </c>
      <c r="AU58" s="82">
        <f>'3 - oprava levého břehu'!P90</f>
        <v>0</v>
      </c>
      <c r="AV58" s="81">
        <f>'3 - oprava levého břehu'!J35</f>
        <v>0</v>
      </c>
      <c r="AW58" s="81">
        <f>'3 - oprava levého břehu'!J36</f>
        <v>0</v>
      </c>
      <c r="AX58" s="81">
        <f>'3 - oprava levého břehu'!J37</f>
        <v>0</v>
      </c>
      <c r="AY58" s="81">
        <f>'3 - oprava levého břehu'!J38</f>
        <v>0</v>
      </c>
      <c r="AZ58" s="81">
        <f>'3 - oprava levého břehu'!F35</f>
        <v>0</v>
      </c>
      <c r="BA58" s="81">
        <f>'3 - oprava levého břehu'!F36</f>
        <v>0</v>
      </c>
      <c r="BB58" s="81">
        <f>'3 - oprava levého břehu'!F37</f>
        <v>0</v>
      </c>
      <c r="BC58" s="81">
        <f>'3 - oprava levého břehu'!F38</f>
        <v>0</v>
      </c>
      <c r="BD58" s="83">
        <f>'3 - oprava levého břehu'!F39</f>
        <v>0</v>
      </c>
      <c r="BT58" s="25" t="s">
        <v>80</v>
      </c>
      <c r="BV58" s="25" t="s">
        <v>73</v>
      </c>
      <c r="BW58" s="25" t="s">
        <v>89</v>
      </c>
      <c r="BX58" s="25" t="s">
        <v>79</v>
      </c>
      <c r="CL58" s="25" t="s">
        <v>20</v>
      </c>
    </row>
    <row r="59" spans="1:90" s="4" customFormat="1" ht="16.5" customHeight="1">
      <c r="A59" s="78" t="s">
        <v>81</v>
      </c>
      <c r="B59" s="43"/>
      <c r="C59" s="10"/>
      <c r="D59" s="10"/>
      <c r="E59" s="219" t="s">
        <v>90</v>
      </c>
      <c r="F59" s="219"/>
      <c r="G59" s="219"/>
      <c r="H59" s="219"/>
      <c r="I59" s="219"/>
      <c r="J59" s="10"/>
      <c r="K59" s="219" t="s">
        <v>91</v>
      </c>
      <c r="L59" s="219"/>
      <c r="M59" s="219"/>
      <c r="N59" s="219"/>
      <c r="O59" s="219"/>
      <c r="P59" s="219"/>
      <c r="Q59" s="219"/>
      <c r="R59" s="219"/>
      <c r="S59" s="219"/>
      <c r="T59" s="219"/>
      <c r="U59" s="219"/>
      <c r="V59" s="219"/>
      <c r="W59" s="219"/>
      <c r="X59" s="219"/>
      <c r="Y59" s="219"/>
      <c r="Z59" s="219"/>
      <c r="AA59" s="219"/>
      <c r="AB59" s="219"/>
      <c r="AC59" s="219"/>
      <c r="AD59" s="219"/>
      <c r="AE59" s="219"/>
      <c r="AF59" s="219"/>
      <c r="AG59" s="227">
        <f>'4 - sedimentační hrázka'!J32</f>
        <v>0</v>
      </c>
      <c r="AH59" s="228"/>
      <c r="AI59" s="228"/>
      <c r="AJ59" s="228"/>
      <c r="AK59" s="228"/>
      <c r="AL59" s="228"/>
      <c r="AM59" s="228"/>
      <c r="AN59" s="227">
        <f t="shared" si="0"/>
        <v>0</v>
      </c>
      <c r="AO59" s="228"/>
      <c r="AP59" s="228"/>
      <c r="AQ59" s="79" t="s">
        <v>83</v>
      </c>
      <c r="AR59" s="43"/>
      <c r="AS59" s="80">
        <v>0</v>
      </c>
      <c r="AT59" s="81">
        <f t="shared" si="1"/>
        <v>0</v>
      </c>
      <c r="AU59" s="82">
        <f>'4 - sedimentační hrázka'!P89</f>
        <v>0</v>
      </c>
      <c r="AV59" s="81">
        <f>'4 - sedimentační hrázka'!J35</f>
        <v>0</v>
      </c>
      <c r="AW59" s="81">
        <f>'4 - sedimentační hrázka'!J36</f>
        <v>0</v>
      </c>
      <c r="AX59" s="81">
        <f>'4 - sedimentační hrázka'!J37</f>
        <v>0</v>
      </c>
      <c r="AY59" s="81">
        <f>'4 - sedimentační hrázka'!J38</f>
        <v>0</v>
      </c>
      <c r="AZ59" s="81">
        <f>'4 - sedimentační hrázka'!F35</f>
        <v>0</v>
      </c>
      <c r="BA59" s="81">
        <f>'4 - sedimentační hrázka'!F36</f>
        <v>0</v>
      </c>
      <c r="BB59" s="81">
        <f>'4 - sedimentační hrázka'!F37</f>
        <v>0</v>
      </c>
      <c r="BC59" s="81">
        <f>'4 - sedimentační hrázka'!F38</f>
        <v>0</v>
      </c>
      <c r="BD59" s="83">
        <f>'4 - sedimentační hrázka'!F39</f>
        <v>0</v>
      </c>
      <c r="BT59" s="25" t="s">
        <v>80</v>
      </c>
      <c r="BV59" s="25" t="s">
        <v>73</v>
      </c>
      <c r="BW59" s="25" t="s">
        <v>92</v>
      </c>
      <c r="BX59" s="25" t="s">
        <v>79</v>
      </c>
      <c r="CL59" s="25" t="s">
        <v>20</v>
      </c>
    </row>
    <row r="60" spans="1:90" s="4" customFormat="1" ht="16.5" customHeight="1">
      <c r="A60" s="78" t="s">
        <v>81</v>
      </c>
      <c r="B60" s="43"/>
      <c r="C60" s="10"/>
      <c r="D60" s="10"/>
      <c r="E60" s="219" t="s">
        <v>93</v>
      </c>
      <c r="F60" s="219"/>
      <c r="G60" s="219"/>
      <c r="H60" s="219"/>
      <c r="I60" s="219"/>
      <c r="J60" s="10"/>
      <c r="K60" s="219" t="s">
        <v>94</v>
      </c>
      <c r="L60" s="219"/>
      <c r="M60" s="219"/>
      <c r="N60" s="219"/>
      <c r="O60" s="219"/>
      <c r="P60" s="219"/>
      <c r="Q60" s="219"/>
      <c r="R60" s="219"/>
      <c r="S60" s="219"/>
      <c r="T60" s="219"/>
      <c r="U60" s="219"/>
      <c r="V60" s="219"/>
      <c r="W60" s="219"/>
      <c r="X60" s="219"/>
      <c r="Y60" s="219"/>
      <c r="Z60" s="219"/>
      <c r="AA60" s="219"/>
      <c r="AB60" s="219"/>
      <c r="AC60" s="219"/>
      <c r="AD60" s="219"/>
      <c r="AE60" s="219"/>
      <c r="AF60" s="219"/>
      <c r="AG60" s="227">
        <f>'5 - rekonstrukce nátokový...'!J32</f>
        <v>0</v>
      </c>
      <c r="AH60" s="228"/>
      <c r="AI60" s="228"/>
      <c r="AJ60" s="228"/>
      <c r="AK60" s="228"/>
      <c r="AL60" s="228"/>
      <c r="AM60" s="228"/>
      <c r="AN60" s="227">
        <f t="shared" si="0"/>
        <v>0</v>
      </c>
      <c r="AO60" s="228"/>
      <c r="AP60" s="228"/>
      <c r="AQ60" s="79" t="s">
        <v>83</v>
      </c>
      <c r="AR60" s="43"/>
      <c r="AS60" s="80">
        <v>0</v>
      </c>
      <c r="AT60" s="81">
        <f t="shared" si="1"/>
        <v>0</v>
      </c>
      <c r="AU60" s="82">
        <f>'5 - rekonstrukce nátokový...'!P90</f>
        <v>0</v>
      </c>
      <c r="AV60" s="81">
        <f>'5 - rekonstrukce nátokový...'!J35</f>
        <v>0</v>
      </c>
      <c r="AW60" s="81">
        <f>'5 - rekonstrukce nátokový...'!J36</f>
        <v>0</v>
      </c>
      <c r="AX60" s="81">
        <f>'5 - rekonstrukce nátokový...'!J37</f>
        <v>0</v>
      </c>
      <c r="AY60" s="81">
        <f>'5 - rekonstrukce nátokový...'!J38</f>
        <v>0</v>
      </c>
      <c r="AZ60" s="81">
        <f>'5 - rekonstrukce nátokový...'!F35</f>
        <v>0</v>
      </c>
      <c r="BA60" s="81">
        <f>'5 - rekonstrukce nátokový...'!F36</f>
        <v>0</v>
      </c>
      <c r="BB60" s="81">
        <f>'5 - rekonstrukce nátokový...'!F37</f>
        <v>0</v>
      </c>
      <c r="BC60" s="81">
        <f>'5 - rekonstrukce nátokový...'!F38</f>
        <v>0</v>
      </c>
      <c r="BD60" s="83">
        <f>'5 - rekonstrukce nátokový...'!F39</f>
        <v>0</v>
      </c>
      <c r="BT60" s="25" t="s">
        <v>80</v>
      </c>
      <c r="BV60" s="25" t="s">
        <v>73</v>
      </c>
      <c r="BW60" s="25" t="s">
        <v>95</v>
      </c>
      <c r="BX60" s="25" t="s">
        <v>79</v>
      </c>
      <c r="CL60" s="25" t="s">
        <v>20</v>
      </c>
    </row>
    <row r="61" spans="1:90" s="4" customFormat="1" ht="16.5" customHeight="1">
      <c r="A61" s="78" t="s">
        <v>81</v>
      </c>
      <c r="B61" s="43"/>
      <c r="C61" s="10"/>
      <c r="D61" s="10"/>
      <c r="E61" s="219" t="s">
        <v>96</v>
      </c>
      <c r="F61" s="219"/>
      <c r="G61" s="219"/>
      <c r="H61" s="219"/>
      <c r="I61" s="219"/>
      <c r="J61" s="10"/>
      <c r="K61" s="219" t="s">
        <v>97</v>
      </c>
      <c r="L61" s="219"/>
      <c r="M61" s="219"/>
      <c r="N61" s="219"/>
      <c r="O61" s="219"/>
      <c r="P61" s="219"/>
      <c r="Q61" s="219"/>
      <c r="R61" s="219"/>
      <c r="S61" s="219"/>
      <c r="T61" s="219"/>
      <c r="U61" s="219"/>
      <c r="V61" s="219"/>
      <c r="W61" s="219"/>
      <c r="X61" s="219"/>
      <c r="Y61" s="219"/>
      <c r="Z61" s="219"/>
      <c r="AA61" s="219"/>
      <c r="AB61" s="219"/>
      <c r="AC61" s="219"/>
      <c r="AD61" s="219"/>
      <c r="AE61" s="219"/>
      <c r="AF61" s="219"/>
      <c r="AG61" s="227">
        <f>'6 - bezpečnostní přeliv'!J32</f>
        <v>0</v>
      </c>
      <c r="AH61" s="228"/>
      <c r="AI61" s="228"/>
      <c r="AJ61" s="228"/>
      <c r="AK61" s="228"/>
      <c r="AL61" s="228"/>
      <c r="AM61" s="228"/>
      <c r="AN61" s="227">
        <f t="shared" si="0"/>
        <v>0</v>
      </c>
      <c r="AO61" s="228"/>
      <c r="AP61" s="228"/>
      <c r="AQ61" s="79" t="s">
        <v>83</v>
      </c>
      <c r="AR61" s="43"/>
      <c r="AS61" s="80">
        <v>0</v>
      </c>
      <c r="AT61" s="81">
        <f t="shared" si="1"/>
        <v>0</v>
      </c>
      <c r="AU61" s="82">
        <f>'6 - bezpečnostní přeliv'!P90</f>
        <v>0</v>
      </c>
      <c r="AV61" s="81">
        <f>'6 - bezpečnostní přeliv'!J35</f>
        <v>0</v>
      </c>
      <c r="AW61" s="81">
        <f>'6 - bezpečnostní přeliv'!J36</f>
        <v>0</v>
      </c>
      <c r="AX61" s="81">
        <f>'6 - bezpečnostní přeliv'!J37</f>
        <v>0</v>
      </c>
      <c r="AY61" s="81">
        <f>'6 - bezpečnostní přeliv'!J38</f>
        <v>0</v>
      </c>
      <c r="AZ61" s="81">
        <f>'6 - bezpečnostní přeliv'!F35</f>
        <v>0</v>
      </c>
      <c r="BA61" s="81">
        <f>'6 - bezpečnostní přeliv'!F36</f>
        <v>0</v>
      </c>
      <c r="BB61" s="81">
        <f>'6 - bezpečnostní přeliv'!F37</f>
        <v>0</v>
      </c>
      <c r="BC61" s="81">
        <f>'6 - bezpečnostní přeliv'!F38</f>
        <v>0</v>
      </c>
      <c r="BD61" s="83">
        <f>'6 - bezpečnostní přeliv'!F39</f>
        <v>0</v>
      </c>
      <c r="BT61" s="25" t="s">
        <v>80</v>
      </c>
      <c r="BV61" s="25" t="s">
        <v>73</v>
      </c>
      <c r="BW61" s="25" t="s">
        <v>98</v>
      </c>
      <c r="BX61" s="25" t="s">
        <v>79</v>
      </c>
      <c r="CL61" s="25" t="s">
        <v>20</v>
      </c>
    </row>
    <row r="62" spans="1:90" s="4" customFormat="1" ht="16.5" customHeight="1">
      <c r="A62" s="78" t="s">
        <v>81</v>
      </c>
      <c r="B62" s="43"/>
      <c r="C62" s="10"/>
      <c r="D62" s="10"/>
      <c r="E62" s="219" t="s">
        <v>99</v>
      </c>
      <c r="F62" s="219"/>
      <c r="G62" s="219"/>
      <c r="H62" s="219"/>
      <c r="I62" s="219"/>
      <c r="J62" s="10"/>
      <c r="K62" s="219" t="s">
        <v>100</v>
      </c>
      <c r="L62" s="219"/>
      <c r="M62" s="219"/>
      <c r="N62" s="219"/>
      <c r="O62" s="219"/>
      <c r="P62" s="219"/>
      <c r="Q62" s="219"/>
      <c r="R62" s="219"/>
      <c r="S62" s="219"/>
      <c r="T62" s="219"/>
      <c r="U62" s="219"/>
      <c r="V62" s="219"/>
      <c r="W62" s="219"/>
      <c r="X62" s="219"/>
      <c r="Y62" s="219"/>
      <c r="Z62" s="219"/>
      <c r="AA62" s="219"/>
      <c r="AB62" s="219"/>
      <c r="AC62" s="219"/>
      <c r="AD62" s="219"/>
      <c r="AE62" s="219"/>
      <c r="AF62" s="219"/>
      <c r="AG62" s="227">
        <f>'7 - výpustné zařízení'!J32</f>
        <v>0</v>
      </c>
      <c r="AH62" s="228"/>
      <c r="AI62" s="228"/>
      <c r="AJ62" s="228"/>
      <c r="AK62" s="228"/>
      <c r="AL62" s="228"/>
      <c r="AM62" s="228"/>
      <c r="AN62" s="227">
        <f t="shared" si="0"/>
        <v>0</v>
      </c>
      <c r="AO62" s="228"/>
      <c r="AP62" s="228"/>
      <c r="AQ62" s="79" t="s">
        <v>83</v>
      </c>
      <c r="AR62" s="43"/>
      <c r="AS62" s="80">
        <v>0</v>
      </c>
      <c r="AT62" s="81">
        <f t="shared" si="1"/>
        <v>0</v>
      </c>
      <c r="AU62" s="82">
        <f>'7 - výpustné zařízení'!P94</f>
        <v>0</v>
      </c>
      <c r="AV62" s="81">
        <f>'7 - výpustné zařízení'!J35</f>
        <v>0</v>
      </c>
      <c r="AW62" s="81">
        <f>'7 - výpustné zařízení'!J36</f>
        <v>0</v>
      </c>
      <c r="AX62" s="81">
        <f>'7 - výpustné zařízení'!J37</f>
        <v>0</v>
      </c>
      <c r="AY62" s="81">
        <f>'7 - výpustné zařízení'!J38</f>
        <v>0</v>
      </c>
      <c r="AZ62" s="81">
        <f>'7 - výpustné zařízení'!F35</f>
        <v>0</v>
      </c>
      <c r="BA62" s="81">
        <f>'7 - výpustné zařízení'!F36</f>
        <v>0</v>
      </c>
      <c r="BB62" s="81">
        <f>'7 - výpustné zařízení'!F37</f>
        <v>0</v>
      </c>
      <c r="BC62" s="81">
        <f>'7 - výpustné zařízení'!F38</f>
        <v>0</v>
      </c>
      <c r="BD62" s="83">
        <f>'7 - výpustné zařízení'!F39</f>
        <v>0</v>
      </c>
      <c r="BT62" s="25" t="s">
        <v>80</v>
      </c>
      <c r="BV62" s="25" t="s">
        <v>73</v>
      </c>
      <c r="BW62" s="25" t="s">
        <v>101</v>
      </c>
      <c r="BX62" s="25" t="s">
        <v>79</v>
      </c>
      <c r="CL62" s="25" t="s">
        <v>20</v>
      </c>
    </row>
    <row r="63" spans="1:91" s="7" customFormat="1" ht="16.5" customHeight="1">
      <c r="A63" s="78" t="s">
        <v>81</v>
      </c>
      <c r="B63" s="69"/>
      <c r="C63" s="70"/>
      <c r="D63" s="220" t="s">
        <v>102</v>
      </c>
      <c r="E63" s="220"/>
      <c r="F63" s="220"/>
      <c r="G63" s="220"/>
      <c r="H63" s="220"/>
      <c r="I63" s="71"/>
      <c r="J63" s="220" t="s">
        <v>103</v>
      </c>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4">
        <f>'SO 02 - Odbahnění'!J30</f>
        <v>0</v>
      </c>
      <c r="AH63" s="225"/>
      <c r="AI63" s="225"/>
      <c r="AJ63" s="225"/>
      <c r="AK63" s="225"/>
      <c r="AL63" s="225"/>
      <c r="AM63" s="225"/>
      <c r="AN63" s="224">
        <f t="shared" si="0"/>
        <v>0</v>
      </c>
      <c r="AO63" s="225"/>
      <c r="AP63" s="225"/>
      <c r="AQ63" s="72" t="s">
        <v>77</v>
      </c>
      <c r="AR63" s="69"/>
      <c r="AS63" s="73">
        <v>0</v>
      </c>
      <c r="AT63" s="74">
        <f t="shared" si="1"/>
        <v>0</v>
      </c>
      <c r="AU63" s="75">
        <f>'SO 02 - Odbahnění'!P81</f>
        <v>0</v>
      </c>
      <c r="AV63" s="74">
        <f>'SO 02 - Odbahnění'!J33</f>
        <v>0</v>
      </c>
      <c r="AW63" s="74">
        <f>'SO 02 - Odbahnění'!J34</f>
        <v>0</v>
      </c>
      <c r="AX63" s="74">
        <f>'SO 02 - Odbahnění'!J35</f>
        <v>0</v>
      </c>
      <c r="AY63" s="74">
        <f>'SO 02 - Odbahnění'!J36</f>
        <v>0</v>
      </c>
      <c r="AZ63" s="74">
        <f>'SO 02 - Odbahnění'!F33</f>
        <v>0</v>
      </c>
      <c r="BA63" s="74">
        <f>'SO 02 - Odbahnění'!F34</f>
        <v>0</v>
      </c>
      <c r="BB63" s="74">
        <f>'SO 02 - Odbahnění'!F35</f>
        <v>0</v>
      </c>
      <c r="BC63" s="74">
        <f>'SO 02 - Odbahnění'!F36</f>
        <v>0</v>
      </c>
      <c r="BD63" s="76">
        <f>'SO 02 - Odbahnění'!F37</f>
        <v>0</v>
      </c>
      <c r="BT63" s="77" t="s">
        <v>78</v>
      </c>
      <c r="BV63" s="77" t="s">
        <v>73</v>
      </c>
      <c r="BW63" s="77" t="s">
        <v>104</v>
      </c>
      <c r="BX63" s="77" t="s">
        <v>5</v>
      </c>
      <c r="CL63" s="77" t="s">
        <v>20</v>
      </c>
      <c r="CM63" s="77" t="s">
        <v>80</v>
      </c>
    </row>
    <row r="64" spans="1:91" s="7" customFormat="1" ht="16.5" customHeight="1">
      <c r="A64" s="78" t="s">
        <v>81</v>
      </c>
      <c r="B64" s="69"/>
      <c r="C64" s="70"/>
      <c r="D64" s="220" t="s">
        <v>105</v>
      </c>
      <c r="E64" s="220"/>
      <c r="F64" s="220"/>
      <c r="G64" s="220"/>
      <c r="H64" s="220"/>
      <c r="I64" s="71"/>
      <c r="J64" s="220" t="s">
        <v>106</v>
      </c>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4">
        <f>'VON - Vedlejší a ostatní ...'!J30</f>
        <v>0</v>
      </c>
      <c r="AH64" s="225"/>
      <c r="AI64" s="225"/>
      <c r="AJ64" s="225"/>
      <c r="AK64" s="225"/>
      <c r="AL64" s="225"/>
      <c r="AM64" s="225"/>
      <c r="AN64" s="224">
        <f t="shared" si="0"/>
        <v>0</v>
      </c>
      <c r="AO64" s="225"/>
      <c r="AP64" s="225"/>
      <c r="AQ64" s="72" t="s">
        <v>105</v>
      </c>
      <c r="AR64" s="69"/>
      <c r="AS64" s="84">
        <v>0</v>
      </c>
      <c r="AT64" s="85">
        <f t="shared" si="1"/>
        <v>0</v>
      </c>
      <c r="AU64" s="86">
        <f>'VON - Vedlejší a ostatní ...'!P82</f>
        <v>0</v>
      </c>
      <c r="AV64" s="85">
        <f>'VON - Vedlejší a ostatní ...'!J33</f>
        <v>0</v>
      </c>
      <c r="AW64" s="85">
        <f>'VON - Vedlejší a ostatní ...'!J34</f>
        <v>0</v>
      </c>
      <c r="AX64" s="85">
        <f>'VON - Vedlejší a ostatní ...'!J35</f>
        <v>0</v>
      </c>
      <c r="AY64" s="85">
        <f>'VON - Vedlejší a ostatní ...'!J36</f>
        <v>0</v>
      </c>
      <c r="AZ64" s="85">
        <f>'VON - Vedlejší a ostatní ...'!F33</f>
        <v>0</v>
      </c>
      <c r="BA64" s="85">
        <f>'VON - Vedlejší a ostatní ...'!F34</f>
        <v>0</v>
      </c>
      <c r="BB64" s="85">
        <f>'VON - Vedlejší a ostatní ...'!F35</f>
        <v>0</v>
      </c>
      <c r="BC64" s="85">
        <f>'VON - Vedlejší a ostatní ...'!F36</f>
        <v>0</v>
      </c>
      <c r="BD64" s="87">
        <f>'VON - Vedlejší a ostatní ...'!F37</f>
        <v>0</v>
      </c>
      <c r="BT64" s="77" t="s">
        <v>78</v>
      </c>
      <c r="BV64" s="77" t="s">
        <v>73</v>
      </c>
      <c r="BW64" s="77" t="s">
        <v>107</v>
      </c>
      <c r="BX64" s="77" t="s">
        <v>5</v>
      </c>
      <c r="CL64" s="77" t="s">
        <v>20</v>
      </c>
      <c r="CM64" s="77" t="s">
        <v>80</v>
      </c>
    </row>
    <row r="65" spans="1:57" s="2" customFormat="1" ht="30" customHeight="1">
      <c r="A65" s="30"/>
      <c r="B65" s="31"/>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1"/>
      <c r="AS65" s="30"/>
      <c r="AT65" s="30"/>
      <c r="AU65" s="30"/>
      <c r="AV65" s="30"/>
      <c r="AW65" s="30"/>
      <c r="AX65" s="30"/>
      <c r="AY65" s="30"/>
      <c r="AZ65" s="30"/>
      <c r="BA65" s="30"/>
      <c r="BB65" s="30"/>
      <c r="BC65" s="30"/>
      <c r="BD65" s="30"/>
      <c r="BE65" s="30"/>
    </row>
    <row r="66" spans="1:57" s="2" customFormat="1" ht="6.9" customHeight="1">
      <c r="A66" s="30"/>
      <c r="B66" s="39"/>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31"/>
      <c r="AS66" s="30"/>
      <c r="AT66" s="30"/>
      <c r="AU66" s="30"/>
      <c r="AV66" s="30"/>
      <c r="AW66" s="30"/>
      <c r="AX66" s="30"/>
      <c r="AY66" s="30"/>
      <c r="AZ66" s="30"/>
      <c r="BA66" s="30"/>
      <c r="BB66" s="30"/>
      <c r="BC66" s="30"/>
      <c r="BD66" s="30"/>
      <c r="BE66" s="30"/>
    </row>
  </sheetData>
  <sheetProtection algorithmName="SHA-512" hashValue="O1nUz/F58FxRWtKF+/RtK4U9FA/8RtQcL6bLMCmep8QKkj6clhaMSin1SSQVmm47fE0uL7C+iHwKv4cRkYJ8MA==" saltValue="/Kb08QMMDRIg1Iy3sF2MkA==" spinCount="100000" sheet="1" objects="1" scenarios="1"/>
  <mergeCells count="78">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AM50:AP50"/>
    <mergeCell ref="L45:AO45"/>
    <mergeCell ref="AM47:AN47"/>
    <mergeCell ref="AM49:AP49"/>
    <mergeCell ref="L33:P33"/>
    <mergeCell ref="AN61:AP61"/>
    <mergeCell ref="AN58:AP58"/>
    <mergeCell ref="AN59:AP59"/>
    <mergeCell ref="AN60:AP60"/>
    <mergeCell ref="K59:AF59"/>
    <mergeCell ref="K60:AF60"/>
    <mergeCell ref="K61:AF61"/>
    <mergeCell ref="AG54:AM54"/>
    <mergeCell ref="AN54:AP54"/>
    <mergeCell ref="W33:AE33"/>
    <mergeCell ref="AK33:AO33"/>
    <mergeCell ref="X35:AB35"/>
    <mergeCell ref="AK35:AO35"/>
    <mergeCell ref="AN62:AP62"/>
    <mergeCell ref="AN63:AP63"/>
    <mergeCell ref="AN64:AP64"/>
    <mergeCell ref="E62:I62"/>
    <mergeCell ref="D55:H55"/>
    <mergeCell ref="E56:I56"/>
    <mergeCell ref="E57:I57"/>
    <mergeCell ref="E58:I58"/>
    <mergeCell ref="E59:I59"/>
    <mergeCell ref="E60:I60"/>
    <mergeCell ref="E61:I61"/>
    <mergeCell ref="D63:H63"/>
    <mergeCell ref="D64:H64"/>
    <mergeCell ref="AG64:AM64"/>
    <mergeCell ref="AG63:AM63"/>
    <mergeCell ref="K58:AF58"/>
    <mergeCell ref="C52:G52"/>
    <mergeCell ref="I52:AF52"/>
    <mergeCell ref="J55:AF55"/>
    <mergeCell ref="K56:AF56"/>
    <mergeCell ref="K57:AF57"/>
    <mergeCell ref="K62:AF62"/>
    <mergeCell ref="J63:AF63"/>
    <mergeCell ref="J64:AF64"/>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s>
  <hyperlinks>
    <hyperlink ref="A56" location="'1 - oprava hráze a nové o...'!C2" display="/"/>
    <hyperlink ref="A57" location="'2 - oprava pravého břehu'!C2" display="/"/>
    <hyperlink ref="A58" location="'3 - oprava levého břehu'!C2" display="/"/>
    <hyperlink ref="A59" location="'4 - sedimentační hrázka'!C2" display="/"/>
    <hyperlink ref="A60" location="'5 - rekonstrukce nátokový...'!C2" display="/"/>
    <hyperlink ref="A61" location="'6 - bezpečnostní přeliv'!C2" display="/"/>
    <hyperlink ref="A62" location="'7 - výpustné zařízení'!C2" display="/"/>
    <hyperlink ref="A63" location="'SO 02 - Odbahnění'!C2" display="/"/>
    <hyperlink ref="A64" location="'VON - Vedlejší a ostatní ...'!C2" display="/"/>
  </hyperlink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90"/>
  <sheetViews>
    <sheetView showGridLines="0" workbookViewId="0" topLeftCell="A1">
      <selection activeCell="K87" sqref="K8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107</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1:31" s="2" customFormat="1" ht="12" customHeight="1">
      <c r="A8" s="30"/>
      <c r="B8" s="273"/>
      <c r="C8" s="275"/>
      <c r="D8" s="276" t="s">
        <v>109</v>
      </c>
      <c r="E8" s="275"/>
      <c r="F8" s="275"/>
      <c r="G8" s="275"/>
      <c r="H8" s="275"/>
      <c r="I8" s="275"/>
      <c r="J8" s="275"/>
      <c r="K8" s="275"/>
      <c r="L8" s="90"/>
      <c r="S8" s="30"/>
      <c r="T8" s="30"/>
      <c r="U8" s="30"/>
      <c r="V8" s="30"/>
      <c r="W8" s="30"/>
      <c r="X8" s="30"/>
      <c r="Y8" s="30"/>
      <c r="Z8" s="30"/>
      <c r="AA8" s="30"/>
      <c r="AB8" s="30"/>
      <c r="AC8" s="30"/>
      <c r="AD8" s="30"/>
      <c r="AE8" s="30"/>
    </row>
    <row r="9" spans="1:31" s="2" customFormat="1" ht="16.5" customHeight="1">
      <c r="A9" s="30"/>
      <c r="B9" s="273"/>
      <c r="C9" s="275"/>
      <c r="D9" s="275"/>
      <c r="E9" s="282" t="s">
        <v>682</v>
      </c>
      <c r="F9" s="281"/>
      <c r="G9" s="281"/>
      <c r="H9" s="281"/>
      <c r="I9" s="275"/>
      <c r="J9" s="275"/>
      <c r="K9" s="275"/>
      <c r="L9" s="90"/>
      <c r="S9" s="30"/>
      <c r="T9" s="30"/>
      <c r="U9" s="30"/>
      <c r="V9" s="30"/>
      <c r="W9" s="30"/>
      <c r="X9" s="30"/>
      <c r="Y9" s="30"/>
      <c r="Z9" s="30"/>
      <c r="AA9" s="30"/>
      <c r="AB9" s="30"/>
      <c r="AC9" s="30"/>
      <c r="AD9" s="30"/>
      <c r="AE9" s="30"/>
    </row>
    <row r="10" spans="1:31" s="2" customFormat="1" ht="12">
      <c r="A10" s="30"/>
      <c r="B10" s="273"/>
      <c r="C10" s="275"/>
      <c r="D10" s="275"/>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2" customHeight="1">
      <c r="A11" s="30"/>
      <c r="B11" s="273"/>
      <c r="C11" s="275"/>
      <c r="D11" s="276" t="s">
        <v>19</v>
      </c>
      <c r="E11" s="275"/>
      <c r="F11" s="283" t="s">
        <v>20</v>
      </c>
      <c r="G11" s="275"/>
      <c r="H11" s="275"/>
      <c r="I11" s="276" t="s">
        <v>21</v>
      </c>
      <c r="J11" s="283" t="s">
        <v>3</v>
      </c>
      <c r="K11" s="275"/>
      <c r="L11" s="90"/>
      <c r="S11" s="30"/>
      <c r="T11" s="30"/>
      <c r="U11" s="30"/>
      <c r="V11" s="30"/>
      <c r="W11" s="30"/>
      <c r="X11" s="30"/>
      <c r="Y11" s="30"/>
      <c r="Z11" s="30"/>
      <c r="AA11" s="30"/>
      <c r="AB11" s="30"/>
      <c r="AC11" s="30"/>
      <c r="AD11" s="30"/>
      <c r="AE11" s="30"/>
    </row>
    <row r="12" spans="1:31" s="2" customFormat="1" ht="12" customHeight="1">
      <c r="A12" s="30"/>
      <c r="B12" s="273"/>
      <c r="C12" s="275"/>
      <c r="D12" s="276" t="s">
        <v>22</v>
      </c>
      <c r="E12" s="275"/>
      <c r="F12" s="283" t="s">
        <v>23</v>
      </c>
      <c r="G12" s="275"/>
      <c r="H12" s="275"/>
      <c r="I12" s="276" t="s">
        <v>24</v>
      </c>
      <c r="J12" s="284">
        <f>'Rekapitulace stavby'!AN8</f>
        <v>43692</v>
      </c>
      <c r="K12" s="275"/>
      <c r="L12" s="90"/>
      <c r="S12" s="30"/>
      <c r="T12" s="30"/>
      <c r="U12" s="30"/>
      <c r="V12" s="30"/>
      <c r="W12" s="30"/>
      <c r="X12" s="30"/>
      <c r="Y12" s="30"/>
      <c r="Z12" s="30"/>
      <c r="AA12" s="30"/>
      <c r="AB12" s="30"/>
      <c r="AC12" s="30"/>
      <c r="AD12" s="30"/>
      <c r="AE12" s="30"/>
    </row>
    <row r="13" spans="1:31" s="2" customFormat="1" ht="10.95" customHeight="1">
      <c r="A13" s="30"/>
      <c r="B13" s="273"/>
      <c r="C13" s="275"/>
      <c r="D13" s="275"/>
      <c r="E13" s="275"/>
      <c r="F13" s="275"/>
      <c r="G13" s="275"/>
      <c r="H13" s="275"/>
      <c r="I13" s="275"/>
      <c r="J13" s="275"/>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25</v>
      </c>
      <c r="E14" s="275"/>
      <c r="F14" s="275"/>
      <c r="G14" s="275"/>
      <c r="H14" s="275"/>
      <c r="I14" s="276" t="s">
        <v>26</v>
      </c>
      <c r="J14" s="283" t="str">
        <f>IF('Rekapitulace stavby'!AN10="","",'Rekapitulace stavby'!AN10)</f>
        <v/>
      </c>
      <c r="K14" s="275"/>
      <c r="L14" s="90"/>
      <c r="S14" s="30"/>
      <c r="T14" s="30"/>
      <c r="U14" s="30"/>
      <c r="V14" s="30"/>
      <c r="W14" s="30"/>
      <c r="X14" s="30"/>
      <c r="Y14" s="30"/>
      <c r="Z14" s="30"/>
      <c r="AA14" s="30"/>
      <c r="AB14" s="30"/>
      <c r="AC14" s="30"/>
      <c r="AD14" s="30"/>
      <c r="AE14" s="30"/>
    </row>
    <row r="15" spans="1:31" s="2" customFormat="1" ht="18" customHeight="1">
      <c r="A15" s="30"/>
      <c r="B15" s="273"/>
      <c r="C15" s="275"/>
      <c r="D15" s="275"/>
      <c r="E15" s="283" t="str">
        <f>IF('Rekapitulace stavby'!E11="","",'Rekapitulace stavby'!E11)</f>
        <v xml:space="preserve"> </v>
      </c>
      <c r="F15" s="275"/>
      <c r="G15" s="275"/>
      <c r="H15" s="275"/>
      <c r="I15" s="276" t="s">
        <v>28</v>
      </c>
      <c r="J15" s="283" t="str">
        <f>IF('Rekapitulace stavby'!AN11="","",'Rekapitulace stavby'!AN11)</f>
        <v/>
      </c>
      <c r="K15" s="275"/>
      <c r="L15" s="90"/>
      <c r="S15" s="30"/>
      <c r="T15" s="30"/>
      <c r="U15" s="30"/>
      <c r="V15" s="30"/>
      <c r="W15" s="30"/>
      <c r="X15" s="30"/>
      <c r="Y15" s="30"/>
      <c r="Z15" s="30"/>
      <c r="AA15" s="30"/>
      <c r="AB15" s="30"/>
      <c r="AC15" s="30"/>
      <c r="AD15" s="30"/>
      <c r="AE15" s="30"/>
    </row>
    <row r="16" spans="1:31" s="2" customFormat="1" ht="6.9" customHeight="1">
      <c r="A16" s="30"/>
      <c r="B16" s="273"/>
      <c r="C16" s="275"/>
      <c r="D16" s="275"/>
      <c r="E16" s="275"/>
      <c r="F16" s="275"/>
      <c r="G16" s="275"/>
      <c r="H16" s="275"/>
      <c r="I16" s="275"/>
      <c r="J16" s="275"/>
      <c r="K16" s="275"/>
      <c r="L16" s="90"/>
      <c r="S16" s="30"/>
      <c r="T16" s="30"/>
      <c r="U16" s="30"/>
      <c r="V16" s="30"/>
      <c r="W16" s="30"/>
      <c r="X16" s="30"/>
      <c r="Y16" s="30"/>
      <c r="Z16" s="30"/>
      <c r="AA16" s="30"/>
      <c r="AB16" s="30"/>
      <c r="AC16" s="30"/>
      <c r="AD16" s="30"/>
      <c r="AE16" s="30"/>
    </row>
    <row r="17" spans="1:31" s="2" customFormat="1" ht="12" customHeight="1">
      <c r="A17" s="30"/>
      <c r="B17" s="273"/>
      <c r="C17" s="275"/>
      <c r="D17" s="276" t="s">
        <v>29</v>
      </c>
      <c r="E17" s="275"/>
      <c r="F17" s="275"/>
      <c r="G17" s="275"/>
      <c r="H17" s="275"/>
      <c r="I17" s="276" t="s">
        <v>26</v>
      </c>
      <c r="J17" s="217" t="str">
        <f>'Rekapitulace stavby'!AN13</f>
        <v>Vyplň údaj</v>
      </c>
      <c r="K17" s="275"/>
      <c r="L17" s="90"/>
      <c r="S17" s="30"/>
      <c r="T17" s="30"/>
      <c r="U17" s="30"/>
      <c r="V17" s="30"/>
      <c r="W17" s="30"/>
      <c r="X17" s="30"/>
      <c r="Y17" s="30"/>
      <c r="Z17" s="30"/>
      <c r="AA17" s="30"/>
      <c r="AB17" s="30"/>
      <c r="AC17" s="30"/>
      <c r="AD17" s="30"/>
      <c r="AE17" s="30"/>
    </row>
    <row r="18" spans="1:31" s="2" customFormat="1" ht="18" customHeight="1">
      <c r="A18" s="30"/>
      <c r="B18" s="273"/>
      <c r="C18" s="275"/>
      <c r="D18" s="275"/>
      <c r="E18" s="252" t="str">
        <f>'Rekapitulace stavby'!E14</f>
        <v>Vyplň údaj</v>
      </c>
      <c r="F18" s="303"/>
      <c r="G18" s="303"/>
      <c r="H18" s="303"/>
      <c r="I18" s="276" t="s">
        <v>28</v>
      </c>
      <c r="J18" s="217" t="str">
        <f>'Rekapitulace stavby'!AN14</f>
        <v>Vyplň údaj</v>
      </c>
      <c r="K18" s="275"/>
      <c r="L18" s="90"/>
      <c r="S18" s="30"/>
      <c r="T18" s="30"/>
      <c r="U18" s="30"/>
      <c r="V18" s="30"/>
      <c r="W18" s="30"/>
      <c r="X18" s="30"/>
      <c r="Y18" s="30"/>
      <c r="Z18" s="30"/>
      <c r="AA18" s="30"/>
      <c r="AB18" s="30"/>
      <c r="AC18" s="30"/>
      <c r="AD18" s="30"/>
      <c r="AE18" s="30"/>
    </row>
    <row r="19" spans="1:31" s="2" customFormat="1" ht="6.9" customHeight="1">
      <c r="A19" s="30"/>
      <c r="B19" s="273"/>
      <c r="C19" s="275"/>
      <c r="D19" s="275"/>
      <c r="E19" s="275"/>
      <c r="F19" s="275"/>
      <c r="G19" s="275"/>
      <c r="H19" s="275"/>
      <c r="I19" s="275"/>
      <c r="J19" s="275"/>
      <c r="K19" s="275"/>
      <c r="L19" s="90"/>
      <c r="S19" s="30"/>
      <c r="T19" s="30"/>
      <c r="U19" s="30"/>
      <c r="V19" s="30"/>
      <c r="W19" s="30"/>
      <c r="X19" s="30"/>
      <c r="Y19" s="30"/>
      <c r="Z19" s="30"/>
      <c r="AA19" s="30"/>
      <c r="AB19" s="30"/>
      <c r="AC19" s="30"/>
      <c r="AD19" s="30"/>
      <c r="AE19" s="30"/>
    </row>
    <row r="20" spans="1:31" s="2" customFormat="1" ht="12" customHeight="1">
      <c r="A20" s="30"/>
      <c r="B20" s="273"/>
      <c r="C20" s="275"/>
      <c r="D20" s="276" t="s">
        <v>31</v>
      </c>
      <c r="E20" s="275"/>
      <c r="F20" s="275"/>
      <c r="G20" s="275"/>
      <c r="H20" s="275"/>
      <c r="I20" s="276" t="s">
        <v>26</v>
      </c>
      <c r="J20" s="283" t="s">
        <v>32</v>
      </c>
      <c r="K20" s="275"/>
      <c r="L20" s="90"/>
      <c r="S20" s="30"/>
      <c r="T20" s="30"/>
      <c r="U20" s="30"/>
      <c r="V20" s="30"/>
      <c r="W20" s="30"/>
      <c r="X20" s="30"/>
      <c r="Y20" s="30"/>
      <c r="Z20" s="30"/>
      <c r="AA20" s="30"/>
      <c r="AB20" s="30"/>
      <c r="AC20" s="30"/>
      <c r="AD20" s="30"/>
      <c r="AE20" s="30"/>
    </row>
    <row r="21" spans="1:31" s="2" customFormat="1" ht="18" customHeight="1">
      <c r="A21" s="30"/>
      <c r="B21" s="273"/>
      <c r="C21" s="275"/>
      <c r="D21" s="275"/>
      <c r="E21" s="283" t="s">
        <v>888</v>
      </c>
      <c r="F21" s="275"/>
      <c r="G21" s="275"/>
      <c r="H21" s="275"/>
      <c r="I21" s="276" t="s">
        <v>28</v>
      </c>
      <c r="J21" s="283" t="s">
        <v>3</v>
      </c>
      <c r="K21" s="275"/>
      <c r="L21" s="90"/>
      <c r="S21" s="30"/>
      <c r="T21" s="30"/>
      <c r="U21" s="30"/>
      <c r="V21" s="30"/>
      <c r="W21" s="30"/>
      <c r="X21" s="30"/>
      <c r="Y21" s="30"/>
      <c r="Z21" s="30"/>
      <c r="AA21" s="30"/>
      <c r="AB21" s="30"/>
      <c r="AC21" s="30"/>
      <c r="AD21" s="30"/>
      <c r="AE21" s="30"/>
    </row>
    <row r="22" spans="1:31" s="2" customFormat="1" ht="6.9" customHeight="1">
      <c r="A22" s="30"/>
      <c r="B22" s="273"/>
      <c r="C22" s="275"/>
      <c r="D22" s="275"/>
      <c r="E22" s="275"/>
      <c r="F22" s="275"/>
      <c r="G22" s="275"/>
      <c r="H22" s="275"/>
      <c r="I22" s="275"/>
      <c r="J22" s="275"/>
      <c r="K22" s="275"/>
      <c r="L22" s="90"/>
      <c r="S22" s="30"/>
      <c r="T22" s="30"/>
      <c r="U22" s="30"/>
      <c r="V22" s="30"/>
      <c r="W22" s="30"/>
      <c r="X22" s="30"/>
      <c r="Y22" s="30"/>
      <c r="Z22" s="30"/>
      <c r="AA22" s="30"/>
      <c r="AB22" s="30"/>
      <c r="AC22" s="30"/>
      <c r="AD22" s="30"/>
      <c r="AE22" s="30"/>
    </row>
    <row r="23" spans="1:31" s="2" customFormat="1" ht="12" customHeight="1">
      <c r="A23" s="30"/>
      <c r="B23" s="273"/>
      <c r="C23" s="275"/>
      <c r="D23" s="276" t="s">
        <v>34</v>
      </c>
      <c r="E23" s="275"/>
      <c r="F23" s="275"/>
      <c r="G23" s="275"/>
      <c r="H23" s="275"/>
      <c r="I23" s="276" t="s">
        <v>26</v>
      </c>
      <c r="J23" s="283" t="str">
        <f>IF('Rekapitulace stavby'!AN19="","",'Rekapitulace stavby'!AN19)</f>
        <v/>
      </c>
      <c r="K23" s="275"/>
      <c r="L23" s="90"/>
      <c r="S23" s="30"/>
      <c r="T23" s="30"/>
      <c r="U23" s="30"/>
      <c r="V23" s="30"/>
      <c r="W23" s="30"/>
      <c r="X23" s="30"/>
      <c r="Y23" s="30"/>
      <c r="Z23" s="30"/>
      <c r="AA23" s="30"/>
      <c r="AB23" s="30"/>
      <c r="AC23" s="30"/>
      <c r="AD23" s="30"/>
      <c r="AE23" s="30"/>
    </row>
    <row r="24" spans="1:31" s="2" customFormat="1" ht="18" customHeight="1">
      <c r="A24" s="30"/>
      <c r="B24" s="273"/>
      <c r="C24" s="275"/>
      <c r="D24" s="275"/>
      <c r="E24" s="283" t="str">
        <f>IF('Rekapitulace stavby'!E20="","",'Rekapitulace stavby'!E20)</f>
        <v xml:space="preserve"> </v>
      </c>
      <c r="F24" s="275"/>
      <c r="G24" s="275"/>
      <c r="H24" s="275"/>
      <c r="I24" s="276" t="s">
        <v>28</v>
      </c>
      <c r="J24" s="283" t="str">
        <f>IF('Rekapitulace stavby'!AN20="","",'Rekapitulace stavby'!AN20)</f>
        <v/>
      </c>
      <c r="K24" s="275"/>
      <c r="L24" s="90"/>
      <c r="S24" s="30"/>
      <c r="T24" s="30"/>
      <c r="U24" s="30"/>
      <c r="V24" s="30"/>
      <c r="W24" s="30"/>
      <c r="X24" s="30"/>
      <c r="Y24" s="30"/>
      <c r="Z24" s="30"/>
      <c r="AA24" s="30"/>
      <c r="AB24" s="30"/>
      <c r="AC24" s="30"/>
      <c r="AD24" s="30"/>
      <c r="AE24" s="30"/>
    </row>
    <row r="25" spans="1:31" s="2" customFormat="1" ht="6.9" customHeight="1">
      <c r="A25" s="30"/>
      <c r="B25" s="273"/>
      <c r="C25" s="275"/>
      <c r="D25" s="275"/>
      <c r="E25" s="275"/>
      <c r="F25" s="275"/>
      <c r="G25" s="275"/>
      <c r="H25" s="275"/>
      <c r="I25" s="275"/>
      <c r="J25" s="275"/>
      <c r="K25" s="275"/>
      <c r="L25" s="90"/>
      <c r="S25" s="30"/>
      <c r="T25" s="30"/>
      <c r="U25" s="30"/>
      <c r="V25" s="30"/>
      <c r="W25" s="30"/>
      <c r="X25" s="30"/>
      <c r="Y25" s="30"/>
      <c r="Z25" s="30"/>
      <c r="AA25" s="30"/>
      <c r="AB25" s="30"/>
      <c r="AC25" s="30"/>
      <c r="AD25" s="30"/>
      <c r="AE25" s="30"/>
    </row>
    <row r="26" spans="1:31" s="2" customFormat="1" ht="12" customHeight="1">
      <c r="A26" s="30"/>
      <c r="B26" s="273"/>
      <c r="C26" s="275"/>
      <c r="D26" s="276" t="s">
        <v>35</v>
      </c>
      <c r="E26" s="275"/>
      <c r="F26" s="275"/>
      <c r="G26" s="275"/>
      <c r="H26" s="275"/>
      <c r="I26" s="275"/>
      <c r="J26" s="275"/>
      <c r="K26" s="275"/>
      <c r="L26" s="90"/>
      <c r="S26" s="30"/>
      <c r="T26" s="30"/>
      <c r="U26" s="30"/>
      <c r="V26" s="30"/>
      <c r="W26" s="30"/>
      <c r="X26" s="30"/>
      <c r="Y26" s="30"/>
      <c r="Z26" s="30"/>
      <c r="AA26" s="30"/>
      <c r="AB26" s="30"/>
      <c r="AC26" s="30"/>
      <c r="AD26" s="30"/>
      <c r="AE26" s="30"/>
    </row>
    <row r="27" spans="1:31" s="8" customFormat="1" ht="16.5" customHeight="1">
      <c r="A27" s="91"/>
      <c r="B27" s="344"/>
      <c r="C27" s="345"/>
      <c r="D27" s="345"/>
      <c r="E27" s="346" t="s">
        <v>3</v>
      </c>
      <c r="F27" s="346"/>
      <c r="G27" s="346"/>
      <c r="H27" s="346"/>
      <c r="I27" s="345"/>
      <c r="J27" s="345"/>
      <c r="K27" s="345"/>
      <c r="L27" s="92"/>
      <c r="S27" s="91"/>
      <c r="T27" s="91"/>
      <c r="U27" s="91"/>
      <c r="V27" s="91"/>
      <c r="W27" s="91"/>
      <c r="X27" s="91"/>
      <c r="Y27" s="91"/>
      <c r="Z27" s="91"/>
      <c r="AA27" s="91"/>
      <c r="AB27" s="91"/>
      <c r="AC27" s="91"/>
      <c r="AD27" s="91"/>
      <c r="AE27" s="91"/>
    </row>
    <row r="28" spans="1:31" s="2" customFormat="1" ht="6.9" customHeight="1">
      <c r="A28" s="30"/>
      <c r="B28" s="273"/>
      <c r="C28" s="275"/>
      <c r="D28" s="275"/>
      <c r="E28" s="275"/>
      <c r="F28" s="275"/>
      <c r="G28" s="275"/>
      <c r="H28" s="275"/>
      <c r="I28" s="275"/>
      <c r="J28" s="275"/>
      <c r="K28" s="275"/>
      <c r="L28" s="90"/>
      <c r="S28" s="30"/>
      <c r="T28" s="30"/>
      <c r="U28" s="30"/>
      <c r="V28" s="30"/>
      <c r="W28" s="30"/>
      <c r="X28" s="30"/>
      <c r="Y28" s="30"/>
      <c r="Z28" s="30"/>
      <c r="AA28" s="30"/>
      <c r="AB28" s="30"/>
      <c r="AC28" s="30"/>
      <c r="AD28" s="30"/>
      <c r="AE28" s="30"/>
    </row>
    <row r="29" spans="1:31" s="2" customFormat="1" ht="6.9" customHeight="1">
      <c r="A29" s="30"/>
      <c r="B29" s="273"/>
      <c r="C29" s="275"/>
      <c r="D29" s="347"/>
      <c r="E29" s="347"/>
      <c r="F29" s="347"/>
      <c r="G29" s="347"/>
      <c r="H29" s="347"/>
      <c r="I29" s="347"/>
      <c r="J29" s="347"/>
      <c r="K29" s="347"/>
      <c r="L29" s="90"/>
      <c r="S29" s="30"/>
      <c r="T29" s="30"/>
      <c r="U29" s="30"/>
      <c r="V29" s="30"/>
      <c r="W29" s="30"/>
      <c r="X29" s="30"/>
      <c r="Y29" s="30"/>
      <c r="Z29" s="30"/>
      <c r="AA29" s="30"/>
      <c r="AB29" s="30"/>
      <c r="AC29" s="30"/>
      <c r="AD29" s="30"/>
      <c r="AE29" s="30"/>
    </row>
    <row r="30" spans="1:31" s="2" customFormat="1" ht="25.35" customHeight="1">
      <c r="A30" s="30"/>
      <c r="B30" s="273"/>
      <c r="C30" s="275"/>
      <c r="D30" s="348" t="s">
        <v>37</v>
      </c>
      <c r="E30" s="275"/>
      <c r="F30" s="275"/>
      <c r="G30" s="275"/>
      <c r="H30" s="275"/>
      <c r="I30" s="275"/>
      <c r="J30" s="290">
        <f>ROUND(J82,2)</f>
        <v>0</v>
      </c>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14.4" customHeight="1">
      <c r="A32" s="30"/>
      <c r="B32" s="273"/>
      <c r="C32" s="275"/>
      <c r="D32" s="275"/>
      <c r="E32" s="275"/>
      <c r="F32" s="349" t="s">
        <v>39</v>
      </c>
      <c r="G32" s="275"/>
      <c r="H32" s="275"/>
      <c r="I32" s="349" t="s">
        <v>38</v>
      </c>
      <c r="J32" s="349" t="s">
        <v>40</v>
      </c>
      <c r="K32" s="275"/>
      <c r="L32" s="90"/>
      <c r="S32" s="30"/>
      <c r="T32" s="30"/>
      <c r="U32" s="30"/>
      <c r="V32" s="30"/>
      <c r="W32" s="30"/>
      <c r="X32" s="30"/>
      <c r="Y32" s="30"/>
      <c r="Z32" s="30"/>
      <c r="AA32" s="30"/>
      <c r="AB32" s="30"/>
      <c r="AC32" s="30"/>
      <c r="AD32" s="30"/>
      <c r="AE32" s="30"/>
    </row>
    <row r="33" spans="1:31" s="2" customFormat="1" ht="14.4" customHeight="1">
      <c r="A33" s="30"/>
      <c r="B33" s="273"/>
      <c r="C33" s="275"/>
      <c r="D33" s="350" t="s">
        <v>41</v>
      </c>
      <c r="E33" s="276" t="s">
        <v>42</v>
      </c>
      <c r="F33" s="351">
        <f>ROUND((SUM(BE82:BE89)),2)</f>
        <v>0</v>
      </c>
      <c r="G33" s="275"/>
      <c r="H33" s="275"/>
      <c r="I33" s="352">
        <v>0.21</v>
      </c>
      <c r="J33" s="351">
        <f>ROUND(((SUM(BE82:BE89))*I33),2)</f>
        <v>0</v>
      </c>
      <c r="K33" s="275"/>
      <c r="L33" s="90"/>
      <c r="S33" s="30"/>
      <c r="T33" s="30"/>
      <c r="U33" s="30"/>
      <c r="V33" s="30"/>
      <c r="W33" s="30"/>
      <c r="X33" s="30"/>
      <c r="Y33" s="30"/>
      <c r="Z33" s="30"/>
      <c r="AA33" s="30"/>
      <c r="AB33" s="30"/>
      <c r="AC33" s="30"/>
      <c r="AD33" s="30"/>
      <c r="AE33" s="30"/>
    </row>
    <row r="34" spans="1:31" s="2" customFormat="1" ht="14.4" customHeight="1">
      <c r="A34" s="30"/>
      <c r="B34" s="273"/>
      <c r="C34" s="275"/>
      <c r="D34" s="275"/>
      <c r="E34" s="276" t="s">
        <v>43</v>
      </c>
      <c r="F34" s="351">
        <f>ROUND((SUM(BF82:BF89)),2)</f>
        <v>0</v>
      </c>
      <c r="G34" s="275"/>
      <c r="H34" s="275"/>
      <c r="I34" s="352">
        <v>0.15</v>
      </c>
      <c r="J34" s="351">
        <f>ROUND(((SUM(BF82:BF89))*I34),2)</f>
        <v>0</v>
      </c>
      <c r="K34" s="275"/>
      <c r="L34" s="90"/>
      <c r="S34" s="30"/>
      <c r="T34" s="30"/>
      <c r="U34" s="30"/>
      <c r="V34" s="30"/>
      <c r="W34" s="30"/>
      <c r="X34" s="30"/>
      <c r="Y34" s="30"/>
      <c r="Z34" s="30"/>
      <c r="AA34" s="30"/>
      <c r="AB34" s="30"/>
      <c r="AC34" s="30"/>
      <c r="AD34" s="30"/>
      <c r="AE34" s="30"/>
    </row>
    <row r="35" spans="1:31" s="2" customFormat="1" ht="14.4" customHeight="1" hidden="1">
      <c r="A35" s="30"/>
      <c r="B35" s="273"/>
      <c r="C35" s="275"/>
      <c r="D35" s="275"/>
      <c r="E35" s="276" t="s">
        <v>44</v>
      </c>
      <c r="F35" s="351">
        <f>ROUND((SUM(BG82:BG89)),2)</f>
        <v>0</v>
      </c>
      <c r="G35" s="275"/>
      <c r="H35" s="275"/>
      <c r="I35" s="352">
        <v>0.21</v>
      </c>
      <c r="J35" s="351">
        <f>0</f>
        <v>0</v>
      </c>
      <c r="K35" s="275"/>
      <c r="L35" s="90"/>
      <c r="S35" s="30"/>
      <c r="T35" s="30"/>
      <c r="U35" s="30"/>
      <c r="V35" s="30"/>
      <c r="W35" s="30"/>
      <c r="X35" s="30"/>
      <c r="Y35" s="30"/>
      <c r="Z35" s="30"/>
      <c r="AA35" s="30"/>
      <c r="AB35" s="30"/>
      <c r="AC35" s="30"/>
      <c r="AD35" s="30"/>
      <c r="AE35" s="30"/>
    </row>
    <row r="36" spans="1:31" s="2" customFormat="1" ht="14.4" customHeight="1" hidden="1">
      <c r="A36" s="30"/>
      <c r="B36" s="273"/>
      <c r="C36" s="275"/>
      <c r="D36" s="275"/>
      <c r="E36" s="276" t="s">
        <v>45</v>
      </c>
      <c r="F36" s="351">
        <f>ROUND((SUM(BH82:BH89)),2)</f>
        <v>0</v>
      </c>
      <c r="G36" s="275"/>
      <c r="H36" s="275"/>
      <c r="I36" s="352">
        <v>0.15</v>
      </c>
      <c r="J36" s="351">
        <f>0</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46</v>
      </c>
      <c r="F37" s="351">
        <f>ROUND((SUM(BI82:BI89)),2)</f>
        <v>0</v>
      </c>
      <c r="G37" s="275"/>
      <c r="H37" s="275"/>
      <c r="I37" s="352">
        <v>0</v>
      </c>
      <c r="J37" s="351">
        <f>0</f>
        <v>0</v>
      </c>
      <c r="K37" s="275"/>
      <c r="L37" s="90"/>
      <c r="S37" s="30"/>
      <c r="T37" s="30"/>
      <c r="U37" s="30"/>
      <c r="V37" s="30"/>
      <c r="W37" s="30"/>
      <c r="X37" s="30"/>
      <c r="Y37" s="30"/>
      <c r="Z37" s="30"/>
      <c r="AA37" s="30"/>
      <c r="AB37" s="30"/>
      <c r="AC37" s="30"/>
      <c r="AD37" s="30"/>
      <c r="AE37" s="30"/>
    </row>
    <row r="38" spans="1:31" s="2" customFormat="1" ht="6.9" customHeight="1">
      <c r="A38" s="30"/>
      <c r="B38" s="273"/>
      <c r="C38" s="275"/>
      <c r="D38" s="275"/>
      <c r="E38" s="275"/>
      <c r="F38" s="275"/>
      <c r="G38" s="275"/>
      <c r="H38" s="275"/>
      <c r="I38" s="275"/>
      <c r="J38" s="275"/>
      <c r="K38" s="275"/>
      <c r="L38" s="90"/>
      <c r="S38" s="30"/>
      <c r="T38" s="30"/>
      <c r="U38" s="30"/>
      <c r="V38" s="30"/>
      <c r="W38" s="30"/>
      <c r="X38" s="30"/>
      <c r="Y38" s="30"/>
      <c r="Z38" s="30"/>
      <c r="AA38" s="30"/>
      <c r="AB38" s="30"/>
      <c r="AC38" s="30"/>
      <c r="AD38" s="30"/>
      <c r="AE38" s="30"/>
    </row>
    <row r="39" spans="1:31" s="2" customFormat="1" ht="25.35" customHeight="1">
      <c r="A39" s="30"/>
      <c r="B39" s="273"/>
      <c r="C39" s="287"/>
      <c r="D39" s="353" t="s">
        <v>47</v>
      </c>
      <c r="E39" s="354"/>
      <c r="F39" s="354"/>
      <c r="G39" s="355" t="s">
        <v>48</v>
      </c>
      <c r="H39" s="356" t="s">
        <v>49</v>
      </c>
      <c r="I39" s="354"/>
      <c r="J39" s="357">
        <f>SUM(J30:J37)</f>
        <v>0</v>
      </c>
      <c r="K39" s="358"/>
      <c r="L39" s="90"/>
      <c r="S39" s="30"/>
      <c r="T39" s="30"/>
      <c r="U39" s="30"/>
      <c r="V39" s="30"/>
      <c r="W39" s="30"/>
      <c r="X39" s="30"/>
      <c r="Y39" s="30"/>
      <c r="Z39" s="30"/>
      <c r="AA39" s="30"/>
      <c r="AB39" s="30"/>
      <c r="AC39" s="30"/>
      <c r="AD39" s="30"/>
      <c r="AE39" s="30"/>
    </row>
    <row r="40" spans="1:31" s="2" customFormat="1" ht="14.4" customHeight="1">
      <c r="A40" s="30"/>
      <c r="B40" s="301"/>
      <c r="C40" s="302"/>
      <c r="D40" s="302"/>
      <c r="E40" s="302"/>
      <c r="F40" s="302"/>
      <c r="G40" s="302"/>
      <c r="H40" s="302"/>
      <c r="I40" s="302"/>
      <c r="J40" s="302"/>
      <c r="K40" s="302"/>
      <c r="L40" s="90"/>
      <c r="S40" s="30"/>
      <c r="T40" s="30"/>
      <c r="U40" s="30"/>
      <c r="V40" s="30"/>
      <c r="W40" s="30"/>
      <c r="X40" s="30"/>
      <c r="Y40" s="30"/>
      <c r="Z40" s="30"/>
      <c r="AA40" s="30"/>
      <c r="AB40" s="30"/>
      <c r="AC40" s="30"/>
      <c r="AD40" s="30"/>
      <c r="AE40" s="30"/>
    </row>
    <row r="41" spans="2:11" ht="12">
      <c r="B41" s="280"/>
      <c r="C41" s="280"/>
      <c r="D41" s="280"/>
      <c r="E41" s="280"/>
      <c r="F41" s="280"/>
      <c r="G41" s="280"/>
      <c r="H41" s="280"/>
      <c r="I41" s="280"/>
      <c r="J41" s="280"/>
      <c r="K41" s="280"/>
    </row>
    <row r="42" spans="2:11" ht="12">
      <c r="B42" s="280"/>
      <c r="C42" s="280"/>
      <c r="D42" s="280"/>
      <c r="E42" s="280"/>
      <c r="F42" s="280"/>
      <c r="G42" s="280"/>
      <c r="H42" s="280"/>
      <c r="I42" s="280"/>
      <c r="J42" s="280"/>
      <c r="K42" s="280"/>
    </row>
    <row r="43" spans="2:11" ht="12">
      <c r="B43" s="280"/>
      <c r="C43" s="280"/>
      <c r="D43" s="280"/>
      <c r="E43" s="280"/>
      <c r="F43" s="280"/>
      <c r="G43" s="280"/>
      <c r="H43" s="280"/>
      <c r="I43" s="280"/>
      <c r="J43" s="280"/>
      <c r="K43" s="280"/>
    </row>
    <row r="44" spans="1:31" s="2" customFormat="1" ht="6.9" customHeight="1">
      <c r="A44" s="30"/>
      <c r="B44" s="271"/>
      <c r="C44" s="272"/>
      <c r="D44" s="272"/>
      <c r="E44" s="272"/>
      <c r="F44" s="272"/>
      <c r="G44" s="272"/>
      <c r="H44" s="272"/>
      <c r="I44" s="272"/>
      <c r="J44" s="272"/>
      <c r="K44" s="272"/>
      <c r="L44" s="90"/>
      <c r="S44" s="30"/>
      <c r="T44" s="30"/>
      <c r="U44" s="30"/>
      <c r="V44" s="30"/>
      <c r="W44" s="30"/>
      <c r="X44" s="30"/>
      <c r="Y44" s="30"/>
      <c r="Z44" s="30"/>
      <c r="AA44" s="30"/>
      <c r="AB44" s="30"/>
      <c r="AC44" s="30"/>
      <c r="AD44" s="30"/>
      <c r="AE44" s="30"/>
    </row>
    <row r="45" spans="1:31" s="2" customFormat="1" ht="24.9" customHeight="1">
      <c r="A45" s="30"/>
      <c r="B45" s="273"/>
      <c r="C45" s="274" t="s">
        <v>113</v>
      </c>
      <c r="D45" s="275"/>
      <c r="E45" s="275"/>
      <c r="F45" s="275"/>
      <c r="G45" s="275"/>
      <c r="H45" s="275"/>
      <c r="I45" s="275"/>
      <c r="J45" s="275"/>
      <c r="K45" s="275"/>
      <c r="L45" s="90"/>
      <c r="S45" s="30"/>
      <c r="T45" s="30"/>
      <c r="U45" s="30"/>
      <c r="V45" s="30"/>
      <c r="W45" s="30"/>
      <c r="X45" s="30"/>
      <c r="Y45" s="30"/>
      <c r="Z45" s="30"/>
      <c r="AA45" s="30"/>
      <c r="AB45" s="30"/>
      <c r="AC45" s="30"/>
      <c r="AD45" s="30"/>
      <c r="AE45" s="30"/>
    </row>
    <row r="46" spans="1:31" s="2" customFormat="1" ht="6.9" customHeight="1">
      <c r="A46" s="30"/>
      <c r="B46" s="273"/>
      <c r="C46" s="275"/>
      <c r="D46" s="275"/>
      <c r="E46" s="275"/>
      <c r="F46" s="275"/>
      <c r="G46" s="275"/>
      <c r="H46" s="275"/>
      <c r="I46" s="275"/>
      <c r="J46" s="275"/>
      <c r="K46" s="275"/>
      <c r="L46" s="90"/>
      <c r="S46" s="30"/>
      <c r="T46" s="30"/>
      <c r="U46" s="30"/>
      <c r="V46" s="30"/>
      <c r="W46" s="30"/>
      <c r="X46" s="30"/>
      <c r="Y46" s="30"/>
      <c r="Z46" s="30"/>
      <c r="AA46" s="30"/>
      <c r="AB46" s="30"/>
      <c r="AC46" s="30"/>
      <c r="AD46" s="30"/>
      <c r="AE46" s="30"/>
    </row>
    <row r="47" spans="1:31" s="2" customFormat="1" ht="12" customHeight="1">
      <c r="A47" s="30"/>
      <c r="B47" s="273"/>
      <c r="C47" s="276" t="s">
        <v>17</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16.5" customHeight="1">
      <c r="A48" s="30"/>
      <c r="B48" s="273"/>
      <c r="C48" s="275"/>
      <c r="D48" s="275"/>
      <c r="E48" s="277" t="str">
        <f>E7</f>
        <v>Malý Pěčín, rybník na p.č.432 - obnova nefunkčních objektů a odbahnění</v>
      </c>
      <c r="F48" s="278"/>
      <c r="G48" s="278"/>
      <c r="H48" s="278"/>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109</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82" t="str">
        <f>E9</f>
        <v>VON - Vedlejší a ostatní náklady</v>
      </c>
      <c r="F50" s="281"/>
      <c r="G50" s="281"/>
      <c r="H50" s="281"/>
      <c r="I50" s="275"/>
      <c r="J50" s="275"/>
      <c r="K50" s="275"/>
      <c r="L50" s="90"/>
      <c r="S50" s="30"/>
      <c r="T50" s="30"/>
      <c r="U50" s="30"/>
      <c r="V50" s="30"/>
      <c r="W50" s="30"/>
      <c r="X50" s="30"/>
      <c r="Y50" s="30"/>
      <c r="Z50" s="30"/>
      <c r="AA50" s="30"/>
      <c r="AB50" s="30"/>
      <c r="AC50" s="30"/>
      <c r="AD50" s="30"/>
      <c r="AE50" s="30"/>
    </row>
    <row r="51" spans="1:31" s="2" customFormat="1" ht="6.9" customHeight="1">
      <c r="A51" s="30"/>
      <c r="B51" s="273"/>
      <c r="C51" s="275"/>
      <c r="D51" s="275"/>
      <c r="E51" s="275"/>
      <c r="F51" s="275"/>
      <c r="G51" s="275"/>
      <c r="H51" s="275"/>
      <c r="I51" s="275"/>
      <c r="J51" s="275"/>
      <c r="K51" s="275"/>
      <c r="L51" s="90"/>
      <c r="S51" s="30"/>
      <c r="T51" s="30"/>
      <c r="U51" s="30"/>
      <c r="V51" s="30"/>
      <c r="W51" s="30"/>
      <c r="X51" s="30"/>
      <c r="Y51" s="30"/>
      <c r="Z51" s="30"/>
      <c r="AA51" s="30"/>
      <c r="AB51" s="30"/>
      <c r="AC51" s="30"/>
      <c r="AD51" s="30"/>
      <c r="AE51" s="30"/>
    </row>
    <row r="52" spans="1:31" s="2" customFormat="1" ht="12" customHeight="1">
      <c r="A52" s="30"/>
      <c r="B52" s="273"/>
      <c r="C52" s="276" t="s">
        <v>22</v>
      </c>
      <c r="D52" s="275"/>
      <c r="E52" s="275"/>
      <c r="F52" s="283" t="str">
        <f>F12</f>
        <v>Malý Pěčín</v>
      </c>
      <c r="G52" s="275"/>
      <c r="H52" s="275"/>
      <c r="I52" s="276" t="s">
        <v>24</v>
      </c>
      <c r="J52" s="284">
        <f>IF(J12="","",J12)</f>
        <v>43692</v>
      </c>
      <c r="K52" s="275"/>
      <c r="L52" s="90"/>
      <c r="S52" s="30"/>
      <c r="T52" s="30"/>
      <c r="U52" s="30"/>
      <c r="V52" s="30"/>
      <c r="W52" s="30"/>
      <c r="X52" s="30"/>
      <c r="Y52" s="30"/>
      <c r="Z52" s="30"/>
      <c r="AA52" s="30"/>
      <c r="AB52" s="30"/>
      <c r="AC52" s="30"/>
      <c r="AD52" s="30"/>
      <c r="AE52" s="30"/>
    </row>
    <row r="53" spans="1:31" s="2" customFormat="1" ht="6.9" customHeight="1">
      <c r="A53" s="30"/>
      <c r="B53" s="273"/>
      <c r="C53" s="275"/>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27.9" customHeight="1">
      <c r="A54" s="30"/>
      <c r="B54" s="273"/>
      <c r="C54" s="276" t="s">
        <v>25</v>
      </c>
      <c r="D54" s="275"/>
      <c r="E54" s="275"/>
      <c r="F54" s="283" t="str">
        <f>E15</f>
        <v xml:space="preserve"> </v>
      </c>
      <c r="G54" s="275"/>
      <c r="H54" s="275"/>
      <c r="I54" s="276" t="s">
        <v>31</v>
      </c>
      <c r="J54" s="285" t="str">
        <f>E21</f>
        <v>Ing. Zdeněk Hejtman</v>
      </c>
      <c r="K54" s="275"/>
      <c r="L54" s="90"/>
      <c r="S54" s="30"/>
      <c r="T54" s="30"/>
      <c r="U54" s="30"/>
      <c r="V54" s="30"/>
      <c r="W54" s="30"/>
      <c r="X54" s="30"/>
      <c r="Y54" s="30"/>
      <c r="Z54" s="30"/>
      <c r="AA54" s="30"/>
      <c r="AB54" s="30"/>
      <c r="AC54" s="30"/>
      <c r="AD54" s="30"/>
      <c r="AE54" s="30"/>
    </row>
    <row r="55" spans="1:31" s="2" customFormat="1" ht="15.15" customHeight="1">
      <c r="A55" s="30"/>
      <c r="B55" s="273"/>
      <c r="C55" s="276" t="s">
        <v>29</v>
      </c>
      <c r="D55" s="275"/>
      <c r="E55" s="275"/>
      <c r="F55" s="283" t="str">
        <f>IF(E18="","",E18)</f>
        <v>Vyplň údaj</v>
      </c>
      <c r="G55" s="275"/>
      <c r="H55" s="275"/>
      <c r="I55" s="276" t="s">
        <v>34</v>
      </c>
      <c r="J55" s="285" t="str">
        <f>E24</f>
        <v xml:space="preserve"> </v>
      </c>
      <c r="K55" s="275"/>
      <c r="L55" s="90"/>
      <c r="S55" s="30"/>
      <c r="T55" s="30"/>
      <c r="U55" s="30"/>
      <c r="V55" s="30"/>
      <c r="W55" s="30"/>
      <c r="X55" s="30"/>
      <c r="Y55" s="30"/>
      <c r="Z55" s="30"/>
      <c r="AA55" s="30"/>
      <c r="AB55" s="30"/>
      <c r="AC55" s="30"/>
      <c r="AD55" s="30"/>
      <c r="AE55" s="30"/>
    </row>
    <row r="56" spans="1:31" s="2" customFormat="1" ht="10.35" customHeight="1">
      <c r="A56" s="30"/>
      <c r="B56" s="273"/>
      <c r="C56" s="275"/>
      <c r="D56" s="275"/>
      <c r="E56" s="275"/>
      <c r="F56" s="275"/>
      <c r="G56" s="275"/>
      <c r="H56" s="275"/>
      <c r="I56" s="275"/>
      <c r="J56" s="275"/>
      <c r="K56" s="275"/>
      <c r="L56" s="90"/>
      <c r="S56" s="30"/>
      <c r="T56" s="30"/>
      <c r="U56" s="30"/>
      <c r="V56" s="30"/>
      <c r="W56" s="30"/>
      <c r="X56" s="30"/>
      <c r="Y56" s="30"/>
      <c r="Z56" s="30"/>
      <c r="AA56" s="30"/>
      <c r="AB56" s="30"/>
      <c r="AC56" s="30"/>
      <c r="AD56" s="30"/>
      <c r="AE56" s="30"/>
    </row>
    <row r="57" spans="1:31" s="2" customFormat="1" ht="29.25" customHeight="1">
      <c r="A57" s="30"/>
      <c r="B57" s="273"/>
      <c r="C57" s="286" t="s">
        <v>114</v>
      </c>
      <c r="D57" s="287"/>
      <c r="E57" s="287"/>
      <c r="F57" s="287"/>
      <c r="G57" s="287"/>
      <c r="H57" s="287"/>
      <c r="I57" s="287"/>
      <c r="J57" s="288" t="s">
        <v>115</v>
      </c>
      <c r="K57" s="287"/>
      <c r="L57" s="90"/>
      <c r="S57" s="30"/>
      <c r="T57" s="30"/>
      <c r="U57" s="30"/>
      <c r="V57" s="30"/>
      <c r="W57" s="30"/>
      <c r="X57" s="30"/>
      <c r="Y57" s="30"/>
      <c r="Z57" s="30"/>
      <c r="AA57" s="30"/>
      <c r="AB57" s="30"/>
      <c r="AC57" s="30"/>
      <c r="AD57" s="30"/>
      <c r="AE57" s="30"/>
    </row>
    <row r="58" spans="1:31" s="2" customFormat="1" ht="10.35" customHeight="1">
      <c r="A58" s="30"/>
      <c r="B58" s="273"/>
      <c r="C58" s="275"/>
      <c r="D58" s="275"/>
      <c r="E58" s="275"/>
      <c r="F58" s="275"/>
      <c r="G58" s="275"/>
      <c r="H58" s="275"/>
      <c r="I58" s="275"/>
      <c r="J58" s="275"/>
      <c r="K58" s="275"/>
      <c r="L58" s="90"/>
      <c r="S58" s="30"/>
      <c r="T58" s="30"/>
      <c r="U58" s="30"/>
      <c r="V58" s="30"/>
      <c r="W58" s="30"/>
      <c r="X58" s="30"/>
      <c r="Y58" s="30"/>
      <c r="Z58" s="30"/>
      <c r="AA58" s="30"/>
      <c r="AB58" s="30"/>
      <c r="AC58" s="30"/>
      <c r="AD58" s="30"/>
      <c r="AE58" s="30"/>
    </row>
    <row r="59" spans="1:47" s="2" customFormat="1" ht="22.95" customHeight="1">
      <c r="A59" s="30"/>
      <c r="B59" s="273"/>
      <c r="C59" s="289" t="s">
        <v>69</v>
      </c>
      <c r="D59" s="275"/>
      <c r="E59" s="275"/>
      <c r="F59" s="275"/>
      <c r="G59" s="275"/>
      <c r="H59" s="275"/>
      <c r="I59" s="275"/>
      <c r="J59" s="290">
        <f>J82</f>
        <v>0</v>
      </c>
      <c r="K59" s="275"/>
      <c r="L59" s="90"/>
      <c r="S59" s="30"/>
      <c r="T59" s="30"/>
      <c r="U59" s="30"/>
      <c r="V59" s="30"/>
      <c r="W59" s="30"/>
      <c r="X59" s="30"/>
      <c r="Y59" s="30"/>
      <c r="Z59" s="30"/>
      <c r="AA59" s="30"/>
      <c r="AB59" s="30"/>
      <c r="AC59" s="30"/>
      <c r="AD59" s="30"/>
      <c r="AE59" s="30"/>
      <c r="AU59" s="17" t="s">
        <v>116</v>
      </c>
    </row>
    <row r="60" spans="2:12" s="9" customFormat="1" ht="24.9" customHeight="1">
      <c r="B60" s="291"/>
      <c r="C60" s="292"/>
      <c r="D60" s="293" t="s">
        <v>683</v>
      </c>
      <c r="E60" s="294"/>
      <c r="F60" s="294"/>
      <c r="G60" s="294"/>
      <c r="H60" s="294"/>
      <c r="I60" s="294"/>
      <c r="J60" s="295">
        <f>J83</f>
        <v>0</v>
      </c>
      <c r="K60" s="292"/>
      <c r="L60" s="93"/>
    </row>
    <row r="61" spans="2:12" s="10" customFormat="1" ht="19.95" customHeight="1">
      <c r="B61" s="296"/>
      <c r="C61" s="297"/>
      <c r="D61" s="298" t="s">
        <v>684</v>
      </c>
      <c r="E61" s="299"/>
      <c r="F61" s="299"/>
      <c r="G61" s="299"/>
      <c r="H61" s="299"/>
      <c r="I61" s="299"/>
      <c r="J61" s="300">
        <f>J84</f>
        <v>0</v>
      </c>
      <c r="K61" s="297"/>
      <c r="L61" s="94"/>
    </row>
    <row r="62" spans="2:12" s="10" customFormat="1" ht="19.95" customHeight="1">
      <c r="B62" s="296"/>
      <c r="C62" s="297"/>
      <c r="D62" s="298" t="s">
        <v>685</v>
      </c>
      <c r="E62" s="299"/>
      <c r="F62" s="299"/>
      <c r="G62" s="299"/>
      <c r="H62" s="299"/>
      <c r="I62" s="299"/>
      <c r="J62" s="300">
        <f>J88</f>
        <v>0</v>
      </c>
      <c r="K62" s="297"/>
      <c r="L62" s="94"/>
    </row>
    <row r="63" spans="1:31" s="2" customFormat="1" ht="21.75" customHeight="1">
      <c r="A63" s="30"/>
      <c r="B63" s="273"/>
      <c r="C63" s="275"/>
      <c r="D63" s="275"/>
      <c r="E63" s="275"/>
      <c r="F63" s="275"/>
      <c r="G63" s="275"/>
      <c r="H63" s="275"/>
      <c r="I63" s="275"/>
      <c r="J63" s="275"/>
      <c r="K63" s="275"/>
      <c r="L63" s="90"/>
      <c r="S63" s="30"/>
      <c r="T63" s="30"/>
      <c r="U63" s="30"/>
      <c r="V63" s="30"/>
      <c r="W63" s="30"/>
      <c r="X63" s="30"/>
      <c r="Y63" s="30"/>
      <c r="Z63" s="30"/>
      <c r="AA63" s="30"/>
      <c r="AB63" s="30"/>
      <c r="AC63" s="30"/>
      <c r="AD63" s="30"/>
      <c r="AE63" s="30"/>
    </row>
    <row r="64" spans="1:31" s="2" customFormat="1" ht="6.9" customHeight="1">
      <c r="A64" s="30"/>
      <c r="B64" s="301"/>
      <c r="C64" s="302"/>
      <c r="D64" s="302"/>
      <c r="E64" s="302"/>
      <c r="F64" s="302"/>
      <c r="G64" s="302"/>
      <c r="H64" s="302"/>
      <c r="I64" s="302"/>
      <c r="J64" s="302"/>
      <c r="K64" s="302"/>
      <c r="L64" s="90"/>
      <c r="S64" s="30"/>
      <c r="T64" s="30"/>
      <c r="U64" s="30"/>
      <c r="V64" s="30"/>
      <c r="W64" s="30"/>
      <c r="X64" s="30"/>
      <c r="Y64" s="30"/>
      <c r="Z64" s="30"/>
      <c r="AA64" s="30"/>
      <c r="AB64" s="30"/>
      <c r="AC64" s="30"/>
      <c r="AD64" s="30"/>
      <c r="AE64" s="30"/>
    </row>
    <row r="65" spans="2:11" ht="12">
      <c r="B65" s="280"/>
      <c r="C65" s="280"/>
      <c r="D65" s="280"/>
      <c r="E65" s="280"/>
      <c r="F65" s="280"/>
      <c r="G65" s="280"/>
      <c r="H65" s="280"/>
      <c r="I65" s="280"/>
      <c r="J65" s="280"/>
      <c r="K65" s="280"/>
    </row>
    <row r="66" spans="2:11" ht="12">
      <c r="B66" s="280"/>
      <c r="C66" s="280"/>
      <c r="D66" s="280"/>
      <c r="E66" s="280"/>
      <c r="F66" s="280"/>
      <c r="G66" s="280"/>
      <c r="H66" s="280"/>
      <c r="I66" s="280"/>
      <c r="J66" s="280"/>
      <c r="K66" s="280"/>
    </row>
    <row r="67" spans="2:11" ht="12">
      <c r="B67" s="280"/>
      <c r="C67" s="280"/>
      <c r="D67" s="280"/>
      <c r="E67" s="280"/>
      <c r="F67" s="280"/>
      <c r="G67" s="280"/>
      <c r="H67" s="280"/>
      <c r="I67" s="280"/>
      <c r="J67" s="280"/>
      <c r="K67" s="280"/>
    </row>
    <row r="68" spans="1:31" s="2" customFormat="1" ht="6.9" customHeight="1">
      <c r="A68" s="30"/>
      <c r="B68" s="271"/>
      <c r="C68" s="272"/>
      <c r="D68" s="272"/>
      <c r="E68" s="272"/>
      <c r="F68" s="272"/>
      <c r="G68" s="272"/>
      <c r="H68" s="272"/>
      <c r="I68" s="272"/>
      <c r="J68" s="272"/>
      <c r="K68" s="272"/>
      <c r="L68" s="90"/>
      <c r="S68" s="30"/>
      <c r="T68" s="30"/>
      <c r="U68" s="30"/>
      <c r="V68" s="30"/>
      <c r="W68" s="30"/>
      <c r="X68" s="30"/>
      <c r="Y68" s="30"/>
      <c r="Z68" s="30"/>
      <c r="AA68" s="30"/>
      <c r="AB68" s="30"/>
      <c r="AC68" s="30"/>
      <c r="AD68" s="30"/>
      <c r="AE68" s="30"/>
    </row>
    <row r="69" spans="1:31" s="2" customFormat="1" ht="24.9" customHeight="1">
      <c r="A69" s="30"/>
      <c r="B69" s="273"/>
      <c r="C69" s="274" t="s">
        <v>123</v>
      </c>
      <c r="D69" s="275"/>
      <c r="E69" s="275"/>
      <c r="F69" s="275"/>
      <c r="G69" s="275"/>
      <c r="H69" s="275"/>
      <c r="I69" s="275"/>
      <c r="J69" s="275"/>
      <c r="K69" s="275"/>
      <c r="L69" s="90"/>
      <c r="S69" s="30"/>
      <c r="T69" s="30"/>
      <c r="U69" s="30"/>
      <c r="V69" s="30"/>
      <c r="W69" s="30"/>
      <c r="X69" s="30"/>
      <c r="Y69" s="30"/>
      <c r="Z69" s="30"/>
      <c r="AA69" s="30"/>
      <c r="AB69" s="30"/>
      <c r="AC69" s="30"/>
      <c r="AD69" s="30"/>
      <c r="AE69" s="30"/>
    </row>
    <row r="70" spans="1:31" s="2" customFormat="1" ht="6.9" customHeight="1">
      <c r="A70" s="30"/>
      <c r="B70" s="273"/>
      <c r="C70" s="275"/>
      <c r="D70" s="275"/>
      <c r="E70" s="275"/>
      <c r="F70" s="275"/>
      <c r="G70" s="275"/>
      <c r="H70" s="275"/>
      <c r="I70" s="275"/>
      <c r="J70" s="275"/>
      <c r="K70" s="275"/>
      <c r="L70" s="90"/>
      <c r="S70" s="30"/>
      <c r="T70" s="30"/>
      <c r="U70" s="30"/>
      <c r="V70" s="30"/>
      <c r="W70" s="30"/>
      <c r="X70" s="30"/>
      <c r="Y70" s="30"/>
      <c r="Z70" s="30"/>
      <c r="AA70" s="30"/>
      <c r="AB70" s="30"/>
      <c r="AC70" s="30"/>
      <c r="AD70" s="30"/>
      <c r="AE70" s="30"/>
    </row>
    <row r="71" spans="1:31" s="2" customFormat="1" ht="12" customHeight="1">
      <c r="A71" s="30"/>
      <c r="B71" s="273"/>
      <c r="C71" s="276" t="s">
        <v>17</v>
      </c>
      <c r="D71" s="275"/>
      <c r="E71" s="275"/>
      <c r="F71" s="275"/>
      <c r="G71" s="275"/>
      <c r="H71" s="275"/>
      <c r="I71" s="275"/>
      <c r="J71" s="275"/>
      <c r="K71" s="275"/>
      <c r="L71" s="90"/>
      <c r="S71" s="30"/>
      <c r="T71" s="30"/>
      <c r="U71" s="30"/>
      <c r="V71" s="30"/>
      <c r="W71" s="30"/>
      <c r="X71" s="30"/>
      <c r="Y71" s="30"/>
      <c r="Z71" s="30"/>
      <c r="AA71" s="30"/>
      <c r="AB71" s="30"/>
      <c r="AC71" s="30"/>
      <c r="AD71" s="30"/>
      <c r="AE71" s="30"/>
    </row>
    <row r="72" spans="1:31" s="2" customFormat="1" ht="16.5" customHeight="1">
      <c r="A72" s="30"/>
      <c r="B72" s="273"/>
      <c r="C72" s="275"/>
      <c r="D72" s="275"/>
      <c r="E72" s="277" t="str">
        <f>E7</f>
        <v>Malý Pěčín, rybník na p.č.432 - obnova nefunkčních objektů a odbahnění</v>
      </c>
      <c r="F72" s="278"/>
      <c r="G72" s="278"/>
      <c r="H72" s="278"/>
      <c r="I72" s="275"/>
      <c r="J72" s="275"/>
      <c r="K72" s="275"/>
      <c r="L72" s="90"/>
      <c r="S72" s="30"/>
      <c r="T72" s="30"/>
      <c r="U72" s="30"/>
      <c r="V72" s="30"/>
      <c r="W72" s="30"/>
      <c r="X72" s="30"/>
      <c r="Y72" s="30"/>
      <c r="Z72" s="30"/>
      <c r="AA72" s="30"/>
      <c r="AB72" s="30"/>
      <c r="AC72" s="30"/>
      <c r="AD72" s="30"/>
      <c r="AE72" s="30"/>
    </row>
    <row r="73" spans="1:31" s="2" customFormat="1" ht="12" customHeight="1">
      <c r="A73" s="30"/>
      <c r="B73" s="273"/>
      <c r="C73" s="276" t="s">
        <v>109</v>
      </c>
      <c r="D73" s="275"/>
      <c r="E73" s="275"/>
      <c r="F73" s="275"/>
      <c r="G73" s="275"/>
      <c r="H73" s="275"/>
      <c r="I73" s="275"/>
      <c r="J73" s="275"/>
      <c r="K73" s="275"/>
      <c r="L73" s="90"/>
      <c r="S73" s="30"/>
      <c r="T73" s="30"/>
      <c r="U73" s="30"/>
      <c r="V73" s="30"/>
      <c r="W73" s="30"/>
      <c r="X73" s="30"/>
      <c r="Y73" s="30"/>
      <c r="Z73" s="30"/>
      <c r="AA73" s="30"/>
      <c r="AB73" s="30"/>
      <c r="AC73" s="30"/>
      <c r="AD73" s="30"/>
      <c r="AE73" s="30"/>
    </row>
    <row r="74" spans="1:31" s="2" customFormat="1" ht="16.5" customHeight="1">
      <c r="A74" s="30"/>
      <c r="B74" s="273"/>
      <c r="C74" s="275"/>
      <c r="D74" s="275"/>
      <c r="E74" s="282" t="str">
        <f>E9</f>
        <v>VON - Vedlejší a ostatní náklady</v>
      </c>
      <c r="F74" s="281"/>
      <c r="G74" s="281"/>
      <c r="H74" s="281"/>
      <c r="I74" s="275"/>
      <c r="J74" s="275"/>
      <c r="K74" s="275"/>
      <c r="L74" s="90"/>
      <c r="S74" s="30"/>
      <c r="T74" s="30"/>
      <c r="U74" s="30"/>
      <c r="V74" s="30"/>
      <c r="W74" s="30"/>
      <c r="X74" s="30"/>
      <c r="Y74" s="30"/>
      <c r="Z74" s="30"/>
      <c r="AA74" s="30"/>
      <c r="AB74" s="30"/>
      <c r="AC74" s="30"/>
      <c r="AD74" s="30"/>
      <c r="AE74" s="30"/>
    </row>
    <row r="75" spans="1:31" s="2" customFormat="1" ht="6.9" customHeight="1">
      <c r="A75" s="30"/>
      <c r="B75" s="273"/>
      <c r="C75" s="275"/>
      <c r="D75" s="275"/>
      <c r="E75" s="275"/>
      <c r="F75" s="275"/>
      <c r="G75" s="275"/>
      <c r="H75" s="275"/>
      <c r="I75" s="275"/>
      <c r="J75" s="275"/>
      <c r="K75" s="275"/>
      <c r="L75" s="90"/>
      <c r="S75" s="30"/>
      <c r="T75" s="30"/>
      <c r="U75" s="30"/>
      <c r="V75" s="30"/>
      <c r="W75" s="30"/>
      <c r="X75" s="30"/>
      <c r="Y75" s="30"/>
      <c r="Z75" s="30"/>
      <c r="AA75" s="30"/>
      <c r="AB75" s="30"/>
      <c r="AC75" s="30"/>
      <c r="AD75" s="30"/>
      <c r="AE75" s="30"/>
    </row>
    <row r="76" spans="1:31" s="2" customFormat="1" ht="12" customHeight="1">
      <c r="A76" s="30"/>
      <c r="B76" s="273"/>
      <c r="C76" s="276" t="s">
        <v>22</v>
      </c>
      <c r="D76" s="275"/>
      <c r="E76" s="275"/>
      <c r="F76" s="283" t="str">
        <f>F12</f>
        <v>Malý Pěčín</v>
      </c>
      <c r="G76" s="275"/>
      <c r="H76" s="275"/>
      <c r="I76" s="276" t="s">
        <v>24</v>
      </c>
      <c r="J76" s="284">
        <f>IF(J12="","",J12)</f>
        <v>43692</v>
      </c>
      <c r="K76" s="275"/>
      <c r="L76" s="90"/>
      <c r="S76" s="30"/>
      <c r="T76" s="30"/>
      <c r="U76" s="30"/>
      <c r="V76" s="30"/>
      <c r="W76" s="30"/>
      <c r="X76" s="30"/>
      <c r="Y76" s="30"/>
      <c r="Z76" s="30"/>
      <c r="AA76" s="30"/>
      <c r="AB76" s="30"/>
      <c r="AC76" s="30"/>
      <c r="AD76" s="30"/>
      <c r="AE76" s="30"/>
    </row>
    <row r="77" spans="1:31" s="2" customFormat="1" ht="6.9" customHeight="1">
      <c r="A77" s="30"/>
      <c r="B77" s="273"/>
      <c r="C77" s="275"/>
      <c r="D77" s="275"/>
      <c r="E77" s="275"/>
      <c r="F77" s="275"/>
      <c r="G77" s="275"/>
      <c r="H77" s="275"/>
      <c r="I77" s="275"/>
      <c r="J77" s="275"/>
      <c r="K77" s="275"/>
      <c r="L77" s="90"/>
      <c r="S77" s="30"/>
      <c r="T77" s="30"/>
      <c r="U77" s="30"/>
      <c r="V77" s="30"/>
      <c r="W77" s="30"/>
      <c r="X77" s="30"/>
      <c r="Y77" s="30"/>
      <c r="Z77" s="30"/>
      <c r="AA77" s="30"/>
      <c r="AB77" s="30"/>
      <c r="AC77" s="30"/>
      <c r="AD77" s="30"/>
      <c r="AE77" s="30"/>
    </row>
    <row r="78" spans="1:31" s="2" customFormat="1" ht="27.9" customHeight="1">
      <c r="A78" s="30"/>
      <c r="B78" s="273"/>
      <c r="C78" s="276" t="s">
        <v>25</v>
      </c>
      <c r="D78" s="275"/>
      <c r="E78" s="275"/>
      <c r="F78" s="283" t="str">
        <f>E15</f>
        <v xml:space="preserve"> </v>
      </c>
      <c r="G78" s="275"/>
      <c r="H78" s="275"/>
      <c r="I78" s="276" t="s">
        <v>31</v>
      </c>
      <c r="J78" s="285" t="str">
        <f>E21</f>
        <v>Ing. Zdeněk Hejtman</v>
      </c>
      <c r="K78" s="275"/>
      <c r="L78" s="90"/>
      <c r="S78" s="30"/>
      <c r="T78" s="30"/>
      <c r="U78" s="30"/>
      <c r="V78" s="30"/>
      <c r="W78" s="30"/>
      <c r="X78" s="30"/>
      <c r="Y78" s="30"/>
      <c r="Z78" s="30"/>
      <c r="AA78" s="30"/>
      <c r="AB78" s="30"/>
      <c r="AC78" s="30"/>
      <c r="AD78" s="30"/>
      <c r="AE78" s="30"/>
    </row>
    <row r="79" spans="1:31" s="2" customFormat="1" ht="15.15" customHeight="1">
      <c r="A79" s="30"/>
      <c r="B79" s="273"/>
      <c r="C79" s="276" t="s">
        <v>29</v>
      </c>
      <c r="D79" s="275"/>
      <c r="E79" s="275"/>
      <c r="F79" s="283" t="str">
        <f>IF(E18="","",E18)</f>
        <v>Vyplň údaj</v>
      </c>
      <c r="G79" s="275"/>
      <c r="H79" s="275"/>
      <c r="I79" s="276" t="s">
        <v>34</v>
      </c>
      <c r="J79" s="285" t="str">
        <f>E24</f>
        <v xml:space="preserve"> </v>
      </c>
      <c r="K79" s="275"/>
      <c r="L79" s="90"/>
      <c r="S79" s="30"/>
      <c r="T79" s="30"/>
      <c r="U79" s="30"/>
      <c r="V79" s="30"/>
      <c r="W79" s="30"/>
      <c r="X79" s="30"/>
      <c r="Y79" s="30"/>
      <c r="Z79" s="30"/>
      <c r="AA79" s="30"/>
      <c r="AB79" s="30"/>
      <c r="AC79" s="30"/>
      <c r="AD79" s="30"/>
      <c r="AE79" s="30"/>
    </row>
    <row r="80" spans="1:31" s="2" customFormat="1" ht="10.35" customHeight="1">
      <c r="A80" s="30"/>
      <c r="B80" s="273"/>
      <c r="C80" s="275"/>
      <c r="D80" s="275"/>
      <c r="E80" s="275"/>
      <c r="F80" s="275"/>
      <c r="G80" s="275"/>
      <c r="H80" s="275"/>
      <c r="I80" s="275"/>
      <c r="J80" s="275"/>
      <c r="K80" s="275"/>
      <c r="L80" s="90"/>
      <c r="S80" s="30"/>
      <c r="T80" s="30"/>
      <c r="U80" s="30"/>
      <c r="V80" s="30"/>
      <c r="W80" s="30"/>
      <c r="X80" s="30"/>
      <c r="Y80" s="30"/>
      <c r="Z80" s="30"/>
      <c r="AA80" s="30"/>
      <c r="AB80" s="30"/>
      <c r="AC80" s="30"/>
      <c r="AD80" s="30"/>
      <c r="AE80" s="30"/>
    </row>
    <row r="81" spans="1:31" s="11" customFormat="1" ht="29.25" customHeight="1">
      <c r="A81" s="95"/>
      <c r="B81" s="304"/>
      <c r="C81" s="305" t="s">
        <v>124</v>
      </c>
      <c r="D81" s="306" t="s">
        <v>56</v>
      </c>
      <c r="E81" s="306" t="s">
        <v>52</v>
      </c>
      <c r="F81" s="306" t="s">
        <v>53</v>
      </c>
      <c r="G81" s="306" t="s">
        <v>125</v>
      </c>
      <c r="H81" s="306" t="s">
        <v>126</v>
      </c>
      <c r="I81" s="306" t="s">
        <v>127</v>
      </c>
      <c r="J81" s="306" t="s">
        <v>115</v>
      </c>
      <c r="K81" s="307" t="s">
        <v>128</v>
      </c>
      <c r="L81" s="96"/>
      <c r="M81" s="53" t="s">
        <v>3</v>
      </c>
      <c r="N81" s="54" t="s">
        <v>41</v>
      </c>
      <c r="O81" s="54" t="s">
        <v>129</v>
      </c>
      <c r="P81" s="54" t="s">
        <v>130</v>
      </c>
      <c r="Q81" s="54" t="s">
        <v>131</v>
      </c>
      <c r="R81" s="54" t="s">
        <v>132</v>
      </c>
      <c r="S81" s="54" t="s">
        <v>133</v>
      </c>
      <c r="T81" s="55" t="s">
        <v>134</v>
      </c>
      <c r="U81" s="95"/>
      <c r="V81" s="95"/>
      <c r="W81" s="95"/>
      <c r="X81" s="95"/>
      <c r="Y81" s="95"/>
      <c r="Z81" s="95"/>
      <c r="AA81" s="95"/>
      <c r="AB81" s="95"/>
      <c r="AC81" s="95"/>
      <c r="AD81" s="95"/>
      <c r="AE81" s="95"/>
    </row>
    <row r="82" spans="1:63" s="2" customFormat="1" ht="22.95" customHeight="1">
      <c r="A82" s="30"/>
      <c r="B82" s="273"/>
      <c r="C82" s="308" t="s">
        <v>135</v>
      </c>
      <c r="D82" s="275"/>
      <c r="E82" s="275"/>
      <c r="F82" s="275"/>
      <c r="G82" s="275"/>
      <c r="H82" s="275"/>
      <c r="I82" s="275"/>
      <c r="J82" s="309">
        <f>BK82</f>
        <v>0</v>
      </c>
      <c r="K82" s="275"/>
      <c r="L82" s="31"/>
      <c r="M82" s="56"/>
      <c r="N82" s="47"/>
      <c r="O82" s="57"/>
      <c r="P82" s="97">
        <f>P83</f>
        <v>0</v>
      </c>
      <c r="Q82" s="57"/>
      <c r="R82" s="97">
        <f>R83</f>
        <v>0</v>
      </c>
      <c r="S82" s="57"/>
      <c r="T82" s="98">
        <f>T83</f>
        <v>0</v>
      </c>
      <c r="U82" s="30"/>
      <c r="V82" s="30"/>
      <c r="W82" s="30"/>
      <c r="X82" s="30"/>
      <c r="Y82" s="30"/>
      <c r="Z82" s="30"/>
      <c r="AA82" s="30"/>
      <c r="AB82" s="30"/>
      <c r="AC82" s="30"/>
      <c r="AD82" s="30"/>
      <c r="AE82" s="30"/>
      <c r="AT82" s="17" t="s">
        <v>70</v>
      </c>
      <c r="AU82" s="17" t="s">
        <v>116</v>
      </c>
      <c r="BK82" s="99">
        <f>BK83</f>
        <v>0</v>
      </c>
    </row>
    <row r="83" spans="2:63" s="12" customFormat="1" ht="25.95" customHeight="1">
      <c r="B83" s="310"/>
      <c r="C83" s="311"/>
      <c r="D83" s="312" t="s">
        <v>70</v>
      </c>
      <c r="E83" s="313" t="s">
        <v>686</v>
      </c>
      <c r="F83" s="313" t="s">
        <v>687</v>
      </c>
      <c r="G83" s="311"/>
      <c r="H83" s="311"/>
      <c r="I83" s="311"/>
      <c r="J83" s="314">
        <f>BK83</f>
        <v>0</v>
      </c>
      <c r="K83" s="311"/>
      <c r="L83" s="100"/>
      <c r="M83" s="102"/>
      <c r="N83" s="103"/>
      <c r="O83" s="103"/>
      <c r="P83" s="104">
        <f>P84+P88</f>
        <v>0</v>
      </c>
      <c r="Q83" s="103"/>
      <c r="R83" s="104">
        <f>R84+R88</f>
        <v>0</v>
      </c>
      <c r="S83" s="103"/>
      <c r="T83" s="105">
        <f>T84+T88</f>
        <v>0</v>
      </c>
      <c r="AR83" s="101" t="s">
        <v>93</v>
      </c>
      <c r="AT83" s="106" t="s">
        <v>70</v>
      </c>
      <c r="AU83" s="106" t="s">
        <v>71</v>
      </c>
      <c r="AY83" s="101" t="s">
        <v>138</v>
      </c>
      <c r="BK83" s="107">
        <f>BK84+BK88</f>
        <v>0</v>
      </c>
    </row>
    <row r="84" spans="2:63" s="12" customFormat="1" ht="22.95" customHeight="1">
      <c r="B84" s="310"/>
      <c r="C84" s="311"/>
      <c r="D84" s="312" t="s">
        <v>70</v>
      </c>
      <c r="E84" s="315" t="s">
        <v>688</v>
      </c>
      <c r="F84" s="315" t="s">
        <v>689</v>
      </c>
      <c r="G84" s="311"/>
      <c r="H84" s="311"/>
      <c r="I84" s="311"/>
      <c r="J84" s="316">
        <f>BK84</f>
        <v>0</v>
      </c>
      <c r="K84" s="311"/>
      <c r="L84" s="100"/>
      <c r="M84" s="102"/>
      <c r="N84" s="103"/>
      <c r="O84" s="103"/>
      <c r="P84" s="104">
        <f>SUM(P85:P87)</f>
        <v>0</v>
      </c>
      <c r="Q84" s="103"/>
      <c r="R84" s="104">
        <f>SUM(R85:R87)</f>
        <v>0</v>
      </c>
      <c r="S84" s="103"/>
      <c r="T84" s="105">
        <f>SUM(T85:T87)</f>
        <v>0</v>
      </c>
      <c r="AR84" s="101" t="s">
        <v>93</v>
      </c>
      <c r="AT84" s="106" t="s">
        <v>70</v>
      </c>
      <c r="AU84" s="106" t="s">
        <v>78</v>
      </c>
      <c r="AY84" s="101" t="s">
        <v>138</v>
      </c>
      <c r="BK84" s="107">
        <f>SUM(BK85:BK87)</f>
        <v>0</v>
      </c>
    </row>
    <row r="85" spans="1:65" s="2" customFormat="1" ht="16.5" customHeight="1">
      <c r="A85" s="30"/>
      <c r="B85" s="273"/>
      <c r="C85" s="330" t="s">
        <v>78</v>
      </c>
      <c r="D85" s="330" t="s">
        <v>140</v>
      </c>
      <c r="E85" s="331" t="s">
        <v>690</v>
      </c>
      <c r="F85" s="332" t="s">
        <v>691</v>
      </c>
      <c r="G85" s="333" t="s">
        <v>692</v>
      </c>
      <c r="H85" s="334">
        <v>1</v>
      </c>
      <c r="I85" s="108"/>
      <c r="J85" s="335">
        <f>ROUND(I85*H85,2)</f>
        <v>0</v>
      </c>
      <c r="K85" s="332" t="s">
        <v>144</v>
      </c>
      <c r="L85" s="31"/>
      <c r="M85" s="109" t="s">
        <v>3</v>
      </c>
      <c r="N85" s="110" t="s">
        <v>42</v>
      </c>
      <c r="O85" s="49"/>
      <c r="P85" s="111">
        <f>O85*H85</f>
        <v>0</v>
      </c>
      <c r="Q85" s="111">
        <v>0</v>
      </c>
      <c r="R85" s="111">
        <f>Q85*H85</f>
        <v>0</v>
      </c>
      <c r="S85" s="111">
        <v>0</v>
      </c>
      <c r="T85" s="112">
        <f>S85*H85</f>
        <v>0</v>
      </c>
      <c r="U85" s="30"/>
      <c r="V85" s="30"/>
      <c r="W85" s="30"/>
      <c r="X85" s="30"/>
      <c r="Y85" s="30"/>
      <c r="Z85" s="30"/>
      <c r="AA85" s="30"/>
      <c r="AB85" s="30"/>
      <c r="AC85" s="30"/>
      <c r="AD85" s="30"/>
      <c r="AE85" s="30"/>
      <c r="AR85" s="113" t="s">
        <v>693</v>
      </c>
      <c r="AT85" s="113" t="s">
        <v>140</v>
      </c>
      <c r="AU85" s="113" t="s">
        <v>80</v>
      </c>
      <c r="AY85" s="17" t="s">
        <v>138</v>
      </c>
      <c r="BE85" s="114">
        <f>IF(N85="základní",J85,0)</f>
        <v>0</v>
      </c>
      <c r="BF85" s="114">
        <f>IF(N85="snížená",J85,0)</f>
        <v>0</v>
      </c>
      <c r="BG85" s="114">
        <f>IF(N85="zákl. přenesená",J85,0)</f>
        <v>0</v>
      </c>
      <c r="BH85" s="114">
        <f>IF(N85="sníž. přenesená",J85,0)</f>
        <v>0</v>
      </c>
      <c r="BI85" s="114">
        <f>IF(N85="nulová",J85,0)</f>
        <v>0</v>
      </c>
      <c r="BJ85" s="17" t="s">
        <v>78</v>
      </c>
      <c r="BK85" s="114">
        <f>ROUND(I85*H85,2)</f>
        <v>0</v>
      </c>
      <c r="BL85" s="17" t="s">
        <v>693</v>
      </c>
      <c r="BM85" s="113" t="s">
        <v>694</v>
      </c>
    </row>
    <row r="86" spans="1:65" s="2" customFormat="1" ht="16.5" customHeight="1">
      <c r="A86" s="30"/>
      <c r="B86" s="273"/>
      <c r="C86" s="330" t="s">
        <v>80</v>
      </c>
      <c r="D86" s="330" t="s">
        <v>140</v>
      </c>
      <c r="E86" s="331" t="s">
        <v>695</v>
      </c>
      <c r="F86" s="332" t="s">
        <v>696</v>
      </c>
      <c r="G86" s="333" t="s">
        <v>692</v>
      </c>
      <c r="H86" s="334">
        <v>1</v>
      </c>
      <c r="I86" s="108"/>
      <c r="J86" s="335">
        <f>ROUND(I86*H86,2)</f>
        <v>0</v>
      </c>
      <c r="K86" s="332" t="s">
        <v>144</v>
      </c>
      <c r="L86" s="31"/>
      <c r="M86" s="109" t="s">
        <v>3</v>
      </c>
      <c r="N86" s="110" t="s">
        <v>42</v>
      </c>
      <c r="O86" s="49"/>
      <c r="P86" s="111">
        <f>O86*H86</f>
        <v>0</v>
      </c>
      <c r="Q86" s="111">
        <v>0</v>
      </c>
      <c r="R86" s="111">
        <f>Q86*H86</f>
        <v>0</v>
      </c>
      <c r="S86" s="111">
        <v>0</v>
      </c>
      <c r="T86" s="112">
        <f>S86*H86</f>
        <v>0</v>
      </c>
      <c r="U86" s="30"/>
      <c r="V86" s="30"/>
      <c r="W86" s="30"/>
      <c r="X86" s="30"/>
      <c r="Y86" s="30"/>
      <c r="Z86" s="30"/>
      <c r="AA86" s="30"/>
      <c r="AB86" s="30"/>
      <c r="AC86" s="30"/>
      <c r="AD86" s="30"/>
      <c r="AE86" s="30"/>
      <c r="AR86" s="113" t="s">
        <v>693</v>
      </c>
      <c r="AT86" s="113" t="s">
        <v>140</v>
      </c>
      <c r="AU86" s="113" t="s">
        <v>80</v>
      </c>
      <c r="AY86" s="17" t="s">
        <v>138</v>
      </c>
      <c r="BE86" s="114">
        <f>IF(N86="základní",J86,0)</f>
        <v>0</v>
      </c>
      <c r="BF86" s="114">
        <f>IF(N86="snížená",J86,0)</f>
        <v>0</v>
      </c>
      <c r="BG86" s="114">
        <f>IF(N86="zákl. přenesená",J86,0)</f>
        <v>0</v>
      </c>
      <c r="BH86" s="114">
        <f>IF(N86="sníž. přenesená",J86,0)</f>
        <v>0</v>
      </c>
      <c r="BI86" s="114">
        <f>IF(N86="nulová",J86,0)</f>
        <v>0</v>
      </c>
      <c r="BJ86" s="17" t="s">
        <v>78</v>
      </c>
      <c r="BK86" s="114">
        <f>ROUND(I86*H86,2)</f>
        <v>0</v>
      </c>
      <c r="BL86" s="17" t="s">
        <v>693</v>
      </c>
      <c r="BM86" s="113" t="s">
        <v>697</v>
      </c>
    </row>
    <row r="87" spans="1:65" s="2" customFormat="1" ht="36" customHeight="1">
      <c r="A87" s="30"/>
      <c r="B87" s="273"/>
      <c r="C87" s="330" t="s">
        <v>87</v>
      </c>
      <c r="D87" s="330" t="s">
        <v>140</v>
      </c>
      <c r="E87" s="331" t="s">
        <v>698</v>
      </c>
      <c r="F87" s="332" t="s">
        <v>699</v>
      </c>
      <c r="G87" s="333" t="s">
        <v>692</v>
      </c>
      <c r="H87" s="334">
        <v>1</v>
      </c>
      <c r="I87" s="108"/>
      <c r="J87" s="335">
        <f>ROUND(I87*H87,2)</f>
        <v>0</v>
      </c>
      <c r="K87" s="332" t="s">
        <v>3</v>
      </c>
      <c r="L87" s="31"/>
      <c r="M87" s="109" t="s">
        <v>3</v>
      </c>
      <c r="N87" s="110" t="s">
        <v>42</v>
      </c>
      <c r="O87" s="49"/>
      <c r="P87" s="111">
        <f>O87*H87</f>
        <v>0</v>
      </c>
      <c r="Q87" s="111">
        <v>0</v>
      </c>
      <c r="R87" s="111">
        <f>Q87*H87</f>
        <v>0</v>
      </c>
      <c r="S87" s="111">
        <v>0</v>
      </c>
      <c r="T87" s="112">
        <f>S87*H87</f>
        <v>0</v>
      </c>
      <c r="U87" s="30"/>
      <c r="V87" s="30"/>
      <c r="W87" s="30"/>
      <c r="X87" s="30"/>
      <c r="Y87" s="30"/>
      <c r="Z87" s="30"/>
      <c r="AA87" s="30"/>
      <c r="AB87" s="30"/>
      <c r="AC87" s="30"/>
      <c r="AD87" s="30"/>
      <c r="AE87" s="30"/>
      <c r="AR87" s="113" t="s">
        <v>693</v>
      </c>
      <c r="AT87" s="113" t="s">
        <v>140</v>
      </c>
      <c r="AU87" s="113" t="s">
        <v>80</v>
      </c>
      <c r="AY87" s="17" t="s">
        <v>138</v>
      </c>
      <c r="BE87" s="114">
        <f>IF(N87="základní",J87,0)</f>
        <v>0</v>
      </c>
      <c r="BF87" s="114">
        <f>IF(N87="snížená",J87,0)</f>
        <v>0</v>
      </c>
      <c r="BG87" s="114">
        <f>IF(N87="zákl. přenesená",J87,0)</f>
        <v>0</v>
      </c>
      <c r="BH87" s="114">
        <f>IF(N87="sníž. přenesená",J87,0)</f>
        <v>0</v>
      </c>
      <c r="BI87" s="114">
        <f>IF(N87="nulová",J87,0)</f>
        <v>0</v>
      </c>
      <c r="BJ87" s="17" t="s">
        <v>78</v>
      </c>
      <c r="BK87" s="114">
        <f>ROUND(I87*H87,2)</f>
        <v>0</v>
      </c>
      <c r="BL87" s="17" t="s">
        <v>693</v>
      </c>
      <c r="BM87" s="113" t="s">
        <v>700</v>
      </c>
    </row>
    <row r="88" spans="2:63" s="12" customFormat="1" ht="22.95" customHeight="1">
      <c r="B88" s="310"/>
      <c r="C88" s="311"/>
      <c r="D88" s="312" t="s">
        <v>70</v>
      </c>
      <c r="E88" s="315" t="s">
        <v>701</v>
      </c>
      <c r="F88" s="315" t="s">
        <v>702</v>
      </c>
      <c r="G88" s="311"/>
      <c r="H88" s="311"/>
      <c r="I88" s="311"/>
      <c r="J88" s="316">
        <f>BK88</f>
        <v>0</v>
      </c>
      <c r="K88" s="311"/>
      <c r="L88" s="100"/>
      <c r="M88" s="102"/>
      <c r="N88" s="103"/>
      <c r="O88" s="103"/>
      <c r="P88" s="104">
        <f>P89</f>
        <v>0</v>
      </c>
      <c r="Q88" s="103"/>
      <c r="R88" s="104">
        <f>R89</f>
        <v>0</v>
      </c>
      <c r="S88" s="103"/>
      <c r="T88" s="105">
        <f>T89</f>
        <v>0</v>
      </c>
      <c r="AR88" s="101" t="s">
        <v>93</v>
      </c>
      <c r="AT88" s="106" t="s">
        <v>70</v>
      </c>
      <c r="AU88" s="106" t="s">
        <v>78</v>
      </c>
      <c r="AY88" s="101" t="s">
        <v>138</v>
      </c>
      <c r="BK88" s="107">
        <f>BK89</f>
        <v>0</v>
      </c>
    </row>
    <row r="89" spans="1:65" s="2" customFormat="1" ht="16.5" customHeight="1">
      <c r="A89" s="30"/>
      <c r="B89" s="273"/>
      <c r="C89" s="330" t="s">
        <v>90</v>
      </c>
      <c r="D89" s="330" t="s">
        <v>140</v>
      </c>
      <c r="E89" s="331" t="s">
        <v>703</v>
      </c>
      <c r="F89" s="332" t="s">
        <v>702</v>
      </c>
      <c r="G89" s="333" t="s">
        <v>692</v>
      </c>
      <c r="H89" s="334">
        <v>1</v>
      </c>
      <c r="I89" s="108"/>
      <c r="J89" s="335">
        <f>ROUND(I89*H89,2)</f>
        <v>0</v>
      </c>
      <c r="K89" s="332" t="s">
        <v>144</v>
      </c>
      <c r="L89" s="31"/>
      <c r="M89" s="131" t="s">
        <v>3</v>
      </c>
      <c r="N89" s="132" t="s">
        <v>42</v>
      </c>
      <c r="O89" s="133"/>
      <c r="P89" s="134">
        <f>O89*H89</f>
        <v>0</v>
      </c>
      <c r="Q89" s="134">
        <v>0</v>
      </c>
      <c r="R89" s="134">
        <f>Q89*H89</f>
        <v>0</v>
      </c>
      <c r="S89" s="134">
        <v>0</v>
      </c>
      <c r="T89" s="135">
        <f>S89*H89</f>
        <v>0</v>
      </c>
      <c r="U89" s="30"/>
      <c r="V89" s="30"/>
      <c r="W89" s="30"/>
      <c r="X89" s="30"/>
      <c r="Y89" s="30"/>
      <c r="Z89" s="30"/>
      <c r="AA89" s="30"/>
      <c r="AB89" s="30"/>
      <c r="AC89" s="30"/>
      <c r="AD89" s="30"/>
      <c r="AE89" s="30"/>
      <c r="AR89" s="113" t="s">
        <v>693</v>
      </c>
      <c r="AT89" s="113" t="s">
        <v>140</v>
      </c>
      <c r="AU89" s="113" t="s">
        <v>80</v>
      </c>
      <c r="AY89" s="17" t="s">
        <v>138</v>
      </c>
      <c r="BE89" s="114">
        <f>IF(N89="základní",J89,0)</f>
        <v>0</v>
      </c>
      <c r="BF89" s="114">
        <f>IF(N89="snížená",J89,0)</f>
        <v>0</v>
      </c>
      <c r="BG89" s="114">
        <f>IF(N89="zákl. přenesená",J89,0)</f>
        <v>0</v>
      </c>
      <c r="BH89" s="114">
        <f>IF(N89="sníž. přenesená",J89,0)</f>
        <v>0</v>
      </c>
      <c r="BI89" s="114">
        <f>IF(N89="nulová",J89,0)</f>
        <v>0</v>
      </c>
      <c r="BJ89" s="17" t="s">
        <v>78</v>
      </c>
      <c r="BK89" s="114">
        <f>ROUND(I89*H89,2)</f>
        <v>0</v>
      </c>
      <c r="BL89" s="17" t="s">
        <v>693</v>
      </c>
      <c r="BM89" s="113" t="s">
        <v>704</v>
      </c>
    </row>
    <row r="90" spans="1:31" s="2" customFormat="1" ht="6.9" customHeight="1">
      <c r="A90" s="30"/>
      <c r="B90" s="301"/>
      <c r="C90" s="302"/>
      <c r="D90" s="302"/>
      <c r="E90" s="302"/>
      <c r="F90" s="302"/>
      <c r="G90" s="302"/>
      <c r="H90" s="302"/>
      <c r="I90" s="302"/>
      <c r="J90" s="302"/>
      <c r="K90" s="302"/>
      <c r="L90" s="31"/>
      <c r="M90" s="30"/>
      <c r="O90" s="30"/>
      <c r="P90" s="30"/>
      <c r="Q90" s="30"/>
      <c r="R90" s="30"/>
      <c r="S90" s="30"/>
      <c r="T90" s="30"/>
      <c r="U90" s="30"/>
      <c r="V90" s="30"/>
      <c r="W90" s="30"/>
      <c r="X90" s="30"/>
      <c r="Y90" s="30"/>
      <c r="Z90" s="30"/>
      <c r="AA90" s="30"/>
      <c r="AB90" s="30"/>
      <c r="AC90" s="30"/>
      <c r="AD90" s="30"/>
      <c r="AE90" s="30"/>
    </row>
  </sheetData>
  <sheetProtection algorithmName="SHA-512" hashValue="nwzt0LzNEZ+mTtAE5VzCYz0ztnfFSjdxraLp7lol5Hw7ifO3zNhzQsAtrs/6laEr5uLIAcY8Iyvo7lCBvmgS0Q==" saltValue="eIBDYtGtLfQRyTfJR9f0Qg==" spinCount="100000" sheet="1" objects="1" scenarios="1"/>
  <autoFilter ref="C81:K8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K218"/>
  <sheetViews>
    <sheetView showGridLines="0" zoomScale="110" zoomScaleNormal="110" workbookViewId="0" topLeftCell="A1"/>
  </sheetViews>
  <sheetFormatPr defaultColWidth="9.140625" defaultRowHeight="12"/>
  <cols>
    <col min="1" max="1" width="8.28125" style="139" customWidth="1"/>
    <col min="2" max="2" width="1.7109375" style="139" customWidth="1"/>
    <col min="3" max="4" width="5.00390625" style="139" customWidth="1"/>
    <col min="5" max="5" width="11.7109375" style="139" customWidth="1"/>
    <col min="6" max="6" width="9.140625" style="139" customWidth="1"/>
    <col min="7" max="7" width="5.00390625" style="139" customWidth="1"/>
    <col min="8" max="8" width="77.8515625" style="139" customWidth="1"/>
    <col min="9" max="10" width="20.00390625" style="139" customWidth="1"/>
    <col min="11" max="11" width="1.7109375" style="139" customWidth="1"/>
  </cols>
  <sheetData>
    <row r="1" s="1" customFormat="1" ht="37.5" customHeight="1"/>
    <row r="2" spans="2:11" s="1" customFormat="1" ht="7.5" customHeight="1">
      <c r="B2" s="140"/>
      <c r="C2" s="141"/>
      <c r="D2" s="141"/>
      <c r="E2" s="141"/>
      <c r="F2" s="141"/>
      <c r="G2" s="141"/>
      <c r="H2" s="141"/>
      <c r="I2" s="141"/>
      <c r="J2" s="141"/>
      <c r="K2" s="142"/>
    </row>
    <row r="3" spans="2:11" s="15" customFormat="1" ht="45" customHeight="1">
      <c r="B3" s="143"/>
      <c r="C3" s="262" t="s">
        <v>705</v>
      </c>
      <c r="D3" s="262"/>
      <c r="E3" s="262"/>
      <c r="F3" s="262"/>
      <c r="G3" s="262"/>
      <c r="H3" s="262"/>
      <c r="I3" s="262"/>
      <c r="J3" s="262"/>
      <c r="K3" s="144"/>
    </row>
    <row r="4" spans="2:11" s="1" customFormat="1" ht="25.5" customHeight="1">
      <c r="B4" s="145"/>
      <c r="C4" s="264" t="s">
        <v>706</v>
      </c>
      <c r="D4" s="264"/>
      <c r="E4" s="264"/>
      <c r="F4" s="264"/>
      <c r="G4" s="264"/>
      <c r="H4" s="264"/>
      <c r="I4" s="264"/>
      <c r="J4" s="264"/>
      <c r="K4" s="146"/>
    </row>
    <row r="5" spans="2:11" s="1" customFormat="1" ht="5.25" customHeight="1">
      <c r="B5" s="145"/>
      <c r="C5" s="147"/>
      <c r="D5" s="147"/>
      <c r="E5" s="147"/>
      <c r="F5" s="147"/>
      <c r="G5" s="147"/>
      <c r="H5" s="147"/>
      <c r="I5" s="147"/>
      <c r="J5" s="147"/>
      <c r="K5" s="146"/>
    </row>
    <row r="6" spans="2:11" s="1" customFormat="1" ht="15" customHeight="1">
      <c r="B6" s="145"/>
      <c r="C6" s="263" t="s">
        <v>707</v>
      </c>
      <c r="D6" s="263"/>
      <c r="E6" s="263"/>
      <c r="F6" s="263"/>
      <c r="G6" s="263"/>
      <c r="H6" s="263"/>
      <c r="I6" s="263"/>
      <c r="J6" s="263"/>
      <c r="K6" s="146"/>
    </row>
    <row r="7" spans="2:11" s="1" customFormat="1" ht="15" customHeight="1">
      <c r="B7" s="149"/>
      <c r="C7" s="263" t="s">
        <v>708</v>
      </c>
      <c r="D7" s="263"/>
      <c r="E7" s="263"/>
      <c r="F7" s="263"/>
      <c r="G7" s="263"/>
      <c r="H7" s="263"/>
      <c r="I7" s="263"/>
      <c r="J7" s="263"/>
      <c r="K7" s="146"/>
    </row>
    <row r="8" spans="2:11" s="1" customFormat="1" ht="12.75" customHeight="1">
      <c r="B8" s="149"/>
      <c r="C8" s="148"/>
      <c r="D8" s="148"/>
      <c r="E8" s="148"/>
      <c r="F8" s="148"/>
      <c r="G8" s="148"/>
      <c r="H8" s="148"/>
      <c r="I8" s="148"/>
      <c r="J8" s="148"/>
      <c r="K8" s="146"/>
    </row>
    <row r="9" spans="2:11" s="1" customFormat="1" ht="15" customHeight="1">
      <c r="B9" s="149"/>
      <c r="C9" s="263" t="s">
        <v>709</v>
      </c>
      <c r="D9" s="263"/>
      <c r="E9" s="263"/>
      <c r="F9" s="263"/>
      <c r="G9" s="263"/>
      <c r="H9" s="263"/>
      <c r="I9" s="263"/>
      <c r="J9" s="263"/>
      <c r="K9" s="146"/>
    </row>
    <row r="10" spans="2:11" s="1" customFormat="1" ht="15" customHeight="1">
      <c r="B10" s="149"/>
      <c r="C10" s="148"/>
      <c r="D10" s="263" t="s">
        <v>710</v>
      </c>
      <c r="E10" s="263"/>
      <c r="F10" s="263"/>
      <c r="G10" s="263"/>
      <c r="H10" s="263"/>
      <c r="I10" s="263"/>
      <c r="J10" s="263"/>
      <c r="K10" s="146"/>
    </row>
    <row r="11" spans="2:11" s="1" customFormat="1" ht="15" customHeight="1">
      <c r="B11" s="149"/>
      <c r="C11" s="150"/>
      <c r="D11" s="263" t="s">
        <v>711</v>
      </c>
      <c r="E11" s="263"/>
      <c r="F11" s="263"/>
      <c r="G11" s="263"/>
      <c r="H11" s="263"/>
      <c r="I11" s="263"/>
      <c r="J11" s="263"/>
      <c r="K11" s="146"/>
    </row>
    <row r="12" spans="2:11" s="1" customFormat="1" ht="15" customHeight="1">
      <c r="B12" s="149"/>
      <c r="C12" s="150"/>
      <c r="D12" s="148"/>
      <c r="E12" s="148"/>
      <c r="F12" s="148"/>
      <c r="G12" s="148"/>
      <c r="H12" s="148"/>
      <c r="I12" s="148"/>
      <c r="J12" s="148"/>
      <c r="K12" s="146"/>
    </row>
    <row r="13" spans="2:11" s="1" customFormat="1" ht="15" customHeight="1">
      <c r="B13" s="149"/>
      <c r="C13" s="150"/>
      <c r="D13" s="151" t="s">
        <v>712</v>
      </c>
      <c r="E13" s="148"/>
      <c r="F13" s="148"/>
      <c r="G13" s="148"/>
      <c r="H13" s="148"/>
      <c r="I13" s="148"/>
      <c r="J13" s="148"/>
      <c r="K13" s="146"/>
    </row>
    <row r="14" spans="2:11" s="1" customFormat="1" ht="12.75" customHeight="1">
      <c r="B14" s="149"/>
      <c r="C14" s="150"/>
      <c r="D14" s="150"/>
      <c r="E14" s="150"/>
      <c r="F14" s="150"/>
      <c r="G14" s="150"/>
      <c r="H14" s="150"/>
      <c r="I14" s="150"/>
      <c r="J14" s="150"/>
      <c r="K14" s="146"/>
    </row>
    <row r="15" spans="2:11" s="1" customFormat="1" ht="15" customHeight="1">
      <c r="B15" s="149"/>
      <c r="C15" s="150"/>
      <c r="D15" s="263" t="s">
        <v>713</v>
      </c>
      <c r="E15" s="263"/>
      <c r="F15" s="263"/>
      <c r="G15" s="263"/>
      <c r="H15" s="263"/>
      <c r="I15" s="263"/>
      <c r="J15" s="263"/>
      <c r="K15" s="146"/>
    </row>
    <row r="16" spans="2:11" s="1" customFormat="1" ht="15" customHeight="1">
      <c r="B16" s="149"/>
      <c r="C16" s="150"/>
      <c r="D16" s="263" t="s">
        <v>714</v>
      </c>
      <c r="E16" s="263"/>
      <c r="F16" s="263"/>
      <c r="G16" s="263"/>
      <c r="H16" s="263"/>
      <c r="I16" s="263"/>
      <c r="J16" s="263"/>
      <c r="K16" s="146"/>
    </row>
    <row r="17" spans="2:11" s="1" customFormat="1" ht="15" customHeight="1">
      <c r="B17" s="149"/>
      <c r="C17" s="150"/>
      <c r="D17" s="263" t="s">
        <v>715</v>
      </c>
      <c r="E17" s="263"/>
      <c r="F17" s="263"/>
      <c r="G17" s="263"/>
      <c r="H17" s="263"/>
      <c r="I17" s="263"/>
      <c r="J17" s="263"/>
      <c r="K17" s="146"/>
    </row>
    <row r="18" spans="2:11" s="1" customFormat="1" ht="15" customHeight="1">
      <c r="B18" s="149"/>
      <c r="C18" s="150"/>
      <c r="D18" s="150"/>
      <c r="E18" s="152" t="s">
        <v>77</v>
      </c>
      <c r="F18" s="263" t="s">
        <v>716</v>
      </c>
      <c r="G18" s="263"/>
      <c r="H18" s="263"/>
      <c r="I18" s="263"/>
      <c r="J18" s="263"/>
      <c r="K18" s="146"/>
    </row>
    <row r="19" spans="2:11" s="1" customFormat="1" ht="15" customHeight="1">
      <c r="B19" s="149"/>
      <c r="C19" s="150"/>
      <c r="D19" s="150"/>
      <c r="E19" s="152" t="s">
        <v>717</v>
      </c>
      <c r="F19" s="263" t="s">
        <v>718</v>
      </c>
      <c r="G19" s="263"/>
      <c r="H19" s="263"/>
      <c r="I19" s="263"/>
      <c r="J19" s="263"/>
      <c r="K19" s="146"/>
    </row>
    <row r="20" spans="2:11" s="1" customFormat="1" ht="15" customHeight="1">
      <c r="B20" s="149"/>
      <c r="C20" s="150"/>
      <c r="D20" s="150"/>
      <c r="E20" s="152" t="s">
        <v>719</v>
      </c>
      <c r="F20" s="263" t="s">
        <v>720</v>
      </c>
      <c r="G20" s="263"/>
      <c r="H20" s="263"/>
      <c r="I20" s="263"/>
      <c r="J20" s="263"/>
      <c r="K20" s="146"/>
    </row>
    <row r="21" spans="2:11" s="1" customFormat="1" ht="15" customHeight="1">
      <c r="B21" s="149"/>
      <c r="C21" s="150"/>
      <c r="D21" s="150"/>
      <c r="E21" s="152" t="s">
        <v>105</v>
      </c>
      <c r="F21" s="263" t="s">
        <v>106</v>
      </c>
      <c r="G21" s="263"/>
      <c r="H21" s="263"/>
      <c r="I21" s="263"/>
      <c r="J21" s="263"/>
      <c r="K21" s="146"/>
    </row>
    <row r="22" spans="2:11" s="1" customFormat="1" ht="15" customHeight="1">
      <c r="B22" s="149"/>
      <c r="C22" s="150"/>
      <c r="D22" s="150"/>
      <c r="E22" s="152" t="s">
        <v>721</v>
      </c>
      <c r="F22" s="263" t="s">
        <v>722</v>
      </c>
      <c r="G22" s="263"/>
      <c r="H22" s="263"/>
      <c r="I22" s="263"/>
      <c r="J22" s="263"/>
      <c r="K22" s="146"/>
    </row>
    <row r="23" spans="2:11" s="1" customFormat="1" ht="15" customHeight="1">
      <c r="B23" s="149"/>
      <c r="C23" s="150"/>
      <c r="D23" s="150"/>
      <c r="E23" s="152" t="s">
        <v>83</v>
      </c>
      <c r="F23" s="263" t="s">
        <v>723</v>
      </c>
      <c r="G23" s="263"/>
      <c r="H23" s="263"/>
      <c r="I23" s="263"/>
      <c r="J23" s="263"/>
      <c r="K23" s="146"/>
    </row>
    <row r="24" spans="2:11" s="1" customFormat="1" ht="12.75" customHeight="1">
      <c r="B24" s="149"/>
      <c r="C24" s="150"/>
      <c r="D24" s="150"/>
      <c r="E24" s="150"/>
      <c r="F24" s="150"/>
      <c r="G24" s="150"/>
      <c r="H24" s="150"/>
      <c r="I24" s="150"/>
      <c r="J24" s="150"/>
      <c r="K24" s="146"/>
    </row>
    <row r="25" spans="2:11" s="1" customFormat="1" ht="15" customHeight="1">
      <c r="B25" s="149"/>
      <c r="C25" s="263" t="s">
        <v>724</v>
      </c>
      <c r="D25" s="263"/>
      <c r="E25" s="263"/>
      <c r="F25" s="263"/>
      <c r="G25" s="263"/>
      <c r="H25" s="263"/>
      <c r="I25" s="263"/>
      <c r="J25" s="263"/>
      <c r="K25" s="146"/>
    </row>
    <row r="26" spans="2:11" s="1" customFormat="1" ht="15" customHeight="1">
      <c r="B26" s="149"/>
      <c r="C26" s="263" t="s">
        <v>725</v>
      </c>
      <c r="D26" s="263"/>
      <c r="E26" s="263"/>
      <c r="F26" s="263"/>
      <c r="G26" s="263"/>
      <c r="H26" s="263"/>
      <c r="I26" s="263"/>
      <c r="J26" s="263"/>
      <c r="K26" s="146"/>
    </row>
    <row r="27" spans="2:11" s="1" customFormat="1" ht="15" customHeight="1">
      <c r="B27" s="149"/>
      <c r="C27" s="148"/>
      <c r="D27" s="263" t="s">
        <v>726</v>
      </c>
      <c r="E27" s="263"/>
      <c r="F27" s="263"/>
      <c r="G27" s="263"/>
      <c r="H27" s="263"/>
      <c r="I27" s="263"/>
      <c r="J27" s="263"/>
      <c r="K27" s="146"/>
    </row>
    <row r="28" spans="2:11" s="1" customFormat="1" ht="15" customHeight="1">
      <c r="B28" s="149"/>
      <c r="C28" s="150"/>
      <c r="D28" s="263" t="s">
        <v>727</v>
      </c>
      <c r="E28" s="263"/>
      <c r="F28" s="263"/>
      <c r="G28" s="263"/>
      <c r="H28" s="263"/>
      <c r="I28" s="263"/>
      <c r="J28" s="263"/>
      <c r="K28" s="146"/>
    </row>
    <row r="29" spans="2:11" s="1" customFormat="1" ht="12.75" customHeight="1">
      <c r="B29" s="149"/>
      <c r="C29" s="150"/>
      <c r="D29" s="150"/>
      <c r="E29" s="150"/>
      <c r="F29" s="150"/>
      <c r="G29" s="150"/>
      <c r="H29" s="150"/>
      <c r="I29" s="150"/>
      <c r="J29" s="150"/>
      <c r="K29" s="146"/>
    </row>
    <row r="30" spans="2:11" s="1" customFormat="1" ht="15" customHeight="1">
      <c r="B30" s="149"/>
      <c r="C30" s="150"/>
      <c r="D30" s="263" t="s">
        <v>728</v>
      </c>
      <c r="E30" s="263"/>
      <c r="F30" s="263"/>
      <c r="G30" s="263"/>
      <c r="H30" s="263"/>
      <c r="I30" s="263"/>
      <c r="J30" s="263"/>
      <c r="K30" s="146"/>
    </row>
    <row r="31" spans="2:11" s="1" customFormat="1" ht="15" customHeight="1">
      <c r="B31" s="149"/>
      <c r="C31" s="150"/>
      <c r="D31" s="263" t="s">
        <v>729</v>
      </c>
      <c r="E31" s="263"/>
      <c r="F31" s="263"/>
      <c r="G31" s="263"/>
      <c r="H31" s="263"/>
      <c r="I31" s="263"/>
      <c r="J31" s="263"/>
      <c r="K31" s="146"/>
    </row>
    <row r="32" spans="2:11" s="1" customFormat="1" ht="12.75" customHeight="1">
      <c r="B32" s="149"/>
      <c r="C32" s="150"/>
      <c r="D32" s="150"/>
      <c r="E32" s="150"/>
      <c r="F32" s="150"/>
      <c r="G32" s="150"/>
      <c r="H32" s="150"/>
      <c r="I32" s="150"/>
      <c r="J32" s="150"/>
      <c r="K32" s="146"/>
    </row>
    <row r="33" spans="2:11" s="1" customFormat="1" ht="15" customHeight="1">
      <c r="B33" s="149"/>
      <c r="C33" s="150"/>
      <c r="D33" s="263" t="s">
        <v>730</v>
      </c>
      <c r="E33" s="263"/>
      <c r="F33" s="263"/>
      <c r="G33" s="263"/>
      <c r="H33" s="263"/>
      <c r="I33" s="263"/>
      <c r="J33" s="263"/>
      <c r="K33" s="146"/>
    </row>
    <row r="34" spans="2:11" s="1" customFormat="1" ht="15" customHeight="1">
      <c r="B34" s="149"/>
      <c r="C34" s="150"/>
      <c r="D34" s="263" t="s">
        <v>731</v>
      </c>
      <c r="E34" s="263"/>
      <c r="F34" s="263"/>
      <c r="G34" s="263"/>
      <c r="H34" s="263"/>
      <c r="I34" s="263"/>
      <c r="J34" s="263"/>
      <c r="K34" s="146"/>
    </row>
    <row r="35" spans="2:11" s="1" customFormat="1" ht="15" customHeight="1">
      <c r="B35" s="149"/>
      <c r="C35" s="150"/>
      <c r="D35" s="263" t="s">
        <v>732</v>
      </c>
      <c r="E35" s="263"/>
      <c r="F35" s="263"/>
      <c r="G35" s="263"/>
      <c r="H35" s="263"/>
      <c r="I35" s="263"/>
      <c r="J35" s="263"/>
      <c r="K35" s="146"/>
    </row>
    <row r="36" spans="2:11" s="1" customFormat="1" ht="15" customHeight="1">
      <c r="B36" s="149"/>
      <c r="C36" s="150"/>
      <c r="D36" s="148"/>
      <c r="E36" s="151" t="s">
        <v>124</v>
      </c>
      <c r="F36" s="148"/>
      <c r="G36" s="263" t="s">
        <v>733</v>
      </c>
      <c r="H36" s="263"/>
      <c r="I36" s="263"/>
      <c r="J36" s="263"/>
      <c r="K36" s="146"/>
    </row>
    <row r="37" spans="2:11" s="1" customFormat="1" ht="30.75" customHeight="1">
      <c r="B37" s="149"/>
      <c r="C37" s="150"/>
      <c r="D37" s="148"/>
      <c r="E37" s="151" t="s">
        <v>734</v>
      </c>
      <c r="F37" s="148"/>
      <c r="G37" s="263" t="s">
        <v>735</v>
      </c>
      <c r="H37" s="263"/>
      <c r="I37" s="263"/>
      <c r="J37" s="263"/>
      <c r="K37" s="146"/>
    </row>
    <row r="38" spans="2:11" s="1" customFormat="1" ht="15" customHeight="1">
      <c r="B38" s="149"/>
      <c r="C38" s="150"/>
      <c r="D38" s="148"/>
      <c r="E38" s="151" t="s">
        <v>52</v>
      </c>
      <c r="F38" s="148"/>
      <c r="G38" s="263" t="s">
        <v>736</v>
      </c>
      <c r="H38" s="263"/>
      <c r="I38" s="263"/>
      <c r="J38" s="263"/>
      <c r="K38" s="146"/>
    </row>
    <row r="39" spans="2:11" s="1" customFormat="1" ht="15" customHeight="1">
      <c r="B39" s="149"/>
      <c r="C39" s="150"/>
      <c r="D39" s="148"/>
      <c r="E39" s="151" t="s">
        <v>53</v>
      </c>
      <c r="F39" s="148"/>
      <c r="G39" s="263" t="s">
        <v>737</v>
      </c>
      <c r="H39" s="263"/>
      <c r="I39" s="263"/>
      <c r="J39" s="263"/>
      <c r="K39" s="146"/>
    </row>
    <row r="40" spans="2:11" s="1" customFormat="1" ht="15" customHeight="1">
      <c r="B40" s="149"/>
      <c r="C40" s="150"/>
      <c r="D40" s="148"/>
      <c r="E40" s="151" t="s">
        <v>125</v>
      </c>
      <c r="F40" s="148"/>
      <c r="G40" s="263" t="s">
        <v>738</v>
      </c>
      <c r="H40" s="263"/>
      <c r="I40" s="263"/>
      <c r="J40" s="263"/>
      <c r="K40" s="146"/>
    </row>
    <row r="41" spans="2:11" s="1" customFormat="1" ht="15" customHeight="1">
      <c r="B41" s="149"/>
      <c r="C41" s="150"/>
      <c r="D41" s="148"/>
      <c r="E41" s="151" t="s">
        <v>126</v>
      </c>
      <c r="F41" s="148"/>
      <c r="G41" s="263" t="s">
        <v>739</v>
      </c>
      <c r="H41" s="263"/>
      <c r="I41" s="263"/>
      <c r="J41" s="263"/>
      <c r="K41" s="146"/>
    </row>
    <row r="42" spans="2:11" s="1" customFormat="1" ht="15" customHeight="1">
      <c r="B42" s="149"/>
      <c r="C42" s="150"/>
      <c r="D42" s="148"/>
      <c r="E42" s="151" t="s">
        <v>740</v>
      </c>
      <c r="F42" s="148"/>
      <c r="G42" s="263" t="s">
        <v>741</v>
      </c>
      <c r="H42" s="263"/>
      <c r="I42" s="263"/>
      <c r="J42" s="263"/>
      <c r="K42" s="146"/>
    </row>
    <row r="43" spans="2:11" s="1" customFormat="1" ht="15" customHeight="1">
      <c r="B43" s="149"/>
      <c r="C43" s="150"/>
      <c r="D43" s="148"/>
      <c r="E43" s="151"/>
      <c r="F43" s="148"/>
      <c r="G43" s="263" t="s">
        <v>742</v>
      </c>
      <c r="H43" s="263"/>
      <c r="I43" s="263"/>
      <c r="J43" s="263"/>
      <c r="K43" s="146"/>
    </row>
    <row r="44" spans="2:11" s="1" customFormat="1" ht="15" customHeight="1">
      <c r="B44" s="149"/>
      <c r="C44" s="150"/>
      <c r="D44" s="148"/>
      <c r="E44" s="151" t="s">
        <v>743</v>
      </c>
      <c r="F44" s="148"/>
      <c r="G44" s="263" t="s">
        <v>744</v>
      </c>
      <c r="H44" s="263"/>
      <c r="I44" s="263"/>
      <c r="J44" s="263"/>
      <c r="K44" s="146"/>
    </row>
    <row r="45" spans="2:11" s="1" customFormat="1" ht="15" customHeight="1">
      <c r="B45" s="149"/>
      <c r="C45" s="150"/>
      <c r="D45" s="148"/>
      <c r="E45" s="151" t="s">
        <v>128</v>
      </c>
      <c r="F45" s="148"/>
      <c r="G45" s="263" t="s">
        <v>745</v>
      </c>
      <c r="H45" s="263"/>
      <c r="I45" s="263"/>
      <c r="J45" s="263"/>
      <c r="K45" s="146"/>
    </row>
    <row r="46" spans="2:11" s="1" customFormat="1" ht="12.75" customHeight="1">
      <c r="B46" s="149"/>
      <c r="C46" s="150"/>
      <c r="D46" s="148"/>
      <c r="E46" s="148"/>
      <c r="F46" s="148"/>
      <c r="G46" s="148"/>
      <c r="H46" s="148"/>
      <c r="I46" s="148"/>
      <c r="J46" s="148"/>
      <c r="K46" s="146"/>
    </row>
    <row r="47" spans="2:11" s="1" customFormat="1" ht="15" customHeight="1">
      <c r="B47" s="149"/>
      <c r="C47" s="150"/>
      <c r="D47" s="263" t="s">
        <v>746</v>
      </c>
      <c r="E47" s="263"/>
      <c r="F47" s="263"/>
      <c r="G47" s="263"/>
      <c r="H47" s="263"/>
      <c r="I47" s="263"/>
      <c r="J47" s="263"/>
      <c r="K47" s="146"/>
    </row>
    <row r="48" spans="2:11" s="1" customFormat="1" ht="15" customHeight="1">
      <c r="B48" s="149"/>
      <c r="C48" s="150"/>
      <c r="D48" s="150"/>
      <c r="E48" s="263" t="s">
        <v>747</v>
      </c>
      <c r="F48" s="263"/>
      <c r="G48" s="263"/>
      <c r="H48" s="263"/>
      <c r="I48" s="263"/>
      <c r="J48" s="263"/>
      <c r="K48" s="146"/>
    </row>
    <row r="49" spans="2:11" s="1" customFormat="1" ht="15" customHeight="1">
      <c r="B49" s="149"/>
      <c r="C49" s="150"/>
      <c r="D49" s="150"/>
      <c r="E49" s="263" t="s">
        <v>748</v>
      </c>
      <c r="F49" s="263"/>
      <c r="G49" s="263"/>
      <c r="H49" s="263"/>
      <c r="I49" s="263"/>
      <c r="J49" s="263"/>
      <c r="K49" s="146"/>
    </row>
    <row r="50" spans="2:11" s="1" customFormat="1" ht="15" customHeight="1">
      <c r="B50" s="149"/>
      <c r="C50" s="150"/>
      <c r="D50" s="150"/>
      <c r="E50" s="263" t="s">
        <v>749</v>
      </c>
      <c r="F50" s="263"/>
      <c r="G50" s="263"/>
      <c r="H50" s="263"/>
      <c r="I50" s="263"/>
      <c r="J50" s="263"/>
      <c r="K50" s="146"/>
    </row>
    <row r="51" spans="2:11" s="1" customFormat="1" ht="15" customHeight="1">
      <c r="B51" s="149"/>
      <c r="C51" s="150"/>
      <c r="D51" s="263" t="s">
        <v>750</v>
      </c>
      <c r="E51" s="263"/>
      <c r="F51" s="263"/>
      <c r="G51" s="263"/>
      <c r="H51" s="263"/>
      <c r="I51" s="263"/>
      <c r="J51" s="263"/>
      <c r="K51" s="146"/>
    </row>
    <row r="52" spans="2:11" s="1" customFormat="1" ht="25.5" customHeight="1">
      <c r="B52" s="145"/>
      <c r="C52" s="264" t="s">
        <v>751</v>
      </c>
      <c r="D52" s="264"/>
      <c r="E52" s="264"/>
      <c r="F52" s="264"/>
      <c r="G52" s="264"/>
      <c r="H52" s="264"/>
      <c r="I52" s="264"/>
      <c r="J52" s="264"/>
      <c r="K52" s="146"/>
    </row>
    <row r="53" spans="2:11" s="1" customFormat="1" ht="5.25" customHeight="1">
      <c r="B53" s="145"/>
      <c r="C53" s="147"/>
      <c r="D53" s="147"/>
      <c r="E53" s="147"/>
      <c r="F53" s="147"/>
      <c r="G53" s="147"/>
      <c r="H53" s="147"/>
      <c r="I53" s="147"/>
      <c r="J53" s="147"/>
      <c r="K53" s="146"/>
    </row>
    <row r="54" spans="2:11" s="1" customFormat="1" ht="15" customHeight="1">
      <c r="B54" s="145"/>
      <c r="C54" s="263" t="s">
        <v>752</v>
      </c>
      <c r="D54" s="263"/>
      <c r="E54" s="263"/>
      <c r="F54" s="263"/>
      <c r="G54" s="263"/>
      <c r="H54" s="263"/>
      <c r="I54" s="263"/>
      <c r="J54" s="263"/>
      <c r="K54" s="146"/>
    </row>
    <row r="55" spans="2:11" s="1" customFormat="1" ht="15" customHeight="1">
      <c r="B55" s="145"/>
      <c r="C55" s="263" t="s">
        <v>753</v>
      </c>
      <c r="D55" s="263"/>
      <c r="E55" s="263"/>
      <c r="F55" s="263"/>
      <c r="G55" s="263"/>
      <c r="H55" s="263"/>
      <c r="I55" s="263"/>
      <c r="J55" s="263"/>
      <c r="K55" s="146"/>
    </row>
    <row r="56" spans="2:11" s="1" customFormat="1" ht="12.75" customHeight="1">
      <c r="B56" s="145"/>
      <c r="C56" s="148"/>
      <c r="D56" s="148"/>
      <c r="E56" s="148"/>
      <c r="F56" s="148"/>
      <c r="G56" s="148"/>
      <c r="H56" s="148"/>
      <c r="I56" s="148"/>
      <c r="J56" s="148"/>
      <c r="K56" s="146"/>
    </row>
    <row r="57" spans="2:11" s="1" customFormat="1" ht="15" customHeight="1">
      <c r="B57" s="145"/>
      <c r="C57" s="263" t="s">
        <v>754</v>
      </c>
      <c r="D57" s="263"/>
      <c r="E57" s="263"/>
      <c r="F57" s="263"/>
      <c r="G57" s="263"/>
      <c r="H57" s="263"/>
      <c r="I57" s="263"/>
      <c r="J57" s="263"/>
      <c r="K57" s="146"/>
    </row>
    <row r="58" spans="2:11" s="1" customFormat="1" ht="15" customHeight="1">
      <c r="B58" s="145"/>
      <c r="C58" s="150"/>
      <c r="D58" s="263" t="s">
        <v>755</v>
      </c>
      <c r="E58" s="263"/>
      <c r="F58" s="263"/>
      <c r="G58" s="263"/>
      <c r="H58" s="263"/>
      <c r="I58" s="263"/>
      <c r="J58" s="263"/>
      <c r="K58" s="146"/>
    </row>
    <row r="59" spans="2:11" s="1" customFormat="1" ht="15" customHeight="1">
      <c r="B59" s="145"/>
      <c r="C59" s="150"/>
      <c r="D59" s="263" t="s">
        <v>756</v>
      </c>
      <c r="E59" s="263"/>
      <c r="F59" s="263"/>
      <c r="G59" s="263"/>
      <c r="H59" s="263"/>
      <c r="I59" s="263"/>
      <c r="J59" s="263"/>
      <c r="K59" s="146"/>
    </row>
    <row r="60" spans="2:11" s="1" customFormat="1" ht="15" customHeight="1">
      <c r="B60" s="145"/>
      <c r="C60" s="150"/>
      <c r="D60" s="263" t="s">
        <v>757</v>
      </c>
      <c r="E60" s="263"/>
      <c r="F60" s="263"/>
      <c r="G60" s="263"/>
      <c r="H60" s="263"/>
      <c r="I60" s="263"/>
      <c r="J60" s="263"/>
      <c r="K60" s="146"/>
    </row>
    <row r="61" spans="2:11" s="1" customFormat="1" ht="15" customHeight="1">
      <c r="B61" s="145"/>
      <c r="C61" s="150"/>
      <c r="D61" s="263" t="s">
        <v>758</v>
      </c>
      <c r="E61" s="263"/>
      <c r="F61" s="263"/>
      <c r="G61" s="263"/>
      <c r="H61" s="263"/>
      <c r="I61" s="263"/>
      <c r="J61" s="263"/>
      <c r="K61" s="146"/>
    </row>
    <row r="62" spans="2:11" s="1" customFormat="1" ht="15" customHeight="1">
      <c r="B62" s="145"/>
      <c r="C62" s="150"/>
      <c r="D62" s="265" t="s">
        <v>759</v>
      </c>
      <c r="E62" s="265"/>
      <c r="F62" s="265"/>
      <c r="G62" s="265"/>
      <c r="H62" s="265"/>
      <c r="I62" s="265"/>
      <c r="J62" s="265"/>
      <c r="K62" s="146"/>
    </row>
    <row r="63" spans="2:11" s="1" customFormat="1" ht="15" customHeight="1">
      <c r="B63" s="145"/>
      <c r="C63" s="150"/>
      <c r="D63" s="263" t="s">
        <v>760</v>
      </c>
      <c r="E63" s="263"/>
      <c r="F63" s="263"/>
      <c r="G63" s="263"/>
      <c r="H63" s="263"/>
      <c r="I63" s="263"/>
      <c r="J63" s="263"/>
      <c r="K63" s="146"/>
    </row>
    <row r="64" spans="2:11" s="1" customFormat="1" ht="12.75" customHeight="1">
      <c r="B64" s="145"/>
      <c r="C64" s="150"/>
      <c r="D64" s="150"/>
      <c r="E64" s="153"/>
      <c r="F64" s="150"/>
      <c r="G64" s="150"/>
      <c r="H64" s="150"/>
      <c r="I64" s="150"/>
      <c r="J64" s="150"/>
      <c r="K64" s="146"/>
    </row>
    <row r="65" spans="2:11" s="1" customFormat="1" ht="15" customHeight="1">
      <c r="B65" s="145"/>
      <c r="C65" s="150"/>
      <c r="D65" s="263" t="s">
        <v>761</v>
      </c>
      <c r="E65" s="263"/>
      <c r="F65" s="263"/>
      <c r="G65" s="263"/>
      <c r="H65" s="263"/>
      <c r="I65" s="263"/>
      <c r="J65" s="263"/>
      <c r="K65" s="146"/>
    </row>
    <row r="66" spans="2:11" s="1" customFormat="1" ht="15" customHeight="1">
      <c r="B66" s="145"/>
      <c r="C66" s="150"/>
      <c r="D66" s="265" t="s">
        <v>762</v>
      </c>
      <c r="E66" s="265"/>
      <c r="F66" s="265"/>
      <c r="G66" s="265"/>
      <c r="H66" s="265"/>
      <c r="I66" s="265"/>
      <c r="J66" s="265"/>
      <c r="K66" s="146"/>
    </row>
    <row r="67" spans="2:11" s="1" customFormat="1" ht="15" customHeight="1">
      <c r="B67" s="145"/>
      <c r="C67" s="150"/>
      <c r="D67" s="263" t="s">
        <v>763</v>
      </c>
      <c r="E67" s="263"/>
      <c r="F67" s="263"/>
      <c r="G67" s="263"/>
      <c r="H67" s="263"/>
      <c r="I67" s="263"/>
      <c r="J67" s="263"/>
      <c r="K67" s="146"/>
    </row>
    <row r="68" spans="2:11" s="1" customFormat="1" ht="15" customHeight="1">
      <c r="B68" s="145"/>
      <c r="C68" s="150"/>
      <c r="D68" s="263" t="s">
        <v>764</v>
      </c>
      <c r="E68" s="263"/>
      <c r="F68" s="263"/>
      <c r="G68" s="263"/>
      <c r="H68" s="263"/>
      <c r="I68" s="263"/>
      <c r="J68" s="263"/>
      <c r="K68" s="146"/>
    </row>
    <row r="69" spans="2:11" s="1" customFormat="1" ht="15" customHeight="1">
      <c r="B69" s="145"/>
      <c r="C69" s="150"/>
      <c r="D69" s="263" t="s">
        <v>765</v>
      </c>
      <c r="E69" s="263"/>
      <c r="F69" s="263"/>
      <c r="G69" s="263"/>
      <c r="H69" s="263"/>
      <c r="I69" s="263"/>
      <c r="J69" s="263"/>
      <c r="K69" s="146"/>
    </row>
    <row r="70" spans="2:11" s="1" customFormat="1" ht="15" customHeight="1">
      <c r="B70" s="145"/>
      <c r="C70" s="150"/>
      <c r="D70" s="263" t="s">
        <v>766</v>
      </c>
      <c r="E70" s="263"/>
      <c r="F70" s="263"/>
      <c r="G70" s="263"/>
      <c r="H70" s="263"/>
      <c r="I70" s="263"/>
      <c r="J70" s="263"/>
      <c r="K70" s="146"/>
    </row>
    <row r="71" spans="2:11" s="1" customFormat="1" ht="12.75" customHeight="1">
      <c r="B71" s="154"/>
      <c r="C71" s="155"/>
      <c r="D71" s="155"/>
      <c r="E71" s="155"/>
      <c r="F71" s="155"/>
      <c r="G71" s="155"/>
      <c r="H71" s="155"/>
      <c r="I71" s="155"/>
      <c r="J71" s="155"/>
      <c r="K71" s="156"/>
    </row>
    <row r="72" spans="2:11" s="1" customFormat="1" ht="18.75" customHeight="1">
      <c r="B72" s="157"/>
      <c r="C72" s="157"/>
      <c r="D72" s="157"/>
      <c r="E72" s="157"/>
      <c r="F72" s="157"/>
      <c r="G72" s="157"/>
      <c r="H72" s="157"/>
      <c r="I72" s="157"/>
      <c r="J72" s="157"/>
      <c r="K72" s="158"/>
    </row>
    <row r="73" spans="2:11" s="1" customFormat="1" ht="18.75" customHeight="1">
      <c r="B73" s="158"/>
      <c r="C73" s="158"/>
      <c r="D73" s="158"/>
      <c r="E73" s="158"/>
      <c r="F73" s="158"/>
      <c r="G73" s="158"/>
      <c r="H73" s="158"/>
      <c r="I73" s="158"/>
      <c r="J73" s="158"/>
      <c r="K73" s="158"/>
    </row>
    <row r="74" spans="2:11" s="1" customFormat="1" ht="7.5" customHeight="1">
      <c r="B74" s="159"/>
      <c r="C74" s="160"/>
      <c r="D74" s="160"/>
      <c r="E74" s="160"/>
      <c r="F74" s="160"/>
      <c r="G74" s="160"/>
      <c r="H74" s="160"/>
      <c r="I74" s="160"/>
      <c r="J74" s="160"/>
      <c r="K74" s="161"/>
    </row>
    <row r="75" spans="2:11" s="1" customFormat="1" ht="45" customHeight="1">
      <c r="B75" s="162"/>
      <c r="C75" s="266" t="s">
        <v>767</v>
      </c>
      <c r="D75" s="266"/>
      <c r="E75" s="266"/>
      <c r="F75" s="266"/>
      <c r="G75" s="266"/>
      <c r="H75" s="266"/>
      <c r="I75" s="266"/>
      <c r="J75" s="266"/>
      <c r="K75" s="163"/>
    </row>
    <row r="76" spans="2:11" s="1" customFormat="1" ht="17.25" customHeight="1">
      <c r="B76" s="162"/>
      <c r="C76" s="164" t="s">
        <v>768</v>
      </c>
      <c r="D76" s="164"/>
      <c r="E76" s="164"/>
      <c r="F76" s="164" t="s">
        <v>769</v>
      </c>
      <c r="G76" s="165"/>
      <c r="H76" s="164" t="s">
        <v>53</v>
      </c>
      <c r="I76" s="164" t="s">
        <v>56</v>
      </c>
      <c r="J76" s="164" t="s">
        <v>770</v>
      </c>
      <c r="K76" s="163"/>
    </row>
    <row r="77" spans="2:11" s="1" customFormat="1" ht="17.25" customHeight="1">
      <c r="B77" s="162"/>
      <c r="C77" s="166" t="s">
        <v>771</v>
      </c>
      <c r="D77" s="166"/>
      <c r="E77" s="166"/>
      <c r="F77" s="167" t="s">
        <v>772</v>
      </c>
      <c r="G77" s="168"/>
      <c r="H77" s="166"/>
      <c r="I77" s="166"/>
      <c r="J77" s="166" t="s">
        <v>773</v>
      </c>
      <c r="K77" s="163"/>
    </row>
    <row r="78" spans="2:11" s="1" customFormat="1" ht="5.25" customHeight="1">
      <c r="B78" s="162"/>
      <c r="C78" s="169"/>
      <c r="D78" s="169"/>
      <c r="E78" s="169"/>
      <c r="F78" s="169"/>
      <c r="G78" s="170"/>
      <c r="H78" s="169"/>
      <c r="I78" s="169"/>
      <c r="J78" s="169"/>
      <c r="K78" s="163"/>
    </row>
    <row r="79" spans="2:11" s="1" customFormat="1" ht="15" customHeight="1">
      <c r="B79" s="162"/>
      <c r="C79" s="151" t="s">
        <v>52</v>
      </c>
      <c r="D79" s="169"/>
      <c r="E79" s="169"/>
      <c r="F79" s="171" t="s">
        <v>774</v>
      </c>
      <c r="G79" s="170"/>
      <c r="H79" s="151" t="s">
        <v>775</v>
      </c>
      <c r="I79" s="151" t="s">
        <v>776</v>
      </c>
      <c r="J79" s="151">
        <v>20</v>
      </c>
      <c r="K79" s="163"/>
    </row>
    <row r="80" spans="2:11" s="1" customFormat="1" ht="15" customHeight="1">
      <c r="B80" s="162"/>
      <c r="C80" s="151" t="s">
        <v>777</v>
      </c>
      <c r="D80" s="151"/>
      <c r="E80" s="151"/>
      <c r="F80" s="171" t="s">
        <v>774</v>
      </c>
      <c r="G80" s="170"/>
      <c r="H80" s="151" t="s">
        <v>778</v>
      </c>
      <c r="I80" s="151" t="s">
        <v>776</v>
      </c>
      <c r="J80" s="151">
        <v>120</v>
      </c>
      <c r="K80" s="163"/>
    </row>
    <row r="81" spans="2:11" s="1" customFormat="1" ht="15" customHeight="1">
      <c r="B81" s="172"/>
      <c r="C81" s="151" t="s">
        <v>779</v>
      </c>
      <c r="D81" s="151"/>
      <c r="E81" s="151"/>
      <c r="F81" s="171" t="s">
        <v>780</v>
      </c>
      <c r="G81" s="170"/>
      <c r="H81" s="151" t="s">
        <v>781</v>
      </c>
      <c r="I81" s="151" t="s">
        <v>776</v>
      </c>
      <c r="J81" s="151">
        <v>50</v>
      </c>
      <c r="K81" s="163"/>
    </row>
    <row r="82" spans="2:11" s="1" customFormat="1" ht="15" customHeight="1">
      <c r="B82" s="172"/>
      <c r="C82" s="151" t="s">
        <v>782</v>
      </c>
      <c r="D82" s="151"/>
      <c r="E82" s="151"/>
      <c r="F82" s="171" t="s">
        <v>774</v>
      </c>
      <c r="G82" s="170"/>
      <c r="H82" s="151" t="s">
        <v>783</v>
      </c>
      <c r="I82" s="151" t="s">
        <v>784</v>
      </c>
      <c r="J82" s="151"/>
      <c r="K82" s="163"/>
    </row>
    <row r="83" spans="2:11" s="1" customFormat="1" ht="15" customHeight="1">
      <c r="B83" s="172"/>
      <c r="C83" s="173" t="s">
        <v>785</v>
      </c>
      <c r="D83" s="173"/>
      <c r="E83" s="173"/>
      <c r="F83" s="174" t="s">
        <v>780</v>
      </c>
      <c r="G83" s="173"/>
      <c r="H83" s="173" t="s">
        <v>786</v>
      </c>
      <c r="I83" s="173" t="s">
        <v>776</v>
      </c>
      <c r="J83" s="173">
        <v>15</v>
      </c>
      <c r="K83" s="163"/>
    </row>
    <row r="84" spans="2:11" s="1" customFormat="1" ht="15" customHeight="1">
      <c r="B84" s="172"/>
      <c r="C84" s="173" t="s">
        <v>787</v>
      </c>
      <c r="D84" s="173"/>
      <c r="E84" s="173"/>
      <c r="F84" s="174" t="s">
        <v>780</v>
      </c>
      <c r="G84" s="173"/>
      <c r="H84" s="173" t="s">
        <v>788</v>
      </c>
      <c r="I84" s="173" t="s">
        <v>776</v>
      </c>
      <c r="J84" s="173">
        <v>15</v>
      </c>
      <c r="K84" s="163"/>
    </row>
    <row r="85" spans="2:11" s="1" customFormat="1" ht="15" customHeight="1">
      <c r="B85" s="172"/>
      <c r="C85" s="173" t="s">
        <v>789</v>
      </c>
      <c r="D85" s="173"/>
      <c r="E85" s="173"/>
      <c r="F85" s="174" t="s">
        <v>780</v>
      </c>
      <c r="G85" s="173"/>
      <c r="H85" s="173" t="s">
        <v>790</v>
      </c>
      <c r="I85" s="173" t="s">
        <v>776</v>
      </c>
      <c r="J85" s="173">
        <v>20</v>
      </c>
      <c r="K85" s="163"/>
    </row>
    <row r="86" spans="2:11" s="1" customFormat="1" ht="15" customHeight="1">
      <c r="B86" s="172"/>
      <c r="C86" s="173" t="s">
        <v>791</v>
      </c>
      <c r="D86" s="173"/>
      <c r="E86" s="173"/>
      <c r="F86" s="174" t="s">
        <v>780</v>
      </c>
      <c r="G86" s="173"/>
      <c r="H86" s="173" t="s">
        <v>792</v>
      </c>
      <c r="I86" s="173" t="s">
        <v>776</v>
      </c>
      <c r="J86" s="173">
        <v>20</v>
      </c>
      <c r="K86" s="163"/>
    </row>
    <row r="87" spans="2:11" s="1" customFormat="1" ht="15" customHeight="1">
      <c r="B87" s="172"/>
      <c r="C87" s="151" t="s">
        <v>793</v>
      </c>
      <c r="D87" s="151"/>
      <c r="E87" s="151"/>
      <c r="F87" s="171" t="s">
        <v>780</v>
      </c>
      <c r="G87" s="170"/>
      <c r="H87" s="151" t="s">
        <v>794</v>
      </c>
      <c r="I87" s="151" t="s">
        <v>776</v>
      </c>
      <c r="J87" s="151">
        <v>50</v>
      </c>
      <c r="K87" s="163"/>
    </row>
    <row r="88" spans="2:11" s="1" customFormat="1" ht="15" customHeight="1">
      <c r="B88" s="172"/>
      <c r="C88" s="151" t="s">
        <v>795</v>
      </c>
      <c r="D88" s="151"/>
      <c r="E88" s="151"/>
      <c r="F88" s="171" t="s">
        <v>780</v>
      </c>
      <c r="G88" s="170"/>
      <c r="H88" s="151" t="s">
        <v>796</v>
      </c>
      <c r="I88" s="151" t="s">
        <v>776</v>
      </c>
      <c r="J88" s="151">
        <v>20</v>
      </c>
      <c r="K88" s="163"/>
    </row>
    <row r="89" spans="2:11" s="1" customFormat="1" ht="15" customHeight="1">
      <c r="B89" s="172"/>
      <c r="C89" s="151" t="s">
        <v>797</v>
      </c>
      <c r="D89" s="151"/>
      <c r="E89" s="151"/>
      <c r="F89" s="171" t="s">
        <v>780</v>
      </c>
      <c r="G89" s="170"/>
      <c r="H89" s="151" t="s">
        <v>798</v>
      </c>
      <c r="I89" s="151" t="s">
        <v>776</v>
      </c>
      <c r="J89" s="151">
        <v>20</v>
      </c>
      <c r="K89" s="163"/>
    </row>
    <row r="90" spans="2:11" s="1" customFormat="1" ht="15" customHeight="1">
      <c r="B90" s="172"/>
      <c r="C90" s="151" t="s">
        <v>799</v>
      </c>
      <c r="D90" s="151"/>
      <c r="E90" s="151"/>
      <c r="F90" s="171" t="s">
        <v>780</v>
      </c>
      <c r="G90" s="170"/>
      <c r="H90" s="151" t="s">
        <v>800</v>
      </c>
      <c r="I90" s="151" t="s">
        <v>776</v>
      </c>
      <c r="J90" s="151">
        <v>50</v>
      </c>
      <c r="K90" s="163"/>
    </row>
    <row r="91" spans="2:11" s="1" customFormat="1" ht="15" customHeight="1">
      <c r="B91" s="172"/>
      <c r="C91" s="151" t="s">
        <v>801</v>
      </c>
      <c r="D91" s="151"/>
      <c r="E91" s="151"/>
      <c r="F91" s="171" t="s">
        <v>780</v>
      </c>
      <c r="G91" s="170"/>
      <c r="H91" s="151" t="s">
        <v>801</v>
      </c>
      <c r="I91" s="151" t="s">
        <v>776</v>
      </c>
      <c r="J91" s="151">
        <v>50</v>
      </c>
      <c r="K91" s="163"/>
    </row>
    <row r="92" spans="2:11" s="1" customFormat="1" ht="15" customHeight="1">
      <c r="B92" s="172"/>
      <c r="C92" s="151" t="s">
        <v>802</v>
      </c>
      <c r="D92" s="151"/>
      <c r="E92" s="151"/>
      <c r="F92" s="171" t="s">
        <v>780</v>
      </c>
      <c r="G92" s="170"/>
      <c r="H92" s="151" t="s">
        <v>803</v>
      </c>
      <c r="I92" s="151" t="s">
        <v>776</v>
      </c>
      <c r="J92" s="151">
        <v>255</v>
      </c>
      <c r="K92" s="163"/>
    </row>
    <row r="93" spans="2:11" s="1" customFormat="1" ht="15" customHeight="1">
      <c r="B93" s="172"/>
      <c r="C93" s="151" t="s">
        <v>804</v>
      </c>
      <c r="D93" s="151"/>
      <c r="E93" s="151"/>
      <c r="F93" s="171" t="s">
        <v>774</v>
      </c>
      <c r="G93" s="170"/>
      <c r="H93" s="151" t="s">
        <v>805</v>
      </c>
      <c r="I93" s="151" t="s">
        <v>806</v>
      </c>
      <c r="J93" s="151"/>
      <c r="K93" s="163"/>
    </row>
    <row r="94" spans="2:11" s="1" customFormat="1" ht="15" customHeight="1">
      <c r="B94" s="172"/>
      <c r="C94" s="151" t="s">
        <v>807</v>
      </c>
      <c r="D94" s="151"/>
      <c r="E94" s="151"/>
      <c r="F94" s="171" t="s">
        <v>774</v>
      </c>
      <c r="G94" s="170"/>
      <c r="H94" s="151" t="s">
        <v>808</v>
      </c>
      <c r="I94" s="151" t="s">
        <v>809</v>
      </c>
      <c r="J94" s="151"/>
      <c r="K94" s="163"/>
    </row>
    <row r="95" spans="2:11" s="1" customFormat="1" ht="15" customHeight="1">
      <c r="B95" s="172"/>
      <c r="C95" s="151" t="s">
        <v>810</v>
      </c>
      <c r="D95" s="151"/>
      <c r="E95" s="151"/>
      <c r="F95" s="171" t="s">
        <v>774</v>
      </c>
      <c r="G95" s="170"/>
      <c r="H95" s="151" t="s">
        <v>810</v>
      </c>
      <c r="I95" s="151" t="s">
        <v>809</v>
      </c>
      <c r="J95" s="151"/>
      <c r="K95" s="163"/>
    </row>
    <row r="96" spans="2:11" s="1" customFormat="1" ht="15" customHeight="1">
      <c r="B96" s="172"/>
      <c r="C96" s="151" t="s">
        <v>37</v>
      </c>
      <c r="D96" s="151"/>
      <c r="E96" s="151"/>
      <c r="F96" s="171" t="s">
        <v>774</v>
      </c>
      <c r="G96" s="170"/>
      <c r="H96" s="151" t="s">
        <v>811</v>
      </c>
      <c r="I96" s="151" t="s">
        <v>809</v>
      </c>
      <c r="J96" s="151"/>
      <c r="K96" s="163"/>
    </row>
    <row r="97" spans="2:11" s="1" customFormat="1" ht="15" customHeight="1">
      <c r="B97" s="172"/>
      <c r="C97" s="151" t="s">
        <v>47</v>
      </c>
      <c r="D97" s="151"/>
      <c r="E97" s="151"/>
      <c r="F97" s="171" t="s">
        <v>774</v>
      </c>
      <c r="G97" s="170"/>
      <c r="H97" s="151" t="s">
        <v>812</v>
      </c>
      <c r="I97" s="151" t="s">
        <v>809</v>
      </c>
      <c r="J97" s="151"/>
      <c r="K97" s="163"/>
    </row>
    <row r="98" spans="2:11" s="1" customFormat="1" ht="15" customHeight="1">
      <c r="B98" s="175"/>
      <c r="C98" s="176"/>
      <c r="D98" s="176"/>
      <c r="E98" s="176"/>
      <c r="F98" s="176"/>
      <c r="G98" s="176"/>
      <c r="H98" s="176"/>
      <c r="I98" s="176"/>
      <c r="J98" s="176"/>
      <c r="K98" s="177"/>
    </row>
    <row r="99" spans="2:11" s="1" customFormat="1" ht="18.75" customHeight="1">
      <c r="B99" s="178"/>
      <c r="C99" s="179"/>
      <c r="D99" s="179"/>
      <c r="E99" s="179"/>
      <c r="F99" s="179"/>
      <c r="G99" s="179"/>
      <c r="H99" s="179"/>
      <c r="I99" s="179"/>
      <c r="J99" s="179"/>
      <c r="K99" s="178"/>
    </row>
    <row r="100" spans="2:11" s="1" customFormat="1" ht="18.75" customHeight="1">
      <c r="B100" s="158"/>
      <c r="C100" s="158"/>
      <c r="D100" s="158"/>
      <c r="E100" s="158"/>
      <c r="F100" s="158"/>
      <c r="G100" s="158"/>
      <c r="H100" s="158"/>
      <c r="I100" s="158"/>
      <c r="J100" s="158"/>
      <c r="K100" s="158"/>
    </row>
    <row r="101" spans="2:11" s="1" customFormat="1" ht="7.5" customHeight="1">
      <c r="B101" s="159"/>
      <c r="C101" s="160"/>
      <c r="D101" s="160"/>
      <c r="E101" s="160"/>
      <c r="F101" s="160"/>
      <c r="G101" s="160"/>
      <c r="H101" s="160"/>
      <c r="I101" s="160"/>
      <c r="J101" s="160"/>
      <c r="K101" s="161"/>
    </row>
    <row r="102" spans="2:11" s="1" customFormat="1" ht="45" customHeight="1">
      <c r="B102" s="162"/>
      <c r="C102" s="266" t="s">
        <v>813</v>
      </c>
      <c r="D102" s="266"/>
      <c r="E102" s="266"/>
      <c r="F102" s="266"/>
      <c r="G102" s="266"/>
      <c r="H102" s="266"/>
      <c r="I102" s="266"/>
      <c r="J102" s="266"/>
      <c r="K102" s="163"/>
    </row>
    <row r="103" spans="2:11" s="1" customFormat="1" ht="17.25" customHeight="1">
      <c r="B103" s="162"/>
      <c r="C103" s="164" t="s">
        <v>768</v>
      </c>
      <c r="D103" s="164"/>
      <c r="E103" s="164"/>
      <c r="F103" s="164" t="s">
        <v>769</v>
      </c>
      <c r="G103" s="165"/>
      <c r="H103" s="164" t="s">
        <v>53</v>
      </c>
      <c r="I103" s="164" t="s">
        <v>56</v>
      </c>
      <c r="J103" s="164" t="s">
        <v>770</v>
      </c>
      <c r="K103" s="163"/>
    </row>
    <row r="104" spans="2:11" s="1" customFormat="1" ht="17.25" customHeight="1">
      <c r="B104" s="162"/>
      <c r="C104" s="166" t="s">
        <v>771</v>
      </c>
      <c r="D104" s="166"/>
      <c r="E104" s="166"/>
      <c r="F104" s="167" t="s">
        <v>772</v>
      </c>
      <c r="G104" s="168"/>
      <c r="H104" s="166"/>
      <c r="I104" s="166"/>
      <c r="J104" s="166" t="s">
        <v>773</v>
      </c>
      <c r="K104" s="163"/>
    </row>
    <row r="105" spans="2:11" s="1" customFormat="1" ht="5.25" customHeight="1">
      <c r="B105" s="162"/>
      <c r="C105" s="164"/>
      <c r="D105" s="164"/>
      <c r="E105" s="164"/>
      <c r="F105" s="164"/>
      <c r="G105" s="180"/>
      <c r="H105" s="164"/>
      <c r="I105" s="164"/>
      <c r="J105" s="164"/>
      <c r="K105" s="163"/>
    </row>
    <row r="106" spans="2:11" s="1" customFormat="1" ht="15" customHeight="1">
      <c r="B106" s="162"/>
      <c r="C106" s="151" t="s">
        <v>52</v>
      </c>
      <c r="D106" s="169"/>
      <c r="E106" s="169"/>
      <c r="F106" s="171" t="s">
        <v>774</v>
      </c>
      <c r="G106" s="180"/>
      <c r="H106" s="151" t="s">
        <v>814</v>
      </c>
      <c r="I106" s="151" t="s">
        <v>776</v>
      </c>
      <c r="J106" s="151">
        <v>20</v>
      </c>
      <c r="K106" s="163"/>
    </row>
    <row r="107" spans="2:11" s="1" customFormat="1" ht="15" customHeight="1">
      <c r="B107" s="162"/>
      <c r="C107" s="151" t="s">
        <v>777</v>
      </c>
      <c r="D107" s="151"/>
      <c r="E107" s="151"/>
      <c r="F107" s="171" t="s">
        <v>774</v>
      </c>
      <c r="G107" s="151"/>
      <c r="H107" s="151" t="s">
        <v>814</v>
      </c>
      <c r="I107" s="151" t="s">
        <v>776</v>
      </c>
      <c r="J107" s="151">
        <v>120</v>
      </c>
      <c r="K107" s="163"/>
    </row>
    <row r="108" spans="2:11" s="1" customFormat="1" ht="15" customHeight="1">
      <c r="B108" s="172"/>
      <c r="C108" s="151" t="s">
        <v>779</v>
      </c>
      <c r="D108" s="151"/>
      <c r="E108" s="151"/>
      <c r="F108" s="171" t="s">
        <v>780</v>
      </c>
      <c r="G108" s="151"/>
      <c r="H108" s="151" t="s">
        <v>814</v>
      </c>
      <c r="I108" s="151" t="s">
        <v>776</v>
      </c>
      <c r="J108" s="151">
        <v>50</v>
      </c>
      <c r="K108" s="163"/>
    </row>
    <row r="109" spans="2:11" s="1" customFormat="1" ht="15" customHeight="1">
      <c r="B109" s="172"/>
      <c r="C109" s="151" t="s">
        <v>782</v>
      </c>
      <c r="D109" s="151"/>
      <c r="E109" s="151"/>
      <c r="F109" s="171" t="s">
        <v>774</v>
      </c>
      <c r="G109" s="151"/>
      <c r="H109" s="151" t="s">
        <v>814</v>
      </c>
      <c r="I109" s="151" t="s">
        <v>784</v>
      </c>
      <c r="J109" s="151"/>
      <c r="K109" s="163"/>
    </row>
    <row r="110" spans="2:11" s="1" customFormat="1" ht="15" customHeight="1">
      <c r="B110" s="172"/>
      <c r="C110" s="151" t="s">
        <v>793</v>
      </c>
      <c r="D110" s="151"/>
      <c r="E110" s="151"/>
      <c r="F110" s="171" t="s">
        <v>780</v>
      </c>
      <c r="G110" s="151"/>
      <c r="H110" s="151" t="s">
        <v>814</v>
      </c>
      <c r="I110" s="151" t="s">
        <v>776</v>
      </c>
      <c r="J110" s="151">
        <v>50</v>
      </c>
      <c r="K110" s="163"/>
    </row>
    <row r="111" spans="2:11" s="1" customFormat="1" ht="15" customHeight="1">
      <c r="B111" s="172"/>
      <c r="C111" s="151" t="s">
        <v>801</v>
      </c>
      <c r="D111" s="151"/>
      <c r="E111" s="151"/>
      <c r="F111" s="171" t="s">
        <v>780</v>
      </c>
      <c r="G111" s="151"/>
      <c r="H111" s="151" t="s">
        <v>814</v>
      </c>
      <c r="I111" s="151" t="s">
        <v>776</v>
      </c>
      <c r="J111" s="151">
        <v>50</v>
      </c>
      <c r="K111" s="163"/>
    </row>
    <row r="112" spans="2:11" s="1" customFormat="1" ht="15" customHeight="1">
      <c r="B112" s="172"/>
      <c r="C112" s="151" t="s">
        <v>799</v>
      </c>
      <c r="D112" s="151"/>
      <c r="E112" s="151"/>
      <c r="F112" s="171" t="s">
        <v>780</v>
      </c>
      <c r="G112" s="151"/>
      <c r="H112" s="151" t="s">
        <v>814</v>
      </c>
      <c r="I112" s="151" t="s">
        <v>776</v>
      </c>
      <c r="J112" s="151">
        <v>50</v>
      </c>
      <c r="K112" s="163"/>
    </row>
    <row r="113" spans="2:11" s="1" customFormat="1" ht="15" customHeight="1">
      <c r="B113" s="172"/>
      <c r="C113" s="151" t="s">
        <v>52</v>
      </c>
      <c r="D113" s="151"/>
      <c r="E113" s="151"/>
      <c r="F113" s="171" t="s">
        <v>774</v>
      </c>
      <c r="G113" s="151"/>
      <c r="H113" s="151" t="s">
        <v>815</v>
      </c>
      <c r="I113" s="151" t="s">
        <v>776</v>
      </c>
      <c r="J113" s="151">
        <v>20</v>
      </c>
      <c r="K113" s="163"/>
    </row>
    <row r="114" spans="2:11" s="1" customFormat="1" ht="15" customHeight="1">
      <c r="B114" s="172"/>
      <c r="C114" s="151" t="s">
        <v>816</v>
      </c>
      <c r="D114" s="151"/>
      <c r="E114" s="151"/>
      <c r="F114" s="171" t="s">
        <v>774</v>
      </c>
      <c r="G114" s="151"/>
      <c r="H114" s="151" t="s">
        <v>817</v>
      </c>
      <c r="I114" s="151" t="s">
        <v>776</v>
      </c>
      <c r="J114" s="151">
        <v>120</v>
      </c>
      <c r="K114" s="163"/>
    </row>
    <row r="115" spans="2:11" s="1" customFormat="1" ht="15" customHeight="1">
      <c r="B115" s="172"/>
      <c r="C115" s="151" t="s">
        <v>37</v>
      </c>
      <c r="D115" s="151"/>
      <c r="E115" s="151"/>
      <c r="F115" s="171" t="s">
        <v>774</v>
      </c>
      <c r="G115" s="151"/>
      <c r="H115" s="151" t="s">
        <v>818</v>
      </c>
      <c r="I115" s="151" t="s">
        <v>809</v>
      </c>
      <c r="J115" s="151"/>
      <c r="K115" s="163"/>
    </row>
    <row r="116" spans="2:11" s="1" customFormat="1" ht="15" customHeight="1">
      <c r="B116" s="172"/>
      <c r="C116" s="151" t="s">
        <v>47</v>
      </c>
      <c r="D116" s="151"/>
      <c r="E116" s="151"/>
      <c r="F116" s="171" t="s">
        <v>774</v>
      </c>
      <c r="G116" s="151"/>
      <c r="H116" s="151" t="s">
        <v>819</v>
      </c>
      <c r="I116" s="151" t="s">
        <v>809</v>
      </c>
      <c r="J116" s="151"/>
      <c r="K116" s="163"/>
    </row>
    <row r="117" spans="2:11" s="1" customFormat="1" ht="15" customHeight="1">
      <c r="B117" s="172"/>
      <c r="C117" s="151" t="s">
        <v>56</v>
      </c>
      <c r="D117" s="151"/>
      <c r="E117" s="151"/>
      <c r="F117" s="171" t="s">
        <v>774</v>
      </c>
      <c r="G117" s="151"/>
      <c r="H117" s="151" t="s">
        <v>820</v>
      </c>
      <c r="I117" s="151" t="s">
        <v>821</v>
      </c>
      <c r="J117" s="151"/>
      <c r="K117" s="163"/>
    </row>
    <row r="118" spans="2:11" s="1" customFormat="1" ht="15" customHeight="1">
      <c r="B118" s="175"/>
      <c r="C118" s="181"/>
      <c r="D118" s="181"/>
      <c r="E118" s="181"/>
      <c r="F118" s="181"/>
      <c r="G118" s="181"/>
      <c r="H118" s="181"/>
      <c r="I118" s="181"/>
      <c r="J118" s="181"/>
      <c r="K118" s="177"/>
    </row>
    <row r="119" spans="2:11" s="1" customFormat="1" ht="18.75" customHeight="1">
      <c r="B119" s="182"/>
      <c r="C119" s="148"/>
      <c r="D119" s="148"/>
      <c r="E119" s="148"/>
      <c r="F119" s="183"/>
      <c r="G119" s="148"/>
      <c r="H119" s="148"/>
      <c r="I119" s="148"/>
      <c r="J119" s="148"/>
      <c r="K119" s="182"/>
    </row>
    <row r="120" spans="2:11" s="1" customFormat="1" ht="18.75" customHeight="1">
      <c r="B120" s="158"/>
      <c r="C120" s="158"/>
      <c r="D120" s="158"/>
      <c r="E120" s="158"/>
      <c r="F120" s="158"/>
      <c r="G120" s="158"/>
      <c r="H120" s="158"/>
      <c r="I120" s="158"/>
      <c r="J120" s="158"/>
      <c r="K120" s="158"/>
    </row>
    <row r="121" spans="2:11" s="1" customFormat="1" ht="7.5" customHeight="1">
      <c r="B121" s="184"/>
      <c r="C121" s="185"/>
      <c r="D121" s="185"/>
      <c r="E121" s="185"/>
      <c r="F121" s="185"/>
      <c r="G121" s="185"/>
      <c r="H121" s="185"/>
      <c r="I121" s="185"/>
      <c r="J121" s="185"/>
      <c r="K121" s="186"/>
    </row>
    <row r="122" spans="2:11" s="1" customFormat="1" ht="45" customHeight="1">
      <c r="B122" s="187"/>
      <c r="C122" s="262" t="s">
        <v>822</v>
      </c>
      <c r="D122" s="262"/>
      <c r="E122" s="262"/>
      <c r="F122" s="262"/>
      <c r="G122" s="262"/>
      <c r="H122" s="262"/>
      <c r="I122" s="262"/>
      <c r="J122" s="262"/>
      <c r="K122" s="188"/>
    </row>
    <row r="123" spans="2:11" s="1" customFormat="1" ht="17.25" customHeight="1">
      <c r="B123" s="189"/>
      <c r="C123" s="164" t="s">
        <v>768</v>
      </c>
      <c r="D123" s="164"/>
      <c r="E123" s="164"/>
      <c r="F123" s="164" t="s">
        <v>769</v>
      </c>
      <c r="G123" s="165"/>
      <c r="H123" s="164" t="s">
        <v>53</v>
      </c>
      <c r="I123" s="164" t="s">
        <v>56</v>
      </c>
      <c r="J123" s="164" t="s">
        <v>770</v>
      </c>
      <c r="K123" s="190"/>
    </row>
    <row r="124" spans="2:11" s="1" customFormat="1" ht="17.25" customHeight="1">
      <c r="B124" s="189"/>
      <c r="C124" s="166" t="s">
        <v>771</v>
      </c>
      <c r="D124" s="166"/>
      <c r="E124" s="166"/>
      <c r="F124" s="167" t="s">
        <v>772</v>
      </c>
      <c r="G124" s="168"/>
      <c r="H124" s="166"/>
      <c r="I124" s="166"/>
      <c r="J124" s="166" t="s">
        <v>773</v>
      </c>
      <c r="K124" s="190"/>
    </row>
    <row r="125" spans="2:11" s="1" customFormat="1" ht="5.25" customHeight="1">
      <c r="B125" s="191"/>
      <c r="C125" s="169"/>
      <c r="D125" s="169"/>
      <c r="E125" s="169"/>
      <c r="F125" s="169"/>
      <c r="G125" s="151"/>
      <c r="H125" s="169"/>
      <c r="I125" s="169"/>
      <c r="J125" s="169"/>
      <c r="K125" s="192"/>
    </row>
    <row r="126" spans="2:11" s="1" customFormat="1" ht="15" customHeight="1">
      <c r="B126" s="191"/>
      <c r="C126" s="151" t="s">
        <v>777</v>
      </c>
      <c r="D126" s="169"/>
      <c r="E126" s="169"/>
      <c r="F126" s="171" t="s">
        <v>774</v>
      </c>
      <c r="G126" s="151"/>
      <c r="H126" s="151" t="s">
        <v>814</v>
      </c>
      <c r="I126" s="151" t="s">
        <v>776</v>
      </c>
      <c r="J126" s="151">
        <v>120</v>
      </c>
      <c r="K126" s="193"/>
    </row>
    <row r="127" spans="2:11" s="1" customFormat="1" ht="15" customHeight="1">
      <c r="B127" s="191"/>
      <c r="C127" s="151" t="s">
        <v>823</v>
      </c>
      <c r="D127" s="151"/>
      <c r="E127" s="151"/>
      <c r="F127" s="171" t="s">
        <v>774</v>
      </c>
      <c r="G127" s="151"/>
      <c r="H127" s="151" t="s">
        <v>824</v>
      </c>
      <c r="I127" s="151" t="s">
        <v>776</v>
      </c>
      <c r="J127" s="151" t="s">
        <v>825</v>
      </c>
      <c r="K127" s="193"/>
    </row>
    <row r="128" spans="2:11" s="1" customFormat="1" ht="15" customHeight="1">
      <c r="B128" s="191"/>
      <c r="C128" s="151" t="s">
        <v>83</v>
      </c>
      <c r="D128" s="151"/>
      <c r="E128" s="151"/>
      <c r="F128" s="171" t="s">
        <v>774</v>
      </c>
      <c r="G128" s="151"/>
      <c r="H128" s="151" t="s">
        <v>826</v>
      </c>
      <c r="I128" s="151" t="s">
        <v>776</v>
      </c>
      <c r="J128" s="151" t="s">
        <v>825</v>
      </c>
      <c r="K128" s="193"/>
    </row>
    <row r="129" spans="2:11" s="1" customFormat="1" ht="15" customHeight="1">
      <c r="B129" s="191"/>
      <c r="C129" s="151" t="s">
        <v>785</v>
      </c>
      <c r="D129" s="151"/>
      <c r="E129" s="151"/>
      <c r="F129" s="171" t="s">
        <v>780</v>
      </c>
      <c r="G129" s="151"/>
      <c r="H129" s="151" t="s">
        <v>786</v>
      </c>
      <c r="I129" s="151" t="s">
        <v>776</v>
      </c>
      <c r="J129" s="151">
        <v>15</v>
      </c>
      <c r="K129" s="193"/>
    </row>
    <row r="130" spans="2:11" s="1" customFormat="1" ht="15" customHeight="1">
      <c r="B130" s="191"/>
      <c r="C130" s="173" t="s">
        <v>787</v>
      </c>
      <c r="D130" s="173"/>
      <c r="E130" s="173"/>
      <c r="F130" s="174" t="s">
        <v>780</v>
      </c>
      <c r="G130" s="173"/>
      <c r="H130" s="173" t="s">
        <v>788</v>
      </c>
      <c r="I130" s="173" t="s">
        <v>776</v>
      </c>
      <c r="J130" s="173">
        <v>15</v>
      </c>
      <c r="K130" s="193"/>
    </row>
    <row r="131" spans="2:11" s="1" customFormat="1" ht="15" customHeight="1">
      <c r="B131" s="191"/>
      <c r="C131" s="173" t="s">
        <v>789</v>
      </c>
      <c r="D131" s="173"/>
      <c r="E131" s="173"/>
      <c r="F131" s="174" t="s">
        <v>780</v>
      </c>
      <c r="G131" s="173"/>
      <c r="H131" s="173" t="s">
        <v>790</v>
      </c>
      <c r="I131" s="173" t="s">
        <v>776</v>
      </c>
      <c r="J131" s="173">
        <v>20</v>
      </c>
      <c r="K131" s="193"/>
    </row>
    <row r="132" spans="2:11" s="1" customFormat="1" ht="15" customHeight="1">
      <c r="B132" s="191"/>
      <c r="C132" s="173" t="s">
        <v>791</v>
      </c>
      <c r="D132" s="173"/>
      <c r="E132" s="173"/>
      <c r="F132" s="174" t="s">
        <v>780</v>
      </c>
      <c r="G132" s="173"/>
      <c r="H132" s="173" t="s">
        <v>792</v>
      </c>
      <c r="I132" s="173" t="s">
        <v>776</v>
      </c>
      <c r="J132" s="173">
        <v>20</v>
      </c>
      <c r="K132" s="193"/>
    </row>
    <row r="133" spans="2:11" s="1" customFormat="1" ht="15" customHeight="1">
      <c r="B133" s="191"/>
      <c r="C133" s="151" t="s">
        <v>779</v>
      </c>
      <c r="D133" s="151"/>
      <c r="E133" s="151"/>
      <c r="F133" s="171" t="s">
        <v>780</v>
      </c>
      <c r="G133" s="151"/>
      <c r="H133" s="151" t="s">
        <v>814</v>
      </c>
      <c r="I133" s="151" t="s">
        <v>776</v>
      </c>
      <c r="J133" s="151">
        <v>50</v>
      </c>
      <c r="K133" s="193"/>
    </row>
    <row r="134" spans="2:11" s="1" customFormat="1" ht="15" customHeight="1">
      <c r="B134" s="191"/>
      <c r="C134" s="151" t="s">
        <v>793</v>
      </c>
      <c r="D134" s="151"/>
      <c r="E134" s="151"/>
      <c r="F134" s="171" t="s">
        <v>780</v>
      </c>
      <c r="G134" s="151"/>
      <c r="H134" s="151" t="s">
        <v>814</v>
      </c>
      <c r="I134" s="151" t="s">
        <v>776</v>
      </c>
      <c r="J134" s="151">
        <v>50</v>
      </c>
      <c r="K134" s="193"/>
    </row>
    <row r="135" spans="2:11" s="1" customFormat="1" ht="15" customHeight="1">
      <c r="B135" s="191"/>
      <c r="C135" s="151" t="s">
        <v>799</v>
      </c>
      <c r="D135" s="151"/>
      <c r="E135" s="151"/>
      <c r="F135" s="171" t="s">
        <v>780</v>
      </c>
      <c r="G135" s="151"/>
      <c r="H135" s="151" t="s">
        <v>814</v>
      </c>
      <c r="I135" s="151" t="s">
        <v>776</v>
      </c>
      <c r="J135" s="151">
        <v>50</v>
      </c>
      <c r="K135" s="193"/>
    </row>
    <row r="136" spans="2:11" s="1" customFormat="1" ht="15" customHeight="1">
      <c r="B136" s="191"/>
      <c r="C136" s="151" t="s">
        <v>801</v>
      </c>
      <c r="D136" s="151"/>
      <c r="E136" s="151"/>
      <c r="F136" s="171" t="s">
        <v>780</v>
      </c>
      <c r="G136" s="151"/>
      <c r="H136" s="151" t="s">
        <v>814</v>
      </c>
      <c r="I136" s="151" t="s">
        <v>776</v>
      </c>
      <c r="J136" s="151">
        <v>50</v>
      </c>
      <c r="K136" s="193"/>
    </row>
    <row r="137" spans="2:11" s="1" customFormat="1" ht="15" customHeight="1">
      <c r="B137" s="191"/>
      <c r="C137" s="151" t="s">
        <v>802</v>
      </c>
      <c r="D137" s="151"/>
      <c r="E137" s="151"/>
      <c r="F137" s="171" t="s">
        <v>780</v>
      </c>
      <c r="G137" s="151"/>
      <c r="H137" s="151" t="s">
        <v>827</v>
      </c>
      <c r="I137" s="151" t="s">
        <v>776</v>
      </c>
      <c r="J137" s="151">
        <v>255</v>
      </c>
      <c r="K137" s="193"/>
    </row>
    <row r="138" spans="2:11" s="1" customFormat="1" ht="15" customHeight="1">
      <c r="B138" s="191"/>
      <c r="C138" s="151" t="s">
        <v>804</v>
      </c>
      <c r="D138" s="151"/>
      <c r="E138" s="151"/>
      <c r="F138" s="171" t="s">
        <v>774</v>
      </c>
      <c r="G138" s="151"/>
      <c r="H138" s="151" t="s">
        <v>828</v>
      </c>
      <c r="I138" s="151" t="s">
        <v>806</v>
      </c>
      <c r="J138" s="151"/>
      <c r="K138" s="193"/>
    </row>
    <row r="139" spans="2:11" s="1" customFormat="1" ht="15" customHeight="1">
      <c r="B139" s="191"/>
      <c r="C139" s="151" t="s">
        <v>807</v>
      </c>
      <c r="D139" s="151"/>
      <c r="E139" s="151"/>
      <c r="F139" s="171" t="s">
        <v>774</v>
      </c>
      <c r="G139" s="151"/>
      <c r="H139" s="151" t="s">
        <v>829</v>
      </c>
      <c r="I139" s="151" t="s">
        <v>809</v>
      </c>
      <c r="J139" s="151"/>
      <c r="K139" s="193"/>
    </row>
    <row r="140" spans="2:11" s="1" customFormat="1" ht="15" customHeight="1">
      <c r="B140" s="191"/>
      <c r="C140" s="151" t="s">
        <v>810</v>
      </c>
      <c r="D140" s="151"/>
      <c r="E140" s="151"/>
      <c r="F140" s="171" t="s">
        <v>774</v>
      </c>
      <c r="G140" s="151"/>
      <c r="H140" s="151" t="s">
        <v>810</v>
      </c>
      <c r="I140" s="151" t="s">
        <v>809</v>
      </c>
      <c r="J140" s="151"/>
      <c r="K140" s="193"/>
    </row>
    <row r="141" spans="2:11" s="1" customFormat="1" ht="15" customHeight="1">
      <c r="B141" s="191"/>
      <c r="C141" s="151" t="s">
        <v>37</v>
      </c>
      <c r="D141" s="151"/>
      <c r="E141" s="151"/>
      <c r="F141" s="171" t="s">
        <v>774</v>
      </c>
      <c r="G141" s="151"/>
      <c r="H141" s="151" t="s">
        <v>830</v>
      </c>
      <c r="I141" s="151" t="s">
        <v>809</v>
      </c>
      <c r="J141" s="151"/>
      <c r="K141" s="193"/>
    </row>
    <row r="142" spans="2:11" s="1" customFormat="1" ht="15" customHeight="1">
      <c r="B142" s="191"/>
      <c r="C142" s="151" t="s">
        <v>831</v>
      </c>
      <c r="D142" s="151"/>
      <c r="E142" s="151"/>
      <c r="F142" s="171" t="s">
        <v>774</v>
      </c>
      <c r="G142" s="151"/>
      <c r="H142" s="151" t="s">
        <v>832</v>
      </c>
      <c r="I142" s="151" t="s">
        <v>809</v>
      </c>
      <c r="J142" s="151"/>
      <c r="K142" s="193"/>
    </row>
    <row r="143" spans="2:11" s="1" customFormat="1" ht="15" customHeight="1">
      <c r="B143" s="194"/>
      <c r="C143" s="195"/>
      <c r="D143" s="195"/>
      <c r="E143" s="195"/>
      <c r="F143" s="195"/>
      <c r="G143" s="195"/>
      <c r="H143" s="195"/>
      <c r="I143" s="195"/>
      <c r="J143" s="195"/>
      <c r="K143" s="196"/>
    </row>
    <row r="144" spans="2:11" s="1" customFormat="1" ht="18.75" customHeight="1">
      <c r="B144" s="148"/>
      <c r="C144" s="148"/>
      <c r="D144" s="148"/>
      <c r="E144" s="148"/>
      <c r="F144" s="183"/>
      <c r="G144" s="148"/>
      <c r="H144" s="148"/>
      <c r="I144" s="148"/>
      <c r="J144" s="148"/>
      <c r="K144" s="148"/>
    </row>
    <row r="145" spans="2:11" s="1" customFormat="1" ht="18.75" customHeight="1">
      <c r="B145" s="158"/>
      <c r="C145" s="158"/>
      <c r="D145" s="158"/>
      <c r="E145" s="158"/>
      <c r="F145" s="158"/>
      <c r="G145" s="158"/>
      <c r="H145" s="158"/>
      <c r="I145" s="158"/>
      <c r="J145" s="158"/>
      <c r="K145" s="158"/>
    </row>
    <row r="146" spans="2:11" s="1" customFormat="1" ht="7.5" customHeight="1">
      <c r="B146" s="159"/>
      <c r="C146" s="160"/>
      <c r="D146" s="160"/>
      <c r="E146" s="160"/>
      <c r="F146" s="160"/>
      <c r="G146" s="160"/>
      <c r="H146" s="160"/>
      <c r="I146" s="160"/>
      <c r="J146" s="160"/>
      <c r="K146" s="161"/>
    </row>
    <row r="147" spans="2:11" s="1" customFormat="1" ht="45" customHeight="1">
      <c r="B147" s="162"/>
      <c r="C147" s="266" t="s">
        <v>833</v>
      </c>
      <c r="D147" s="266"/>
      <c r="E147" s="266"/>
      <c r="F147" s="266"/>
      <c r="G147" s="266"/>
      <c r="H147" s="266"/>
      <c r="I147" s="266"/>
      <c r="J147" s="266"/>
      <c r="K147" s="163"/>
    </row>
    <row r="148" spans="2:11" s="1" customFormat="1" ht="17.25" customHeight="1">
      <c r="B148" s="162"/>
      <c r="C148" s="164" t="s">
        <v>768</v>
      </c>
      <c r="D148" s="164"/>
      <c r="E148" s="164"/>
      <c r="F148" s="164" t="s">
        <v>769</v>
      </c>
      <c r="G148" s="165"/>
      <c r="H148" s="164" t="s">
        <v>53</v>
      </c>
      <c r="I148" s="164" t="s">
        <v>56</v>
      </c>
      <c r="J148" s="164" t="s">
        <v>770</v>
      </c>
      <c r="K148" s="163"/>
    </row>
    <row r="149" spans="2:11" s="1" customFormat="1" ht="17.25" customHeight="1">
      <c r="B149" s="162"/>
      <c r="C149" s="166" t="s">
        <v>771</v>
      </c>
      <c r="D149" s="166"/>
      <c r="E149" s="166"/>
      <c r="F149" s="167" t="s">
        <v>772</v>
      </c>
      <c r="G149" s="168"/>
      <c r="H149" s="166"/>
      <c r="I149" s="166"/>
      <c r="J149" s="166" t="s">
        <v>773</v>
      </c>
      <c r="K149" s="163"/>
    </row>
    <row r="150" spans="2:11" s="1" customFormat="1" ht="5.25" customHeight="1">
      <c r="B150" s="172"/>
      <c r="C150" s="169"/>
      <c r="D150" s="169"/>
      <c r="E150" s="169"/>
      <c r="F150" s="169"/>
      <c r="G150" s="170"/>
      <c r="H150" s="169"/>
      <c r="I150" s="169"/>
      <c r="J150" s="169"/>
      <c r="K150" s="193"/>
    </row>
    <row r="151" spans="2:11" s="1" customFormat="1" ht="15" customHeight="1">
      <c r="B151" s="172"/>
      <c r="C151" s="197" t="s">
        <v>777</v>
      </c>
      <c r="D151" s="151"/>
      <c r="E151" s="151"/>
      <c r="F151" s="198" t="s">
        <v>774</v>
      </c>
      <c r="G151" s="151"/>
      <c r="H151" s="197" t="s">
        <v>814</v>
      </c>
      <c r="I151" s="197" t="s">
        <v>776</v>
      </c>
      <c r="J151" s="197">
        <v>120</v>
      </c>
      <c r="K151" s="193"/>
    </row>
    <row r="152" spans="2:11" s="1" customFormat="1" ht="15" customHeight="1">
      <c r="B152" s="172"/>
      <c r="C152" s="197" t="s">
        <v>823</v>
      </c>
      <c r="D152" s="151"/>
      <c r="E152" s="151"/>
      <c r="F152" s="198" t="s">
        <v>774</v>
      </c>
      <c r="G152" s="151"/>
      <c r="H152" s="197" t="s">
        <v>834</v>
      </c>
      <c r="I152" s="197" t="s">
        <v>776</v>
      </c>
      <c r="J152" s="197" t="s">
        <v>825</v>
      </c>
      <c r="K152" s="193"/>
    </row>
    <row r="153" spans="2:11" s="1" customFormat="1" ht="15" customHeight="1">
      <c r="B153" s="172"/>
      <c r="C153" s="197" t="s">
        <v>83</v>
      </c>
      <c r="D153" s="151"/>
      <c r="E153" s="151"/>
      <c r="F153" s="198" t="s">
        <v>774</v>
      </c>
      <c r="G153" s="151"/>
      <c r="H153" s="197" t="s">
        <v>835</v>
      </c>
      <c r="I153" s="197" t="s">
        <v>776</v>
      </c>
      <c r="J153" s="197" t="s">
        <v>825</v>
      </c>
      <c r="K153" s="193"/>
    </row>
    <row r="154" spans="2:11" s="1" customFormat="1" ht="15" customHeight="1">
      <c r="B154" s="172"/>
      <c r="C154" s="197" t="s">
        <v>779</v>
      </c>
      <c r="D154" s="151"/>
      <c r="E154" s="151"/>
      <c r="F154" s="198" t="s">
        <v>780</v>
      </c>
      <c r="G154" s="151"/>
      <c r="H154" s="197" t="s">
        <v>814</v>
      </c>
      <c r="I154" s="197" t="s">
        <v>776</v>
      </c>
      <c r="J154" s="197">
        <v>50</v>
      </c>
      <c r="K154" s="193"/>
    </row>
    <row r="155" spans="2:11" s="1" customFormat="1" ht="15" customHeight="1">
      <c r="B155" s="172"/>
      <c r="C155" s="197" t="s">
        <v>782</v>
      </c>
      <c r="D155" s="151"/>
      <c r="E155" s="151"/>
      <c r="F155" s="198" t="s">
        <v>774</v>
      </c>
      <c r="G155" s="151"/>
      <c r="H155" s="197" t="s">
        <v>814</v>
      </c>
      <c r="I155" s="197" t="s">
        <v>784</v>
      </c>
      <c r="J155" s="197"/>
      <c r="K155" s="193"/>
    </row>
    <row r="156" spans="2:11" s="1" customFormat="1" ht="15" customHeight="1">
      <c r="B156" s="172"/>
      <c r="C156" s="197" t="s">
        <v>793</v>
      </c>
      <c r="D156" s="151"/>
      <c r="E156" s="151"/>
      <c r="F156" s="198" t="s">
        <v>780</v>
      </c>
      <c r="G156" s="151"/>
      <c r="H156" s="197" t="s">
        <v>814</v>
      </c>
      <c r="I156" s="197" t="s">
        <v>776</v>
      </c>
      <c r="J156" s="197">
        <v>50</v>
      </c>
      <c r="K156" s="193"/>
    </row>
    <row r="157" spans="2:11" s="1" customFormat="1" ht="15" customHeight="1">
      <c r="B157" s="172"/>
      <c r="C157" s="197" t="s">
        <v>801</v>
      </c>
      <c r="D157" s="151"/>
      <c r="E157" s="151"/>
      <c r="F157" s="198" t="s">
        <v>780</v>
      </c>
      <c r="G157" s="151"/>
      <c r="H157" s="197" t="s">
        <v>814</v>
      </c>
      <c r="I157" s="197" t="s">
        <v>776</v>
      </c>
      <c r="J157" s="197">
        <v>50</v>
      </c>
      <c r="K157" s="193"/>
    </row>
    <row r="158" spans="2:11" s="1" customFormat="1" ht="15" customHeight="1">
      <c r="B158" s="172"/>
      <c r="C158" s="197" t="s">
        <v>799</v>
      </c>
      <c r="D158" s="151"/>
      <c r="E158" s="151"/>
      <c r="F158" s="198" t="s">
        <v>780</v>
      </c>
      <c r="G158" s="151"/>
      <c r="H158" s="197" t="s">
        <v>814</v>
      </c>
      <c r="I158" s="197" t="s">
        <v>776</v>
      </c>
      <c r="J158" s="197">
        <v>50</v>
      </c>
      <c r="K158" s="193"/>
    </row>
    <row r="159" spans="2:11" s="1" customFormat="1" ht="15" customHeight="1">
      <c r="B159" s="172"/>
      <c r="C159" s="197" t="s">
        <v>114</v>
      </c>
      <c r="D159" s="151"/>
      <c r="E159" s="151"/>
      <c r="F159" s="198" t="s">
        <v>774</v>
      </c>
      <c r="G159" s="151"/>
      <c r="H159" s="197" t="s">
        <v>836</v>
      </c>
      <c r="I159" s="197" t="s">
        <v>776</v>
      </c>
      <c r="J159" s="197" t="s">
        <v>837</v>
      </c>
      <c r="K159" s="193"/>
    </row>
    <row r="160" spans="2:11" s="1" customFormat="1" ht="15" customHeight="1">
      <c r="B160" s="172"/>
      <c r="C160" s="197" t="s">
        <v>838</v>
      </c>
      <c r="D160" s="151"/>
      <c r="E160" s="151"/>
      <c r="F160" s="198" t="s">
        <v>774</v>
      </c>
      <c r="G160" s="151"/>
      <c r="H160" s="197" t="s">
        <v>839</v>
      </c>
      <c r="I160" s="197" t="s">
        <v>809</v>
      </c>
      <c r="J160" s="197"/>
      <c r="K160" s="193"/>
    </row>
    <row r="161" spans="2:11" s="1" customFormat="1" ht="15" customHeight="1">
      <c r="B161" s="199"/>
      <c r="C161" s="181"/>
      <c r="D161" s="181"/>
      <c r="E161" s="181"/>
      <c r="F161" s="181"/>
      <c r="G161" s="181"/>
      <c r="H161" s="181"/>
      <c r="I161" s="181"/>
      <c r="J161" s="181"/>
      <c r="K161" s="200"/>
    </row>
    <row r="162" spans="2:11" s="1" customFormat="1" ht="18.75" customHeight="1">
      <c r="B162" s="148"/>
      <c r="C162" s="151"/>
      <c r="D162" s="151"/>
      <c r="E162" s="151"/>
      <c r="F162" s="171"/>
      <c r="G162" s="151"/>
      <c r="H162" s="151"/>
      <c r="I162" s="151"/>
      <c r="J162" s="151"/>
      <c r="K162" s="148"/>
    </row>
    <row r="163" spans="2:11" s="1" customFormat="1" ht="18.75" customHeight="1">
      <c r="B163" s="158"/>
      <c r="C163" s="158"/>
      <c r="D163" s="158"/>
      <c r="E163" s="158"/>
      <c r="F163" s="158"/>
      <c r="G163" s="158"/>
      <c r="H163" s="158"/>
      <c r="I163" s="158"/>
      <c r="J163" s="158"/>
      <c r="K163" s="158"/>
    </row>
    <row r="164" spans="2:11" s="1" customFormat="1" ht="7.5" customHeight="1">
      <c r="B164" s="140"/>
      <c r="C164" s="141"/>
      <c r="D164" s="141"/>
      <c r="E164" s="141"/>
      <c r="F164" s="141"/>
      <c r="G164" s="141"/>
      <c r="H164" s="141"/>
      <c r="I164" s="141"/>
      <c r="J164" s="141"/>
      <c r="K164" s="142"/>
    </row>
    <row r="165" spans="2:11" s="1" customFormat="1" ht="45" customHeight="1">
      <c r="B165" s="143"/>
      <c r="C165" s="262" t="s">
        <v>840</v>
      </c>
      <c r="D165" s="262"/>
      <c r="E165" s="262"/>
      <c r="F165" s="262"/>
      <c r="G165" s="262"/>
      <c r="H165" s="262"/>
      <c r="I165" s="262"/>
      <c r="J165" s="262"/>
      <c r="K165" s="144"/>
    </row>
    <row r="166" spans="2:11" s="1" customFormat="1" ht="17.25" customHeight="1">
      <c r="B166" s="143"/>
      <c r="C166" s="164" t="s">
        <v>768</v>
      </c>
      <c r="D166" s="164"/>
      <c r="E166" s="164"/>
      <c r="F166" s="164" t="s">
        <v>769</v>
      </c>
      <c r="G166" s="201"/>
      <c r="H166" s="202" t="s">
        <v>53</v>
      </c>
      <c r="I166" s="202" t="s">
        <v>56</v>
      </c>
      <c r="J166" s="164" t="s">
        <v>770</v>
      </c>
      <c r="K166" s="144"/>
    </row>
    <row r="167" spans="2:11" s="1" customFormat="1" ht="17.25" customHeight="1">
      <c r="B167" s="145"/>
      <c r="C167" s="166" t="s">
        <v>771</v>
      </c>
      <c r="D167" s="166"/>
      <c r="E167" s="166"/>
      <c r="F167" s="167" t="s">
        <v>772</v>
      </c>
      <c r="G167" s="203"/>
      <c r="H167" s="204"/>
      <c r="I167" s="204"/>
      <c r="J167" s="166" t="s">
        <v>773</v>
      </c>
      <c r="K167" s="146"/>
    </row>
    <row r="168" spans="2:11" s="1" customFormat="1" ht="5.25" customHeight="1">
      <c r="B168" s="172"/>
      <c r="C168" s="169"/>
      <c r="D168" s="169"/>
      <c r="E168" s="169"/>
      <c r="F168" s="169"/>
      <c r="G168" s="170"/>
      <c r="H168" s="169"/>
      <c r="I168" s="169"/>
      <c r="J168" s="169"/>
      <c r="K168" s="193"/>
    </row>
    <row r="169" spans="2:11" s="1" customFormat="1" ht="15" customHeight="1">
      <c r="B169" s="172"/>
      <c r="C169" s="151" t="s">
        <v>777</v>
      </c>
      <c r="D169" s="151"/>
      <c r="E169" s="151"/>
      <c r="F169" s="171" t="s">
        <v>774</v>
      </c>
      <c r="G169" s="151"/>
      <c r="H169" s="151" t="s">
        <v>814</v>
      </c>
      <c r="I169" s="151" t="s">
        <v>776</v>
      </c>
      <c r="J169" s="151">
        <v>120</v>
      </c>
      <c r="K169" s="193"/>
    </row>
    <row r="170" spans="2:11" s="1" customFormat="1" ht="15" customHeight="1">
      <c r="B170" s="172"/>
      <c r="C170" s="151" t="s">
        <v>823</v>
      </c>
      <c r="D170" s="151"/>
      <c r="E170" s="151"/>
      <c r="F170" s="171" t="s">
        <v>774</v>
      </c>
      <c r="G170" s="151"/>
      <c r="H170" s="151" t="s">
        <v>824</v>
      </c>
      <c r="I170" s="151" t="s">
        <v>776</v>
      </c>
      <c r="J170" s="151" t="s">
        <v>825</v>
      </c>
      <c r="K170" s="193"/>
    </row>
    <row r="171" spans="2:11" s="1" customFormat="1" ht="15" customHeight="1">
      <c r="B171" s="172"/>
      <c r="C171" s="151" t="s">
        <v>83</v>
      </c>
      <c r="D171" s="151"/>
      <c r="E171" s="151"/>
      <c r="F171" s="171" t="s">
        <v>774</v>
      </c>
      <c r="G171" s="151"/>
      <c r="H171" s="151" t="s">
        <v>841</v>
      </c>
      <c r="I171" s="151" t="s">
        <v>776</v>
      </c>
      <c r="J171" s="151" t="s">
        <v>825</v>
      </c>
      <c r="K171" s="193"/>
    </row>
    <row r="172" spans="2:11" s="1" customFormat="1" ht="15" customHeight="1">
      <c r="B172" s="172"/>
      <c r="C172" s="151" t="s">
        <v>779</v>
      </c>
      <c r="D172" s="151"/>
      <c r="E172" s="151"/>
      <c r="F172" s="171" t="s">
        <v>780</v>
      </c>
      <c r="G172" s="151"/>
      <c r="H172" s="151" t="s">
        <v>841</v>
      </c>
      <c r="I172" s="151" t="s">
        <v>776</v>
      </c>
      <c r="J172" s="151">
        <v>50</v>
      </c>
      <c r="K172" s="193"/>
    </row>
    <row r="173" spans="2:11" s="1" customFormat="1" ht="15" customHeight="1">
      <c r="B173" s="172"/>
      <c r="C173" s="151" t="s">
        <v>782</v>
      </c>
      <c r="D173" s="151"/>
      <c r="E173" s="151"/>
      <c r="F173" s="171" t="s">
        <v>774</v>
      </c>
      <c r="G173" s="151"/>
      <c r="H173" s="151" t="s">
        <v>841</v>
      </c>
      <c r="I173" s="151" t="s">
        <v>784</v>
      </c>
      <c r="J173" s="151"/>
      <c r="K173" s="193"/>
    </row>
    <row r="174" spans="2:11" s="1" customFormat="1" ht="15" customHeight="1">
      <c r="B174" s="172"/>
      <c r="C174" s="151" t="s">
        <v>793</v>
      </c>
      <c r="D174" s="151"/>
      <c r="E174" s="151"/>
      <c r="F174" s="171" t="s">
        <v>780</v>
      </c>
      <c r="G174" s="151"/>
      <c r="H174" s="151" t="s">
        <v>841</v>
      </c>
      <c r="I174" s="151" t="s">
        <v>776</v>
      </c>
      <c r="J174" s="151">
        <v>50</v>
      </c>
      <c r="K174" s="193"/>
    </row>
    <row r="175" spans="2:11" s="1" customFormat="1" ht="15" customHeight="1">
      <c r="B175" s="172"/>
      <c r="C175" s="151" t="s">
        <v>801</v>
      </c>
      <c r="D175" s="151"/>
      <c r="E175" s="151"/>
      <c r="F175" s="171" t="s">
        <v>780</v>
      </c>
      <c r="G175" s="151"/>
      <c r="H175" s="151" t="s">
        <v>841</v>
      </c>
      <c r="I175" s="151" t="s">
        <v>776</v>
      </c>
      <c r="J175" s="151">
        <v>50</v>
      </c>
      <c r="K175" s="193"/>
    </row>
    <row r="176" spans="2:11" s="1" customFormat="1" ht="15" customHeight="1">
      <c r="B176" s="172"/>
      <c r="C176" s="151" t="s">
        <v>799</v>
      </c>
      <c r="D176" s="151"/>
      <c r="E176" s="151"/>
      <c r="F176" s="171" t="s">
        <v>780</v>
      </c>
      <c r="G176" s="151"/>
      <c r="H176" s="151" t="s">
        <v>841</v>
      </c>
      <c r="I176" s="151" t="s">
        <v>776</v>
      </c>
      <c r="J176" s="151">
        <v>50</v>
      </c>
      <c r="K176" s="193"/>
    </row>
    <row r="177" spans="2:11" s="1" customFormat="1" ht="15" customHeight="1">
      <c r="B177" s="172"/>
      <c r="C177" s="151" t="s">
        <v>124</v>
      </c>
      <c r="D177" s="151"/>
      <c r="E177" s="151"/>
      <c r="F177" s="171" t="s">
        <v>774</v>
      </c>
      <c r="G177" s="151"/>
      <c r="H177" s="151" t="s">
        <v>842</v>
      </c>
      <c r="I177" s="151" t="s">
        <v>843</v>
      </c>
      <c r="J177" s="151"/>
      <c r="K177" s="193"/>
    </row>
    <row r="178" spans="2:11" s="1" customFormat="1" ht="15" customHeight="1">
      <c r="B178" s="172"/>
      <c r="C178" s="151" t="s">
        <v>56</v>
      </c>
      <c r="D178" s="151"/>
      <c r="E178" s="151"/>
      <c r="F178" s="171" t="s">
        <v>774</v>
      </c>
      <c r="G178" s="151"/>
      <c r="H178" s="151" t="s">
        <v>844</v>
      </c>
      <c r="I178" s="151" t="s">
        <v>845</v>
      </c>
      <c r="J178" s="151">
        <v>1</v>
      </c>
      <c r="K178" s="193"/>
    </row>
    <row r="179" spans="2:11" s="1" customFormat="1" ht="15" customHeight="1">
      <c r="B179" s="172"/>
      <c r="C179" s="151" t="s">
        <v>52</v>
      </c>
      <c r="D179" s="151"/>
      <c r="E179" s="151"/>
      <c r="F179" s="171" t="s">
        <v>774</v>
      </c>
      <c r="G179" s="151"/>
      <c r="H179" s="151" t="s">
        <v>846</v>
      </c>
      <c r="I179" s="151" t="s">
        <v>776</v>
      </c>
      <c r="J179" s="151">
        <v>20</v>
      </c>
      <c r="K179" s="193"/>
    </row>
    <row r="180" spans="2:11" s="1" customFormat="1" ht="15" customHeight="1">
      <c r="B180" s="172"/>
      <c r="C180" s="151" t="s">
        <v>53</v>
      </c>
      <c r="D180" s="151"/>
      <c r="E180" s="151"/>
      <c r="F180" s="171" t="s">
        <v>774</v>
      </c>
      <c r="G180" s="151"/>
      <c r="H180" s="151" t="s">
        <v>847</v>
      </c>
      <c r="I180" s="151" t="s">
        <v>776</v>
      </c>
      <c r="J180" s="151">
        <v>255</v>
      </c>
      <c r="K180" s="193"/>
    </row>
    <row r="181" spans="2:11" s="1" customFormat="1" ht="15" customHeight="1">
      <c r="B181" s="172"/>
      <c r="C181" s="151" t="s">
        <v>125</v>
      </c>
      <c r="D181" s="151"/>
      <c r="E181" s="151"/>
      <c r="F181" s="171" t="s">
        <v>774</v>
      </c>
      <c r="G181" s="151"/>
      <c r="H181" s="151" t="s">
        <v>738</v>
      </c>
      <c r="I181" s="151" t="s">
        <v>776</v>
      </c>
      <c r="J181" s="151">
        <v>10</v>
      </c>
      <c r="K181" s="193"/>
    </row>
    <row r="182" spans="2:11" s="1" customFormat="1" ht="15" customHeight="1">
      <c r="B182" s="172"/>
      <c r="C182" s="151" t="s">
        <v>126</v>
      </c>
      <c r="D182" s="151"/>
      <c r="E182" s="151"/>
      <c r="F182" s="171" t="s">
        <v>774</v>
      </c>
      <c r="G182" s="151"/>
      <c r="H182" s="151" t="s">
        <v>848</v>
      </c>
      <c r="I182" s="151" t="s">
        <v>809</v>
      </c>
      <c r="J182" s="151"/>
      <c r="K182" s="193"/>
    </row>
    <row r="183" spans="2:11" s="1" customFormat="1" ht="15" customHeight="1">
      <c r="B183" s="172"/>
      <c r="C183" s="151" t="s">
        <v>849</v>
      </c>
      <c r="D183" s="151"/>
      <c r="E183" s="151"/>
      <c r="F183" s="171" t="s">
        <v>774</v>
      </c>
      <c r="G183" s="151"/>
      <c r="H183" s="151" t="s">
        <v>850</v>
      </c>
      <c r="I183" s="151" t="s">
        <v>809</v>
      </c>
      <c r="J183" s="151"/>
      <c r="K183" s="193"/>
    </row>
    <row r="184" spans="2:11" s="1" customFormat="1" ht="15" customHeight="1">
      <c r="B184" s="172"/>
      <c r="C184" s="151" t="s">
        <v>838</v>
      </c>
      <c r="D184" s="151"/>
      <c r="E184" s="151"/>
      <c r="F184" s="171" t="s">
        <v>774</v>
      </c>
      <c r="G184" s="151"/>
      <c r="H184" s="151" t="s">
        <v>851</v>
      </c>
      <c r="I184" s="151" t="s">
        <v>809</v>
      </c>
      <c r="J184" s="151"/>
      <c r="K184" s="193"/>
    </row>
    <row r="185" spans="2:11" s="1" customFormat="1" ht="15" customHeight="1">
      <c r="B185" s="172"/>
      <c r="C185" s="151" t="s">
        <v>128</v>
      </c>
      <c r="D185" s="151"/>
      <c r="E185" s="151"/>
      <c r="F185" s="171" t="s">
        <v>780</v>
      </c>
      <c r="G185" s="151"/>
      <c r="H185" s="151" t="s">
        <v>852</v>
      </c>
      <c r="I185" s="151" t="s">
        <v>776</v>
      </c>
      <c r="J185" s="151">
        <v>50</v>
      </c>
      <c r="K185" s="193"/>
    </row>
    <row r="186" spans="2:11" s="1" customFormat="1" ht="15" customHeight="1">
      <c r="B186" s="172"/>
      <c r="C186" s="151" t="s">
        <v>853</v>
      </c>
      <c r="D186" s="151"/>
      <c r="E186" s="151"/>
      <c r="F186" s="171" t="s">
        <v>780</v>
      </c>
      <c r="G186" s="151"/>
      <c r="H186" s="151" t="s">
        <v>854</v>
      </c>
      <c r="I186" s="151" t="s">
        <v>855</v>
      </c>
      <c r="J186" s="151"/>
      <c r="K186" s="193"/>
    </row>
    <row r="187" spans="2:11" s="1" customFormat="1" ht="15" customHeight="1">
      <c r="B187" s="172"/>
      <c r="C187" s="151" t="s">
        <v>856</v>
      </c>
      <c r="D187" s="151"/>
      <c r="E187" s="151"/>
      <c r="F187" s="171" t="s">
        <v>780</v>
      </c>
      <c r="G187" s="151"/>
      <c r="H187" s="151" t="s">
        <v>857</v>
      </c>
      <c r="I187" s="151" t="s">
        <v>855</v>
      </c>
      <c r="J187" s="151"/>
      <c r="K187" s="193"/>
    </row>
    <row r="188" spans="2:11" s="1" customFormat="1" ht="15" customHeight="1">
      <c r="B188" s="172"/>
      <c r="C188" s="151" t="s">
        <v>858</v>
      </c>
      <c r="D188" s="151"/>
      <c r="E188" s="151"/>
      <c r="F188" s="171" t="s">
        <v>780</v>
      </c>
      <c r="G188" s="151"/>
      <c r="H188" s="151" t="s">
        <v>859</v>
      </c>
      <c r="I188" s="151" t="s">
        <v>855</v>
      </c>
      <c r="J188" s="151"/>
      <c r="K188" s="193"/>
    </row>
    <row r="189" spans="2:11" s="1" customFormat="1" ht="15" customHeight="1">
      <c r="B189" s="172"/>
      <c r="C189" s="205" t="s">
        <v>860</v>
      </c>
      <c r="D189" s="151"/>
      <c r="E189" s="151"/>
      <c r="F189" s="171" t="s">
        <v>780</v>
      </c>
      <c r="G189" s="151"/>
      <c r="H189" s="151" t="s">
        <v>861</v>
      </c>
      <c r="I189" s="151" t="s">
        <v>862</v>
      </c>
      <c r="J189" s="206" t="s">
        <v>863</v>
      </c>
      <c r="K189" s="193"/>
    </row>
    <row r="190" spans="2:11" s="1" customFormat="1" ht="15" customHeight="1">
      <c r="B190" s="172"/>
      <c r="C190" s="157" t="s">
        <v>41</v>
      </c>
      <c r="D190" s="151"/>
      <c r="E190" s="151"/>
      <c r="F190" s="171" t="s">
        <v>774</v>
      </c>
      <c r="G190" s="151"/>
      <c r="H190" s="148" t="s">
        <v>864</v>
      </c>
      <c r="I190" s="151" t="s">
        <v>865</v>
      </c>
      <c r="J190" s="151"/>
      <c r="K190" s="193"/>
    </row>
    <row r="191" spans="2:11" s="1" customFormat="1" ht="15" customHeight="1">
      <c r="B191" s="172"/>
      <c r="C191" s="157" t="s">
        <v>866</v>
      </c>
      <c r="D191" s="151"/>
      <c r="E191" s="151"/>
      <c r="F191" s="171" t="s">
        <v>774</v>
      </c>
      <c r="G191" s="151"/>
      <c r="H191" s="151" t="s">
        <v>867</v>
      </c>
      <c r="I191" s="151" t="s">
        <v>809</v>
      </c>
      <c r="J191" s="151"/>
      <c r="K191" s="193"/>
    </row>
    <row r="192" spans="2:11" s="1" customFormat="1" ht="15" customHeight="1">
      <c r="B192" s="172"/>
      <c r="C192" s="157" t="s">
        <v>868</v>
      </c>
      <c r="D192" s="151"/>
      <c r="E192" s="151"/>
      <c r="F192" s="171" t="s">
        <v>774</v>
      </c>
      <c r="G192" s="151"/>
      <c r="H192" s="151" t="s">
        <v>869</v>
      </c>
      <c r="I192" s="151" t="s">
        <v>809</v>
      </c>
      <c r="J192" s="151"/>
      <c r="K192" s="193"/>
    </row>
    <row r="193" spans="2:11" s="1" customFormat="1" ht="15" customHeight="1">
      <c r="B193" s="172"/>
      <c r="C193" s="157" t="s">
        <v>870</v>
      </c>
      <c r="D193" s="151"/>
      <c r="E193" s="151"/>
      <c r="F193" s="171" t="s">
        <v>780</v>
      </c>
      <c r="G193" s="151"/>
      <c r="H193" s="151" t="s">
        <v>871</v>
      </c>
      <c r="I193" s="151" t="s">
        <v>809</v>
      </c>
      <c r="J193" s="151"/>
      <c r="K193" s="193"/>
    </row>
    <row r="194" spans="2:11" s="1" customFormat="1" ht="15" customHeight="1">
      <c r="B194" s="199"/>
      <c r="C194" s="207"/>
      <c r="D194" s="181"/>
      <c r="E194" s="181"/>
      <c r="F194" s="181"/>
      <c r="G194" s="181"/>
      <c r="H194" s="181"/>
      <c r="I194" s="181"/>
      <c r="J194" s="181"/>
      <c r="K194" s="200"/>
    </row>
    <row r="195" spans="2:11" s="1" customFormat="1" ht="18.75" customHeight="1">
      <c r="B195" s="148"/>
      <c r="C195" s="151"/>
      <c r="D195" s="151"/>
      <c r="E195" s="151"/>
      <c r="F195" s="171"/>
      <c r="G195" s="151"/>
      <c r="H195" s="151"/>
      <c r="I195" s="151"/>
      <c r="J195" s="151"/>
      <c r="K195" s="148"/>
    </row>
    <row r="196" spans="2:11" s="1" customFormat="1" ht="18.75" customHeight="1">
      <c r="B196" s="148"/>
      <c r="C196" s="151"/>
      <c r="D196" s="151"/>
      <c r="E196" s="151"/>
      <c r="F196" s="171"/>
      <c r="G196" s="151"/>
      <c r="H196" s="151"/>
      <c r="I196" s="151"/>
      <c r="J196" s="151"/>
      <c r="K196" s="148"/>
    </row>
    <row r="197" spans="2:11" s="1" customFormat="1" ht="18.75" customHeight="1">
      <c r="B197" s="158"/>
      <c r="C197" s="158"/>
      <c r="D197" s="158"/>
      <c r="E197" s="158"/>
      <c r="F197" s="158"/>
      <c r="G197" s="158"/>
      <c r="H197" s="158"/>
      <c r="I197" s="158"/>
      <c r="J197" s="158"/>
      <c r="K197" s="158"/>
    </row>
    <row r="198" spans="2:11" s="1" customFormat="1" ht="12">
      <c r="B198" s="140"/>
      <c r="C198" s="141"/>
      <c r="D198" s="141"/>
      <c r="E198" s="141"/>
      <c r="F198" s="141"/>
      <c r="G198" s="141"/>
      <c r="H198" s="141"/>
      <c r="I198" s="141"/>
      <c r="J198" s="141"/>
      <c r="K198" s="142"/>
    </row>
    <row r="199" spans="2:11" s="1" customFormat="1" ht="22.2">
      <c r="B199" s="143"/>
      <c r="C199" s="262" t="s">
        <v>872</v>
      </c>
      <c r="D199" s="262"/>
      <c r="E199" s="262"/>
      <c r="F199" s="262"/>
      <c r="G199" s="262"/>
      <c r="H199" s="262"/>
      <c r="I199" s="262"/>
      <c r="J199" s="262"/>
      <c r="K199" s="144"/>
    </row>
    <row r="200" spans="2:11" s="1" customFormat="1" ht="25.5" customHeight="1">
      <c r="B200" s="143"/>
      <c r="C200" s="208" t="s">
        <v>873</v>
      </c>
      <c r="D200" s="208"/>
      <c r="E200" s="208"/>
      <c r="F200" s="208" t="s">
        <v>874</v>
      </c>
      <c r="G200" s="209"/>
      <c r="H200" s="267" t="s">
        <v>875</v>
      </c>
      <c r="I200" s="267"/>
      <c r="J200" s="267"/>
      <c r="K200" s="144"/>
    </row>
    <row r="201" spans="2:11" s="1" customFormat="1" ht="5.25" customHeight="1">
      <c r="B201" s="172"/>
      <c r="C201" s="169"/>
      <c r="D201" s="169"/>
      <c r="E201" s="169"/>
      <c r="F201" s="169"/>
      <c r="G201" s="151"/>
      <c r="H201" s="169"/>
      <c r="I201" s="169"/>
      <c r="J201" s="169"/>
      <c r="K201" s="193"/>
    </row>
    <row r="202" spans="2:11" s="1" customFormat="1" ht="15" customHeight="1">
      <c r="B202" s="172"/>
      <c r="C202" s="151" t="s">
        <v>865</v>
      </c>
      <c r="D202" s="151"/>
      <c r="E202" s="151"/>
      <c r="F202" s="171" t="s">
        <v>42</v>
      </c>
      <c r="G202" s="151"/>
      <c r="H202" s="268" t="s">
        <v>876</v>
      </c>
      <c r="I202" s="268"/>
      <c r="J202" s="268"/>
      <c r="K202" s="193"/>
    </row>
    <row r="203" spans="2:11" s="1" customFormat="1" ht="15" customHeight="1">
      <c r="B203" s="172"/>
      <c r="C203" s="178"/>
      <c r="D203" s="151"/>
      <c r="E203" s="151"/>
      <c r="F203" s="171" t="s">
        <v>43</v>
      </c>
      <c r="G203" s="151"/>
      <c r="H203" s="268" t="s">
        <v>877</v>
      </c>
      <c r="I203" s="268"/>
      <c r="J203" s="268"/>
      <c r="K203" s="193"/>
    </row>
    <row r="204" spans="2:11" s="1" customFormat="1" ht="15" customHeight="1">
      <c r="B204" s="172"/>
      <c r="C204" s="178"/>
      <c r="D204" s="151"/>
      <c r="E204" s="151"/>
      <c r="F204" s="171" t="s">
        <v>46</v>
      </c>
      <c r="G204" s="151"/>
      <c r="H204" s="268" t="s">
        <v>878</v>
      </c>
      <c r="I204" s="268"/>
      <c r="J204" s="268"/>
      <c r="K204" s="193"/>
    </row>
    <row r="205" spans="2:11" s="1" customFormat="1" ht="15" customHeight="1">
      <c r="B205" s="172"/>
      <c r="C205" s="151"/>
      <c r="D205" s="151"/>
      <c r="E205" s="151"/>
      <c r="F205" s="171" t="s">
        <v>44</v>
      </c>
      <c r="G205" s="151"/>
      <c r="H205" s="268" t="s">
        <v>879</v>
      </c>
      <c r="I205" s="268"/>
      <c r="J205" s="268"/>
      <c r="K205" s="193"/>
    </row>
    <row r="206" spans="2:11" s="1" customFormat="1" ht="15" customHeight="1">
      <c r="B206" s="172"/>
      <c r="C206" s="151"/>
      <c r="D206" s="151"/>
      <c r="E206" s="151"/>
      <c r="F206" s="171" t="s">
        <v>45</v>
      </c>
      <c r="G206" s="151"/>
      <c r="H206" s="268" t="s">
        <v>880</v>
      </c>
      <c r="I206" s="268"/>
      <c r="J206" s="268"/>
      <c r="K206" s="193"/>
    </row>
    <row r="207" spans="2:11" s="1" customFormat="1" ht="15" customHeight="1">
      <c r="B207" s="172"/>
      <c r="C207" s="151"/>
      <c r="D207" s="151"/>
      <c r="E207" s="151"/>
      <c r="F207" s="171"/>
      <c r="G207" s="151"/>
      <c r="H207" s="151"/>
      <c r="I207" s="151"/>
      <c r="J207" s="151"/>
      <c r="K207" s="193"/>
    </row>
    <row r="208" spans="2:11" s="1" customFormat="1" ht="15" customHeight="1">
      <c r="B208" s="172"/>
      <c r="C208" s="151" t="s">
        <v>821</v>
      </c>
      <c r="D208" s="151"/>
      <c r="E208" s="151"/>
      <c r="F208" s="171" t="s">
        <v>77</v>
      </c>
      <c r="G208" s="151"/>
      <c r="H208" s="268" t="s">
        <v>881</v>
      </c>
      <c r="I208" s="268"/>
      <c r="J208" s="268"/>
      <c r="K208" s="193"/>
    </row>
    <row r="209" spans="2:11" s="1" customFormat="1" ht="15" customHeight="1">
      <c r="B209" s="172"/>
      <c r="C209" s="178"/>
      <c r="D209" s="151"/>
      <c r="E209" s="151"/>
      <c r="F209" s="171" t="s">
        <v>719</v>
      </c>
      <c r="G209" s="151"/>
      <c r="H209" s="268" t="s">
        <v>720</v>
      </c>
      <c r="I209" s="268"/>
      <c r="J209" s="268"/>
      <c r="K209" s="193"/>
    </row>
    <row r="210" spans="2:11" s="1" customFormat="1" ht="15" customHeight="1">
      <c r="B210" s="172"/>
      <c r="C210" s="151"/>
      <c r="D210" s="151"/>
      <c r="E210" s="151"/>
      <c r="F210" s="171" t="s">
        <v>717</v>
      </c>
      <c r="G210" s="151"/>
      <c r="H210" s="268" t="s">
        <v>882</v>
      </c>
      <c r="I210" s="268"/>
      <c r="J210" s="268"/>
      <c r="K210" s="193"/>
    </row>
    <row r="211" spans="2:11" s="1" customFormat="1" ht="15" customHeight="1">
      <c r="B211" s="210"/>
      <c r="C211" s="178"/>
      <c r="D211" s="178"/>
      <c r="E211" s="178"/>
      <c r="F211" s="171" t="s">
        <v>105</v>
      </c>
      <c r="G211" s="157"/>
      <c r="H211" s="269" t="s">
        <v>106</v>
      </c>
      <c r="I211" s="269"/>
      <c r="J211" s="269"/>
      <c r="K211" s="211"/>
    </row>
    <row r="212" spans="2:11" s="1" customFormat="1" ht="15" customHeight="1">
      <c r="B212" s="210"/>
      <c r="C212" s="178"/>
      <c r="D212" s="178"/>
      <c r="E212" s="178"/>
      <c r="F212" s="171" t="s">
        <v>721</v>
      </c>
      <c r="G212" s="157"/>
      <c r="H212" s="269" t="s">
        <v>883</v>
      </c>
      <c r="I212" s="269"/>
      <c r="J212" s="269"/>
      <c r="K212" s="211"/>
    </row>
    <row r="213" spans="2:11" s="1" customFormat="1" ht="15" customHeight="1">
      <c r="B213" s="210"/>
      <c r="C213" s="178"/>
      <c r="D213" s="178"/>
      <c r="E213" s="178"/>
      <c r="F213" s="212"/>
      <c r="G213" s="157"/>
      <c r="H213" s="213"/>
      <c r="I213" s="213"/>
      <c r="J213" s="213"/>
      <c r="K213" s="211"/>
    </row>
    <row r="214" spans="2:11" s="1" customFormat="1" ht="15" customHeight="1">
      <c r="B214" s="210"/>
      <c r="C214" s="151" t="s">
        <v>845</v>
      </c>
      <c r="D214" s="178"/>
      <c r="E214" s="178"/>
      <c r="F214" s="171">
        <v>1</v>
      </c>
      <c r="G214" s="157"/>
      <c r="H214" s="269" t="s">
        <v>884</v>
      </c>
      <c r="I214" s="269"/>
      <c r="J214" s="269"/>
      <c r="K214" s="211"/>
    </row>
    <row r="215" spans="2:11" s="1" customFormat="1" ht="15" customHeight="1">
      <c r="B215" s="210"/>
      <c r="C215" s="178"/>
      <c r="D215" s="178"/>
      <c r="E215" s="178"/>
      <c r="F215" s="171">
        <v>2</v>
      </c>
      <c r="G215" s="157"/>
      <c r="H215" s="269" t="s">
        <v>885</v>
      </c>
      <c r="I215" s="269"/>
      <c r="J215" s="269"/>
      <c r="K215" s="211"/>
    </row>
    <row r="216" spans="2:11" s="1" customFormat="1" ht="15" customHeight="1">
      <c r="B216" s="210"/>
      <c r="C216" s="178"/>
      <c r="D216" s="178"/>
      <c r="E216" s="178"/>
      <c r="F216" s="171">
        <v>3</v>
      </c>
      <c r="G216" s="157"/>
      <c r="H216" s="269" t="s">
        <v>886</v>
      </c>
      <c r="I216" s="269"/>
      <c r="J216" s="269"/>
      <c r="K216" s="211"/>
    </row>
    <row r="217" spans="2:11" s="1" customFormat="1" ht="15" customHeight="1">
      <c r="B217" s="210"/>
      <c r="C217" s="178"/>
      <c r="D217" s="178"/>
      <c r="E217" s="178"/>
      <c r="F217" s="171">
        <v>4</v>
      </c>
      <c r="G217" s="157"/>
      <c r="H217" s="269" t="s">
        <v>887</v>
      </c>
      <c r="I217" s="269"/>
      <c r="J217" s="269"/>
      <c r="K217" s="211"/>
    </row>
    <row r="218" spans="2:11" s="1" customFormat="1" ht="12.75" customHeight="1">
      <c r="B218" s="214"/>
      <c r="C218" s="215"/>
      <c r="D218" s="215"/>
      <c r="E218" s="215"/>
      <c r="F218" s="215"/>
      <c r="G218" s="215"/>
      <c r="H218" s="215"/>
      <c r="I218" s="215"/>
      <c r="J218" s="215"/>
      <c r="K218" s="216"/>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03"/>
  <sheetViews>
    <sheetView showGridLines="0" workbookViewId="0" topLeftCell="A1">
      <selection activeCell="H202" sqref="H20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84</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2:12" s="1" customFormat="1" ht="12" customHeight="1">
      <c r="B8" s="279"/>
      <c r="C8" s="280"/>
      <c r="D8" s="276" t="s">
        <v>109</v>
      </c>
      <c r="E8" s="280"/>
      <c r="F8" s="280"/>
      <c r="G8" s="280"/>
      <c r="H8" s="280"/>
      <c r="I8" s="280"/>
      <c r="J8" s="280"/>
      <c r="K8" s="280"/>
      <c r="L8" s="20"/>
    </row>
    <row r="9" spans="1:31" s="2" customFormat="1" ht="16.5" customHeight="1">
      <c r="A9" s="30"/>
      <c r="B9" s="273"/>
      <c r="C9" s="275"/>
      <c r="D9" s="275"/>
      <c r="E9" s="277" t="s">
        <v>110</v>
      </c>
      <c r="F9" s="281"/>
      <c r="G9" s="281"/>
      <c r="H9" s="281"/>
      <c r="I9" s="275"/>
      <c r="J9" s="275"/>
      <c r="K9" s="275"/>
      <c r="L9" s="90"/>
      <c r="S9" s="30"/>
      <c r="T9" s="30"/>
      <c r="U9" s="30"/>
      <c r="V9" s="30"/>
      <c r="W9" s="30"/>
      <c r="X9" s="30"/>
      <c r="Y9" s="30"/>
      <c r="Z9" s="30"/>
      <c r="AA9" s="30"/>
      <c r="AB9" s="30"/>
      <c r="AC9" s="30"/>
      <c r="AD9" s="30"/>
      <c r="AE9" s="30"/>
    </row>
    <row r="10" spans="1:31" s="2" customFormat="1" ht="12" customHeight="1">
      <c r="A10" s="30"/>
      <c r="B10" s="273"/>
      <c r="C10" s="275"/>
      <c r="D10" s="276" t="s">
        <v>111</v>
      </c>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6.5" customHeight="1">
      <c r="A11" s="30"/>
      <c r="B11" s="273"/>
      <c r="C11" s="275"/>
      <c r="D11" s="275"/>
      <c r="E11" s="282" t="s">
        <v>112</v>
      </c>
      <c r="F11" s="281"/>
      <c r="G11" s="281"/>
      <c r="H11" s="281"/>
      <c r="I11" s="275"/>
      <c r="J11" s="275"/>
      <c r="K11" s="275"/>
      <c r="L11" s="90"/>
      <c r="S11" s="30"/>
      <c r="T11" s="30"/>
      <c r="U11" s="30"/>
      <c r="V11" s="30"/>
      <c r="W11" s="30"/>
      <c r="X11" s="30"/>
      <c r="Y11" s="30"/>
      <c r="Z11" s="30"/>
      <c r="AA11" s="30"/>
      <c r="AB11" s="30"/>
      <c r="AC11" s="30"/>
      <c r="AD11" s="30"/>
      <c r="AE11" s="30"/>
    </row>
    <row r="12" spans="1:31" s="2" customFormat="1" ht="12">
      <c r="A12" s="30"/>
      <c r="B12" s="273"/>
      <c r="C12" s="275"/>
      <c r="D12" s="275"/>
      <c r="E12" s="275"/>
      <c r="F12" s="275"/>
      <c r="G12" s="275"/>
      <c r="H12" s="275"/>
      <c r="I12" s="275"/>
      <c r="J12" s="275"/>
      <c r="K12" s="275"/>
      <c r="L12" s="90"/>
      <c r="S12" s="30"/>
      <c r="T12" s="30"/>
      <c r="U12" s="30"/>
      <c r="V12" s="30"/>
      <c r="W12" s="30"/>
      <c r="X12" s="30"/>
      <c r="Y12" s="30"/>
      <c r="Z12" s="30"/>
      <c r="AA12" s="30"/>
      <c r="AB12" s="30"/>
      <c r="AC12" s="30"/>
      <c r="AD12" s="30"/>
      <c r="AE12" s="30"/>
    </row>
    <row r="13" spans="1:31" s="2" customFormat="1" ht="12" customHeight="1">
      <c r="A13" s="30"/>
      <c r="B13" s="273"/>
      <c r="C13" s="275"/>
      <c r="D13" s="276" t="s">
        <v>19</v>
      </c>
      <c r="E13" s="275"/>
      <c r="F13" s="283" t="s">
        <v>20</v>
      </c>
      <c r="G13" s="275"/>
      <c r="H13" s="275"/>
      <c r="I13" s="276" t="s">
        <v>21</v>
      </c>
      <c r="J13" s="283" t="s">
        <v>3</v>
      </c>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22</v>
      </c>
      <c r="E14" s="275"/>
      <c r="F14" s="283" t="s">
        <v>23</v>
      </c>
      <c r="G14" s="275"/>
      <c r="H14" s="275"/>
      <c r="I14" s="276" t="s">
        <v>24</v>
      </c>
      <c r="J14" s="284">
        <f>'Rekapitulace stavby'!AN8</f>
        <v>43692</v>
      </c>
      <c r="K14" s="275"/>
      <c r="L14" s="90"/>
      <c r="S14" s="30"/>
      <c r="T14" s="30"/>
      <c r="U14" s="30"/>
      <c r="V14" s="30"/>
      <c r="W14" s="30"/>
      <c r="X14" s="30"/>
      <c r="Y14" s="30"/>
      <c r="Z14" s="30"/>
      <c r="AA14" s="30"/>
      <c r="AB14" s="30"/>
      <c r="AC14" s="30"/>
      <c r="AD14" s="30"/>
      <c r="AE14" s="30"/>
    </row>
    <row r="15" spans="1:31" s="2" customFormat="1" ht="10.95" customHeight="1">
      <c r="A15" s="30"/>
      <c r="B15" s="273"/>
      <c r="C15" s="275"/>
      <c r="D15" s="275"/>
      <c r="E15" s="275"/>
      <c r="F15" s="275"/>
      <c r="G15" s="275"/>
      <c r="H15" s="275"/>
      <c r="I15" s="275"/>
      <c r="J15" s="275"/>
      <c r="K15" s="275"/>
      <c r="L15" s="90"/>
      <c r="S15" s="30"/>
      <c r="T15" s="30"/>
      <c r="U15" s="30"/>
      <c r="V15" s="30"/>
      <c r="W15" s="30"/>
      <c r="X15" s="30"/>
      <c r="Y15" s="30"/>
      <c r="Z15" s="30"/>
      <c r="AA15" s="30"/>
      <c r="AB15" s="30"/>
      <c r="AC15" s="30"/>
      <c r="AD15" s="30"/>
      <c r="AE15" s="30"/>
    </row>
    <row r="16" spans="1:31" s="2" customFormat="1" ht="12" customHeight="1">
      <c r="A16" s="30"/>
      <c r="B16" s="273"/>
      <c r="C16" s="275"/>
      <c r="D16" s="276" t="s">
        <v>25</v>
      </c>
      <c r="E16" s="275"/>
      <c r="F16" s="275"/>
      <c r="G16" s="275"/>
      <c r="H16" s="275"/>
      <c r="I16" s="276" t="s">
        <v>26</v>
      </c>
      <c r="J16" s="283" t="str">
        <f>IF('Rekapitulace stavby'!AN10="","",'Rekapitulace stavby'!AN10)</f>
        <v/>
      </c>
      <c r="K16" s="275"/>
      <c r="L16" s="90"/>
      <c r="S16" s="30"/>
      <c r="T16" s="30"/>
      <c r="U16" s="30"/>
      <c r="V16" s="30"/>
      <c r="W16" s="30"/>
      <c r="X16" s="30"/>
      <c r="Y16" s="30"/>
      <c r="Z16" s="30"/>
      <c r="AA16" s="30"/>
      <c r="AB16" s="30"/>
      <c r="AC16" s="30"/>
      <c r="AD16" s="30"/>
      <c r="AE16" s="30"/>
    </row>
    <row r="17" spans="1:31" s="2" customFormat="1" ht="18" customHeight="1">
      <c r="A17" s="30"/>
      <c r="B17" s="273"/>
      <c r="C17" s="275"/>
      <c r="D17" s="275"/>
      <c r="E17" s="283" t="str">
        <f>IF('Rekapitulace stavby'!E11="","",'Rekapitulace stavby'!E11)</f>
        <v xml:space="preserve"> </v>
      </c>
      <c r="F17" s="275"/>
      <c r="G17" s="275"/>
      <c r="H17" s="275"/>
      <c r="I17" s="276" t="s">
        <v>28</v>
      </c>
      <c r="J17" s="283" t="str">
        <f>IF('Rekapitulace stavby'!AN11="","",'Rekapitulace stavby'!AN11)</f>
        <v/>
      </c>
      <c r="K17" s="275"/>
      <c r="L17" s="90"/>
      <c r="S17" s="30"/>
      <c r="T17" s="30"/>
      <c r="U17" s="30"/>
      <c r="V17" s="30"/>
      <c r="W17" s="30"/>
      <c r="X17" s="30"/>
      <c r="Y17" s="30"/>
      <c r="Z17" s="30"/>
      <c r="AA17" s="30"/>
      <c r="AB17" s="30"/>
      <c r="AC17" s="30"/>
      <c r="AD17" s="30"/>
      <c r="AE17" s="30"/>
    </row>
    <row r="18" spans="1:31" s="2" customFormat="1" ht="6.9" customHeight="1">
      <c r="A18" s="30"/>
      <c r="B18" s="273"/>
      <c r="C18" s="275"/>
      <c r="D18" s="275"/>
      <c r="E18" s="275"/>
      <c r="F18" s="275"/>
      <c r="G18" s="275"/>
      <c r="H18" s="275"/>
      <c r="I18" s="275"/>
      <c r="J18" s="275"/>
      <c r="K18" s="275"/>
      <c r="L18" s="90"/>
      <c r="S18" s="30"/>
      <c r="T18" s="30"/>
      <c r="U18" s="30"/>
      <c r="V18" s="30"/>
      <c r="W18" s="30"/>
      <c r="X18" s="30"/>
      <c r="Y18" s="30"/>
      <c r="Z18" s="30"/>
      <c r="AA18" s="30"/>
      <c r="AB18" s="30"/>
      <c r="AC18" s="30"/>
      <c r="AD18" s="30"/>
      <c r="AE18" s="30"/>
    </row>
    <row r="19" spans="1:31" s="2" customFormat="1" ht="12" customHeight="1">
      <c r="A19" s="30"/>
      <c r="B19" s="273"/>
      <c r="C19" s="275"/>
      <c r="D19" s="276" t="s">
        <v>29</v>
      </c>
      <c r="E19" s="275"/>
      <c r="F19" s="275"/>
      <c r="G19" s="275"/>
      <c r="H19" s="275"/>
      <c r="I19" s="276" t="s">
        <v>26</v>
      </c>
      <c r="J19" s="217" t="s">
        <v>889</v>
      </c>
      <c r="K19" s="275"/>
      <c r="L19" s="90"/>
      <c r="S19" s="30"/>
      <c r="T19" s="30"/>
      <c r="U19" s="30"/>
      <c r="V19" s="30"/>
      <c r="W19" s="30"/>
      <c r="X19" s="30"/>
      <c r="Y19" s="30"/>
      <c r="Z19" s="30"/>
      <c r="AA19" s="30"/>
      <c r="AB19" s="30"/>
      <c r="AC19" s="30"/>
      <c r="AD19" s="30"/>
      <c r="AE19" s="30"/>
    </row>
    <row r="20" spans="1:31" s="2" customFormat="1" ht="18" customHeight="1">
      <c r="A20" s="30"/>
      <c r="B20" s="273"/>
      <c r="C20" s="275"/>
      <c r="D20" s="275"/>
      <c r="E20" s="252" t="str">
        <f>'Rekapitulace stavby'!E14</f>
        <v>Vyplň údaj</v>
      </c>
      <c r="F20" s="303"/>
      <c r="G20" s="303"/>
      <c r="H20" s="303"/>
      <c r="I20" s="276" t="s">
        <v>28</v>
      </c>
      <c r="J20" s="217" t="str">
        <f>'Rekapitulace stavby'!AN14</f>
        <v>Vyplň údaj</v>
      </c>
      <c r="K20" s="275"/>
      <c r="L20" s="90"/>
      <c r="S20" s="30"/>
      <c r="T20" s="30"/>
      <c r="U20" s="30"/>
      <c r="V20" s="30"/>
      <c r="W20" s="30"/>
      <c r="X20" s="30"/>
      <c r="Y20" s="30"/>
      <c r="Z20" s="30"/>
      <c r="AA20" s="30"/>
      <c r="AB20" s="30"/>
      <c r="AC20" s="30"/>
      <c r="AD20" s="30"/>
      <c r="AE20" s="30"/>
    </row>
    <row r="21" spans="1:31" s="2" customFormat="1" ht="6.9" customHeight="1">
      <c r="A21" s="30"/>
      <c r="B21" s="273"/>
      <c r="C21" s="275"/>
      <c r="D21" s="275"/>
      <c r="E21" s="275"/>
      <c r="F21" s="275"/>
      <c r="G21" s="275"/>
      <c r="H21" s="275"/>
      <c r="I21" s="275"/>
      <c r="J21" s="275"/>
      <c r="K21" s="275"/>
      <c r="L21" s="90"/>
      <c r="S21" s="30"/>
      <c r="T21" s="30"/>
      <c r="U21" s="30"/>
      <c r="V21" s="30"/>
      <c r="W21" s="30"/>
      <c r="X21" s="30"/>
      <c r="Y21" s="30"/>
      <c r="Z21" s="30"/>
      <c r="AA21" s="30"/>
      <c r="AB21" s="30"/>
      <c r="AC21" s="30"/>
      <c r="AD21" s="30"/>
      <c r="AE21" s="30"/>
    </row>
    <row r="22" spans="1:31" s="2" customFormat="1" ht="12" customHeight="1">
      <c r="A22" s="30"/>
      <c r="B22" s="273"/>
      <c r="C22" s="275"/>
      <c r="D22" s="276" t="s">
        <v>31</v>
      </c>
      <c r="E22" s="275"/>
      <c r="F22" s="275"/>
      <c r="G22" s="275"/>
      <c r="H22" s="275"/>
      <c r="I22" s="276" t="s">
        <v>26</v>
      </c>
      <c r="J22" s="283" t="s">
        <v>32</v>
      </c>
      <c r="K22" s="275"/>
      <c r="L22" s="90"/>
      <c r="S22" s="30"/>
      <c r="T22" s="30"/>
      <c r="U22" s="30"/>
      <c r="V22" s="30"/>
      <c r="W22" s="30"/>
      <c r="X22" s="30"/>
      <c r="Y22" s="30"/>
      <c r="Z22" s="30"/>
      <c r="AA22" s="30"/>
      <c r="AB22" s="30"/>
      <c r="AC22" s="30"/>
      <c r="AD22" s="30"/>
      <c r="AE22" s="30"/>
    </row>
    <row r="23" spans="1:31" s="2" customFormat="1" ht="18" customHeight="1">
      <c r="A23" s="30"/>
      <c r="B23" s="273"/>
      <c r="C23" s="275"/>
      <c r="D23" s="275"/>
      <c r="E23" s="283" t="s">
        <v>888</v>
      </c>
      <c r="F23" s="275"/>
      <c r="G23" s="275"/>
      <c r="H23" s="275"/>
      <c r="I23" s="276" t="s">
        <v>28</v>
      </c>
      <c r="J23" s="283" t="s">
        <v>3</v>
      </c>
      <c r="K23" s="275"/>
      <c r="L23" s="90"/>
      <c r="S23" s="30"/>
      <c r="T23" s="30"/>
      <c r="U23" s="30"/>
      <c r="V23" s="30"/>
      <c r="W23" s="30"/>
      <c r="X23" s="30"/>
      <c r="Y23" s="30"/>
      <c r="Z23" s="30"/>
      <c r="AA23" s="30"/>
      <c r="AB23" s="30"/>
      <c r="AC23" s="30"/>
      <c r="AD23" s="30"/>
      <c r="AE23" s="30"/>
    </row>
    <row r="24" spans="1:31" s="2" customFormat="1" ht="6.9" customHeight="1">
      <c r="A24" s="30"/>
      <c r="B24" s="273"/>
      <c r="C24" s="275"/>
      <c r="D24" s="275"/>
      <c r="E24" s="275"/>
      <c r="F24" s="275"/>
      <c r="G24" s="275"/>
      <c r="H24" s="275"/>
      <c r="I24" s="275"/>
      <c r="J24" s="275"/>
      <c r="K24" s="275"/>
      <c r="L24" s="90"/>
      <c r="S24" s="30"/>
      <c r="T24" s="30"/>
      <c r="U24" s="30"/>
      <c r="V24" s="30"/>
      <c r="W24" s="30"/>
      <c r="X24" s="30"/>
      <c r="Y24" s="30"/>
      <c r="Z24" s="30"/>
      <c r="AA24" s="30"/>
      <c r="AB24" s="30"/>
      <c r="AC24" s="30"/>
      <c r="AD24" s="30"/>
      <c r="AE24" s="30"/>
    </row>
    <row r="25" spans="1:31" s="2" customFormat="1" ht="12" customHeight="1">
      <c r="A25" s="30"/>
      <c r="B25" s="273"/>
      <c r="C25" s="275"/>
      <c r="D25" s="276" t="s">
        <v>34</v>
      </c>
      <c r="E25" s="275"/>
      <c r="F25" s="275"/>
      <c r="G25" s="275"/>
      <c r="H25" s="275"/>
      <c r="I25" s="276" t="s">
        <v>26</v>
      </c>
      <c r="J25" s="283" t="str">
        <f>IF('Rekapitulace stavby'!AN19="","",'Rekapitulace stavby'!AN19)</f>
        <v/>
      </c>
      <c r="K25" s="275"/>
      <c r="L25" s="90"/>
      <c r="S25" s="30"/>
      <c r="T25" s="30"/>
      <c r="U25" s="30"/>
      <c r="V25" s="30"/>
      <c r="W25" s="30"/>
      <c r="X25" s="30"/>
      <c r="Y25" s="30"/>
      <c r="Z25" s="30"/>
      <c r="AA25" s="30"/>
      <c r="AB25" s="30"/>
      <c r="AC25" s="30"/>
      <c r="AD25" s="30"/>
      <c r="AE25" s="30"/>
    </row>
    <row r="26" spans="1:31" s="2" customFormat="1" ht="18" customHeight="1">
      <c r="A26" s="30"/>
      <c r="B26" s="273"/>
      <c r="C26" s="275"/>
      <c r="D26" s="275"/>
      <c r="E26" s="283" t="str">
        <f>IF('Rekapitulace stavby'!E20="","",'Rekapitulace stavby'!E20)</f>
        <v xml:space="preserve"> </v>
      </c>
      <c r="F26" s="275"/>
      <c r="G26" s="275"/>
      <c r="H26" s="275"/>
      <c r="I26" s="276" t="s">
        <v>28</v>
      </c>
      <c r="J26" s="283" t="str">
        <f>IF('Rekapitulace stavby'!AN20="","",'Rekapitulace stavby'!AN20)</f>
        <v/>
      </c>
      <c r="K26" s="275"/>
      <c r="L26" s="90"/>
      <c r="S26" s="30"/>
      <c r="T26" s="30"/>
      <c r="U26" s="30"/>
      <c r="V26" s="30"/>
      <c r="W26" s="30"/>
      <c r="X26" s="30"/>
      <c r="Y26" s="30"/>
      <c r="Z26" s="30"/>
      <c r="AA26" s="30"/>
      <c r="AB26" s="30"/>
      <c r="AC26" s="30"/>
      <c r="AD26" s="30"/>
      <c r="AE26" s="30"/>
    </row>
    <row r="27" spans="1:31" s="2" customFormat="1" ht="6.9" customHeight="1">
      <c r="A27" s="30"/>
      <c r="B27" s="273"/>
      <c r="C27" s="275"/>
      <c r="D27" s="275"/>
      <c r="E27" s="275"/>
      <c r="F27" s="275"/>
      <c r="G27" s="275"/>
      <c r="H27" s="275"/>
      <c r="I27" s="275"/>
      <c r="J27" s="275"/>
      <c r="K27" s="275"/>
      <c r="L27" s="90"/>
      <c r="S27" s="30"/>
      <c r="T27" s="30"/>
      <c r="U27" s="30"/>
      <c r="V27" s="30"/>
      <c r="W27" s="30"/>
      <c r="X27" s="30"/>
      <c r="Y27" s="30"/>
      <c r="Z27" s="30"/>
      <c r="AA27" s="30"/>
      <c r="AB27" s="30"/>
      <c r="AC27" s="30"/>
      <c r="AD27" s="30"/>
      <c r="AE27" s="30"/>
    </row>
    <row r="28" spans="1:31" s="2" customFormat="1" ht="12" customHeight="1">
      <c r="A28" s="30"/>
      <c r="B28" s="273"/>
      <c r="C28" s="275"/>
      <c r="D28" s="276" t="s">
        <v>35</v>
      </c>
      <c r="E28" s="275"/>
      <c r="F28" s="275"/>
      <c r="G28" s="275"/>
      <c r="H28" s="275"/>
      <c r="I28" s="275"/>
      <c r="J28" s="275"/>
      <c r="K28" s="275"/>
      <c r="L28" s="90"/>
      <c r="S28" s="30"/>
      <c r="T28" s="30"/>
      <c r="U28" s="30"/>
      <c r="V28" s="30"/>
      <c r="W28" s="30"/>
      <c r="X28" s="30"/>
      <c r="Y28" s="30"/>
      <c r="Z28" s="30"/>
      <c r="AA28" s="30"/>
      <c r="AB28" s="30"/>
      <c r="AC28" s="30"/>
      <c r="AD28" s="30"/>
      <c r="AE28" s="30"/>
    </row>
    <row r="29" spans="1:31" s="8" customFormat="1" ht="16.5" customHeight="1">
      <c r="A29" s="91"/>
      <c r="B29" s="344"/>
      <c r="C29" s="345"/>
      <c r="D29" s="345"/>
      <c r="E29" s="346" t="s">
        <v>3</v>
      </c>
      <c r="F29" s="346"/>
      <c r="G29" s="346"/>
      <c r="H29" s="346"/>
      <c r="I29" s="345"/>
      <c r="J29" s="345"/>
      <c r="K29" s="345"/>
      <c r="L29" s="92"/>
      <c r="S29" s="91"/>
      <c r="T29" s="91"/>
      <c r="U29" s="91"/>
      <c r="V29" s="91"/>
      <c r="W29" s="91"/>
      <c r="X29" s="91"/>
      <c r="Y29" s="91"/>
      <c r="Z29" s="91"/>
      <c r="AA29" s="91"/>
      <c r="AB29" s="91"/>
      <c r="AC29" s="91"/>
      <c r="AD29" s="91"/>
      <c r="AE29" s="91"/>
    </row>
    <row r="30" spans="1:31" s="2" customFormat="1" ht="6.9" customHeight="1">
      <c r="A30" s="30"/>
      <c r="B30" s="273"/>
      <c r="C30" s="275"/>
      <c r="D30" s="275"/>
      <c r="E30" s="275"/>
      <c r="F30" s="275"/>
      <c r="G30" s="275"/>
      <c r="H30" s="275"/>
      <c r="I30" s="275"/>
      <c r="J30" s="275"/>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25.35" customHeight="1">
      <c r="A32" s="30"/>
      <c r="B32" s="273"/>
      <c r="C32" s="275"/>
      <c r="D32" s="348" t="s">
        <v>37</v>
      </c>
      <c r="E32" s="275"/>
      <c r="F32" s="275"/>
      <c r="G32" s="275"/>
      <c r="H32" s="275"/>
      <c r="I32" s="275"/>
      <c r="J32" s="290">
        <f>ROUND(J91,2)</f>
        <v>0</v>
      </c>
      <c r="K32" s="275"/>
      <c r="L32" s="90"/>
      <c r="S32" s="30"/>
      <c r="T32" s="30"/>
      <c r="U32" s="30"/>
      <c r="V32" s="30"/>
      <c r="W32" s="30"/>
      <c r="X32" s="30"/>
      <c r="Y32" s="30"/>
      <c r="Z32" s="30"/>
      <c r="AA32" s="30"/>
      <c r="AB32" s="30"/>
      <c r="AC32" s="30"/>
      <c r="AD32" s="30"/>
      <c r="AE32" s="30"/>
    </row>
    <row r="33" spans="1:31" s="2" customFormat="1" ht="6.9" customHeight="1">
      <c r="A33" s="30"/>
      <c r="B33" s="273"/>
      <c r="C33" s="275"/>
      <c r="D33" s="347"/>
      <c r="E33" s="347"/>
      <c r="F33" s="347"/>
      <c r="G33" s="347"/>
      <c r="H33" s="347"/>
      <c r="I33" s="347"/>
      <c r="J33" s="347"/>
      <c r="K33" s="347"/>
      <c r="L33" s="90"/>
      <c r="S33" s="30"/>
      <c r="T33" s="30"/>
      <c r="U33" s="30"/>
      <c r="V33" s="30"/>
      <c r="W33" s="30"/>
      <c r="X33" s="30"/>
      <c r="Y33" s="30"/>
      <c r="Z33" s="30"/>
      <c r="AA33" s="30"/>
      <c r="AB33" s="30"/>
      <c r="AC33" s="30"/>
      <c r="AD33" s="30"/>
      <c r="AE33" s="30"/>
    </row>
    <row r="34" spans="1:31" s="2" customFormat="1" ht="14.4" customHeight="1">
      <c r="A34" s="30"/>
      <c r="B34" s="273"/>
      <c r="C34" s="275"/>
      <c r="D34" s="275"/>
      <c r="E34" s="275"/>
      <c r="F34" s="349" t="s">
        <v>39</v>
      </c>
      <c r="G34" s="275"/>
      <c r="H34" s="275"/>
      <c r="I34" s="349" t="s">
        <v>38</v>
      </c>
      <c r="J34" s="349" t="s">
        <v>40</v>
      </c>
      <c r="K34" s="275"/>
      <c r="L34" s="90"/>
      <c r="S34" s="30"/>
      <c r="T34" s="30"/>
      <c r="U34" s="30"/>
      <c r="V34" s="30"/>
      <c r="W34" s="30"/>
      <c r="X34" s="30"/>
      <c r="Y34" s="30"/>
      <c r="Z34" s="30"/>
      <c r="AA34" s="30"/>
      <c r="AB34" s="30"/>
      <c r="AC34" s="30"/>
      <c r="AD34" s="30"/>
      <c r="AE34" s="30"/>
    </row>
    <row r="35" spans="1:31" s="2" customFormat="1" ht="14.4" customHeight="1">
      <c r="A35" s="30"/>
      <c r="B35" s="273"/>
      <c r="C35" s="275"/>
      <c r="D35" s="350" t="s">
        <v>41</v>
      </c>
      <c r="E35" s="276" t="s">
        <v>42</v>
      </c>
      <c r="F35" s="351">
        <f>ROUND((SUM(BE91:BE202)),2)</f>
        <v>0</v>
      </c>
      <c r="G35" s="275"/>
      <c r="H35" s="275"/>
      <c r="I35" s="352">
        <v>0.21</v>
      </c>
      <c r="J35" s="351">
        <f>ROUND(((SUM(BE91:BE202))*I35),2)</f>
        <v>0</v>
      </c>
      <c r="K35" s="275"/>
      <c r="L35" s="90"/>
      <c r="S35" s="30"/>
      <c r="T35" s="30"/>
      <c r="U35" s="30"/>
      <c r="V35" s="30"/>
      <c r="W35" s="30"/>
      <c r="X35" s="30"/>
      <c r="Y35" s="30"/>
      <c r="Z35" s="30"/>
      <c r="AA35" s="30"/>
      <c r="AB35" s="30"/>
      <c r="AC35" s="30"/>
      <c r="AD35" s="30"/>
      <c r="AE35" s="30"/>
    </row>
    <row r="36" spans="1:31" s="2" customFormat="1" ht="14.4" customHeight="1">
      <c r="A36" s="30"/>
      <c r="B36" s="273"/>
      <c r="C36" s="275"/>
      <c r="D36" s="275"/>
      <c r="E36" s="276" t="s">
        <v>43</v>
      </c>
      <c r="F36" s="351">
        <f>ROUND((SUM(BF91:BF202)),2)</f>
        <v>0</v>
      </c>
      <c r="G36" s="275"/>
      <c r="H36" s="275"/>
      <c r="I36" s="352">
        <v>0.15</v>
      </c>
      <c r="J36" s="351">
        <f>ROUND(((SUM(BF91:BF202))*I36),2)</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44</v>
      </c>
      <c r="F37" s="351">
        <f>ROUND((SUM(BG91:BG202)),2)</f>
        <v>0</v>
      </c>
      <c r="G37" s="275"/>
      <c r="H37" s="275"/>
      <c r="I37" s="352">
        <v>0.21</v>
      </c>
      <c r="J37" s="351">
        <f>0</f>
        <v>0</v>
      </c>
      <c r="K37" s="275"/>
      <c r="L37" s="90"/>
      <c r="S37" s="30"/>
      <c r="T37" s="30"/>
      <c r="U37" s="30"/>
      <c r="V37" s="30"/>
      <c r="W37" s="30"/>
      <c r="X37" s="30"/>
      <c r="Y37" s="30"/>
      <c r="Z37" s="30"/>
      <c r="AA37" s="30"/>
      <c r="AB37" s="30"/>
      <c r="AC37" s="30"/>
      <c r="AD37" s="30"/>
      <c r="AE37" s="30"/>
    </row>
    <row r="38" spans="1:31" s="2" customFormat="1" ht="14.4" customHeight="1" hidden="1">
      <c r="A38" s="30"/>
      <c r="B38" s="273"/>
      <c r="C38" s="275"/>
      <c r="D38" s="275"/>
      <c r="E38" s="276" t="s">
        <v>45</v>
      </c>
      <c r="F38" s="351">
        <f>ROUND((SUM(BH91:BH202)),2)</f>
        <v>0</v>
      </c>
      <c r="G38" s="275"/>
      <c r="H38" s="275"/>
      <c r="I38" s="352">
        <v>0.15</v>
      </c>
      <c r="J38" s="351">
        <f>0</f>
        <v>0</v>
      </c>
      <c r="K38" s="275"/>
      <c r="L38" s="90"/>
      <c r="S38" s="30"/>
      <c r="T38" s="30"/>
      <c r="U38" s="30"/>
      <c r="V38" s="30"/>
      <c r="W38" s="30"/>
      <c r="X38" s="30"/>
      <c r="Y38" s="30"/>
      <c r="Z38" s="30"/>
      <c r="AA38" s="30"/>
      <c r="AB38" s="30"/>
      <c r="AC38" s="30"/>
      <c r="AD38" s="30"/>
      <c r="AE38" s="30"/>
    </row>
    <row r="39" spans="1:31" s="2" customFormat="1" ht="14.4" customHeight="1" hidden="1">
      <c r="A39" s="30"/>
      <c r="B39" s="273"/>
      <c r="C39" s="275"/>
      <c r="D39" s="275"/>
      <c r="E39" s="276" t="s">
        <v>46</v>
      </c>
      <c r="F39" s="351">
        <f>ROUND((SUM(BI91:BI202)),2)</f>
        <v>0</v>
      </c>
      <c r="G39" s="275"/>
      <c r="H39" s="275"/>
      <c r="I39" s="352">
        <v>0</v>
      </c>
      <c r="J39" s="351">
        <f>0</f>
        <v>0</v>
      </c>
      <c r="K39" s="275"/>
      <c r="L39" s="90"/>
      <c r="S39" s="30"/>
      <c r="T39" s="30"/>
      <c r="U39" s="30"/>
      <c r="V39" s="30"/>
      <c r="W39" s="30"/>
      <c r="X39" s="30"/>
      <c r="Y39" s="30"/>
      <c r="Z39" s="30"/>
      <c r="AA39" s="30"/>
      <c r="AB39" s="30"/>
      <c r="AC39" s="30"/>
      <c r="AD39" s="30"/>
      <c r="AE39" s="30"/>
    </row>
    <row r="40" spans="1:31" s="2" customFormat="1" ht="6.9" customHeight="1">
      <c r="A40" s="30"/>
      <c r="B40" s="273"/>
      <c r="C40" s="275"/>
      <c r="D40" s="275"/>
      <c r="E40" s="275"/>
      <c r="F40" s="275"/>
      <c r="G40" s="275"/>
      <c r="H40" s="275"/>
      <c r="I40" s="275"/>
      <c r="J40" s="275"/>
      <c r="K40" s="275"/>
      <c r="L40" s="90"/>
      <c r="S40" s="30"/>
      <c r="T40" s="30"/>
      <c r="U40" s="30"/>
      <c r="V40" s="30"/>
      <c r="W40" s="30"/>
      <c r="X40" s="30"/>
      <c r="Y40" s="30"/>
      <c r="Z40" s="30"/>
      <c r="AA40" s="30"/>
      <c r="AB40" s="30"/>
      <c r="AC40" s="30"/>
      <c r="AD40" s="30"/>
      <c r="AE40" s="30"/>
    </row>
    <row r="41" spans="1:31" s="2" customFormat="1" ht="25.35" customHeight="1">
      <c r="A41" s="30"/>
      <c r="B41" s="273"/>
      <c r="C41" s="287"/>
      <c r="D41" s="353" t="s">
        <v>47</v>
      </c>
      <c r="E41" s="354"/>
      <c r="F41" s="354"/>
      <c r="G41" s="355" t="s">
        <v>48</v>
      </c>
      <c r="H41" s="356" t="s">
        <v>49</v>
      </c>
      <c r="I41" s="354"/>
      <c r="J41" s="357">
        <f>SUM(J32:J39)</f>
        <v>0</v>
      </c>
      <c r="K41" s="358"/>
      <c r="L41" s="90"/>
      <c r="S41" s="30"/>
      <c r="T41" s="30"/>
      <c r="U41" s="30"/>
      <c r="V41" s="30"/>
      <c r="W41" s="30"/>
      <c r="X41" s="30"/>
      <c r="Y41" s="30"/>
      <c r="Z41" s="30"/>
      <c r="AA41" s="30"/>
      <c r="AB41" s="30"/>
      <c r="AC41" s="30"/>
      <c r="AD41" s="30"/>
      <c r="AE41" s="30"/>
    </row>
    <row r="42" spans="1:31" s="2" customFormat="1" ht="14.4" customHeight="1">
      <c r="A42" s="30"/>
      <c r="B42" s="301"/>
      <c r="C42" s="302"/>
      <c r="D42" s="302"/>
      <c r="E42" s="302"/>
      <c r="F42" s="302"/>
      <c r="G42" s="302"/>
      <c r="H42" s="302"/>
      <c r="I42" s="302"/>
      <c r="J42" s="302"/>
      <c r="K42" s="302"/>
      <c r="L42" s="90"/>
      <c r="S42" s="30"/>
      <c r="T42" s="30"/>
      <c r="U42" s="30"/>
      <c r="V42" s="30"/>
      <c r="W42" s="30"/>
      <c r="X42" s="30"/>
      <c r="Y42" s="30"/>
      <c r="Z42" s="30"/>
      <c r="AA42" s="30"/>
      <c r="AB42" s="30"/>
      <c r="AC42" s="30"/>
      <c r="AD42" s="30"/>
      <c r="AE42" s="30"/>
    </row>
    <row r="46" spans="1:31" s="2" customFormat="1" ht="6.9" customHeight="1">
      <c r="A46" s="30"/>
      <c r="B46" s="271"/>
      <c r="C46" s="272"/>
      <c r="D46" s="272"/>
      <c r="E46" s="272"/>
      <c r="F46" s="272"/>
      <c r="G46" s="272"/>
      <c r="H46" s="272"/>
      <c r="I46" s="272"/>
      <c r="J46" s="272"/>
      <c r="K46" s="272"/>
      <c r="L46" s="90"/>
      <c r="S46" s="30"/>
      <c r="T46" s="30"/>
      <c r="U46" s="30"/>
      <c r="V46" s="30"/>
      <c r="W46" s="30"/>
      <c r="X46" s="30"/>
      <c r="Y46" s="30"/>
      <c r="Z46" s="30"/>
      <c r="AA46" s="30"/>
      <c r="AB46" s="30"/>
      <c r="AC46" s="30"/>
      <c r="AD46" s="30"/>
      <c r="AE46" s="30"/>
    </row>
    <row r="47" spans="1:31" s="2" customFormat="1" ht="24.9" customHeight="1">
      <c r="A47" s="30"/>
      <c r="B47" s="273"/>
      <c r="C47" s="274" t="s">
        <v>113</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6.9" customHeight="1">
      <c r="A48" s="30"/>
      <c r="B48" s="273"/>
      <c r="C48" s="275"/>
      <c r="D48" s="275"/>
      <c r="E48" s="275"/>
      <c r="F48" s="275"/>
      <c r="G48" s="275"/>
      <c r="H48" s="275"/>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17</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77" t="str">
        <f>E7</f>
        <v>Malý Pěčín, rybník na p.č.432 - obnova nefunkčních objektů a odbahnění</v>
      </c>
      <c r="F50" s="278"/>
      <c r="G50" s="278"/>
      <c r="H50" s="278"/>
      <c r="I50" s="275"/>
      <c r="J50" s="275"/>
      <c r="K50" s="275"/>
      <c r="L50" s="90"/>
      <c r="S50" s="30"/>
      <c r="T50" s="30"/>
      <c r="U50" s="30"/>
      <c r="V50" s="30"/>
      <c r="W50" s="30"/>
      <c r="X50" s="30"/>
      <c r="Y50" s="30"/>
      <c r="Z50" s="30"/>
      <c r="AA50" s="30"/>
      <c r="AB50" s="30"/>
      <c r="AC50" s="30"/>
      <c r="AD50" s="30"/>
      <c r="AE50" s="30"/>
    </row>
    <row r="51" spans="2:12" s="1" customFormat="1" ht="12" customHeight="1">
      <c r="B51" s="279"/>
      <c r="C51" s="276" t="s">
        <v>109</v>
      </c>
      <c r="D51" s="280"/>
      <c r="E51" s="280"/>
      <c r="F51" s="280"/>
      <c r="G51" s="280"/>
      <c r="H51" s="280"/>
      <c r="I51" s="280"/>
      <c r="J51" s="280"/>
      <c r="K51" s="280"/>
      <c r="L51" s="20"/>
    </row>
    <row r="52" spans="1:31" s="2" customFormat="1" ht="16.5" customHeight="1">
      <c r="A52" s="30"/>
      <c r="B52" s="273"/>
      <c r="C52" s="275"/>
      <c r="D52" s="275"/>
      <c r="E52" s="277" t="s">
        <v>110</v>
      </c>
      <c r="F52" s="281"/>
      <c r="G52" s="281"/>
      <c r="H52" s="281"/>
      <c r="I52" s="275"/>
      <c r="J52" s="275"/>
      <c r="K52" s="275"/>
      <c r="L52" s="90"/>
      <c r="S52" s="30"/>
      <c r="T52" s="30"/>
      <c r="U52" s="30"/>
      <c r="V52" s="30"/>
      <c r="W52" s="30"/>
      <c r="X52" s="30"/>
      <c r="Y52" s="30"/>
      <c r="Z52" s="30"/>
      <c r="AA52" s="30"/>
      <c r="AB52" s="30"/>
      <c r="AC52" s="30"/>
      <c r="AD52" s="30"/>
      <c r="AE52" s="30"/>
    </row>
    <row r="53" spans="1:31" s="2" customFormat="1" ht="12" customHeight="1">
      <c r="A53" s="30"/>
      <c r="B53" s="273"/>
      <c r="C53" s="276" t="s">
        <v>111</v>
      </c>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16.5" customHeight="1">
      <c r="A54" s="30"/>
      <c r="B54" s="273"/>
      <c r="C54" s="275"/>
      <c r="D54" s="275"/>
      <c r="E54" s="282" t="str">
        <f>E11</f>
        <v>1 - oprava hráze a nové odtokové koryto</v>
      </c>
      <c r="F54" s="281"/>
      <c r="G54" s="281"/>
      <c r="H54" s="281"/>
      <c r="I54" s="275"/>
      <c r="J54" s="275"/>
      <c r="K54" s="275"/>
      <c r="L54" s="90"/>
      <c r="S54" s="30"/>
      <c r="T54" s="30"/>
      <c r="U54" s="30"/>
      <c r="V54" s="30"/>
      <c r="W54" s="30"/>
      <c r="X54" s="30"/>
      <c r="Y54" s="30"/>
      <c r="Z54" s="30"/>
      <c r="AA54" s="30"/>
      <c r="AB54" s="30"/>
      <c r="AC54" s="30"/>
      <c r="AD54" s="30"/>
      <c r="AE54" s="30"/>
    </row>
    <row r="55" spans="1:31" s="2" customFormat="1" ht="6.9" customHeight="1">
      <c r="A55" s="30"/>
      <c r="B55" s="273"/>
      <c r="C55" s="275"/>
      <c r="D55" s="275"/>
      <c r="E55" s="275"/>
      <c r="F55" s="275"/>
      <c r="G55" s="275"/>
      <c r="H55" s="275"/>
      <c r="I55" s="275"/>
      <c r="J55" s="275"/>
      <c r="K55" s="275"/>
      <c r="L55" s="90"/>
      <c r="S55" s="30"/>
      <c r="T55" s="30"/>
      <c r="U55" s="30"/>
      <c r="V55" s="30"/>
      <c r="W55" s="30"/>
      <c r="X55" s="30"/>
      <c r="Y55" s="30"/>
      <c r="Z55" s="30"/>
      <c r="AA55" s="30"/>
      <c r="AB55" s="30"/>
      <c r="AC55" s="30"/>
      <c r="AD55" s="30"/>
      <c r="AE55" s="30"/>
    </row>
    <row r="56" spans="1:31" s="2" customFormat="1" ht="12" customHeight="1">
      <c r="A56" s="30"/>
      <c r="B56" s="273"/>
      <c r="C56" s="276" t="s">
        <v>22</v>
      </c>
      <c r="D56" s="275"/>
      <c r="E56" s="275"/>
      <c r="F56" s="283" t="str">
        <f>F14</f>
        <v>Malý Pěčín</v>
      </c>
      <c r="G56" s="275"/>
      <c r="H56" s="275"/>
      <c r="I56" s="276" t="s">
        <v>24</v>
      </c>
      <c r="J56" s="284">
        <f>IF(J14="","",J14)</f>
        <v>43692</v>
      </c>
      <c r="K56" s="275"/>
      <c r="L56" s="90"/>
      <c r="S56" s="30"/>
      <c r="T56" s="30"/>
      <c r="U56" s="30"/>
      <c r="V56" s="30"/>
      <c r="W56" s="30"/>
      <c r="X56" s="30"/>
      <c r="Y56" s="30"/>
      <c r="Z56" s="30"/>
      <c r="AA56" s="30"/>
      <c r="AB56" s="30"/>
      <c r="AC56" s="30"/>
      <c r="AD56" s="30"/>
      <c r="AE56" s="30"/>
    </row>
    <row r="57" spans="1:31" s="2" customFormat="1" ht="6.9" customHeight="1">
      <c r="A57" s="30"/>
      <c r="B57" s="273"/>
      <c r="C57" s="275"/>
      <c r="D57" s="275"/>
      <c r="E57" s="275"/>
      <c r="F57" s="275"/>
      <c r="G57" s="275"/>
      <c r="H57" s="275"/>
      <c r="I57" s="275"/>
      <c r="J57" s="275"/>
      <c r="K57" s="275"/>
      <c r="L57" s="90"/>
      <c r="S57" s="30"/>
      <c r="T57" s="30"/>
      <c r="U57" s="30"/>
      <c r="V57" s="30"/>
      <c r="W57" s="30"/>
      <c r="X57" s="30"/>
      <c r="Y57" s="30"/>
      <c r="Z57" s="30"/>
      <c r="AA57" s="30"/>
      <c r="AB57" s="30"/>
      <c r="AC57" s="30"/>
      <c r="AD57" s="30"/>
      <c r="AE57" s="30"/>
    </row>
    <row r="58" spans="1:31" s="2" customFormat="1" ht="27.9" customHeight="1">
      <c r="A58" s="30"/>
      <c r="B58" s="273"/>
      <c r="C58" s="276" t="s">
        <v>25</v>
      </c>
      <c r="D58" s="275"/>
      <c r="E58" s="275"/>
      <c r="F58" s="283" t="str">
        <f>E17</f>
        <v xml:space="preserve"> </v>
      </c>
      <c r="G58" s="275"/>
      <c r="H58" s="275"/>
      <c r="I58" s="276" t="s">
        <v>31</v>
      </c>
      <c r="J58" s="285" t="str">
        <f>E23</f>
        <v>Ing. Zdeněk Hejtman</v>
      </c>
      <c r="K58" s="275"/>
      <c r="L58" s="90"/>
      <c r="S58" s="30"/>
      <c r="T58" s="30"/>
      <c r="U58" s="30"/>
      <c r="V58" s="30"/>
      <c r="W58" s="30"/>
      <c r="X58" s="30"/>
      <c r="Y58" s="30"/>
      <c r="Z58" s="30"/>
      <c r="AA58" s="30"/>
      <c r="AB58" s="30"/>
      <c r="AC58" s="30"/>
      <c r="AD58" s="30"/>
      <c r="AE58" s="30"/>
    </row>
    <row r="59" spans="1:31" s="2" customFormat="1" ht="15.15" customHeight="1">
      <c r="A59" s="30"/>
      <c r="B59" s="273"/>
      <c r="C59" s="276" t="s">
        <v>29</v>
      </c>
      <c r="D59" s="275"/>
      <c r="E59" s="275"/>
      <c r="F59" s="283" t="str">
        <f>IF(E20="","",E20)</f>
        <v>Vyplň údaj</v>
      </c>
      <c r="G59" s="275"/>
      <c r="H59" s="275"/>
      <c r="I59" s="276" t="s">
        <v>34</v>
      </c>
      <c r="J59" s="285" t="str">
        <f>E26</f>
        <v xml:space="preserve"> </v>
      </c>
      <c r="K59" s="275"/>
      <c r="L59" s="90"/>
      <c r="S59" s="30"/>
      <c r="T59" s="30"/>
      <c r="U59" s="30"/>
      <c r="V59" s="30"/>
      <c r="W59" s="30"/>
      <c r="X59" s="30"/>
      <c r="Y59" s="30"/>
      <c r="Z59" s="30"/>
      <c r="AA59" s="30"/>
      <c r="AB59" s="30"/>
      <c r="AC59" s="30"/>
      <c r="AD59" s="30"/>
      <c r="AE59" s="30"/>
    </row>
    <row r="60" spans="1:31" s="2" customFormat="1" ht="10.35" customHeight="1">
      <c r="A60" s="30"/>
      <c r="B60" s="273"/>
      <c r="C60" s="275"/>
      <c r="D60" s="275"/>
      <c r="E60" s="275"/>
      <c r="F60" s="275"/>
      <c r="G60" s="275"/>
      <c r="H60" s="275"/>
      <c r="I60" s="275"/>
      <c r="J60" s="275"/>
      <c r="K60" s="275"/>
      <c r="L60" s="90"/>
      <c r="S60" s="30"/>
      <c r="T60" s="30"/>
      <c r="U60" s="30"/>
      <c r="V60" s="30"/>
      <c r="W60" s="30"/>
      <c r="X60" s="30"/>
      <c r="Y60" s="30"/>
      <c r="Z60" s="30"/>
      <c r="AA60" s="30"/>
      <c r="AB60" s="30"/>
      <c r="AC60" s="30"/>
      <c r="AD60" s="30"/>
      <c r="AE60" s="30"/>
    </row>
    <row r="61" spans="1:31" s="2" customFormat="1" ht="29.25" customHeight="1">
      <c r="A61" s="30"/>
      <c r="B61" s="273"/>
      <c r="C61" s="286" t="s">
        <v>114</v>
      </c>
      <c r="D61" s="287"/>
      <c r="E61" s="287"/>
      <c r="F61" s="287"/>
      <c r="G61" s="287"/>
      <c r="H61" s="287"/>
      <c r="I61" s="287"/>
      <c r="J61" s="288" t="s">
        <v>115</v>
      </c>
      <c r="K61" s="287"/>
      <c r="L61" s="90"/>
      <c r="S61" s="30"/>
      <c r="T61" s="30"/>
      <c r="U61" s="30"/>
      <c r="V61" s="30"/>
      <c r="W61" s="30"/>
      <c r="X61" s="30"/>
      <c r="Y61" s="30"/>
      <c r="Z61" s="30"/>
      <c r="AA61" s="30"/>
      <c r="AB61" s="30"/>
      <c r="AC61" s="30"/>
      <c r="AD61" s="30"/>
      <c r="AE61" s="30"/>
    </row>
    <row r="62" spans="1:31" s="2" customFormat="1" ht="10.35" customHeight="1">
      <c r="A62" s="30"/>
      <c r="B62" s="273"/>
      <c r="C62" s="275"/>
      <c r="D62" s="275"/>
      <c r="E62" s="275"/>
      <c r="F62" s="275"/>
      <c r="G62" s="275"/>
      <c r="H62" s="275"/>
      <c r="I62" s="275"/>
      <c r="J62" s="275"/>
      <c r="K62" s="275"/>
      <c r="L62" s="90"/>
      <c r="S62" s="30"/>
      <c r="T62" s="30"/>
      <c r="U62" s="30"/>
      <c r="V62" s="30"/>
      <c r="W62" s="30"/>
      <c r="X62" s="30"/>
      <c r="Y62" s="30"/>
      <c r="Z62" s="30"/>
      <c r="AA62" s="30"/>
      <c r="AB62" s="30"/>
      <c r="AC62" s="30"/>
      <c r="AD62" s="30"/>
      <c r="AE62" s="30"/>
    </row>
    <row r="63" spans="1:47" s="2" customFormat="1" ht="22.95" customHeight="1">
      <c r="A63" s="30"/>
      <c r="B63" s="273"/>
      <c r="C63" s="289" t="s">
        <v>69</v>
      </c>
      <c r="D63" s="275"/>
      <c r="E63" s="275"/>
      <c r="F63" s="275"/>
      <c r="G63" s="275"/>
      <c r="H63" s="275"/>
      <c r="I63" s="275"/>
      <c r="J63" s="290">
        <f>J91</f>
        <v>0</v>
      </c>
      <c r="K63" s="275"/>
      <c r="L63" s="90"/>
      <c r="S63" s="30"/>
      <c r="T63" s="30"/>
      <c r="U63" s="30"/>
      <c r="V63" s="30"/>
      <c r="W63" s="30"/>
      <c r="X63" s="30"/>
      <c r="Y63" s="30"/>
      <c r="Z63" s="30"/>
      <c r="AA63" s="30"/>
      <c r="AB63" s="30"/>
      <c r="AC63" s="30"/>
      <c r="AD63" s="30"/>
      <c r="AE63" s="30"/>
      <c r="AU63" s="17" t="s">
        <v>116</v>
      </c>
    </row>
    <row r="64" spans="2:12" s="9" customFormat="1" ht="24.9" customHeight="1">
      <c r="B64" s="291"/>
      <c r="C64" s="292"/>
      <c r="D64" s="293" t="s">
        <v>117</v>
      </c>
      <c r="E64" s="294"/>
      <c r="F64" s="294"/>
      <c r="G64" s="294"/>
      <c r="H64" s="294"/>
      <c r="I64" s="294"/>
      <c r="J64" s="295">
        <f>J92</f>
        <v>0</v>
      </c>
      <c r="K64" s="292"/>
      <c r="L64" s="93"/>
    </row>
    <row r="65" spans="2:12" s="10" customFormat="1" ht="19.95" customHeight="1">
      <c r="B65" s="296"/>
      <c r="C65" s="297"/>
      <c r="D65" s="298" t="s">
        <v>118</v>
      </c>
      <c r="E65" s="299"/>
      <c r="F65" s="299"/>
      <c r="G65" s="299"/>
      <c r="H65" s="299"/>
      <c r="I65" s="299"/>
      <c r="J65" s="300">
        <f>J93</f>
        <v>0</v>
      </c>
      <c r="K65" s="297"/>
      <c r="L65" s="94"/>
    </row>
    <row r="66" spans="2:12" s="10" customFormat="1" ht="19.95" customHeight="1">
      <c r="B66" s="296"/>
      <c r="C66" s="297"/>
      <c r="D66" s="298" t="s">
        <v>119</v>
      </c>
      <c r="E66" s="299"/>
      <c r="F66" s="299"/>
      <c r="G66" s="299"/>
      <c r="H66" s="299"/>
      <c r="I66" s="299"/>
      <c r="J66" s="300">
        <f>J176</f>
        <v>0</v>
      </c>
      <c r="K66" s="297"/>
      <c r="L66" s="94"/>
    </row>
    <row r="67" spans="2:12" s="10" customFormat="1" ht="19.95" customHeight="1">
      <c r="B67" s="296"/>
      <c r="C67" s="297"/>
      <c r="D67" s="298" t="s">
        <v>120</v>
      </c>
      <c r="E67" s="299"/>
      <c r="F67" s="299"/>
      <c r="G67" s="299"/>
      <c r="H67" s="299"/>
      <c r="I67" s="299"/>
      <c r="J67" s="300">
        <f>J188</f>
        <v>0</v>
      </c>
      <c r="K67" s="297"/>
      <c r="L67" s="94"/>
    </row>
    <row r="68" spans="2:12" s="10" customFormat="1" ht="19.95" customHeight="1">
      <c r="B68" s="296"/>
      <c r="C68" s="297"/>
      <c r="D68" s="298" t="s">
        <v>121</v>
      </c>
      <c r="E68" s="299"/>
      <c r="F68" s="299"/>
      <c r="G68" s="299"/>
      <c r="H68" s="299"/>
      <c r="I68" s="299"/>
      <c r="J68" s="300">
        <f>J192</f>
        <v>0</v>
      </c>
      <c r="K68" s="297"/>
      <c r="L68" s="94"/>
    </row>
    <row r="69" spans="2:12" s="10" customFormat="1" ht="19.95" customHeight="1">
      <c r="B69" s="296"/>
      <c r="C69" s="297"/>
      <c r="D69" s="298" t="s">
        <v>122</v>
      </c>
      <c r="E69" s="299"/>
      <c r="F69" s="299"/>
      <c r="G69" s="299"/>
      <c r="H69" s="299"/>
      <c r="I69" s="299"/>
      <c r="J69" s="300">
        <f>J201</f>
        <v>0</v>
      </c>
      <c r="K69" s="297"/>
      <c r="L69" s="94"/>
    </row>
    <row r="70" spans="1:31" s="2" customFormat="1" ht="21.75" customHeight="1">
      <c r="A70" s="30"/>
      <c r="B70" s="273"/>
      <c r="C70" s="275"/>
      <c r="D70" s="275"/>
      <c r="E70" s="275"/>
      <c r="F70" s="275"/>
      <c r="G70" s="275"/>
      <c r="H70" s="275"/>
      <c r="I70" s="275"/>
      <c r="J70" s="275"/>
      <c r="K70" s="275"/>
      <c r="L70" s="90"/>
      <c r="S70" s="30"/>
      <c r="T70" s="30"/>
      <c r="U70" s="30"/>
      <c r="V70" s="30"/>
      <c r="W70" s="30"/>
      <c r="X70" s="30"/>
      <c r="Y70" s="30"/>
      <c r="Z70" s="30"/>
      <c r="AA70" s="30"/>
      <c r="AB70" s="30"/>
      <c r="AC70" s="30"/>
      <c r="AD70" s="30"/>
      <c r="AE70" s="30"/>
    </row>
    <row r="71" spans="1:31" s="2" customFormat="1" ht="6.9" customHeight="1">
      <c r="A71" s="30"/>
      <c r="B71" s="301"/>
      <c r="C71" s="302"/>
      <c r="D71" s="302"/>
      <c r="E71" s="302"/>
      <c r="F71" s="302"/>
      <c r="G71" s="302"/>
      <c r="H71" s="302"/>
      <c r="I71" s="302"/>
      <c r="J71" s="302"/>
      <c r="K71" s="302"/>
      <c r="L71" s="90"/>
      <c r="S71" s="30"/>
      <c r="T71" s="30"/>
      <c r="U71" s="30"/>
      <c r="V71" s="30"/>
      <c r="W71" s="30"/>
      <c r="X71" s="30"/>
      <c r="Y71" s="30"/>
      <c r="Z71" s="30"/>
      <c r="AA71" s="30"/>
      <c r="AB71" s="30"/>
      <c r="AC71" s="30"/>
      <c r="AD71" s="30"/>
      <c r="AE71" s="30"/>
    </row>
    <row r="75" spans="1:31" s="2" customFormat="1" ht="6.9" customHeight="1">
      <c r="A75" s="30"/>
      <c r="B75" s="271"/>
      <c r="C75" s="272"/>
      <c r="D75" s="272"/>
      <c r="E75" s="272"/>
      <c r="F75" s="272"/>
      <c r="G75" s="272"/>
      <c r="H75" s="272"/>
      <c r="I75" s="272"/>
      <c r="J75" s="272"/>
      <c r="K75" s="272"/>
      <c r="L75" s="90"/>
      <c r="S75" s="30"/>
      <c r="T75" s="30"/>
      <c r="U75" s="30"/>
      <c r="V75" s="30"/>
      <c r="W75" s="30"/>
      <c r="X75" s="30"/>
      <c r="Y75" s="30"/>
      <c r="Z75" s="30"/>
      <c r="AA75" s="30"/>
      <c r="AB75" s="30"/>
      <c r="AC75" s="30"/>
      <c r="AD75" s="30"/>
      <c r="AE75" s="30"/>
    </row>
    <row r="76" spans="1:31" s="2" customFormat="1" ht="24.9" customHeight="1">
      <c r="A76" s="30"/>
      <c r="B76" s="273"/>
      <c r="C76" s="274" t="s">
        <v>123</v>
      </c>
      <c r="D76" s="275"/>
      <c r="E76" s="275"/>
      <c r="F76" s="275"/>
      <c r="G76" s="275"/>
      <c r="H76" s="275"/>
      <c r="I76" s="275"/>
      <c r="J76" s="275"/>
      <c r="K76" s="275"/>
      <c r="L76" s="90"/>
      <c r="S76" s="30"/>
      <c r="T76" s="30"/>
      <c r="U76" s="30"/>
      <c r="V76" s="30"/>
      <c r="W76" s="30"/>
      <c r="X76" s="30"/>
      <c r="Y76" s="30"/>
      <c r="Z76" s="30"/>
      <c r="AA76" s="30"/>
      <c r="AB76" s="30"/>
      <c r="AC76" s="30"/>
      <c r="AD76" s="30"/>
      <c r="AE76" s="30"/>
    </row>
    <row r="77" spans="1:31" s="2" customFormat="1" ht="6.9" customHeight="1">
      <c r="A77" s="30"/>
      <c r="B77" s="273"/>
      <c r="C77" s="275"/>
      <c r="D77" s="275"/>
      <c r="E77" s="275"/>
      <c r="F77" s="275"/>
      <c r="G77" s="275"/>
      <c r="H77" s="275"/>
      <c r="I77" s="275"/>
      <c r="J77" s="275"/>
      <c r="K77" s="275"/>
      <c r="L77" s="90"/>
      <c r="S77" s="30"/>
      <c r="T77" s="30"/>
      <c r="U77" s="30"/>
      <c r="V77" s="30"/>
      <c r="W77" s="30"/>
      <c r="X77" s="30"/>
      <c r="Y77" s="30"/>
      <c r="Z77" s="30"/>
      <c r="AA77" s="30"/>
      <c r="AB77" s="30"/>
      <c r="AC77" s="30"/>
      <c r="AD77" s="30"/>
      <c r="AE77" s="30"/>
    </row>
    <row r="78" spans="1:31" s="2" customFormat="1" ht="12" customHeight="1">
      <c r="A78" s="30"/>
      <c r="B78" s="273"/>
      <c r="C78" s="276" t="s">
        <v>17</v>
      </c>
      <c r="D78" s="275"/>
      <c r="E78" s="275"/>
      <c r="F78" s="275"/>
      <c r="G78" s="275"/>
      <c r="H78" s="275"/>
      <c r="I78" s="275"/>
      <c r="J78" s="275"/>
      <c r="K78" s="275"/>
      <c r="L78" s="90"/>
      <c r="S78" s="30"/>
      <c r="T78" s="30"/>
      <c r="U78" s="30"/>
      <c r="V78" s="30"/>
      <c r="W78" s="30"/>
      <c r="X78" s="30"/>
      <c r="Y78" s="30"/>
      <c r="Z78" s="30"/>
      <c r="AA78" s="30"/>
      <c r="AB78" s="30"/>
      <c r="AC78" s="30"/>
      <c r="AD78" s="30"/>
      <c r="AE78" s="30"/>
    </row>
    <row r="79" spans="1:31" s="2" customFormat="1" ht="16.5" customHeight="1">
      <c r="A79" s="30"/>
      <c r="B79" s="273"/>
      <c r="C79" s="275"/>
      <c r="D79" s="275"/>
      <c r="E79" s="277" t="str">
        <f>E7</f>
        <v>Malý Pěčín, rybník na p.č.432 - obnova nefunkčních objektů a odbahnění</v>
      </c>
      <c r="F79" s="278"/>
      <c r="G79" s="278"/>
      <c r="H79" s="278"/>
      <c r="I79" s="275"/>
      <c r="J79" s="275"/>
      <c r="K79" s="275"/>
      <c r="L79" s="90"/>
      <c r="S79" s="30"/>
      <c r="T79" s="30"/>
      <c r="U79" s="30"/>
      <c r="V79" s="30"/>
      <c r="W79" s="30"/>
      <c r="X79" s="30"/>
      <c r="Y79" s="30"/>
      <c r="Z79" s="30"/>
      <c r="AA79" s="30"/>
      <c r="AB79" s="30"/>
      <c r="AC79" s="30"/>
      <c r="AD79" s="30"/>
      <c r="AE79" s="30"/>
    </row>
    <row r="80" spans="2:12" s="1" customFormat="1" ht="12" customHeight="1">
      <c r="B80" s="279"/>
      <c r="C80" s="276" t="s">
        <v>109</v>
      </c>
      <c r="D80" s="280"/>
      <c r="E80" s="280"/>
      <c r="F80" s="280"/>
      <c r="G80" s="280"/>
      <c r="H80" s="280"/>
      <c r="I80" s="280"/>
      <c r="J80" s="280"/>
      <c r="K80" s="280"/>
      <c r="L80" s="20"/>
    </row>
    <row r="81" spans="1:31" s="2" customFormat="1" ht="16.5" customHeight="1">
      <c r="A81" s="30"/>
      <c r="B81" s="273"/>
      <c r="C81" s="275"/>
      <c r="D81" s="275"/>
      <c r="E81" s="277" t="s">
        <v>110</v>
      </c>
      <c r="F81" s="281"/>
      <c r="G81" s="281"/>
      <c r="H81" s="281"/>
      <c r="I81" s="275"/>
      <c r="J81" s="275"/>
      <c r="K81" s="275"/>
      <c r="L81" s="90"/>
      <c r="S81" s="30"/>
      <c r="T81" s="30"/>
      <c r="U81" s="30"/>
      <c r="V81" s="30"/>
      <c r="W81" s="30"/>
      <c r="X81" s="30"/>
      <c r="Y81" s="30"/>
      <c r="Z81" s="30"/>
      <c r="AA81" s="30"/>
      <c r="AB81" s="30"/>
      <c r="AC81" s="30"/>
      <c r="AD81" s="30"/>
      <c r="AE81" s="30"/>
    </row>
    <row r="82" spans="1:31" s="2" customFormat="1" ht="12" customHeight="1">
      <c r="A82" s="30"/>
      <c r="B82" s="273"/>
      <c r="C82" s="276" t="s">
        <v>111</v>
      </c>
      <c r="D82" s="275"/>
      <c r="E82" s="275"/>
      <c r="F82" s="275"/>
      <c r="G82" s="275"/>
      <c r="H82" s="275"/>
      <c r="I82" s="275"/>
      <c r="J82" s="275"/>
      <c r="K82" s="275"/>
      <c r="L82" s="90"/>
      <c r="S82" s="30"/>
      <c r="T82" s="30"/>
      <c r="U82" s="30"/>
      <c r="V82" s="30"/>
      <c r="W82" s="30"/>
      <c r="X82" s="30"/>
      <c r="Y82" s="30"/>
      <c r="Z82" s="30"/>
      <c r="AA82" s="30"/>
      <c r="AB82" s="30"/>
      <c r="AC82" s="30"/>
      <c r="AD82" s="30"/>
      <c r="AE82" s="30"/>
    </row>
    <row r="83" spans="1:31" s="2" customFormat="1" ht="16.5" customHeight="1">
      <c r="A83" s="30"/>
      <c r="B83" s="273"/>
      <c r="C83" s="275"/>
      <c r="D83" s="275"/>
      <c r="E83" s="282" t="str">
        <f>E11</f>
        <v>1 - oprava hráze a nové odtokové koryto</v>
      </c>
      <c r="F83" s="281"/>
      <c r="G83" s="281"/>
      <c r="H83" s="281"/>
      <c r="I83" s="275"/>
      <c r="J83" s="275"/>
      <c r="K83" s="275"/>
      <c r="L83" s="90"/>
      <c r="S83" s="30"/>
      <c r="T83" s="30"/>
      <c r="U83" s="30"/>
      <c r="V83" s="30"/>
      <c r="W83" s="30"/>
      <c r="X83" s="30"/>
      <c r="Y83" s="30"/>
      <c r="Z83" s="30"/>
      <c r="AA83" s="30"/>
      <c r="AB83" s="30"/>
      <c r="AC83" s="30"/>
      <c r="AD83" s="30"/>
      <c r="AE83" s="30"/>
    </row>
    <row r="84" spans="1:31" s="2" customFormat="1" ht="6.9" customHeight="1">
      <c r="A84" s="30"/>
      <c r="B84" s="273"/>
      <c r="C84" s="275"/>
      <c r="D84" s="275"/>
      <c r="E84" s="275"/>
      <c r="F84" s="275"/>
      <c r="G84" s="275"/>
      <c r="H84" s="275"/>
      <c r="I84" s="275"/>
      <c r="J84" s="275"/>
      <c r="K84" s="275"/>
      <c r="L84" s="90"/>
      <c r="S84" s="30"/>
      <c r="T84" s="30"/>
      <c r="U84" s="30"/>
      <c r="V84" s="30"/>
      <c r="W84" s="30"/>
      <c r="X84" s="30"/>
      <c r="Y84" s="30"/>
      <c r="Z84" s="30"/>
      <c r="AA84" s="30"/>
      <c r="AB84" s="30"/>
      <c r="AC84" s="30"/>
      <c r="AD84" s="30"/>
      <c r="AE84" s="30"/>
    </row>
    <row r="85" spans="1:31" s="2" customFormat="1" ht="12" customHeight="1">
      <c r="A85" s="30"/>
      <c r="B85" s="273"/>
      <c r="C85" s="276" t="s">
        <v>22</v>
      </c>
      <c r="D85" s="275"/>
      <c r="E85" s="275"/>
      <c r="F85" s="283" t="str">
        <f>F14</f>
        <v>Malý Pěčín</v>
      </c>
      <c r="G85" s="275"/>
      <c r="H85" s="275"/>
      <c r="I85" s="276" t="s">
        <v>24</v>
      </c>
      <c r="J85" s="284">
        <f>IF(J14="","",J14)</f>
        <v>43692</v>
      </c>
      <c r="K85" s="275"/>
      <c r="L85" s="90"/>
      <c r="S85" s="30"/>
      <c r="T85" s="30"/>
      <c r="U85" s="30"/>
      <c r="V85" s="30"/>
      <c r="W85" s="30"/>
      <c r="X85" s="30"/>
      <c r="Y85" s="30"/>
      <c r="Z85" s="30"/>
      <c r="AA85" s="30"/>
      <c r="AB85" s="30"/>
      <c r="AC85" s="30"/>
      <c r="AD85" s="30"/>
      <c r="AE85" s="30"/>
    </row>
    <row r="86" spans="1:31" s="2" customFormat="1" ht="6.9" customHeight="1">
      <c r="A86" s="30"/>
      <c r="B86" s="273"/>
      <c r="C86" s="275"/>
      <c r="D86" s="275"/>
      <c r="E86" s="275"/>
      <c r="F86" s="275"/>
      <c r="G86" s="275"/>
      <c r="H86" s="275"/>
      <c r="I86" s="275"/>
      <c r="J86" s="275"/>
      <c r="K86" s="275"/>
      <c r="L86" s="90"/>
      <c r="S86" s="30"/>
      <c r="T86" s="30"/>
      <c r="U86" s="30"/>
      <c r="V86" s="30"/>
      <c r="W86" s="30"/>
      <c r="X86" s="30"/>
      <c r="Y86" s="30"/>
      <c r="Z86" s="30"/>
      <c r="AA86" s="30"/>
      <c r="AB86" s="30"/>
      <c r="AC86" s="30"/>
      <c r="AD86" s="30"/>
      <c r="AE86" s="30"/>
    </row>
    <row r="87" spans="1:31" s="2" customFormat="1" ht="27.9" customHeight="1">
      <c r="A87" s="30"/>
      <c r="B87" s="273"/>
      <c r="C87" s="276" t="s">
        <v>25</v>
      </c>
      <c r="D87" s="275"/>
      <c r="E87" s="275"/>
      <c r="F87" s="283" t="str">
        <f>E17</f>
        <v xml:space="preserve"> </v>
      </c>
      <c r="G87" s="275"/>
      <c r="H87" s="275"/>
      <c r="I87" s="276" t="s">
        <v>31</v>
      </c>
      <c r="J87" s="285" t="str">
        <f>E23</f>
        <v>Ing. Zdeněk Hejtman</v>
      </c>
      <c r="K87" s="275"/>
      <c r="L87" s="90"/>
      <c r="S87" s="30"/>
      <c r="T87" s="30"/>
      <c r="U87" s="30"/>
      <c r="V87" s="30"/>
      <c r="W87" s="30"/>
      <c r="X87" s="30"/>
      <c r="Y87" s="30"/>
      <c r="Z87" s="30"/>
      <c r="AA87" s="30"/>
      <c r="AB87" s="30"/>
      <c r="AC87" s="30"/>
      <c r="AD87" s="30"/>
      <c r="AE87" s="30"/>
    </row>
    <row r="88" spans="1:31" s="2" customFormat="1" ht="15.15" customHeight="1">
      <c r="A88" s="30"/>
      <c r="B88" s="273"/>
      <c r="C88" s="276" t="s">
        <v>29</v>
      </c>
      <c r="D88" s="275"/>
      <c r="E88" s="275"/>
      <c r="F88" s="283" t="str">
        <f>IF(E20="","",E20)</f>
        <v>Vyplň údaj</v>
      </c>
      <c r="G88" s="275"/>
      <c r="H88" s="275"/>
      <c r="I88" s="276" t="s">
        <v>34</v>
      </c>
      <c r="J88" s="285" t="str">
        <f>E26</f>
        <v xml:space="preserve"> </v>
      </c>
      <c r="K88" s="275"/>
      <c r="L88" s="90"/>
      <c r="S88" s="30"/>
      <c r="T88" s="30"/>
      <c r="U88" s="30"/>
      <c r="V88" s="30"/>
      <c r="W88" s="30"/>
      <c r="X88" s="30"/>
      <c r="Y88" s="30"/>
      <c r="Z88" s="30"/>
      <c r="AA88" s="30"/>
      <c r="AB88" s="30"/>
      <c r="AC88" s="30"/>
      <c r="AD88" s="30"/>
      <c r="AE88" s="30"/>
    </row>
    <row r="89" spans="1:31" s="2" customFormat="1" ht="10.35" customHeight="1">
      <c r="A89" s="30"/>
      <c r="B89" s="273"/>
      <c r="C89" s="275"/>
      <c r="D89" s="275"/>
      <c r="E89" s="275"/>
      <c r="F89" s="275"/>
      <c r="G89" s="275"/>
      <c r="H89" s="275"/>
      <c r="I89" s="275"/>
      <c r="J89" s="275"/>
      <c r="K89" s="275"/>
      <c r="L89" s="90"/>
      <c r="S89" s="30"/>
      <c r="T89" s="30"/>
      <c r="U89" s="30"/>
      <c r="V89" s="30"/>
      <c r="W89" s="30"/>
      <c r="X89" s="30"/>
      <c r="Y89" s="30"/>
      <c r="Z89" s="30"/>
      <c r="AA89" s="30"/>
      <c r="AB89" s="30"/>
      <c r="AC89" s="30"/>
      <c r="AD89" s="30"/>
      <c r="AE89" s="30"/>
    </row>
    <row r="90" spans="1:31" s="11" customFormat="1" ht="29.25" customHeight="1">
      <c r="A90" s="95"/>
      <c r="B90" s="304"/>
      <c r="C90" s="305" t="s">
        <v>124</v>
      </c>
      <c r="D90" s="306" t="s">
        <v>56</v>
      </c>
      <c r="E90" s="306" t="s">
        <v>52</v>
      </c>
      <c r="F90" s="306" t="s">
        <v>53</v>
      </c>
      <c r="G90" s="306" t="s">
        <v>125</v>
      </c>
      <c r="H90" s="306" t="s">
        <v>126</v>
      </c>
      <c r="I90" s="306" t="s">
        <v>127</v>
      </c>
      <c r="J90" s="306" t="s">
        <v>115</v>
      </c>
      <c r="K90" s="307" t="s">
        <v>128</v>
      </c>
      <c r="L90" s="96"/>
      <c r="M90" s="53" t="s">
        <v>3</v>
      </c>
      <c r="N90" s="54" t="s">
        <v>41</v>
      </c>
      <c r="O90" s="54" t="s">
        <v>129</v>
      </c>
      <c r="P90" s="54" t="s">
        <v>130</v>
      </c>
      <c r="Q90" s="54" t="s">
        <v>131</v>
      </c>
      <c r="R90" s="54" t="s">
        <v>132</v>
      </c>
      <c r="S90" s="54" t="s">
        <v>133</v>
      </c>
      <c r="T90" s="55" t="s">
        <v>134</v>
      </c>
      <c r="U90" s="95"/>
      <c r="V90" s="95"/>
      <c r="W90" s="95"/>
      <c r="X90" s="95"/>
      <c r="Y90" s="95"/>
      <c r="Z90" s="95"/>
      <c r="AA90" s="95"/>
      <c r="AB90" s="95"/>
      <c r="AC90" s="95"/>
      <c r="AD90" s="95"/>
      <c r="AE90" s="95"/>
    </row>
    <row r="91" spans="1:63" s="2" customFormat="1" ht="22.95" customHeight="1">
      <c r="A91" s="30"/>
      <c r="B91" s="273"/>
      <c r="C91" s="308" t="s">
        <v>135</v>
      </c>
      <c r="D91" s="275"/>
      <c r="E91" s="275"/>
      <c r="F91" s="275"/>
      <c r="G91" s="275"/>
      <c r="H91" s="275"/>
      <c r="I91" s="275"/>
      <c r="J91" s="309">
        <f>BK91</f>
        <v>0</v>
      </c>
      <c r="K91" s="275"/>
      <c r="L91" s="31"/>
      <c r="M91" s="56"/>
      <c r="N91" s="47"/>
      <c r="O91" s="57"/>
      <c r="P91" s="97">
        <f>P92</f>
        <v>0</v>
      </c>
      <c r="Q91" s="57"/>
      <c r="R91" s="97">
        <f>R92</f>
        <v>199.5899904</v>
      </c>
      <c r="S91" s="57"/>
      <c r="T91" s="98">
        <f>T92</f>
        <v>47.88</v>
      </c>
      <c r="U91" s="30"/>
      <c r="V91" s="30"/>
      <c r="W91" s="30"/>
      <c r="X91" s="30"/>
      <c r="Y91" s="30"/>
      <c r="Z91" s="30"/>
      <c r="AA91" s="30"/>
      <c r="AB91" s="30"/>
      <c r="AC91" s="30"/>
      <c r="AD91" s="30"/>
      <c r="AE91" s="30"/>
      <c r="AT91" s="17" t="s">
        <v>70</v>
      </c>
      <c r="AU91" s="17" t="s">
        <v>116</v>
      </c>
      <c r="BK91" s="99">
        <f>BK92</f>
        <v>0</v>
      </c>
    </row>
    <row r="92" spans="2:63" s="12" customFormat="1" ht="25.95" customHeight="1">
      <c r="B92" s="310"/>
      <c r="C92" s="311"/>
      <c r="D92" s="312" t="s">
        <v>70</v>
      </c>
      <c r="E92" s="313" t="s">
        <v>136</v>
      </c>
      <c r="F92" s="313" t="s">
        <v>137</v>
      </c>
      <c r="G92" s="311"/>
      <c r="H92" s="311"/>
      <c r="I92" s="311"/>
      <c r="J92" s="314">
        <f>BK92</f>
        <v>0</v>
      </c>
      <c r="K92" s="311"/>
      <c r="L92" s="100"/>
      <c r="M92" s="102"/>
      <c r="N92" s="103"/>
      <c r="O92" s="103"/>
      <c r="P92" s="104">
        <f>P93+P176+P188+P192+P201</f>
        <v>0</v>
      </c>
      <c r="Q92" s="103"/>
      <c r="R92" s="104">
        <f>R93+R176+R188+R192+R201</f>
        <v>199.5899904</v>
      </c>
      <c r="S92" s="103"/>
      <c r="T92" s="105">
        <f>T93+T176+T188+T192+T201</f>
        <v>47.88</v>
      </c>
      <c r="AR92" s="101" t="s">
        <v>78</v>
      </c>
      <c r="AT92" s="106" t="s">
        <v>70</v>
      </c>
      <c r="AU92" s="106" t="s">
        <v>71</v>
      </c>
      <c r="AY92" s="101" t="s">
        <v>138</v>
      </c>
      <c r="BK92" s="107">
        <f>BK93+BK176+BK188+BK192+BK201</f>
        <v>0</v>
      </c>
    </row>
    <row r="93" spans="2:63" s="12" customFormat="1" ht="22.95" customHeight="1">
      <c r="B93" s="310"/>
      <c r="C93" s="311"/>
      <c r="D93" s="312" t="s">
        <v>70</v>
      </c>
      <c r="E93" s="315" t="s">
        <v>78</v>
      </c>
      <c r="F93" s="315" t="s">
        <v>139</v>
      </c>
      <c r="G93" s="311"/>
      <c r="H93" s="311"/>
      <c r="I93" s="311"/>
      <c r="J93" s="316">
        <f>BK93</f>
        <v>0</v>
      </c>
      <c r="K93" s="311"/>
      <c r="L93" s="100"/>
      <c r="M93" s="102"/>
      <c r="N93" s="103"/>
      <c r="O93" s="103"/>
      <c r="P93" s="104">
        <f>SUM(P94:P175)</f>
        <v>0</v>
      </c>
      <c r="Q93" s="103"/>
      <c r="R93" s="104">
        <f>SUM(R94:R175)</f>
        <v>0.010256</v>
      </c>
      <c r="S93" s="103"/>
      <c r="T93" s="105">
        <f>SUM(T94:T175)</f>
        <v>0</v>
      </c>
      <c r="AR93" s="101" t="s">
        <v>78</v>
      </c>
      <c r="AT93" s="106" t="s">
        <v>70</v>
      </c>
      <c r="AU93" s="106" t="s">
        <v>78</v>
      </c>
      <c r="AY93" s="101" t="s">
        <v>138</v>
      </c>
      <c r="BK93" s="107">
        <f>SUM(BK94:BK175)</f>
        <v>0</v>
      </c>
    </row>
    <row r="94" spans="1:65" s="2" customFormat="1" ht="36" customHeight="1">
      <c r="A94" s="30"/>
      <c r="B94" s="273"/>
      <c r="C94" s="330" t="s">
        <v>78</v>
      </c>
      <c r="D94" s="330" t="s">
        <v>140</v>
      </c>
      <c r="E94" s="331" t="s">
        <v>141</v>
      </c>
      <c r="F94" s="332" t="s">
        <v>142</v>
      </c>
      <c r="G94" s="333" t="s">
        <v>143</v>
      </c>
      <c r="H94" s="334">
        <v>65.8</v>
      </c>
      <c r="I94" s="108"/>
      <c r="J94" s="335">
        <f>ROUND(I94*H94,2)</f>
        <v>0</v>
      </c>
      <c r="K94" s="332" t="s">
        <v>144</v>
      </c>
      <c r="L94" s="31"/>
      <c r="M94" s="109" t="s">
        <v>3</v>
      </c>
      <c r="N94" s="110" t="s">
        <v>42</v>
      </c>
      <c r="O94" s="49"/>
      <c r="P94" s="111">
        <f>O94*H94</f>
        <v>0</v>
      </c>
      <c r="Q94" s="111">
        <v>0</v>
      </c>
      <c r="R94" s="111">
        <f>Q94*H94</f>
        <v>0</v>
      </c>
      <c r="S94" s="111">
        <v>0</v>
      </c>
      <c r="T94" s="112">
        <f>S94*H94</f>
        <v>0</v>
      </c>
      <c r="U94" s="30"/>
      <c r="V94" s="30"/>
      <c r="W94" s="30"/>
      <c r="X94" s="30"/>
      <c r="Y94" s="30"/>
      <c r="Z94" s="30"/>
      <c r="AA94" s="30"/>
      <c r="AB94" s="30"/>
      <c r="AC94" s="30"/>
      <c r="AD94" s="30"/>
      <c r="AE94" s="30"/>
      <c r="AR94" s="113" t="s">
        <v>90</v>
      </c>
      <c r="AT94" s="113" t="s">
        <v>140</v>
      </c>
      <c r="AU94" s="113" t="s">
        <v>80</v>
      </c>
      <c r="AY94" s="17" t="s">
        <v>138</v>
      </c>
      <c r="BE94" s="114">
        <f>IF(N94="základní",J94,0)</f>
        <v>0</v>
      </c>
      <c r="BF94" s="114">
        <f>IF(N94="snížená",J94,0)</f>
        <v>0</v>
      </c>
      <c r="BG94" s="114">
        <f>IF(N94="zákl. přenesená",J94,0)</f>
        <v>0</v>
      </c>
      <c r="BH94" s="114">
        <f>IF(N94="sníž. přenesená",J94,0)</f>
        <v>0</v>
      </c>
      <c r="BI94" s="114">
        <f>IF(N94="nulová",J94,0)</f>
        <v>0</v>
      </c>
      <c r="BJ94" s="17" t="s">
        <v>78</v>
      </c>
      <c r="BK94" s="114">
        <f>ROUND(I94*H94,2)</f>
        <v>0</v>
      </c>
      <c r="BL94" s="17" t="s">
        <v>90</v>
      </c>
      <c r="BM94" s="113" t="s">
        <v>145</v>
      </c>
    </row>
    <row r="95" spans="1:47" s="2" customFormat="1" ht="201.6">
      <c r="A95" s="30"/>
      <c r="B95" s="273"/>
      <c r="C95" s="275"/>
      <c r="D95" s="317" t="s">
        <v>146</v>
      </c>
      <c r="E95" s="275"/>
      <c r="F95" s="318" t="s">
        <v>147</v>
      </c>
      <c r="G95" s="275"/>
      <c r="H95" s="275"/>
      <c r="I95" s="275"/>
      <c r="J95" s="275"/>
      <c r="K95" s="275"/>
      <c r="L95" s="31"/>
      <c r="M95" s="115"/>
      <c r="N95" s="116"/>
      <c r="O95" s="49"/>
      <c r="P95" s="49"/>
      <c r="Q95" s="49"/>
      <c r="R95" s="49"/>
      <c r="S95" s="49"/>
      <c r="T95" s="50"/>
      <c r="U95" s="30"/>
      <c r="V95" s="30"/>
      <c r="W95" s="30"/>
      <c r="X95" s="30"/>
      <c r="Y95" s="30"/>
      <c r="Z95" s="30"/>
      <c r="AA95" s="30"/>
      <c r="AB95" s="30"/>
      <c r="AC95" s="30"/>
      <c r="AD95" s="30"/>
      <c r="AE95" s="30"/>
      <c r="AT95" s="17" t="s">
        <v>146</v>
      </c>
      <c r="AU95" s="17" t="s">
        <v>80</v>
      </c>
    </row>
    <row r="96" spans="2:51" s="13" customFormat="1" ht="12">
      <c r="B96" s="319"/>
      <c r="C96" s="320"/>
      <c r="D96" s="317" t="s">
        <v>148</v>
      </c>
      <c r="E96" s="321" t="s">
        <v>3</v>
      </c>
      <c r="F96" s="322" t="s">
        <v>149</v>
      </c>
      <c r="G96" s="320"/>
      <c r="H96" s="323">
        <v>65.8</v>
      </c>
      <c r="I96" s="320"/>
      <c r="J96" s="320"/>
      <c r="K96" s="320"/>
      <c r="L96" s="117"/>
      <c r="M96" s="119"/>
      <c r="N96" s="120"/>
      <c r="O96" s="120"/>
      <c r="P96" s="120"/>
      <c r="Q96" s="120"/>
      <c r="R96" s="120"/>
      <c r="S96" s="120"/>
      <c r="T96" s="121"/>
      <c r="AT96" s="118" t="s">
        <v>148</v>
      </c>
      <c r="AU96" s="118" t="s">
        <v>80</v>
      </c>
      <c r="AV96" s="13" t="s">
        <v>80</v>
      </c>
      <c r="AW96" s="13" t="s">
        <v>33</v>
      </c>
      <c r="AX96" s="13" t="s">
        <v>78</v>
      </c>
      <c r="AY96" s="118" t="s">
        <v>138</v>
      </c>
    </row>
    <row r="97" spans="1:65" s="2" customFormat="1" ht="24" customHeight="1">
      <c r="A97" s="30"/>
      <c r="B97" s="273"/>
      <c r="C97" s="330" t="s">
        <v>80</v>
      </c>
      <c r="D97" s="330" t="s">
        <v>140</v>
      </c>
      <c r="E97" s="331" t="s">
        <v>150</v>
      </c>
      <c r="F97" s="332" t="s">
        <v>151</v>
      </c>
      <c r="G97" s="333" t="s">
        <v>143</v>
      </c>
      <c r="H97" s="334">
        <v>65.8</v>
      </c>
      <c r="I97" s="108"/>
      <c r="J97" s="335">
        <f>ROUND(I97*H97,2)</f>
        <v>0</v>
      </c>
      <c r="K97" s="332" t="s">
        <v>144</v>
      </c>
      <c r="L97" s="31"/>
      <c r="M97" s="109" t="s">
        <v>3</v>
      </c>
      <c r="N97" s="110" t="s">
        <v>42</v>
      </c>
      <c r="O97" s="49"/>
      <c r="P97" s="111">
        <f>O97*H97</f>
        <v>0</v>
      </c>
      <c r="Q97" s="111">
        <v>6E-05</v>
      </c>
      <c r="R97" s="111">
        <f>Q97*H97</f>
        <v>0.003948</v>
      </c>
      <c r="S97" s="111">
        <v>0</v>
      </c>
      <c r="T97" s="112">
        <f>S97*H97</f>
        <v>0</v>
      </c>
      <c r="U97" s="30"/>
      <c r="V97" s="30"/>
      <c r="W97" s="30"/>
      <c r="X97" s="30"/>
      <c r="Y97" s="30"/>
      <c r="Z97" s="30"/>
      <c r="AA97" s="30"/>
      <c r="AB97" s="30"/>
      <c r="AC97" s="30"/>
      <c r="AD97" s="30"/>
      <c r="AE97" s="30"/>
      <c r="AR97" s="113" t="s">
        <v>90</v>
      </c>
      <c r="AT97" s="113" t="s">
        <v>140</v>
      </c>
      <c r="AU97" s="113" t="s">
        <v>80</v>
      </c>
      <c r="AY97" s="17" t="s">
        <v>138</v>
      </c>
      <c r="BE97" s="114">
        <f>IF(N97="základní",J97,0)</f>
        <v>0</v>
      </c>
      <c r="BF97" s="114">
        <f>IF(N97="snížená",J97,0)</f>
        <v>0</v>
      </c>
      <c r="BG97" s="114">
        <f>IF(N97="zákl. přenesená",J97,0)</f>
        <v>0</v>
      </c>
      <c r="BH97" s="114">
        <f>IF(N97="sníž. přenesená",J97,0)</f>
        <v>0</v>
      </c>
      <c r="BI97" s="114">
        <f>IF(N97="nulová",J97,0)</f>
        <v>0</v>
      </c>
      <c r="BJ97" s="17" t="s">
        <v>78</v>
      </c>
      <c r="BK97" s="114">
        <f>ROUND(I97*H97,2)</f>
        <v>0</v>
      </c>
      <c r="BL97" s="17" t="s">
        <v>90</v>
      </c>
      <c r="BM97" s="113" t="s">
        <v>152</v>
      </c>
    </row>
    <row r="98" spans="1:47" s="2" customFormat="1" ht="96">
      <c r="A98" s="30"/>
      <c r="B98" s="273"/>
      <c r="C98" s="275"/>
      <c r="D98" s="317" t="s">
        <v>146</v>
      </c>
      <c r="E98" s="275"/>
      <c r="F98" s="318" t="s">
        <v>153</v>
      </c>
      <c r="G98" s="275"/>
      <c r="H98" s="275"/>
      <c r="I98" s="275"/>
      <c r="J98" s="275"/>
      <c r="K98" s="275"/>
      <c r="L98" s="31"/>
      <c r="M98" s="115"/>
      <c r="N98" s="116"/>
      <c r="O98" s="49"/>
      <c r="P98" s="49"/>
      <c r="Q98" s="49"/>
      <c r="R98" s="49"/>
      <c r="S98" s="49"/>
      <c r="T98" s="50"/>
      <c r="U98" s="30"/>
      <c r="V98" s="30"/>
      <c r="W98" s="30"/>
      <c r="X98" s="30"/>
      <c r="Y98" s="30"/>
      <c r="Z98" s="30"/>
      <c r="AA98" s="30"/>
      <c r="AB98" s="30"/>
      <c r="AC98" s="30"/>
      <c r="AD98" s="30"/>
      <c r="AE98" s="30"/>
      <c r="AT98" s="17" t="s">
        <v>146</v>
      </c>
      <c r="AU98" s="17" t="s">
        <v>80</v>
      </c>
    </row>
    <row r="99" spans="2:51" s="13" customFormat="1" ht="12">
      <c r="B99" s="319"/>
      <c r="C99" s="320"/>
      <c r="D99" s="317" t="s">
        <v>148</v>
      </c>
      <c r="E99" s="321" t="s">
        <v>3</v>
      </c>
      <c r="F99" s="322" t="s">
        <v>149</v>
      </c>
      <c r="G99" s="320"/>
      <c r="H99" s="323">
        <v>65.8</v>
      </c>
      <c r="I99" s="320"/>
      <c r="J99" s="320"/>
      <c r="K99" s="320"/>
      <c r="L99" s="117"/>
      <c r="M99" s="119"/>
      <c r="N99" s="120"/>
      <c r="O99" s="120"/>
      <c r="P99" s="120"/>
      <c r="Q99" s="120"/>
      <c r="R99" s="120"/>
      <c r="S99" s="120"/>
      <c r="T99" s="121"/>
      <c r="AT99" s="118" t="s">
        <v>148</v>
      </c>
      <c r="AU99" s="118" t="s">
        <v>80</v>
      </c>
      <c r="AV99" s="13" t="s">
        <v>80</v>
      </c>
      <c r="AW99" s="13" t="s">
        <v>33</v>
      </c>
      <c r="AX99" s="13" t="s">
        <v>78</v>
      </c>
      <c r="AY99" s="118" t="s">
        <v>138</v>
      </c>
    </row>
    <row r="100" spans="1:65" s="2" customFormat="1" ht="36" customHeight="1">
      <c r="A100" s="30"/>
      <c r="B100" s="273"/>
      <c r="C100" s="330" t="s">
        <v>87</v>
      </c>
      <c r="D100" s="330" t="s">
        <v>140</v>
      </c>
      <c r="E100" s="331" t="s">
        <v>154</v>
      </c>
      <c r="F100" s="332" t="s">
        <v>155</v>
      </c>
      <c r="G100" s="333" t="s">
        <v>156</v>
      </c>
      <c r="H100" s="334">
        <v>3</v>
      </c>
      <c r="I100" s="108"/>
      <c r="J100" s="335">
        <f>ROUND(I100*H100,2)</f>
        <v>0</v>
      </c>
      <c r="K100" s="332" t="s">
        <v>144</v>
      </c>
      <c r="L100" s="31"/>
      <c r="M100" s="109" t="s">
        <v>3</v>
      </c>
      <c r="N100" s="110" t="s">
        <v>42</v>
      </c>
      <c r="O100" s="49"/>
      <c r="P100" s="111">
        <f>O100*H100</f>
        <v>0</v>
      </c>
      <c r="Q100" s="111">
        <v>6E-05</v>
      </c>
      <c r="R100" s="111">
        <f>Q100*H100</f>
        <v>0.00018</v>
      </c>
      <c r="S100" s="111">
        <v>0</v>
      </c>
      <c r="T100" s="112">
        <f>S100*H100</f>
        <v>0</v>
      </c>
      <c r="U100" s="30"/>
      <c r="V100" s="30"/>
      <c r="W100" s="30"/>
      <c r="X100" s="30"/>
      <c r="Y100" s="30"/>
      <c r="Z100" s="30"/>
      <c r="AA100" s="30"/>
      <c r="AB100" s="30"/>
      <c r="AC100" s="30"/>
      <c r="AD100" s="30"/>
      <c r="AE100" s="30"/>
      <c r="AR100" s="113" t="s">
        <v>90</v>
      </c>
      <c r="AT100" s="113" t="s">
        <v>140</v>
      </c>
      <c r="AU100" s="113" t="s">
        <v>80</v>
      </c>
      <c r="AY100" s="17" t="s">
        <v>138</v>
      </c>
      <c r="BE100" s="114">
        <f>IF(N100="základní",J100,0)</f>
        <v>0</v>
      </c>
      <c r="BF100" s="114">
        <f>IF(N100="snížená",J100,0)</f>
        <v>0</v>
      </c>
      <c r="BG100" s="114">
        <f>IF(N100="zákl. přenesená",J100,0)</f>
        <v>0</v>
      </c>
      <c r="BH100" s="114">
        <f>IF(N100="sníž. přenesená",J100,0)</f>
        <v>0</v>
      </c>
      <c r="BI100" s="114">
        <f>IF(N100="nulová",J100,0)</f>
        <v>0</v>
      </c>
      <c r="BJ100" s="17" t="s">
        <v>78</v>
      </c>
      <c r="BK100" s="114">
        <f>ROUND(I100*H100,2)</f>
        <v>0</v>
      </c>
      <c r="BL100" s="17" t="s">
        <v>90</v>
      </c>
      <c r="BM100" s="113" t="s">
        <v>157</v>
      </c>
    </row>
    <row r="101" spans="1:47" s="2" customFormat="1" ht="76.8">
      <c r="A101" s="30"/>
      <c r="B101" s="273"/>
      <c r="C101" s="275"/>
      <c r="D101" s="317" t="s">
        <v>146</v>
      </c>
      <c r="E101" s="275"/>
      <c r="F101" s="318" t="s">
        <v>158</v>
      </c>
      <c r="G101" s="275"/>
      <c r="H101" s="275"/>
      <c r="I101" s="275"/>
      <c r="J101" s="275"/>
      <c r="K101" s="275"/>
      <c r="L101" s="31"/>
      <c r="M101" s="115"/>
      <c r="N101" s="116"/>
      <c r="O101" s="49"/>
      <c r="P101" s="49"/>
      <c r="Q101" s="49"/>
      <c r="R101" s="49"/>
      <c r="S101" s="49"/>
      <c r="T101" s="50"/>
      <c r="U101" s="30"/>
      <c r="V101" s="30"/>
      <c r="W101" s="30"/>
      <c r="X101" s="30"/>
      <c r="Y101" s="30"/>
      <c r="Z101" s="30"/>
      <c r="AA101" s="30"/>
      <c r="AB101" s="30"/>
      <c r="AC101" s="30"/>
      <c r="AD101" s="30"/>
      <c r="AE101" s="30"/>
      <c r="AT101" s="17" t="s">
        <v>146</v>
      </c>
      <c r="AU101" s="17" t="s">
        <v>80</v>
      </c>
    </row>
    <row r="102" spans="2:51" s="13" customFormat="1" ht="12">
      <c r="B102" s="319"/>
      <c r="C102" s="320"/>
      <c r="D102" s="317" t="s">
        <v>148</v>
      </c>
      <c r="E102" s="321" t="s">
        <v>3</v>
      </c>
      <c r="F102" s="322" t="s">
        <v>159</v>
      </c>
      <c r="G102" s="320"/>
      <c r="H102" s="323">
        <v>3</v>
      </c>
      <c r="I102" s="320"/>
      <c r="J102" s="320"/>
      <c r="K102" s="320"/>
      <c r="L102" s="117"/>
      <c r="M102" s="119"/>
      <c r="N102" s="120"/>
      <c r="O102" s="120"/>
      <c r="P102" s="120"/>
      <c r="Q102" s="120"/>
      <c r="R102" s="120"/>
      <c r="S102" s="120"/>
      <c r="T102" s="121"/>
      <c r="AT102" s="118" t="s">
        <v>148</v>
      </c>
      <c r="AU102" s="118" t="s">
        <v>80</v>
      </c>
      <c r="AV102" s="13" t="s">
        <v>80</v>
      </c>
      <c r="AW102" s="13" t="s">
        <v>33</v>
      </c>
      <c r="AX102" s="13" t="s">
        <v>78</v>
      </c>
      <c r="AY102" s="118" t="s">
        <v>138</v>
      </c>
    </row>
    <row r="103" spans="1:65" s="2" customFormat="1" ht="36" customHeight="1">
      <c r="A103" s="30"/>
      <c r="B103" s="273"/>
      <c r="C103" s="330" t="s">
        <v>90</v>
      </c>
      <c r="D103" s="330" t="s">
        <v>140</v>
      </c>
      <c r="E103" s="331" t="s">
        <v>160</v>
      </c>
      <c r="F103" s="332" t="s">
        <v>161</v>
      </c>
      <c r="G103" s="333" t="s">
        <v>156</v>
      </c>
      <c r="H103" s="334">
        <v>3</v>
      </c>
      <c r="I103" s="108"/>
      <c r="J103" s="335">
        <f>ROUND(I103*H103,2)</f>
        <v>0</v>
      </c>
      <c r="K103" s="332" t="s">
        <v>144</v>
      </c>
      <c r="L103" s="31"/>
      <c r="M103" s="109" t="s">
        <v>3</v>
      </c>
      <c r="N103" s="110" t="s">
        <v>42</v>
      </c>
      <c r="O103" s="49"/>
      <c r="P103" s="111">
        <f>O103*H103</f>
        <v>0</v>
      </c>
      <c r="Q103" s="111">
        <v>0</v>
      </c>
      <c r="R103" s="111">
        <f>Q103*H103</f>
        <v>0</v>
      </c>
      <c r="S103" s="111">
        <v>0</v>
      </c>
      <c r="T103" s="112">
        <f>S103*H103</f>
        <v>0</v>
      </c>
      <c r="U103" s="30"/>
      <c r="V103" s="30"/>
      <c r="W103" s="30"/>
      <c r="X103" s="30"/>
      <c r="Y103" s="30"/>
      <c r="Z103" s="30"/>
      <c r="AA103" s="30"/>
      <c r="AB103" s="30"/>
      <c r="AC103" s="30"/>
      <c r="AD103" s="30"/>
      <c r="AE103" s="30"/>
      <c r="AR103" s="113" t="s">
        <v>90</v>
      </c>
      <c r="AT103" s="113" t="s">
        <v>140</v>
      </c>
      <c r="AU103" s="113" t="s">
        <v>80</v>
      </c>
      <c r="AY103" s="17" t="s">
        <v>138</v>
      </c>
      <c r="BE103" s="114">
        <f>IF(N103="základní",J103,0)</f>
        <v>0</v>
      </c>
      <c r="BF103" s="114">
        <f>IF(N103="snížená",J103,0)</f>
        <v>0</v>
      </c>
      <c r="BG103" s="114">
        <f>IF(N103="zákl. přenesená",J103,0)</f>
        <v>0</v>
      </c>
      <c r="BH103" s="114">
        <f>IF(N103="sníž. přenesená",J103,0)</f>
        <v>0</v>
      </c>
      <c r="BI103" s="114">
        <f>IF(N103="nulová",J103,0)</f>
        <v>0</v>
      </c>
      <c r="BJ103" s="17" t="s">
        <v>78</v>
      </c>
      <c r="BK103" s="114">
        <f>ROUND(I103*H103,2)</f>
        <v>0</v>
      </c>
      <c r="BL103" s="17" t="s">
        <v>90</v>
      </c>
      <c r="BM103" s="113" t="s">
        <v>162</v>
      </c>
    </row>
    <row r="104" spans="1:47" s="2" customFormat="1" ht="172.8">
      <c r="A104" s="30"/>
      <c r="B104" s="273"/>
      <c r="C104" s="275"/>
      <c r="D104" s="317" t="s">
        <v>146</v>
      </c>
      <c r="E104" s="275"/>
      <c r="F104" s="318" t="s">
        <v>163</v>
      </c>
      <c r="G104" s="275"/>
      <c r="H104" s="275"/>
      <c r="I104" s="275"/>
      <c r="J104" s="275"/>
      <c r="K104" s="275"/>
      <c r="L104" s="31"/>
      <c r="M104" s="115"/>
      <c r="N104" s="116"/>
      <c r="O104" s="49"/>
      <c r="P104" s="49"/>
      <c r="Q104" s="49"/>
      <c r="R104" s="49"/>
      <c r="S104" s="49"/>
      <c r="T104" s="50"/>
      <c r="U104" s="30"/>
      <c r="V104" s="30"/>
      <c r="W104" s="30"/>
      <c r="X104" s="30"/>
      <c r="Y104" s="30"/>
      <c r="Z104" s="30"/>
      <c r="AA104" s="30"/>
      <c r="AB104" s="30"/>
      <c r="AC104" s="30"/>
      <c r="AD104" s="30"/>
      <c r="AE104" s="30"/>
      <c r="AT104" s="17" t="s">
        <v>146</v>
      </c>
      <c r="AU104" s="17" t="s">
        <v>80</v>
      </c>
    </row>
    <row r="105" spans="2:51" s="13" customFormat="1" ht="12">
      <c r="B105" s="319"/>
      <c r="C105" s="320"/>
      <c r="D105" s="317" t="s">
        <v>148</v>
      </c>
      <c r="E105" s="321" t="s">
        <v>3</v>
      </c>
      <c r="F105" s="322" t="s">
        <v>159</v>
      </c>
      <c r="G105" s="320"/>
      <c r="H105" s="323">
        <v>3</v>
      </c>
      <c r="I105" s="320"/>
      <c r="J105" s="320"/>
      <c r="K105" s="320"/>
      <c r="L105" s="117"/>
      <c r="M105" s="119"/>
      <c r="N105" s="120"/>
      <c r="O105" s="120"/>
      <c r="P105" s="120"/>
      <c r="Q105" s="120"/>
      <c r="R105" s="120"/>
      <c r="S105" s="120"/>
      <c r="T105" s="121"/>
      <c r="AT105" s="118" t="s">
        <v>148</v>
      </c>
      <c r="AU105" s="118" t="s">
        <v>80</v>
      </c>
      <c r="AV105" s="13" t="s">
        <v>80</v>
      </c>
      <c r="AW105" s="13" t="s">
        <v>33</v>
      </c>
      <c r="AX105" s="13" t="s">
        <v>78</v>
      </c>
      <c r="AY105" s="118" t="s">
        <v>138</v>
      </c>
    </row>
    <row r="106" spans="1:65" s="2" customFormat="1" ht="36" customHeight="1">
      <c r="A106" s="30"/>
      <c r="B106" s="273"/>
      <c r="C106" s="330" t="s">
        <v>93</v>
      </c>
      <c r="D106" s="330" t="s">
        <v>140</v>
      </c>
      <c r="E106" s="331" t="s">
        <v>164</v>
      </c>
      <c r="F106" s="332" t="s">
        <v>165</v>
      </c>
      <c r="G106" s="333" t="s">
        <v>156</v>
      </c>
      <c r="H106" s="334">
        <v>3</v>
      </c>
      <c r="I106" s="108"/>
      <c r="J106" s="335">
        <f>ROUND(I106*H106,2)</f>
        <v>0</v>
      </c>
      <c r="K106" s="332" t="s">
        <v>144</v>
      </c>
      <c r="L106" s="31"/>
      <c r="M106" s="109" t="s">
        <v>3</v>
      </c>
      <c r="N106" s="110" t="s">
        <v>42</v>
      </c>
      <c r="O106" s="49"/>
      <c r="P106" s="111">
        <f>O106*H106</f>
        <v>0</v>
      </c>
      <c r="Q106" s="111">
        <v>5E-05</v>
      </c>
      <c r="R106" s="111">
        <f>Q106*H106</f>
        <v>0.00015000000000000001</v>
      </c>
      <c r="S106" s="111">
        <v>0</v>
      </c>
      <c r="T106" s="112">
        <f>S106*H106</f>
        <v>0</v>
      </c>
      <c r="U106" s="30"/>
      <c r="V106" s="30"/>
      <c r="W106" s="30"/>
      <c r="X106" s="30"/>
      <c r="Y106" s="30"/>
      <c r="Z106" s="30"/>
      <c r="AA106" s="30"/>
      <c r="AB106" s="30"/>
      <c r="AC106" s="30"/>
      <c r="AD106" s="30"/>
      <c r="AE106" s="30"/>
      <c r="AR106" s="113" t="s">
        <v>90</v>
      </c>
      <c r="AT106" s="113" t="s">
        <v>140</v>
      </c>
      <c r="AU106" s="113" t="s">
        <v>80</v>
      </c>
      <c r="AY106" s="17" t="s">
        <v>138</v>
      </c>
      <c r="BE106" s="114">
        <f>IF(N106="základní",J106,0)</f>
        <v>0</v>
      </c>
      <c r="BF106" s="114">
        <f>IF(N106="snížená",J106,0)</f>
        <v>0</v>
      </c>
      <c r="BG106" s="114">
        <f>IF(N106="zákl. přenesená",J106,0)</f>
        <v>0</v>
      </c>
      <c r="BH106" s="114">
        <f>IF(N106="sníž. přenesená",J106,0)</f>
        <v>0</v>
      </c>
      <c r="BI106" s="114">
        <f>IF(N106="nulová",J106,0)</f>
        <v>0</v>
      </c>
      <c r="BJ106" s="17" t="s">
        <v>78</v>
      </c>
      <c r="BK106" s="114">
        <f>ROUND(I106*H106,2)</f>
        <v>0</v>
      </c>
      <c r="BL106" s="17" t="s">
        <v>90</v>
      </c>
      <c r="BM106" s="113" t="s">
        <v>166</v>
      </c>
    </row>
    <row r="107" spans="1:47" s="2" customFormat="1" ht="144">
      <c r="A107" s="30"/>
      <c r="B107" s="273"/>
      <c r="C107" s="275"/>
      <c r="D107" s="317" t="s">
        <v>146</v>
      </c>
      <c r="E107" s="275"/>
      <c r="F107" s="318" t="s">
        <v>167</v>
      </c>
      <c r="G107" s="275"/>
      <c r="H107" s="275"/>
      <c r="I107" s="275"/>
      <c r="J107" s="275"/>
      <c r="K107" s="275"/>
      <c r="L107" s="31"/>
      <c r="M107" s="115"/>
      <c r="N107" s="116"/>
      <c r="O107" s="49"/>
      <c r="P107" s="49"/>
      <c r="Q107" s="49"/>
      <c r="R107" s="49"/>
      <c r="S107" s="49"/>
      <c r="T107" s="50"/>
      <c r="U107" s="30"/>
      <c r="V107" s="30"/>
      <c r="W107" s="30"/>
      <c r="X107" s="30"/>
      <c r="Y107" s="30"/>
      <c r="Z107" s="30"/>
      <c r="AA107" s="30"/>
      <c r="AB107" s="30"/>
      <c r="AC107" s="30"/>
      <c r="AD107" s="30"/>
      <c r="AE107" s="30"/>
      <c r="AT107" s="17" t="s">
        <v>146</v>
      </c>
      <c r="AU107" s="17" t="s">
        <v>80</v>
      </c>
    </row>
    <row r="108" spans="2:51" s="13" customFormat="1" ht="12">
      <c r="B108" s="319"/>
      <c r="C108" s="320"/>
      <c r="D108" s="317" t="s">
        <v>148</v>
      </c>
      <c r="E108" s="321" t="s">
        <v>3</v>
      </c>
      <c r="F108" s="322" t="s">
        <v>159</v>
      </c>
      <c r="G108" s="320"/>
      <c r="H108" s="323">
        <v>3</v>
      </c>
      <c r="I108" s="320"/>
      <c r="J108" s="320"/>
      <c r="K108" s="320"/>
      <c r="L108" s="117"/>
      <c r="M108" s="119"/>
      <c r="N108" s="120"/>
      <c r="O108" s="120"/>
      <c r="P108" s="120"/>
      <c r="Q108" s="120"/>
      <c r="R108" s="120"/>
      <c r="S108" s="120"/>
      <c r="T108" s="121"/>
      <c r="AT108" s="118" t="s">
        <v>148</v>
      </c>
      <c r="AU108" s="118" t="s">
        <v>80</v>
      </c>
      <c r="AV108" s="13" t="s">
        <v>80</v>
      </c>
      <c r="AW108" s="13" t="s">
        <v>33</v>
      </c>
      <c r="AX108" s="13" t="s">
        <v>78</v>
      </c>
      <c r="AY108" s="118" t="s">
        <v>138</v>
      </c>
    </row>
    <row r="109" spans="1:65" s="2" customFormat="1" ht="48" customHeight="1">
      <c r="A109" s="30"/>
      <c r="B109" s="273"/>
      <c r="C109" s="330" t="s">
        <v>96</v>
      </c>
      <c r="D109" s="330" t="s">
        <v>140</v>
      </c>
      <c r="E109" s="331" t="s">
        <v>168</v>
      </c>
      <c r="F109" s="332" t="s">
        <v>169</v>
      </c>
      <c r="G109" s="333" t="s">
        <v>170</v>
      </c>
      <c r="H109" s="334">
        <v>38.4</v>
      </c>
      <c r="I109" s="108"/>
      <c r="J109" s="335">
        <f>ROUND(I109*H109,2)</f>
        <v>0</v>
      </c>
      <c r="K109" s="332" t="s">
        <v>144</v>
      </c>
      <c r="L109" s="31"/>
      <c r="M109" s="109" t="s">
        <v>3</v>
      </c>
      <c r="N109" s="110" t="s">
        <v>42</v>
      </c>
      <c r="O109" s="49"/>
      <c r="P109" s="111">
        <f>O109*H109</f>
        <v>0</v>
      </c>
      <c r="Q109" s="111">
        <v>0</v>
      </c>
      <c r="R109" s="111">
        <f>Q109*H109</f>
        <v>0</v>
      </c>
      <c r="S109" s="111">
        <v>0</v>
      </c>
      <c r="T109" s="112">
        <f>S109*H109</f>
        <v>0</v>
      </c>
      <c r="U109" s="30"/>
      <c r="V109" s="30"/>
      <c r="W109" s="30"/>
      <c r="X109" s="30"/>
      <c r="Y109" s="30"/>
      <c r="Z109" s="30"/>
      <c r="AA109" s="30"/>
      <c r="AB109" s="30"/>
      <c r="AC109" s="30"/>
      <c r="AD109" s="30"/>
      <c r="AE109" s="30"/>
      <c r="AR109" s="113" t="s">
        <v>90</v>
      </c>
      <c r="AT109" s="113" t="s">
        <v>140</v>
      </c>
      <c r="AU109" s="113" t="s">
        <v>80</v>
      </c>
      <c r="AY109" s="17" t="s">
        <v>138</v>
      </c>
      <c r="BE109" s="114">
        <f>IF(N109="základní",J109,0)</f>
        <v>0</v>
      </c>
      <c r="BF109" s="114">
        <f>IF(N109="snížená",J109,0)</f>
        <v>0</v>
      </c>
      <c r="BG109" s="114">
        <f>IF(N109="zákl. přenesená",J109,0)</f>
        <v>0</v>
      </c>
      <c r="BH109" s="114">
        <f>IF(N109="sníž. přenesená",J109,0)</f>
        <v>0</v>
      </c>
      <c r="BI109" s="114">
        <f>IF(N109="nulová",J109,0)</f>
        <v>0</v>
      </c>
      <c r="BJ109" s="17" t="s">
        <v>78</v>
      </c>
      <c r="BK109" s="114">
        <f>ROUND(I109*H109,2)</f>
        <v>0</v>
      </c>
      <c r="BL109" s="17" t="s">
        <v>90</v>
      </c>
      <c r="BM109" s="113" t="s">
        <v>171</v>
      </c>
    </row>
    <row r="110" spans="1:47" s="2" customFormat="1" ht="307.2">
      <c r="A110" s="30"/>
      <c r="B110" s="273"/>
      <c r="C110" s="275"/>
      <c r="D110" s="317" t="s">
        <v>146</v>
      </c>
      <c r="E110" s="275"/>
      <c r="F110" s="318" t="s">
        <v>172</v>
      </c>
      <c r="G110" s="275"/>
      <c r="H110" s="275"/>
      <c r="I110" s="275"/>
      <c r="J110" s="275"/>
      <c r="K110" s="275"/>
      <c r="L110" s="31"/>
      <c r="M110" s="115"/>
      <c r="N110" s="116"/>
      <c r="O110" s="49"/>
      <c r="P110" s="49"/>
      <c r="Q110" s="49"/>
      <c r="R110" s="49"/>
      <c r="S110" s="49"/>
      <c r="T110" s="50"/>
      <c r="U110" s="30"/>
      <c r="V110" s="30"/>
      <c r="W110" s="30"/>
      <c r="X110" s="30"/>
      <c r="Y110" s="30"/>
      <c r="Z110" s="30"/>
      <c r="AA110" s="30"/>
      <c r="AB110" s="30"/>
      <c r="AC110" s="30"/>
      <c r="AD110" s="30"/>
      <c r="AE110" s="30"/>
      <c r="AT110" s="17" t="s">
        <v>146</v>
      </c>
      <c r="AU110" s="17" t="s">
        <v>80</v>
      </c>
    </row>
    <row r="111" spans="2:51" s="13" customFormat="1" ht="12">
      <c r="B111" s="319"/>
      <c r="C111" s="320"/>
      <c r="D111" s="317" t="s">
        <v>148</v>
      </c>
      <c r="E111" s="321" t="s">
        <v>3</v>
      </c>
      <c r="F111" s="322" t="s">
        <v>173</v>
      </c>
      <c r="G111" s="320"/>
      <c r="H111" s="323">
        <v>38.4</v>
      </c>
      <c r="I111" s="320"/>
      <c r="J111" s="320"/>
      <c r="K111" s="320"/>
      <c r="L111" s="117"/>
      <c r="M111" s="119"/>
      <c r="N111" s="120"/>
      <c r="O111" s="120"/>
      <c r="P111" s="120"/>
      <c r="Q111" s="120"/>
      <c r="R111" s="120"/>
      <c r="S111" s="120"/>
      <c r="T111" s="121"/>
      <c r="AT111" s="118" t="s">
        <v>148</v>
      </c>
      <c r="AU111" s="118" t="s">
        <v>80</v>
      </c>
      <c r="AV111" s="13" t="s">
        <v>80</v>
      </c>
      <c r="AW111" s="13" t="s">
        <v>33</v>
      </c>
      <c r="AX111" s="13" t="s">
        <v>78</v>
      </c>
      <c r="AY111" s="118" t="s">
        <v>138</v>
      </c>
    </row>
    <row r="112" spans="1:65" s="2" customFormat="1" ht="48" customHeight="1">
      <c r="A112" s="30"/>
      <c r="B112" s="273"/>
      <c r="C112" s="330" t="s">
        <v>99</v>
      </c>
      <c r="D112" s="330" t="s">
        <v>140</v>
      </c>
      <c r="E112" s="331" t="s">
        <v>174</v>
      </c>
      <c r="F112" s="332" t="s">
        <v>175</v>
      </c>
      <c r="G112" s="333" t="s">
        <v>170</v>
      </c>
      <c r="H112" s="334">
        <v>376.7</v>
      </c>
      <c r="I112" s="108"/>
      <c r="J112" s="335">
        <f>ROUND(I112*H112,2)</f>
        <v>0</v>
      </c>
      <c r="K112" s="332" t="s">
        <v>144</v>
      </c>
      <c r="L112" s="31"/>
      <c r="M112" s="109" t="s">
        <v>3</v>
      </c>
      <c r="N112" s="110" t="s">
        <v>42</v>
      </c>
      <c r="O112" s="49"/>
      <c r="P112" s="111">
        <f>O112*H112</f>
        <v>0</v>
      </c>
      <c r="Q112" s="111">
        <v>0</v>
      </c>
      <c r="R112" s="111">
        <f>Q112*H112</f>
        <v>0</v>
      </c>
      <c r="S112" s="111">
        <v>0</v>
      </c>
      <c r="T112" s="112">
        <f>S112*H112</f>
        <v>0</v>
      </c>
      <c r="U112" s="30"/>
      <c r="V112" s="30"/>
      <c r="W112" s="30"/>
      <c r="X112" s="30"/>
      <c r="Y112" s="30"/>
      <c r="Z112" s="30"/>
      <c r="AA112" s="30"/>
      <c r="AB112" s="30"/>
      <c r="AC112" s="30"/>
      <c r="AD112" s="30"/>
      <c r="AE112" s="30"/>
      <c r="AR112" s="113" t="s">
        <v>90</v>
      </c>
      <c r="AT112" s="113" t="s">
        <v>140</v>
      </c>
      <c r="AU112" s="113" t="s">
        <v>80</v>
      </c>
      <c r="AY112" s="17" t="s">
        <v>138</v>
      </c>
      <c r="BE112" s="114">
        <f>IF(N112="základní",J112,0)</f>
        <v>0</v>
      </c>
      <c r="BF112" s="114">
        <f>IF(N112="snížená",J112,0)</f>
        <v>0</v>
      </c>
      <c r="BG112" s="114">
        <f>IF(N112="zákl. přenesená",J112,0)</f>
        <v>0</v>
      </c>
      <c r="BH112" s="114">
        <f>IF(N112="sníž. přenesená",J112,0)</f>
        <v>0</v>
      </c>
      <c r="BI112" s="114">
        <f>IF(N112="nulová",J112,0)</f>
        <v>0</v>
      </c>
      <c r="BJ112" s="17" t="s">
        <v>78</v>
      </c>
      <c r="BK112" s="114">
        <f>ROUND(I112*H112,2)</f>
        <v>0</v>
      </c>
      <c r="BL112" s="17" t="s">
        <v>90</v>
      </c>
      <c r="BM112" s="113" t="s">
        <v>176</v>
      </c>
    </row>
    <row r="113" spans="1:47" s="2" customFormat="1" ht="134.4">
      <c r="A113" s="30"/>
      <c r="B113" s="273"/>
      <c r="C113" s="275"/>
      <c r="D113" s="317" t="s">
        <v>146</v>
      </c>
      <c r="E113" s="275"/>
      <c r="F113" s="318" t="s">
        <v>177</v>
      </c>
      <c r="G113" s="275"/>
      <c r="H113" s="275"/>
      <c r="I113" s="275"/>
      <c r="J113" s="275"/>
      <c r="K113" s="275"/>
      <c r="L113" s="31"/>
      <c r="M113" s="115"/>
      <c r="N113" s="116"/>
      <c r="O113" s="49"/>
      <c r="P113" s="49"/>
      <c r="Q113" s="49"/>
      <c r="R113" s="49"/>
      <c r="S113" s="49"/>
      <c r="T113" s="50"/>
      <c r="U113" s="30"/>
      <c r="V113" s="30"/>
      <c r="W113" s="30"/>
      <c r="X113" s="30"/>
      <c r="Y113" s="30"/>
      <c r="Z113" s="30"/>
      <c r="AA113" s="30"/>
      <c r="AB113" s="30"/>
      <c r="AC113" s="30"/>
      <c r="AD113" s="30"/>
      <c r="AE113" s="30"/>
      <c r="AT113" s="17" t="s">
        <v>146</v>
      </c>
      <c r="AU113" s="17" t="s">
        <v>80</v>
      </c>
    </row>
    <row r="114" spans="2:51" s="13" customFormat="1" ht="12">
      <c r="B114" s="319"/>
      <c r="C114" s="320"/>
      <c r="D114" s="317" t="s">
        <v>148</v>
      </c>
      <c r="E114" s="321" t="s">
        <v>3</v>
      </c>
      <c r="F114" s="322" t="s">
        <v>178</v>
      </c>
      <c r="G114" s="320"/>
      <c r="H114" s="323">
        <v>343.8</v>
      </c>
      <c r="I114" s="320"/>
      <c r="J114" s="320"/>
      <c r="K114" s="320"/>
      <c r="L114" s="117"/>
      <c r="M114" s="119"/>
      <c r="N114" s="120"/>
      <c r="O114" s="120"/>
      <c r="P114" s="120"/>
      <c r="Q114" s="120"/>
      <c r="R114" s="120"/>
      <c r="S114" s="120"/>
      <c r="T114" s="121"/>
      <c r="AT114" s="118" t="s">
        <v>148</v>
      </c>
      <c r="AU114" s="118" t="s">
        <v>80</v>
      </c>
      <c r="AV114" s="13" t="s">
        <v>80</v>
      </c>
      <c r="AW114" s="13" t="s">
        <v>33</v>
      </c>
      <c r="AX114" s="13" t="s">
        <v>71</v>
      </c>
      <c r="AY114" s="118" t="s">
        <v>138</v>
      </c>
    </row>
    <row r="115" spans="2:51" s="13" customFormat="1" ht="12">
      <c r="B115" s="319"/>
      <c r="C115" s="320"/>
      <c r="D115" s="317" t="s">
        <v>148</v>
      </c>
      <c r="E115" s="321" t="s">
        <v>3</v>
      </c>
      <c r="F115" s="322" t="s">
        <v>179</v>
      </c>
      <c r="G115" s="320"/>
      <c r="H115" s="323">
        <v>32.9</v>
      </c>
      <c r="I115" s="320"/>
      <c r="J115" s="320"/>
      <c r="K115" s="320"/>
      <c r="L115" s="117"/>
      <c r="M115" s="119"/>
      <c r="N115" s="120"/>
      <c r="O115" s="120"/>
      <c r="P115" s="120"/>
      <c r="Q115" s="120"/>
      <c r="R115" s="120"/>
      <c r="S115" s="120"/>
      <c r="T115" s="121"/>
      <c r="AT115" s="118" t="s">
        <v>148</v>
      </c>
      <c r="AU115" s="118" t="s">
        <v>80</v>
      </c>
      <c r="AV115" s="13" t="s">
        <v>80</v>
      </c>
      <c r="AW115" s="13" t="s">
        <v>33</v>
      </c>
      <c r="AX115" s="13" t="s">
        <v>71</v>
      </c>
      <c r="AY115" s="118" t="s">
        <v>138</v>
      </c>
    </row>
    <row r="116" spans="2:51" s="14" customFormat="1" ht="12">
      <c r="B116" s="324"/>
      <c r="C116" s="325"/>
      <c r="D116" s="317" t="s">
        <v>148</v>
      </c>
      <c r="E116" s="326" t="s">
        <v>3</v>
      </c>
      <c r="F116" s="327" t="s">
        <v>180</v>
      </c>
      <c r="G116" s="325"/>
      <c r="H116" s="328">
        <v>376.7</v>
      </c>
      <c r="I116" s="325"/>
      <c r="J116" s="325"/>
      <c r="K116" s="325"/>
      <c r="L116" s="122"/>
      <c r="M116" s="124"/>
      <c r="N116" s="125"/>
      <c r="O116" s="125"/>
      <c r="P116" s="125"/>
      <c r="Q116" s="125"/>
      <c r="R116" s="125"/>
      <c r="S116" s="125"/>
      <c r="T116" s="126"/>
      <c r="AT116" s="123" t="s">
        <v>148</v>
      </c>
      <c r="AU116" s="123" t="s">
        <v>80</v>
      </c>
      <c r="AV116" s="14" t="s">
        <v>90</v>
      </c>
      <c r="AW116" s="14" t="s">
        <v>33</v>
      </c>
      <c r="AX116" s="14" t="s">
        <v>78</v>
      </c>
      <c r="AY116" s="123" t="s">
        <v>138</v>
      </c>
    </row>
    <row r="117" spans="1:65" s="2" customFormat="1" ht="48" customHeight="1">
      <c r="A117" s="30"/>
      <c r="B117" s="273"/>
      <c r="C117" s="330" t="s">
        <v>181</v>
      </c>
      <c r="D117" s="330" t="s">
        <v>140</v>
      </c>
      <c r="E117" s="331" t="s">
        <v>182</v>
      </c>
      <c r="F117" s="332" t="s">
        <v>183</v>
      </c>
      <c r="G117" s="333" t="s">
        <v>170</v>
      </c>
      <c r="H117" s="334">
        <v>376.7</v>
      </c>
      <c r="I117" s="108"/>
      <c r="J117" s="335">
        <f>ROUND(I117*H117,2)</f>
        <v>0</v>
      </c>
      <c r="K117" s="332" t="s">
        <v>144</v>
      </c>
      <c r="L117" s="31"/>
      <c r="M117" s="109" t="s">
        <v>3</v>
      </c>
      <c r="N117" s="110" t="s">
        <v>42</v>
      </c>
      <c r="O117" s="49"/>
      <c r="P117" s="111">
        <f>O117*H117</f>
        <v>0</v>
      </c>
      <c r="Q117" s="111">
        <v>0</v>
      </c>
      <c r="R117" s="111">
        <f>Q117*H117</f>
        <v>0</v>
      </c>
      <c r="S117" s="111">
        <v>0</v>
      </c>
      <c r="T117" s="112">
        <f>S117*H117</f>
        <v>0</v>
      </c>
      <c r="U117" s="30"/>
      <c r="V117" s="30"/>
      <c r="W117" s="30"/>
      <c r="X117" s="30"/>
      <c r="Y117" s="30"/>
      <c r="Z117" s="30"/>
      <c r="AA117" s="30"/>
      <c r="AB117" s="30"/>
      <c r="AC117" s="30"/>
      <c r="AD117" s="30"/>
      <c r="AE117" s="30"/>
      <c r="AR117" s="113" t="s">
        <v>90</v>
      </c>
      <c r="AT117" s="113" t="s">
        <v>140</v>
      </c>
      <c r="AU117" s="113" t="s">
        <v>80</v>
      </c>
      <c r="AY117" s="17" t="s">
        <v>138</v>
      </c>
      <c r="BE117" s="114">
        <f>IF(N117="základní",J117,0)</f>
        <v>0</v>
      </c>
      <c r="BF117" s="114">
        <f>IF(N117="snížená",J117,0)</f>
        <v>0</v>
      </c>
      <c r="BG117" s="114">
        <f>IF(N117="zákl. přenesená",J117,0)</f>
        <v>0</v>
      </c>
      <c r="BH117" s="114">
        <f>IF(N117="sníž. přenesená",J117,0)</f>
        <v>0</v>
      </c>
      <c r="BI117" s="114">
        <f>IF(N117="nulová",J117,0)</f>
        <v>0</v>
      </c>
      <c r="BJ117" s="17" t="s">
        <v>78</v>
      </c>
      <c r="BK117" s="114">
        <f>ROUND(I117*H117,2)</f>
        <v>0</v>
      </c>
      <c r="BL117" s="17" t="s">
        <v>90</v>
      </c>
      <c r="BM117" s="113" t="s">
        <v>184</v>
      </c>
    </row>
    <row r="118" spans="1:47" s="2" customFormat="1" ht="134.4">
      <c r="A118" s="30"/>
      <c r="B118" s="273"/>
      <c r="C118" s="275"/>
      <c r="D118" s="317" t="s">
        <v>146</v>
      </c>
      <c r="E118" s="275"/>
      <c r="F118" s="318" t="s">
        <v>177</v>
      </c>
      <c r="G118" s="275"/>
      <c r="H118" s="275"/>
      <c r="I118" s="275"/>
      <c r="J118" s="275"/>
      <c r="K118" s="275"/>
      <c r="L118" s="31"/>
      <c r="M118" s="115"/>
      <c r="N118" s="116"/>
      <c r="O118" s="49"/>
      <c r="P118" s="49"/>
      <c r="Q118" s="49"/>
      <c r="R118" s="49"/>
      <c r="S118" s="49"/>
      <c r="T118" s="50"/>
      <c r="U118" s="30"/>
      <c r="V118" s="30"/>
      <c r="W118" s="30"/>
      <c r="X118" s="30"/>
      <c r="Y118" s="30"/>
      <c r="Z118" s="30"/>
      <c r="AA118" s="30"/>
      <c r="AB118" s="30"/>
      <c r="AC118" s="30"/>
      <c r="AD118" s="30"/>
      <c r="AE118" s="30"/>
      <c r="AT118" s="17" t="s">
        <v>146</v>
      </c>
      <c r="AU118" s="17" t="s">
        <v>80</v>
      </c>
    </row>
    <row r="119" spans="1:65" s="2" customFormat="1" ht="36" customHeight="1">
      <c r="A119" s="30"/>
      <c r="B119" s="273"/>
      <c r="C119" s="330" t="s">
        <v>185</v>
      </c>
      <c r="D119" s="330" t="s">
        <v>140</v>
      </c>
      <c r="E119" s="331" t="s">
        <v>186</v>
      </c>
      <c r="F119" s="332" t="s">
        <v>187</v>
      </c>
      <c r="G119" s="333" t="s">
        <v>170</v>
      </c>
      <c r="H119" s="334">
        <v>50.33</v>
      </c>
      <c r="I119" s="108"/>
      <c r="J119" s="335">
        <f>ROUND(I119*H119,2)</f>
        <v>0</v>
      </c>
      <c r="K119" s="332" t="s">
        <v>144</v>
      </c>
      <c r="L119" s="31"/>
      <c r="M119" s="109" t="s">
        <v>3</v>
      </c>
      <c r="N119" s="110" t="s">
        <v>42</v>
      </c>
      <c r="O119" s="49"/>
      <c r="P119" s="111">
        <f>O119*H119</f>
        <v>0</v>
      </c>
      <c r="Q119" s="111">
        <v>0</v>
      </c>
      <c r="R119" s="111">
        <f>Q119*H119</f>
        <v>0</v>
      </c>
      <c r="S119" s="111">
        <v>0</v>
      </c>
      <c r="T119" s="112">
        <f>S119*H119</f>
        <v>0</v>
      </c>
      <c r="U119" s="30"/>
      <c r="V119" s="30"/>
      <c r="W119" s="30"/>
      <c r="X119" s="30"/>
      <c r="Y119" s="30"/>
      <c r="Z119" s="30"/>
      <c r="AA119" s="30"/>
      <c r="AB119" s="30"/>
      <c r="AC119" s="30"/>
      <c r="AD119" s="30"/>
      <c r="AE119" s="30"/>
      <c r="AR119" s="113" t="s">
        <v>90</v>
      </c>
      <c r="AT119" s="113" t="s">
        <v>140</v>
      </c>
      <c r="AU119" s="113" t="s">
        <v>80</v>
      </c>
      <c r="AY119" s="17" t="s">
        <v>138</v>
      </c>
      <c r="BE119" s="114">
        <f>IF(N119="základní",J119,0)</f>
        <v>0</v>
      </c>
      <c r="BF119" s="114">
        <f>IF(N119="snížená",J119,0)</f>
        <v>0</v>
      </c>
      <c r="BG119" s="114">
        <f>IF(N119="zákl. přenesená",J119,0)</f>
        <v>0</v>
      </c>
      <c r="BH119" s="114">
        <f>IF(N119="sníž. přenesená",J119,0)</f>
        <v>0</v>
      </c>
      <c r="BI119" s="114">
        <f>IF(N119="nulová",J119,0)</f>
        <v>0</v>
      </c>
      <c r="BJ119" s="17" t="s">
        <v>78</v>
      </c>
      <c r="BK119" s="114">
        <f>ROUND(I119*H119,2)</f>
        <v>0</v>
      </c>
      <c r="BL119" s="17" t="s">
        <v>90</v>
      </c>
      <c r="BM119" s="113" t="s">
        <v>188</v>
      </c>
    </row>
    <row r="120" spans="1:47" s="2" customFormat="1" ht="134.4">
      <c r="A120" s="30"/>
      <c r="B120" s="273"/>
      <c r="C120" s="275"/>
      <c r="D120" s="317" t="s">
        <v>146</v>
      </c>
      <c r="E120" s="275"/>
      <c r="F120" s="318" t="s">
        <v>189</v>
      </c>
      <c r="G120" s="275"/>
      <c r="H120" s="275"/>
      <c r="I120" s="275"/>
      <c r="J120" s="275"/>
      <c r="K120" s="275"/>
      <c r="L120" s="31"/>
      <c r="M120" s="115"/>
      <c r="N120" s="116"/>
      <c r="O120" s="49"/>
      <c r="P120" s="49"/>
      <c r="Q120" s="49"/>
      <c r="R120" s="49"/>
      <c r="S120" s="49"/>
      <c r="T120" s="50"/>
      <c r="U120" s="30"/>
      <c r="V120" s="30"/>
      <c r="W120" s="30"/>
      <c r="X120" s="30"/>
      <c r="Y120" s="30"/>
      <c r="Z120" s="30"/>
      <c r="AA120" s="30"/>
      <c r="AB120" s="30"/>
      <c r="AC120" s="30"/>
      <c r="AD120" s="30"/>
      <c r="AE120" s="30"/>
      <c r="AT120" s="17" t="s">
        <v>146</v>
      </c>
      <c r="AU120" s="17" t="s">
        <v>80</v>
      </c>
    </row>
    <row r="121" spans="2:51" s="13" customFormat="1" ht="12">
      <c r="B121" s="319"/>
      <c r="C121" s="320"/>
      <c r="D121" s="317" t="s">
        <v>148</v>
      </c>
      <c r="E121" s="321" t="s">
        <v>3</v>
      </c>
      <c r="F121" s="322" t="s">
        <v>190</v>
      </c>
      <c r="G121" s="320"/>
      <c r="H121" s="323">
        <v>50.33</v>
      </c>
      <c r="I121" s="320"/>
      <c r="J121" s="320"/>
      <c r="K121" s="320"/>
      <c r="L121" s="117"/>
      <c r="M121" s="119"/>
      <c r="N121" s="120"/>
      <c r="O121" s="120"/>
      <c r="P121" s="120"/>
      <c r="Q121" s="120"/>
      <c r="R121" s="120"/>
      <c r="S121" s="120"/>
      <c r="T121" s="121"/>
      <c r="AT121" s="118" t="s">
        <v>148</v>
      </c>
      <c r="AU121" s="118" t="s">
        <v>80</v>
      </c>
      <c r="AV121" s="13" t="s">
        <v>80</v>
      </c>
      <c r="AW121" s="13" t="s">
        <v>33</v>
      </c>
      <c r="AX121" s="13" t="s">
        <v>78</v>
      </c>
      <c r="AY121" s="118" t="s">
        <v>138</v>
      </c>
    </row>
    <row r="122" spans="1:65" s="2" customFormat="1" ht="24" customHeight="1">
      <c r="A122" s="30"/>
      <c r="B122" s="273"/>
      <c r="C122" s="330" t="s">
        <v>191</v>
      </c>
      <c r="D122" s="330" t="s">
        <v>140</v>
      </c>
      <c r="E122" s="331" t="s">
        <v>192</v>
      </c>
      <c r="F122" s="332" t="s">
        <v>193</v>
      </c>
      <c r="G122" s="333" t="s">
        <v>170</v>
      </c>
      <c r="H122" s="334">
        <v>343.8</v>
      </c>
      <c r="I122" s="108"/>
      <c r="J122" s="335">
        <f>ROUND(I122*H122,2)</f>
        <v>0</v>
      </c>
      <c r="K122" s="332" t="s">
        <v>3</v>
      </c>
      <c r="L122" s="31"/>
      <c r="M122" s="109" t="s">
        <v>3</v>
      </c>
      <c r="N122" s="110" t="s">
        <v>42</v>
      </c>
      <c r="O122" s="49"/>
      <c r="P122" s="111">
        <f>O122*H122</f>
        <v>0</v>
      </c>
      <c r="Q122" s="111">
        <v>0</v>
      </c>
      <c r="R122" s="111">
        <f>Q122*H122</f>
        <v>0</v>
      </c>
      <c r="S122" s="111">
        <v>0</v>
      </c>
      <c r="T122" s="112">
        <f>S122*H122</f>
        <v>0</v>
      </c>
      <c r="U122" s="30"/>
      <c r="V122" s="30"/>
      <c r="W122" s="30"/>
      <c r="X122" s="30"/>
      <c r="Y122" s="30"/>
      <c r="Z122" s="30"/>
      <c r="AA122" s="30"/>
      <c r="AB122" s="30"/>
      <c r="AC122" s="30"/>
      <c r="AD122" s="30"/>
      <c r="AE122" s="30"/>
      <c r="AR122" s="113" t="s">
        <v>90</v>
      </c>
      <c r="AT122" s="113" t="s">
        <v>140</v>
      </c>
      <c r="AU122" s="113" t="s">
        <v>80</v>
      </c>
      <c r="AY122" s="17" t="s">
        <v>138</v>
      </c>
      <c r="BE122" s="114">
        <f>IF(N122="základní",J122,0)</f>
        <v>0</v>
      </c>
      <c r="BF122" s="114">
        <f>IF(N122="snížená",J122,0)</f>
        <v>0</v>
      </c>
      <c r="BG122" s="114">
        <f>IF(N122="zákl. přenesená",J122,0)</f>
        <v>0</v>
      </c>
      <c r="BH122" s="114">
        <f>IF(N122="sníž. přenesená",J122,0)</f>
        <v>0</v>
      </c>
      <c r="BI122" s="114">
        <f>IF(N122="nulová",J122,0)</f>
        <v>0</v>
      </c>
      <c r="BJ122" s="17" t="s">
        <v>78</v>
      </c>
      <c r="BK122" s="114">
        <f>ROUND(I122*H122,2)</f>
        <v>0</v>
      </c>
      <c r="BL122" s="17" t="s">
        <v>90</v>
      </c>
      <c r="BM122" s="113" t="s">
        <v>194</v>
      </c>
    </row>
    <row r="123" spans="1:65" s="2" customFormat="1" ht="36" customHeight="1">
      <c r="A123" s="30"/>
      <c r="B123" s="273"/>
      <c r="C123" s="330" t="s">
        <v>195</v>
      </c>
      <c r="D123" s="330" t="s">
        <v>140</v>
      </c>
      <c r="E123" s="331" t="s">
        <v>196</v>
      </c>
      <c r="F123" s="332" t="s">
        <v>197</v>
      </c>
      <c r="G123" s="333" t="s">
        <v>170</v>
      </c>
      <c r="H123" s="334">
        <v>76.4</v>
      </c>
      <c r="I123" s="108"/>
      <c r="J123" s="335">
        <f>ROUND(I123*H123,2)</f>
        <v>0</v>
      </c>
      <c r="K123" s="332" t="s">
        <v>144</v>
      </c>
      <c r="L123" s="31"/>
      <c r="M123" s="109" t="s">
        <v>3</v>
      </c>
      <c r="N123" s="110" t="s">
        <v>42</v>
      </c>
      <c r="O123" s="49"/>
      <c r="P123" s="111">
        <f>O123*H123</f>
        <v>0</v>
      </c>
      <c r="Q123" s="111">
        <v>0</v>
      </c>
      <c r="R123" s="111">
        <f>Q123*H123</f>
        <v>0</v>
      </c>
      <c r="S123" s="111">
        <v>0</v>
      </c>
      <c r="T123" s="112">
        <f>S123*H123</f>
        <v>0</v>
      </c>
      <c r="U123" s="30"/>
      <c r="V123" s="30"/>
      <c r="W123" s="30"/>
      <c r="X123" s="30"/>
      <c r="Y123" s="30"/>
      <c r="Z123" s="30"/>
      <c r="AA123" s="30"/>
      <c r="AB123" s="30"/>
      <c r="AC123" s="30"/>
      <c r="AD123" s="30"/>
      <c r="AE123" s="30"/>
      <c r="AR123" s="113" t="s">
        <v>90</v>
      </c>
      <c r="AT123" s="113" t="s">
        <v>140</v>
      </c>
      <c r="AU123" s="113" t="s">
        <v>80</v>
      </c>
      <c r="AY123" s="17" t="s">
        <v>138</v>
      </c>
      <c r="BE123" s="114">
        <f>IF(N123="základní",J123,0)</f>
        <v>0</v>
      </c>
      <c r="BF123" s="114">
        <f>IF(N123="snížená",J123,0)</f>
        <v>0</v>
      </c>
      <c r="BG123" s="114">
        <f>IF(N123="zákl. přenesená",J123,0)</f>
        <v>0</v>
      </c>
      <c r="BH123" s="114">
        <f>IF(N123="sníž. přenesená",J123,0)</f>
        <v>0</v>
      </c>
      <c r="BI123" s="114">
        <f>IF(N123="nulová",J123,0)</f>
        <v>0</v>
      </c>
      <c r="BJ123" s="17" t="s">
        <v>78</v>
      </c>
      <c r="BK123" s="114">
        <f>ROUND(I123*H123,2)</f>
        <v>0</v>
      </c>
      <c r="BL123" s="17" t="s">
        <v>90</v>
      </c>
      <c r="BM123" s="113" t="s">
        <v>198</v>
      </c>
    </row>
    <row r="124" spans="1:47" s="2" customFormat="1" ht="409.6">
      <c r="A124" s="30"/>
      <c r="B124" s="273"/>
      <c r="C124" s="275"/>
      <c r="D124" s="317" t="s">
        <v>146</v>
      </c>
      <c r="E124" s="275"/>
      <c r="F124" s="318" t="s">
        <v>199</v>
      </c>
      <c r="G124" s="275"/>
      <c r="H124" s="275"/>
      <c r="I124" s="275"/>
      <c r="J124" s="275"/>
      <c r="K124" s="275"/>
      <c r="L124" s="31"/>
      <c r="M124" s="115"/>
      <c r="N124" s="116"/>
      <c r="O124" s="49"/>
      <c r="P124" s="49"/>
      <c r="Q124" s="49"/>
      <c r="R124" s="49"/>
      <c r="S124" s="49"/>
      <c r="T124" s="50"/>
      <c r="U124" s="30"/>
      <c r="V124" s="30"/>
      <c r="W124" s="30"/>
      <c r="X124" s="30"/>
      <c r="Y124" s="30"/>
      <c r="Z124" s="30"/>
      <c r="AA124" s="30"/>
      <c r="AB124" s="30"/>
      <c r="AC124" s="30"/>
      <c r="AD124" s="30"/>
      <c r="AE124" s="30"/>
      <c r="AT124" s="17" t="s">
        <v>146</v>
      </c>
      <c r="AU124" s="17" t="s">
        <v>80</v>
      </c>
    </row>
    <row r="125" spans="2:51" s="13" customFormat="1" ht="12">
      <c r="B125" s="319"/>
      <c r="C125" s="320"/>
      <c r="D125" s="317" t="s">
        <v>148</v>
      </c>
      <c r="E125" s="321" t="s">
        <v>3</v>
      </c>
      <c r="F125" s="322" t="s">
        <v>200</v>
      </c>
      <c r="G125" s="320"/>
      <c r="H125" s="323">
        <v>76.4</v>
      </c>
      <c r="I125" s="320"/>
      <c r="J125" s="320"/>
      <c r="K125" s="320"/>
      <c r="L125" s="117"/>
      <c r="M125" s="119"/>
      <c r="N125" s="120"/>
      <c r="O125" s="120"/>
      <c r="P125" s="120"/>
      <c r="Q125" s="120"/>
      <c r="R125" s="120"/>
      <c r="S125" s="120"/>
      <c r="T125" s="121"/>
      <c r="AT125" s="118" t="s">
        <v>148</v>
      </c>
      <c r="AU125" s="118" t="s">
        <v>80</v>
      </c>
      <c r="AV125" s="13" t="s">
        <v>80</v>
      </c>
      <c r="AW125" s="13" t="s">
        <v>33</v>
      </c>
      <c r="AX125" s="13" t="s">
        <v>78</v>
      </c>
      <c r="AY125" s="118" t="s">
        <v>138</v>
      </c>
    </row>
    <row r="126" spans="1:65" s="2" customFormat="1" ht="48" customHeight="1">
      <c r="A126" s="30"/>
      <c r="B126" s="273"/>
      <c r="C126" s="330" t="s">
        <v>201</v>
      </c>
      <c r="D126" s="330" t="s">
        <v>140</v>
      </c>
      <c r="E126" s="331" t="s">
        <v>202</v>
      </c>
      <c r="F126" s="332" t="s">
        <v>203</v>
      </c>
      <c r="G126" s="333" t="s">
        <v>170</v>
      </c>
      <c r="H126" s="334">
        <v>257.85</v>
      </c>
      <c r="I126" s="108"/>
      <c r="J126" s="335">
        <f>ROUND(I126*H126,2)</f>
        <v>0</v>
      </c>
      <c r="K126" s="332" t="s">
        <v>144</v>
      </c>
      <c r="L126" s="31"/>
      <c r="M126" s="109" t="s">
        <v>3</v>
      </c>
      <c r="N126" s="110" t="s">
        <v>42</v>
      </c>
      <c r="O126" s="49"/>
      <c r="P126" s="111">
        <f>O126*H126</f>
        <v>0</v>
      </c>
      <c r="Q126" s="111">
        <v>0</v>
      </c>
      <c r="R126" s="111">
        <f>Q126*H126</f>
        <v>0</v>
      </c>
      <c r="S126" s="111">
        <v>0</v>
      </c>
      <c r="T126" s="112">
        <f>S126*H126</f>
        <v>0</v>
      </c>
      <c r="U126" s="30"/>
      <c r="V126" s="30"/>
      <c r="W126" s="30"/>
      <c r="X126" s="30"/>
      <c r="Y126" s="30"/>
      <c r="Z126" s="30"/>
      <c r="AA126" s="30"/>
      <c r="AB126" s="30"/>
      <c r="AC126" s="30"/>
      <c r="AD126" s="30"/>
      <c r="AE126" s="30"/>
      <c r="AR126" s="113" t="s">
        <v>90</v>
      </c>
      <c r="AT126" s="113" t="s">
        <v>140</v>
      </c>
      <c r="AU126" s="113" t="s">
        <v>80</v>
      </c>
      <c r="AY126" s="17" t="s">
        <v>138</v>
      </c>
      <c r="BE126" s="114">
        <f>IF(N126="základní",J126,0)</f>
        <v>0</v>
      </c>
      <c r="BF126" s="114">
        <f>IF(N126="snížená",J126,0)</f>
        <v>0</v>
      </c>
      <c r="BG126" s="114">
        <f>IF(N126="zákl. přenesená",J126,0)</f>
        <v>0</v>
      </c>
      <c r="BH126" s="114">
        <f>IF(N126="sníž. přenesená",J126,0)</f>
        <v>0</v>
      </c>
      <c r="BI126" s="114">
        <f>IF(N126="nulová",J126,0)</f>
        <v>0</v>
      </c>
      <c r="BJ126" s="17" t="s">
        <v>78</v>
      </c>
      <c r="BK126" s="114">
        <f>ROUND(I126*H126,2)</f>
        <v>0</v>
      </c>
      <c r="BL126" s="17" t="s">
        <v>90</v>
      </c>
      <c r="BM126" s="113" t="s">
        <v>204</v>
      </c>
    </row>
    <row r="127" spans="1:47" s="2" customFormat="1" ht="240">
      <c r="A127" s="30"/>
      <c r="B127" s="273"/>
      <c r="C127" s="275"/>
      <c r="D127" s="317" t="s">
        <v>146</v>
      </c>
      <c r="E127" s="275"/>
      <c r="F127" s="318" t="s">
        <v>205</v>
      </c>
      <c r="G127" s="275"/>
      <c r="H127" s="275"/>
      <c r="I127" s="275"/>
      <c r="J127" s="275"/>
      <c r="K127" s="275"/>
      <c r="L127" s="31"/>
      <c r="M127" s="115"/>
      <c r="N127" s="116"/>
      <c r="O127" s="49"/>
      <c r="P127" s="49"/>
      <c r="Q127" s="49"/>
      <c r="R127" s="49"/>
      <c r="S127" s="49"/>
      <c r="T127" s="50"/>
      <c r="U127" s="30"/>
      <c r="V127" s="30"/>
      <c r="W127" s="30"/>
      <c r="X127" s="30"/>
      <c r="Y127" s="30"/>
      <c r="Z127" s="30"/>
      <c r="AA127" s="30"/>
      <c r="AB127" s="30"/>
      <c r="AC127" s="30"/>
      <c r="AD127" s="30"/>
      <c r="AE127" s="30"/>
      <c r="AT127" s="17" t="s">
        <v>146</v>
      </c>
      <c r="AU127" s="17" t="s">
        <v>80</v>
      </c>
    </row>
    <row r="128" spans="2:51" s="13" customFormat="1" ht="12">
      <c r="B128" s="319"/>
      <c r="C128" s="320"/>
      <c r="D128" s="317" t="s">
        <v>148</v>
      </c>
      <c r="E128" s="321" t="s">
        <v>3</v>
      </c>
      <c r="F128" s="322" t="s">
        <v>206</v>
      </c>
      <c r="G128" s="320"/>
      <c r="H128" s="323">
        <v>257.85</v>
      </c>
      <c r="I128" s="320"/>
      <c r="J128" s="320"/>
      <c r="K128" s="320"/>
      <c r="L128" s="117"/>
      <c r="M128" s="119"/>
      <c r="N128" s="120"/>
      <c r="O128" s="120"/>
      <c r="P128" s="120"/>
      <c r="Q128" s="120"/>
      <c r="R128" s="120"/>
      <c r="S128" s="120"/>
      <c r="T128" s="121"/>
      <c r="AT128" s="118" t="s">
        <v>148</v>
      </c>
      <c r="AU128" s="118" t="s">
        <v>80</v>
      </c>
      <c r="AV128" s="13" t="s">
        <v>80</v>
      </c>
      <c r="AW128" s="13" t="s">
        <v>33</v>
      </c>
      <c r="AX128" s="13" t="s">
        <v>71</v>
      </c>
      <c r="AY128" s="118" t="s">
        <v>138</v>
      </c>
    </row>
    <row r="129" spans="2:51" s="14" customFormat="1" ht="12">
      <c r="B129" s="324"/>
      <c r="C129" s="325"/>
      <c r="D129" s="317" t="s">
        <v>148</v>
      </c>
      <c r="E129" s="326" t="s">
        <v>3</v>
      </c>
      <c r="F129" s="327" t="s">
        <v>180</v>
      </c>
      <c r="G129" s="325"/>
      <c r="H129" s="328">
        <v>257.85</v>
      </c>
      <c r="I129" s="325"/>
      <c r="J129" s="325"/>
      <c r="K129" s="325"/>
      <c r="L129" s="122"/>
      <c r="M129" s="124"/>
      <c r="N129" s="125"/>
      <c r="O129" s="125"/>
      <c r="P129" s="125"/>
      <c r="Q129" s="125"/>
      <c r="R129" s="125"/>
      <c r="S129" s="125"/>
      <c r="T129" s="126"/>
      <c r="AT129" s="123" t="s">
        <v>148</v>
      </c>
      <c r="AU129" s="123" t="s">
        <v>80</v>
      </c>
      <c r="AV129" s="14" t="s">
        <v>90</v>
      </c>
      <c r="AW129" s="14" t="s">
        <v>33</v>
      </c>
      <c r="AX129" s="14" t="s">
        <v>78</v>
      </c>
      <c r="AY129" s="123" t="s">
        <v>138</v>
      </c>
    </row>
    <row r="130" spans="1:65" s="2" customFormat="1" ht="36" customHeight="1">
      <c r="A130" s="30"/>
      <c r="B130" s="273"/>
      <c r="C130" s="330" t="s">
        <v>207</v>
      </c>
      <c r="D130" s="330" t="s">
        <v>140</v>
      </c>
      <c r="E130" s="331" t="s">
        <v>208</v>
      </c>
      <c r="F130" s="332" t="s">
        <v>209</v>
      </c>
      <c r="G130" s="333" t="s">
        <v>156</v>
      </c>
      <c r="H130" s="334">
        <v>3</v>
      </c>
      <c r="I130" s="108"/>
      <c r="J130" s="335">
        <f>ROUND(I130*H130,2)</f>
        <v>0</v>
      </c>
      <c r="K130" s="332" t="s">
        <v>144</v>
      </c>
      <c r="L130" s="31"/>
      <c r="M130" s="109" t="s">
        <v>3</v>
      </c>
      <c r="N130" s="110" t="s">
        <v>42</v>
      </c>
      <c r="O130" s="49"/>
      <c r="P130" s="111">
        <f>O130*H130</f>
        <v>0</v>
      </c>
      <c r="Q130" s="111">
        <v>0</v>
      </c>
      <c r="R130" s="111">
        <f>Q130*H130</f>
        <v>0</v>
      </c>
      <c r="S130" s="111">
        <v>0</v>
      </c>
      <c r="T130" s="112">
        <f>S130*H130</f>
        <v>0</v>
      </c>
      <c r="U130" s="30"/>
      <c r="V130" s="30"/>
      <c r="W130" s="30"/>
      <c r="X130" s="30"/>
      <c r="Y130" s="30"/>
      <c r="Z130" s="30"/>
      <c r="AA130" s="30"/>
      <c r="AB130" s="30"/>
      <c r="AC130" s="30"/>
      <c r="AD130" s="30"/>
      <c r="AE130" s="30"/>
      <c r="AR130" s="113" t="s">
        <v>90</v>
      </c>
      <c r="AT130" s="113" t="s">
        <v>140</v>
      </c>
      <c r="AU130" s="113" t="s">
        <v>80</v>
      </c>
      <c r="AY130" s="17" t="s">
        <v>138</v>
      </c>
      <c r="BE130" s="114">
        <f>IF(N130="základní",J130,0)</f>
        <v>0</v>
      </c>
      <c r="BF130" s="114">
        <f>IF(N130="snížená",J130,0)</f>
        <v>0</v>
      </c>
      <c r="BG130" s="114">
        <f>IF(N130="zákl. přenesená",J130,0)</f>
        <v>0</v>
      </c>
      <c r="BH130" s="114">
        <f>IF(N130="sníž. přenesená",J130,0)</f>
        <v>0</v>
      </c>
      <c r="BI130" s="114">
        <f>IF(N130="nulová",J130,0)</f>
        <v>0</v>
      </c>
      <c r="BJ130" s="17" t="s">
        <v>78</v>
      </c>
      <c r="BK130" s="114">
        <f>ROUND(I130*H130,2)</f>
        <v>0</v>
      </c>
      <c r="BL130" s="17" t="s">
        <v>90</v>
      </c>
      <c r="BM130" s="113" t="s">
        <v>210</v>
      </c>
    </row>
    <row r="131" spans="1:47" s="2" customFormat="1" ht="38.4">
      <c r="A131" s="30"/>
      <c r="B131" s="273"/>
      <c r="C131" s="275"/>
      <c r="D131" s="317" t="s">
        <v>146</v>
      </c>
      <c r="E131" s="275"/>
      <c r="F131" s="318" t="s">
        <v>211</v>
      </c>
      <c r="G131" s="275"/>
      <c r="H131" s="275"/>
      <c r="I131" s="275"/>
      <c r="J131" s="275"/>
      <c r="K131" s="275"/>
      <c r="L131" s="31"/>
      <c r="M131" s="115"/>
      <c r="N131" s="116"/>
      <c r="O131" s="49"/>
      <c r="P131" s="49"/>
      <c r="Q131" s="49"/>
      <c r="R131" s="49"/>
      <c r="S131" s="49"/>
      <c r="T131" s="50"/>
      <c r="U131" s="30"/>
      <c r="V131" s="30"/>
      <c r="W131" s="30"/>
      <c r="X131" s="30"/>
      <c r="Y131" s="30"/>
      <c r="Z131" s="30"/>
      <c r="AA131" s="30"/>
      <c r="AB131" s="30"/>
      <c r="AC131" s="30"/>
      <c r="AD131" s="30"/>
      <c r="AE131" s="30"/>
      <c r="AT131" s="17" t="s">
        <v>146</v>
      </c>
      <c r="AU131" s="17" t="s">
        <v>80</v>
      </c>
    </row>
    <row r="132" spans="2:51" s="13" customFormat="1" ht="12">
      <c r="B132" s="319"/>
      <c r="C132" s="320"/>
      <c r="D132" s="317" t="s">
        <v>148</v>
      </c>
      <c r="E132" s="321" t="s">
        <v>3</v>
      </c>
      <c r="F132" s="322" t="s">
        <v>159</v>
      </c>
      <c r="G132" s="320"/>
      <c r="H132" s="323">
        <v>3</v>
      </c>
      <c r="I132" s="320"/>
      <c r="J132" s="320"/>
      <c r="K132" s="320"/>
      <c r="L132" s="117"/>
      <c r="M132" s="119"/>
      <c r="N132" s="120"/>
      <c r="O132" s="120"/>
      <c r="P132" s="120"/>
      <c r="Q132" s="120"/>
      <c r="R132" s="120"/>
      <c r="S132" s="120"/>
      <c r="T132" s="121"/>
      <c r="AT132" s="118" t="s">
        <v>148</v>
      </c>
      <c r="AU132" s="118" t="s">
        <v>80</v>
      </c>
      <c r="AV132" s="13" t="s">
        <v>80</v>
      </c>
      <c r="AW132" s="13" t="s">
        <v>33</v>
      </c>
      <c r="AX132" s="13" t="s">
        <v>78</v>
      </c>
      <c r="AY132" s="118" t="s">
        <v>138</v>
      </c>
    </row>
    <row r="133" spans="1:65" s="2" customFormat="1" ht="36" customHeight="1">
      <c r="A133" s="30"/>
      <c r="B133" s="273"/>
      <c r="C133" s="330" t="s">
        <v>212</v>
      </c>
      <c r="D133" s="330" t="s">
        <v>140</v>
      </c>
      <c r="E133" s="331" t="s">
        <v>213</v>
      </c>
      <c r="F133" s="332" t="s">
        <v>214</v>
      </c>
      <c r="G133" s="333" t="s">
        <v>156</v>
      </c>
      <c r="H133" s="334">
        <v>3</v>
      </c>
      <c r="I133" s="108"/>
      <c r="J133" s="335">
        <f>ROUND(I133*H133,2)</f>
        <v>0</v>
      </c>
      <c r="K133" s="332" t="s">
        <v>144</v>
      </c>
      <c r="L133" s="31"/>
      <c r="M133" s="109" t="s">
        <v>3</v>
      </c>
      <c r="N133" s="110" t="s">
        <v>42</v>
      </c>
      <c r="O133" s="49"/>
      <c r="P133" s="111">
        <f>O133*H133</f>
        <v>0</v>
      </c>
      <c r="Q133" s="111">
        <v>0</v>
      </c>
      <c r="R133" s="111">
        <f>Q133*H133</f>
        <v>0</v>
      </c>
      <c r="S133" s="111">
        <v>0</v>
      </c>
      <c r="T133" s="112">
        <f>S133*H133</f>
        <v>0</v>
      </c>
      <c r="U133" s="30"/>
      <c r="V133" s="30"/>
      <c r="W133" s="30"/>
      <c r="X133" s="30"/>
      <c r="Y133" s="30"/>
      <c r="Z133" s="30"/>
      <c r="AA133" s="30"/>
      <c r="AB133" s="30"/>
      <c r="AC133" s="30"/>
      <c r="AD133" s="30"/>
      <c r="AE133" s="30"/>
      <c r="AR133" s="113" t="s">
        <v>90</v>
      </c>
      <c r="AT133" s="113" t="s">
        <v>140</v>
      </c>
      <c r="AU133" s="113" t="s">
        <v>80</v>
      </c>
      <c r="AY133" s="17" t="s">
        <v>138</v>
      </c>
      <c r="BE133" s="114">
        <f>IF(N133="základní",J133,0)</f>
        <v>0</v>
      </c>
      <c r="BF133" s="114">
        <f>IF(N133="snížená",J133,0)</f>
        <v>0</v>
      </c>
      <c r="BG133" s="114">
        <f>IF(N133="zákl. přenesená",J133,0)</f>
        <v>0</v>
      </c>
      <c r="BH133" s="114">
        <f>IF(N133="sníž. přenesená",J133,0)</f>
        <v>0</v>
      </c>
      <c r="BI133" s="114">
        <f>IF(N133="nulová",J133,0)</f>
        <v>0</v>
      </c>
      <c r="BJ133" s="17" t="s">
        <v>78</v>
      </c>
      <c r="BK133" s="114">
        <f>ROUND(I133*H133,2)</f>
        <v>0</v>
      </c>
      <c r="BL133" s="17" t="s">
        <v>90</v>
      </c>
      <c r="BM133" s="113" t="s">
        <v>215</v>
      </c>
    </row>
    <row r="134" spans="1:47" s="2" customFormat="1" ht="38.4">
      <c r="A134" s="30"/>
      <c r="B134" s="273"/>
      <c r="C134" s="275"/>
      <c r="D134" s="317" t="s">
        <v>146</v>
      </c>
      <c r="E134" s="275"/>
      <c r="F134" s="318" t="s">
        <v>211</v>
      </c>
      <c r="G134" s="275"/>
      <c r="H134" s="275"/>
      <c r="I134" s="275"/>
      <c r="J134" s="275"/>
      <c r="K134" s="275"/>
      <c r="L134" s="31"/>
      <c r="M134" s="115"/>
      <c r="N134" s="116"/>
      <c r="O134" s="49"/>
      <c r="P134" s="49"/>
      <c r="Q134" s="49"/>
      <c r="R134" s="49"/>
      <c r="S134" s="49"/>
      <c r="T134" s="50"/>
      <c r="U134" s="30"/>
      <c r="V134" s="30"/>
      <c r="W134" s="30"/>
      <c r="X134" s="30"/>
      <c r="Y134" s="30"/>
      <c r="Z134" s="30"/>
      <c r="AA134" s="30"/>
      <c r="AB134" s="30"/>
      <c r="AC134" s="30"/>
      <c r="AD134" s="30"/>
      <c r="AE134" s="30"/>
      <c r="AT134" s="17" t="s">
        <v>146</v>
      </c>
      <c r="AU134" s="17" t="s">
        <v>80</v>
      </c>
    </row>
    <row r="135" spans="2:51" s="13" customFormat="1" ht="12">
      <c r="B135" s="319"/>
      <c r="C135" s="320"/>
      <c r="D135" s="317" t="s">
        <v>148</v>
      </c>
      <c r="E135" s="321" t="s">
        <v>3</v>
      </c>
      <c r="F135" s="322" t="s">
        <v>159</v>
      </c>
      <c r="G135" s="320"/>
      <c r="H135" s="323">
        <v>3</v>
      </c>
      <c r="I135" s="320"/>
      <c r="J135" s="320"/>
      <c r="K135" s="320"/>
      <c r="L135" s="117"/>
      <c r="M135" s="119"/>
      <c r="N135" s="120"/>
      <c r="O135" s="120"/>
      <c r="P135" s="120"/>
      <c r="Q135" s="120"/>
      <c r="R135" s="120"/>
      <c r="S135" s="120"/>
      <c r="T135" s="121"/>
      <c r="AT135" s="118" t="s">
        <v>148</v>
      </c>
      <c r="AU135" s="118" t="s">
        <v>80</v>
      </c>
      <c r="AV135" s="13" t="s">
        <v>80</v>
      </c>
      <c r="AW135" s="13" t="s">
        <v>33</v>
      </c>
      <c r="AX135" s="13" t="s">
        <v>78</v>
      </c>
      <c r="AY135" s="118" t="s">
        <v>138</v>
      </c>
    </row>
    <row r="136" spans="1:65" s="2" customFormat="1" ht="60" customHeight="1">
      <c r="A136" s="30"/>
      <c r="B136" s="273"/>
      <c r="C136" s="330" t="s">
        <v>9</v>
      </c>
      <c r="D136" s="330" t="s">
        <v>140</v>
      </c>
      <c r="E136" s="331" t="s">
        <v>216</v>
      </c>
      <c r="F136" s="332" t="s">
        <v>217</v>
      </c>
      <c r="G136" s="333" t="s">
        <v>156</v>
      </c>
      <c r="H136" s="334">
        <v>3</v>
      </c>
      <c r="I136" s="108"/>
      <c r="J136" s="335">
        <f>ROUND(I136*H136,2)</f>
        <v>0</v>
      </c>
      <c r="K136" s="332" t="s">
        <v>144</v>
      </c>
      <c r="L136" s="31"/>
      <c r="M136" s="109" t="s">
        <v>3</v>
      </c>
      <c r="N136" s="110" t="s">
        <v>42</v>
      </c>
      <c r="O136" s="49"/>
      <c r="P136" s="111">
        <f>O136*H136</f>
        <v>0</v>
      </c>
      <c r="Q136" s="111">
        <v>0</v>
      </c>
      <c r="R136" s="111">
        <f>Q136*H136</f>
        <v>0</v>
      </c>
      <c r="S136" s="111">
        <v>0</v>
      </c>
      <c r="T136" s="112">
        <f>S136*H136</f>
        <v>0</v>
      </c>
      <c r="U136" s="30"/>
      <c r="V136" s="30"/>
      <c r="W136" s="30"/>
      <c r="X136" s="30"/>
      <c r="Y136" s="30"/>
      <c r="Z136" s="30"/>
      <c r="AA136" s="30"/>
      <c r="AB136" s="30"/>
      <c r="AC136" s="30"/>
      <c r="AD136" s="30"/>
      <c r="AE136" s="30"/>
      <c r="AR136" s="113" t="s">
        <v>90</v>
      </c>
      <c r="AT136" s="113" t="s">
        <v>140</v>
      </c>
      <c r="AU136" s="113" t="s">
        <v>80</v>
      </c>
      <c r="AY136" s="17" t="s">
        <v>138</v>
      </c>
      <c r="BE136" s="114">
        <f>IF(N136="základní",J136,0)</f>
        <v>0</v>
      </c>
      <c r="BF136" s="114">
        <f>IF(N136="snížená",J136,0)</f>
        <v>0</v>
      </c>
      <c r="BG136" s="114">
        <f>IF(N136="zákl. přenesená",J136,0)</f>
        <v>0</v>
      </c>
      <c r="BH136" s="114">
        <f>IF(N136="sníž. přenesená",J136,0)</f>
        <v>0</v>
      </c>
      <c r="BI136" s="114">
        <f>IF(N136="nulová",J136,0)</f>
        <v>0</v>
      </c>
      <c r="BJ136" s="17" t="s">
        <v>78</v>
      </c>
      <c r="BK136" s="114">
        <f>ROUND(I136*H136,2)</f>
        <v>0</v>
      </c>
      <c r="BL136" s="17" t="s">
        <v>90</v>
      </c>
      <c r="BM136" s="113" t="s">
        <v>218</v>
      </c>
    </row>
    <row r="137" spans="1:47" s="2" customFormat="1" ht="38.4">
      <c r="A137" s="30"/>
      <c r="B137" s="273"/>
      <c r="C137" s="275"/>
      <c r="D137" s="317" t="s">
        <v>146</v>
      </c>
      <c r="E137" s="275"/>
      <c r="F137" s="318" t="s">
        <v>211</v>
      </c>
      <c r="G137" s="275"/>
      <c r="H137" s="275"/>
      <c r="I137" s="275"/>
      <c r="J137" s="275"/>
      <c r="K137" s="275"/>
      <c r="L137" s="31"/>
      <c r="M137" s="115"/>
      <c r="N137" s="116"/>
      <c r="O137" s="49"/>
      <c r="P137" s="49"/>
      <c r="Q137" s="49"/>
      <c r="R137" s="49"/>
      <c r="S137" s="49"/>
      <c r="T137" s="50"/>
      <c r="U137" s="30"/>
      <c r="V137" s="30"/>
      <c r="W137" s="30"/>
      <c r="X137" s="30"/>
      <c r="Y137" s="30"/>
      <c r="Z137" s="30"/>
      <c r="AA137" s="30"/>
      <c r="AB137" s="30"/>
      <c r="AC137" s="30"/>
      <c r="AD137" s="30"/>
      <c r="AE137" s="30"/>
      <c r="AT137" s="17" t="s">
        <v>146</v>
      </c>
      <c r="AU137" s="17" t="s">
        <v>80</v>
      </c>
    </row>
    <row r="138" spans="2:51" s="13" customFormat="1" ht="12">
      <c r="B138" s="319"/>
      <c r="C138" s="320"/>
      <c r="D138" s="317" t="s">
        <v>148</v>
      </c>
      <c r="E138" s="321" t="s">
        <v>3</v>
      </c>
      <c r="F138" s="322" t="s">
        <v>159</v>
      </c>
      <c r="G138" s="320"/>
      <c r="H138" s="323">
        <v>3</v>
      </c>
      <c r="I138" s="320"/>
      <c r="J138" s="320"/>
      <c r="K138" s="320"/>
      <c r="L138" s="117"/>
      <c r="M138" s="119"/>
      <c r="N138" s="120"/>
      <c r="O138" s="120"/>
      <c r="P138" s="120"/>
      <c r="Q138" s="120"/>
      <c r="R138" s="120"/>
      <c r="S138" s="120"/>
      <c r="T138" s="121"/>
      <c r="AT138" s="118" t="s">
        <v>148</v>
      </c>
      <c r="AU138" s="118" t="s">
        <v>80</v>
      </c>
      <c r="AV138" s="13" t="s">
        <v>80</v>
      </c>
      <c r="AW138" s="13" t="s">
        <v>33</v>
      </c>
      <c r="AX138" s="13" t="s">
        <v>78</v>
      </c>
      <c r="AY138" s="118" t="s">
        <v>138</v>
      </c>
    </row>
    <row r="139" spans="1:65" s="2" customFormat="1" ht="48" customHeight="1">
      <c r="A139" s="30"/>
      <c r="B139" s="273"/>
      <c r="C139" s="330" t="s">
        <v>219</v>
      </c>
      <c r="D139" s="330" t="s">
        <v>140</v>
      </c>
      <c r="E139" s="331" t="s">
        <v>220</v>
      </c>
      <c r="F139" s="332" t="s">
        <v>221</v>
      </c>
      <c r="G139" s="333" t="s">
        <v>156</v>
      </c>
      <c r="H139" s="334">
        <v>3</v>
      </c>
      <c r="I139" s="108"/>
      <c r="J139" s="335">
        <f>ROUND(I139*H139,2)</f>
        <v>0</v>
      </c>
      <c r="K139" s="332" t="s">
        <v>144</v>
      </c>
      <c r="L139" s="31"/>
      <c r="M139" s="109" t="s">
        <v>3</v>
      </c>
      <c r="N139" s="110" t="s">
        <v>42</v>
      </c>
      <c r="O139" s="49"/>
      <c r="P139" s="111">
        <f>O139*H139</f>
        <v>0</v>
      </c>
      <c r="Q139" s="111">
        <v>0</v>
      </c>
      <c r="R139" s="111">
        <f>Q139*H139</f>
        <v>0</v>
      </c>
      <c r="S139" s="111">
        <v>0</v>
      </c>
      <c r="T139" s="112">
        <f>S139*H139</f>
        <v>0</v>
      </c>
      <c r="U139" s="30"/>
      <c r="V139" s="30"/>
      <c r="W139" s="30"/>
      <c r="X139" s="30"/>
      <c r="Y139" s="30"/>
      <c r="Z139" s="30"/>
      <c r="AA139" s="30"/>
      <c r="AB139" s="30"/>
      <c r="AC139" s="30"/>
      <c r="AD139" s="30"/>
      <c r="AE139" s="30"/>
      <c r="AR139" s="113" t="s">
        <v>90</v>
      </c>
      <c r="AT139" s="113" t="s">
        <v>140</v>
      </c>
      <c r="AU139" s="113" t="s">
        <v>80</v>
      </c>
      <c r="AY139" s="17" t="s">
        <v>138</v>
      </c>
      <c r="BE139" s="114">
        <f>IF(N139="základní",J139,0)</f>
        <v>0</v>
      </c>
      <c r="BF139" s="114">
        <f>IF(N139="snížená",J139,0)</f>
        <v>0</v>
      </c>
      <c r="BG139" s="114">
        <f>IF(N139="zákl. přenesená",J139,0)</f>
        <v>0</v>
      </c>
      <c r="BH139" s="114">
        <f>IF(N139="sníž. přenesená",J139,0)</f>
        <v>0</v>
      </c>
      <c r="BI139" s="114">
        <f>IF(N139="nulová",J139,0)</f>
        <v>0</v>
      </c>
      <c r="BJ139" s="17" t="s">
        <v>78</v>
      </c>
      <c r="BK139" s="114">
        <f>ROUND(I139*H139,2)</f>
        <v>0</v>
      </c>
      <c r="BL139" s="17" t="s">
        <v>90</v>
      </c>
      <c r="BM139" s="113" t="s">
        <v>222</v>
      </c>
    </row>
    <row r="140" spans="1:47" s="2" customFormat="1" ht="38.4">
      <c r="A140" s="30"/>
      <c r="B140" s="273"/>
      <c r="C140" s="275"/>
      <c r="D140" s="317" t="s">
        <v>146</v>
      </c>
      <c r="E140" s="275"/>
      <c r="F140" s="318" t="s">
        <v>211</v>
      </c>
      <c r="G140" s="275"/>
      <c r="H140" s="275"/>
      <c r="I140" s="275"/>
      <c r="J140" s="275"/>
      <c r="K140" s="275"/>
      <c r="L140" s="31"/>
      <c r="M140" s="115"/>
      <c r="N140" s="116"/>
      <c r="O140" s="49"/>
      <c r="P140" s="49"/>
      <c r="Q140" s="49"/>
      <c r="R140" s="49"/>
      <c r="S140" s="49"/>
      <c r="T140" s="50"/>
      <c r="U140" s="30"/>
      <c r="V140" s="30"/>
      <c r="W140" s="30"/>
      <c r="X140" s="30"/>
      <c r="Y140" s="30"/>
      <c r="Z140" s="30"/>
      <c r="AA140" s="30"/>
      <c r="AB140" s="30"/>
      <c r="AC140" s="30"/>
      <c r="AD140" s="30"/>
      <c r="AE140" s="30"/>
      <c r="AT140" s="17" t="s">
        <v>146</v>
      </c>
      <c r="AU140" s="17" t="s">
        <v>80</v>
      </c>
    </row>
    <row r="141" spans="2:51" s="13" customFormat="1" ht="12">
      <c r="B141" s="319"/>
      <c r="C141" s="320"/>
      <c r="D141" s="317" t="s">
        <v>148</v>
      </c>
      <c r="E141" s="321" t="s">
        <v>3</v>
      </c>
      <c r="F141" s="322" t="s">
        <v>159</v>
      </c>
      <c r="G141" s="320"/>
      <c r="H141" s="323">
        <v>3</v>
      </c>
      <c r="I141" s="320"/>
      <c r="J141" s="320"/>
      <c r="K141" s="320"/>
      <c r="L141" s="117"/>
      <c r="M141" s="119"/>
      <c r="N141" s="120"/>
      <c r="O141" s="120"/>
      <c r="P141" s="120"/>
      <c r="Q141" s="120"/>
      <c r="R141" s="120"/>
      <c r="S141" s="120"/>
      <c r="T141" s="121"/>
      <c r="AT141" s="118" t="s">
        <v>148</v>
      </c>
      <c r="AU141" s="118" t="s">
        <v>80</v>
      </c>
      <c r="AV141" s="13" t="s">
        <v>80</v>
      </c>
      <c r="AW141" s="13" t="s">
        <v>33</v>
      </c>
      <c r="AX141" s="13" t="s">
        <v>78</v>
      </c>
      <c r="AY141" s="118" t="s">
        <v>138</v>
      </c>
    </row>
    <row r="142" spans="1:65" s="2" customFormat="1" ht="24" customHeight="1">
      <c r="A142" s="30"/>
      <c r="B142" s="273"/>
      <c r="C142" s="330" t="s">
        <v>223</v>
      </c>
      <c r="D142" s="330" t="s">
        <v>140</v>
      </c>
      <c r="E142" s="331" t="s">
        <v>224</v>
      </c>
      <c r="F142" s="332" t="s">
        <v>225</v>
      </c>
      <c r="G142" s="333" t="s">
        <v>156</v>
      </c>
      <c r="H142" s="334">
        <v>3</v>
      </c>
      <c r="I142" s="108"/>
      <c r="J142" s="335">
        <f>ROUND(I142*H142,2)</f>
        <v>0</v>
      </c>
      <c r="K142" s="332" t="s">
        <v>3</v>
      </c>
      <c r="L142" s="31"/>
      <c r="M142" s="109" t="s">
        <v>3</v>
      </c>
      <c r="N142" s="110" t="s">
        <v>42</v>
      </c>
      <c r="O142" s="49"/>
      <c r="P142" s="111">
        <f>O142*H142</f>
        <v>0</v>
      </c>
      <c r="Q142" s="111">
        <v>0</v>
      </c>
      <c r="R142" s="111">
        <f>Q142*H142</f>
        <v>0</v>
      </c>
      <c r="S142" s="111">
        <v>0</v>
      </c>
      <c r="T142" s="112">
        <f>S142*H142</f>
        <v>0</v>
      </c>
      <c r="U142" s="30"/>
      <c r="V142" s="30"/>
      <c r="W142" s="30"/>
      <c r="X142" s="30"/>
      <c r="Y142" s="30"/>
      <c r="Z142" s="30"/>
      <c r="AA142" s="30"/>
      <c r="AB142" s="30"/>
      <c r="AC142" s="30"/>
      <c r="AD142" s="30"/>
      <c r="AE142" s="30"/>
      <c r="AR142" s="113" t="s">
        <v>90</v>
      </c>
      <c r="AT142" s="113" t="s">
        <v>140</v>
      </c>
      <c r="AU142" s="113" t="s">
        <v>80</v>
      </c>
      <c r="AY142" s="17" t="s">
        <v>138</v>
      </c>
      <c r="BE142" s="114">
        <f>IF(N142="základní",J142,0)</f>
        <v>0</v>
      </c>
      <c r="BF142" s="114">
        <f>IF(N142="snížená",J142,0)</f>
        <v>0</v>
      </c>
      <c r="BG142" s="114">
        <f>IF(N142="zákl. přenesená",J142,0)</f>
        <v>0</v>
      </c>
      <c r="BH142" s="114">
        <f>IF(N142="sníž. přenesená",J142,0)</f>
        <v>0</v>
      </c>
      <c r="BI142" s="114">
        <f>IF(N142="nulová",J142,0)</f>
        <v>0</v>
      </c>
      <c r="BJ142" s="17" t="s">
        <v>78</v>
      </c>
      <c r="BK142" s="114">
        <f>ROUND(I142*H142,2)</f>
        <v>0</v>
      </c>
      <c r="BL142" s="17" t="s">
        <v>90</v>
      </c>
      <c r="BM142" s="113" t="s">
        <v>226</v>
      </c>
    </row>
    <row r="143" spans="1:65" s="2" customFormat="1" ht="48" customHeight="1">
      <c r="A143" s="30"/>
      <c r="B143" s="273"/>
      <c r="C143" s="330" t="s">
        <v>227</v>
      </c>
      <c r="D143" s="330" t="s">
        <v>140</v>
      </c>
      <c r="E143" s="331" t="s">
        <v>228</v>
      </c>
      <c r="F143" s="332" t="s">
        <v>229</v>
      </c>
      <c r="G143" s="333" t="s">
        <v>170</v>
      </c>
      <c r="H143" s="334">
        <v>50.33</v>
      </c>
      <c r="I143" s="108"/>
      <c r="J143" s="335">
        <f>ROUND(I143*H143,2)</f>
        <v>0</v>
      </c>
      <c r="K143" s="332" t="s">
        <v>144</v>
      </c>
      <c r="L143" s="31"/>
      <c r="M143" s="109" t="s">
        <v>3</v>
      </c>
      <c r="N143" s="110" t="s">
        <v>42</v>
      </c>
      <c r="O143" s="49"/>
      <c r="P143" s="111">
        <f>O143*H143</f>
        <v>0</v>
      </c>
      <c r="Q143" s="111">
        <v>0</v>
      </c>
      <c r="R143" s="111">
        <f>Q143*H143</f>
        <v>0</v>
      </c>
      <c r="S143" s="111">
        <v>0</v>
      </c>
      <c r="T143" s="112">
        <f>S143*H143</f>
        <v>0</v>
      </c>
      <c r="U143" s="30"/>
      <c r="V143" s="30"/>
      <c r="W143" s="30"/>
      <c r="X143" s="30"/>
      <c r="Y143" s="30"/>
      <c r="Z143" s="30"/>
      <c r="AA143" s="30"/>
      <c r="AB143" s="30"/>
      <c r="AC143" s="30"/>
      <c r="AD143" s="30"/>
      <c r="AE143" s="30"/>
      <c r="AR143" s="113" t="s">
        <v>90</v>
      </c>
      <c r="AT143" s="113" t="s">
        <v>140</v>
      </c>
      <c r="AU143" s="113" t="s">
        <v>80</v>
      </c>
      <c r="AY143" s="17" t="s">
        <v>138</v>
      </c>
      <c r="BE143" s="114">
        <f>IF(N143="základní",J143,0)</f>
        <v>0</v>
      </c>
      <c r="BF143" s="114">
        <f>IF(N143="snížená",J143,0)</f>
        <v>0</v>
      </c>
      <c r="BG143" s="114">
        <f>IF(N143="zákl. přenesená",J143,0)</f>
        <v>0</v>
      </c>
      <c r="BH143" s="114">
        <f>IF(N143="sníž. přenesená",J143,0)</f>
        <v>0</v>
      </c>
      <c r="BI143" s="114">
        <f>IF(N143="nulová",J143,0)</f>
        <v>0</v>
      </c>
      <c r="BJ143" s="17" t="s">
        <v>78</v>
      </c>
      <c r="BK143" s="114">
        <f>ROUND(I143*H143,2)</f>
        <v>0</v>
      </c>
      <c r="BL143" s="17" t="s">
        <v>90</v>
      </c>
      <c r="BM143" s="113" t="s">
        <v>230</v>
      </c>
    </row>
    <row r="144" spans="1:47" s="2" customFormat="1" ht="240">
      <c r="A144" s="30"/>
      <c r="B144" s="273"/>
      <c r="C144" s="275"/>
      <c r="D144" s="317" t="s">
        <v>146</v>
      </c>
      <c r="E144" s="275"/>
      <c r="F144" s="318" t="s">
        <v>205</v>
      </c>
      <c r="G144" s="275"/>
      <c r="H144" s="275"/>
      <c r="I144" s="275"/>
      <c r="J144" s="275"/>
      <c r="K144" s="275"/>
      <c r="L144" s="31"/>
      <c r="M144" s="115"/>
      <c r="N144" s="116"/>
      <c r="O144" s="49"/>
      <c r="P144" s="49"/>
      <c r="Q144" s="49"/>
      <c r="R144" s="49"/>
      <c r="S144" s="49"/>
      <c r="T144" s="50"/>
      <c r="U144" s="30"/>
      <c r="V144" s="30"/>
      <c r="W144" s="30"/>
      <c r="X144" s="30"/>
      <c r="Y144" s="30"/>
      <c r="Z144" s="30"/>
      <c r="AA144" s="30"/>
      <c r="AB144" s="30"/>
      <c r="AC144" s="30"/>
      <c r="AD144" s="30"/>
      <c r="AE144" s="30"/>
      <c r="AT144" s="17" t="s">
        <v>146</v>
      </c>
      <c r="AU144" s="17" t="s">
        <v>80</v>
      </c>
    </row>
    <row r="145" spans="2:51" s="13" customFormat="1" ht="12">
      <c r="B145" s="319"/>
      <c r="C145" s="320"/>
      <c r="D145" s="317" t="s">
        <v>148</v>
      </c>
      <c r="E145" s="321" t="s">
        <v>3</v>
      </c>
      <c r="F145" s="322" t="s">
        <v>231</v>
      </c>
      <c r="G145" s="320"/>
      <c r="H145" s="323">
        <v>50.33</v>
      </c>
      <c r="I145" s="320"/>
      <c r="J145" s="320"/>
      <c r="K145" s="320"/>
      <c r="L145" s="117"/>
      <c r="M145" s="119"/>
      <c r="N145" s="120"/>
      <c r="O145" s="120"/>
      <c r="P145" s="120"/>
      <c r="Q145" s="120"/>
      <c r="R145" s="120"/>
      <c r="S145" s="120"/>
      <c r="T145" s="121"/>
      <c r="AT145" s="118" t="s">
        <v>148</v>
      </c>
      <c r="AU145" s="118" t="s">
        <v>80</v>
      </c>
      <c r="AV145" s="13" t="s">
        <v>80</v>
      </c>
      <c r="AW145" s="13" t="s">
        <v>33</v>
      </c>
      <c r="AX145" s="13" t="s">
        <v>78</v>
      </c>
      <c r="AY145" s="118" t="s">
        <v>138</v>
      </c>
    </row>
    <row r="146" spans="1:65" s="2" customFormat="1" ht="48" customHeight="1">
      <c r="A146" s="30"/>
      <c r="B146" s="273"/>
      <c r="C146" s="330" t="s">
        <v>232</v>
      </c>
      <c r="D146" s="330" t="s">
        <v>140</v>
      </c>
      <c r="E146" s="331" t="s">
        <v>233</v>
      </c>
      <c r="F146" s="332" t="s">
        <v>234</v>
      </c>
      <c r="G146" s="333" t="s">
        <v>170</v>
      </c>
      <c r="H146" s="334">
        <v>195.25</v>
      </c>
      <c r="I146" s="108"/>
      <c r="J146" s="335">
        <f>ROUND(I146*H146,2)</f>
        <v>0</v>
      </c>
      <c r="K146" s="332" t="s">
        <v>144</v>
      </c>
      <c r="L146" s="31"/>
      <c r="M146" s="109" t="s">
        <v>3</v>
      </c>
      <c r="N146" s="110" t="s">
        <v>42</v>
      </c>
      <c r="O146" s="49"/>
      <c r="P146" s="111">
        <f>O146*H146</f>
        <v>0</v>
      </c>
      <c r="Q146" s="111">
        <v>0</v>
      </c>
      <c r="R146" s="111">
        <f>Q146*H146</f>
        <v>0</v>
      </c>
      <c r="S146" s="111">
        <v>0</v>
      </c>
      <c r="T146" s="112">
        <f>S146*H146</f>
        <v>0</v>
      </c>
      <c r="U146" s="30"/>
      <c r="V146" s="30"/>
      <c r="W146" s="30"/>
      <c r="X146" s="30"/>
      <c r="Y146" s="30"/>
      <c r="Z146" s="30"/>
      <c r="AA146" s="30"/>
      <c r="AB146" s="30"/>
      <c r="AC146" s="30"/>
      <c r="AD146" s="30"/>
      <c r="AE146" s="30"/>
      <c r="AR146" s="113" t="s">
        <v>90</v>
      </c>
      <c r="AT146" s="113" t="s">
        <v>140</v>
      </c>
      <c r="AU146" s="113" t="s">
        <v>80</v>
      </c>
      <c r="AY146" s="17" t="s">
        <v>138</v>
      </c>
      <c r="BE146" s="114">
        <f>IF(N146="základní",J146,0)</f>
        <v>0</v>
      </c>
      <c r="BF146" s="114">
        <f>IF(N146="snížená",J146,0)</f>
        <v>0</v>
      </c>
      <c r="BG146" s="114">
        <f>IF(N146="zákl. přenesená",J146,0)</f>
        <v>0</v>
      </c>
      <c r="BH146" s="114">
        <f>IF(N146="sníž. přenesená",J146,0)</f>
        <v>0</v>
      </c>
      <c r="BI146" s="114">
        <f>IF(N146="nulová",J146,0)</f>
        <v>0</v>
      </c>
      <c r="BJ146" s="17" t="s">
        <v>78</v>
      </c>
      <c r="BK146" s="114">
        <f>ROUND(I146*H146,2)</f>
        <v>0</v>
      </c>
      <c r="BL146" s="17" t="s">
        <v>90</v>
      </c>
      <c r="BM146" s="113" t="s">
        <v>235</v>
      </c>
    </row>
    <row r="147" spans="1:47" s="2" customFormat="1" ht="240">
      <c r="A147" s="30"/>
      <c r="B147" s="273"/>
      <c r="C147" s="275"/>
      <c r="D147" s="317" t="s">
        <v>146</v>
      </c>
      <c r="E147" s="275"/>
      <c r="F147" s="318" t="s">
        <v>205</v>
      </c>
      <c r="G147" s="275"/>
      <c r="H147" s="275"/>
      <c r="I147" s="275"/>
      <c r="J147" s="275"/>
      <c r="K147" s="275"/>
      <c r="L147" s="31"/>
      <c r="M147" s="115"/>
      <c r="N147" s="116"/>
      <c r="O147" s="49"/>
      <c r="P147" s="49"/>
      <c r="Q147" s="49"/>
      <c r="R147" s="49"/>
      <c r="S147" s="49"/>
      <c r="T147" s="50"/>
      <c r="U147" s="30"/>
      <c r="V147" s="30"/>
      <c r="W147" s="30"/>
      <c r="X147" s="30"/>
      <c r="Y147" s="30"/>
      <c r="Z147" s="30"/>
      <c r="AA147" s="30"/>
      <c r="AB147" s="30"/>
      <c r="AC147" s="30"/>
      <c r="AD147" s="30"/>
      <c r="AE147" s="30"/>
      <c r="AT147" s="17" t="s">
        <v>146</v>
      </c>
      <c r="AU147" s="17" t="s">
        <v>80</v>
      </c>
    </row>
    <row r="148" spans="2:51" s="13" customFormat="1" ht="12">
      <c r="B148" s="319"/>
      <c r="C148" s="320"/>
      <c r="D148" s="317" t="s">
        <v>148</v>
      </c>
      <c r="E148" s="321" t="s">
        <v>3</v>
      </c>
      <c r="F148" s="322" t="s">
        <v>236</v>
      </c>
      <c r="G148" s="320"/>
      <c r="H148" s="323">
        <v>85.95</v>
      </c>
      <c r="I148" s="320"/>
      <c r="J148" s="320"/>
      <c r="K148" s="320"/>
      <c r="L148" s="117"/>
      <c r="M148" s="119"/>
      <c r="N148" s="120"/>
      <c r="O148" s="120"/>
      <c r="P148" s="120"/>
      <c r="Q148" s="120"/>
      <c r="R148" s="120"/>
      <c r="S148" s="120"/>
      <c r="T148" s="121"/>
      <c r="AT148" s="118" t="s">
        <v>148</v>
      </c>
      <c r="AU148" s="118" t="s">
        <v>80</v>
      </c>
      <c r="AV148" s="13" t="s">
        <v>80</v>
      </c>
      <c r="AW148" s="13" t="s">
        <v>33</v>
      </c>
      <c r="AX148" s="13" t="s">
        <v>71</v>
      </c>
      <c r="AY148" s="118" t="s">
        <v>138</v>
      </c>
    </row>
    <row r="149" spans="2:51" s="13" customFormat="1" ht="12">
      <c r="B149" s="319"/>
      <c r="C149" s="320"/>
      <c r="D149" s="317" t="s">
        <v>148</v>
      </c>
      <c r="E149" s="321" t="s">
        <v>3</v>
      </c>
      <c r="F149" s="322" t="s">
        <v>179</v>
      </c>
      <c r="G149" s="320"/>
      <c r="H149" s="323">
        <v>32.9</v>
      </c>
      <c r="I149" s="320"/>
      <c r="J149" s="320"/>
      <c r="K149" s="320"/>
      <c r="L149" s="117"/>
      <c r="M149" s="119"/>
      <c r="N149" s="120"/>
      <c r="O149" s="120"/>
      <c r="P149" s="120"/>
      <c r="Q149" s="120"/>
      <c r="R149" s="120"/>
      <c r="S149" s="120"/>
      <c r="T149" s="121"/>
      <c r="AT149" s="118" t="s">
        <v>148</v>
      </c>
      <c r="AU149" s="118" t="s">
        <v>80</v>
      </c>
      <c r="AV149" s="13" t="s">
        <v>80</v>
      </c>
      <c r="AW149" s="13" t="s">
        <v>33</v>
      </c>
      <c r="AX149" s="13" t="s">
        <v>71</v>
      </c>
      <c r="AY149" s="118" t="s">
        <v>138</v>
      </c>
    </row>
    <row r="150" spans="2:51" s="13" customFormat="1" ht="12">
      <c r="B150" s="319"/>
      <c r="C150" s="320"/>
      <c r="D150" s="317" t="s">
        <v>148</v>
      </c>
      <c r="E150" s="321" t="s">
        <v>3</v>
      </c>
      <c r="F150" s="322" t="s">
        <v>237</v>
      </c>
      <c r="G150" s="320"/>
      <c r="H150" s="323">
        <v>76.4</v>
      </c>
      <c r="I150" s="320"/>
      <c r="J150" s="320"/>
      <c r="K150" s="320"/>
      <c r="L150" s="117"/>
      <c r="M150" s="119"/>
      <c r="N150" s="120"/>
      <c r="O150" s="120"/>
      <c r="P150" s="120"/>
      <c r="Q150" s="120"/>
      <c r="R150" s="120"/>
      <c r="S150" s="120"/>
      <c r="T150" s="121"/>
      <c r="AT150" s="118" t="s">
        <v>148</v>
      </c>
      <c r="AU150" s="118" t="s">
        <v>80</v>
      </c>
      <c r="AV150" s="13" t="s">
        <v>80</v>
      </c>
      <c r="AW150" s="13" t="s">
        <v>33</v>
      </c>
      <c r="AX150" s="13" t="s">
        <v>71</v>
      </c>
      <c r="AY150" s="118" t="s">
        <v>138</v>
      </c>
    </row>
    <row r="151" spans="2:51" s="14" customFormat="1" ht="12">
      <c r="B151" s="324"/>
      <c r="C151" s="325"/>
      <c r="D151" s="317" t="s">
        <v>148</v>
      </c>
      <c r="E151" s="326" t="s">
        <v>3</v>
      </c>
      <c r="F151" s="327" t="s">
        <v>180</v>
      </c>
      <c r="G151" s="325"/>
      <c r="H151" s="328">
        <v>195.25</v>
      </c>
      <c r="I151" s="325"/>
      <c r="J151" s="325"/>
      <c r="K151" s="325"/>
      <c r="L151" s="122"/>
      <c r="M151" s="124"/>
      <c r="N151" s="125"/>
      <c r="O151" s="125"/>
      <c r="P151" s="125"/>
      <c r="Q151" s="125"/>
      <c r="R151" s="125"/>
      <c r="S151" s="125"/>
      <c r="T151" s="126"/>
      <c r="AT151" s="123" t="s">
        <v>148</v>
      </c>
      <c r="AU151" s="123" t="s">
        <v>80</v>
      </c>
      <c r="AV151" s="14" t="s">
        <v>90</v>
      </c>
      <c r="AW151" s="14" t="s">
        <v>33</v>
      </c>
      <c r="AX151" s="14" t="s">
        <v>78</v>
      </c>
      <c r="AY151" s="123" t="s">
        <v>138</v>
      </c>
    </row>
    <row r="152" spans="1:65" s="2" customFormat="1" ht="36" customHeight="1">
      <c r="A152" s="30"/>
      <c r="B152" s="273"/>
      <c r="C152" s="330" t="s">
        <v>238</v>
      </c>
      <c r="D152" s="330" t="s">
        <v>140</v>
      </c>
      <c r="E152" s="331" t="s">
        <v>239</v>
      </c>
      <c r="F152" s="332" t="s">
        <v>240</v>
      </c>
      <c r="G152" s="333" t="s">
        <v>170</v>
      </c>
      <c r="H152" s="334">
        <v>343.8</v>
      </c>
      <c r="I152" s="108"/>
      <c r="J152" s="335">
        <f>ROUND(I152*H152,2)</f>
        <v>0</v>
      </c>
      <c r="K152" s="332" t="s">
        <v>144</v>
      </c>
      <c r="L152" s="31"/>
      <c r="M152" s="109" t="s">
        <v>3</v>
      </c>
      <c r="N152" s="110" t="s">
        <v>42</v>
      </c>
      <c r="O152" s="49"/>
      <c r="P152" s="111">
        <f>O152*H152</f>
        <v>0</v>
      </c>
      <c r="Q152" s="111">
        <v>0</v>
      </c>
      <c r="R152" s="111">
        <f>Q152*H152</f>
        <v>0</v>
      </c>
      <c r="S152" s="111">
        <v>0</v>
      </c>
      <c r="T152" s="112">
        <f>S152*H152</f>
        <v>0</v>
      </c>
      <c r="U152" s="30"/>
      <c r="V152" s="30"/>
      <c r="W152" s="30"/>
      <c r="X152" s="30"/>
      <c r="Y152" s="30"/>
      <c r="Z152" s="30"/>
      <c r="AA152" s="30"/>
      <c r="AB152" s="30"/>
      <c r="AC152" s="30"/>
      <c r="AD152" s="30"/>
      <c r="AE152" s="30"/>
      <c r="AR152" s="113" t="s">
        <v>90</v>
      </c>
      <c r="AT152" s="113" t="s">
        <v>140</v>
      </c>
      <c r="AU152" s="113" t="s">
        <v>80</v>
      </c>
      <c r="AY152" s="17" t="s">
        <v>138</v>
      </c>
      <c r="BE152" s="114">
        <f>IF(N152="základní",J152,0)</f>
        <v>0</v>
      </c>
      <c r="BF152" s="114">
        <f>IF(N152="snížená",J152,0)</f>
        <v>0</v>
      </c>
      <c r="BG152" s="114">
        <f>IF(N152="zákl. přenesená",J152,0)</f>
        <v>0</v>
      </c>
      <c r="BH152" s="114">
        <f>IF(N152="sníž. přenesená",J152,0)</f>
        <v>0</v>
      </c>
      <c r="BI152" s="114">
        <f>IF(N152="nulová",J152,0)</f>
        <v>0</v>
      </c>
      <c r="BJ152" s="17" t="s">
        <v>78</v>
      </c>
      <c r="BK152" s="114">
        <f>ROUND(I152*H152,2)</f>
        <v>0</v>
      </c>
      <c r="BL152" s="17" t="s">
        <v>90</v>
      </c>
      <c r="BM152" s="113" t="s">
        <v>241</v>
      </c>
    </row>
    <row r="153" spans="1:47" s="2" customFormat="1" ht="192">
      <c r="A153" s="30"/>
      <c r="B153" s="273"/>
      <c r="C153" s="275"/>
      <c r="D153" s="317" t="s">
        <v>146</v>
      </c>
      <c r="E153" s="275"/>
      <c r="F153" s="318" t="s">
        <v>242</v>
      </c>
      <c r="G153" s="275"/>
      <c r="H153" s="275"/>
      <c r="I153" s="275"/>
      <c r="J153" s="275"/>
      <c r="K153" s="275"/>
      <c r="L153" s="31"/>
      <c r="M153" s="115"/>
      <c r="N153" s="116"/>
      <c r="O153" s="49"/>
      <c r="P153" s="49"/>
      <c r="Q153" s="49"/>
      <c r="R153" s="49"/>
      <c r="S153" s="49"/>
      <c r="T153" s="50"/>
      <c r="U153" s="30"/>
      <c r="V153" s="30"/>
      <c r="W153" s="30"/>
      <c r="X153" s="30"/>
      <c r="Y153" s="30"/>
      <c r="Z153" s="30"/>
      <c r="AA153" s="30"/>
      <c r="AB153" s="30"/>
      <c r="AC153" s="30"/>
      <c r="AD153" s="30"/>
      <c r="AE153" s="30"/>
      <c r="AT153" s="17" t="s">
        <v>146</v>
      </c>
      <c r="AU153" s="17" t="s">
        <v>80</v>
      </c>
    </row>
    <row r="154" spans="2:51" s="13" customFormat="1" ht="12">
      <c r="B154" s="319"/>
      <c r="C154" s="320"/>
      <c r="D154" s="317" t="s">
        <v>148</v>
      </c>
      <c r="E154" s="321" t="s">
        <v>3</v>
      </c>
      <c r="F154" s="322" t="s">
        <v>178</v>
      </c>
      <c r="G154" s="320"/>
      <c r="H154" s="323">
        <v>343.8</v>
      </c>
      <c r="I154" s="320"/>
      <c r="J154" s="320"/>
      <c r="K154" s="320"/>
      <c r="L154" s="117"/>
      <c r="M154" s="119"/>
      <c r="N154" s="120"/>
      <c r="O154" s="120"/>
      <c r="P154" s="120"/>
      <c r="Q154" s="120"/>
      <c r="R154" s="120"/>
      <c r="S154" s="120"/>
      <c r="T154" s="121"/>
      <c r="AT154" s="118" t="s">
        <v>148</v>
      </c>
      <c r="AU154" s="118" t="s">
        <v>80</v>
      </c>
      <c r="AV154" s="13" t="s">
        <v>80</v>
      </c>
      <c r="AW154" s="13" t="s">
        <v>33</v>
      </c>
      <c r="AX154" s="13" t="s">
        <v>71</v>
      </c>
      <c r="AY154" s="118" t="s">
        <v>138</v>
      </c>
    </row>
    <row r="155" spans="2:51" s="14" customFormat="1" ht="12">
      <c r="B155" s="324"/>
      <c r="C155" s="325"/>
      <c r="D155" s="317" t="s">
        <v>148</v>
      </c>
      <c r="E155" s="326" t="s">
        <v>3</v>
      </c>
      <c r="F155" s="327" t="s">
        <v>180</v>
      </c>
      <c r="G155" s="325"/>
      <c r="H155" s="328">
        <v>343.8</v>
      </c>
      <c r="I155" s="325"/>
      <c r="J155" s="325"/>
      <c r="K155" s="325"/>
      <c r="L155" s="122"/>
      <c r="M155" s="124"/>
      <c r="N155" s="125"/>
      <c r="O155" s="125"/>
      <c r="P155" s="125"/>
      <c r="Q155" s="125"/>
      <c r="R155" s="125"/>
      <c r="S155" s="125"/>
      <c r="T155" s="126"/>
      <c r="AT155" s="123" t="s">
        <v>148</v>
      </c>
      <c r="AU155" s="123" t="s">
        <v>80</v>
      </c>
      <c r="AV155" s="14" t="s">
        <v>90</v>
      </c>
      <c r="AW155" s="14" t="s">
        <v>33</v>
      </c>
      <c r="AX155" s="14" t="s">
        <v>78</v>
      </c>
      <c r="AY155" s="123" t="s">
        <v>138</v>
      </c>
    </row>
    <row r="156" spans="1:65" s="2" customFormat="1" ht="48" customHeight="1">
      <c r="A156" s="30"/>
      <c r="B156" s="273"/>
      <c r="C156" s="330" t="s">
        <v>8</v>
      </c>
      <c r="D156" s="330" t="s">
        <v>140</v>
      </c>
      <c r="E156" s="331" t="s">
        <v>243</v>
      </c>
      <c r="F156" s="332" t="s">
        <v>244</v>
      </c>
      <c r="G156" s="333" t="s">
        <v>170</v>
      </c>
      <c r="H156" s="334">
        <v>308.18</v>
      </c>
      <c r="I156" s="108"/>
      <c r="J156" s="335">
        <f>ROUND(I156*H156,2)</f>
        <v>0</v>
      </c>
      <c r="K156" s="332" t="s">
        <v>144</v>
      </c>
      <c r="L156" s="31"/>
      <c r="M156" s="109" t="s">
        <v>3</v>
      </c>
      <c r="N156" s="110" t="s">
        <v>42</v>
      </c>
      <c r="O156" s="49"/>
      <c r="P156" s="111">
        <f>O156*H156</f>
        <v>0</v>
      </c>
      <c r="Q156" s="111">
        <v>0</v>
      </c>
      <c r="R156" s="111">
        <f>Q156*H156</f>
        <v>0</v>
      </c>
      <c r="S156" s="111">
        <v>0</v>
      </c>
      <c r="T156" s="112">
        <f>S156*H156</f>
        <v>0</v>
      </c>
      <c r="U156" s="30"/>
      <c r="V156" s="30"/>
      <c r="W156" s="30"/>
      <c r="X156" s="30"/>
      <c r="Y156" s="30"/>
      <c r="Z156" s="30"/>
      <c r="AA156" s="30"/>
      <c r="AB156" s="30"/>
      <c r="AC156" s="30"/>
      <c r="AD156" s="30"/>
      <c r="AE156" s="30"/>
      <c r="AR156" s="113" t="s">
        <v>90</v>
      </c>
      <c r="AT156" s="113" t="s">
        <v>140</v>
      </c>
      <c r="AU156" s="113" t="s">
        <v>80</v>
      </c>
      <c r="AY156" s="17" t="s">
        <v>138</v>
      </c>
      <c r="BE156" s="114">
        <f>IF(N156="základní",J156,0)</f>
        <v>0</v>
      </c>
      <c r="BF156" s="114">
        <f>IF(N156="snížená",J156,0)</f>
        <v>0</v>
      </c>
      <c r="BG156" s="114">
        <f>IF(N156="zákl. přenesená",J156,0)</f>
        <v>0</v>
      </c>
      <c r="BH156" s="114">
        <f>IF(N156="sníž. přenesená",J156,0)</f>
        <v>0</v>
      </c>
      <c r="BI156" s="114">
        <f>IF(N156="nulová",J156,0)</f>
        <v>0</v>
      </c>
      <c r="BJ156" s="17" t="s">
        <v>78</v>
      </c>
      <c r="BK156" s="114">
        <f>ROUND(I156*H156,2)</f>
        <v>0</v>
      </c>
      <c r="BL156" s="17" t="s">
        <v>90</v>
      </c>
      <c r="BM156" s="113" t="s">
        <v>245</v>
      </c>
    </row>
    <row r="157" spans="1:47" s="2" customFormat="1" ht="115.2">
      <c r="A157" s="30"/>
      <c r="B157" s="273"/>
      <c r="C157" s="275"/>
      <c r="D157" s="317" t="s">
        <v>146</v>
      </c>
      <c r="E157" s="275"/>
      <c r="F157" s="318" t="s">
        <v>246</v>
      </c>
      <c r="G157" s="275"/>
      <c r="H157" s="275"/>
      <c r="I157" s="275"/>
      <c r="J157" s="275"/>
      <c r="K157" s="275"/>
      <c r="L157" s="31"/>
      <c r="M157" s="115"/>
      <c r="N157" s="116"/>
      <c r="O157" s="49"/>
      <c r="P157" s="49"/>
      <c r="Q157" s="49"/>
      <c r="R157" s="49"/>
      <c r="S157" s="49"/>
      <c r="T157" s="50"/>
      <c r="U157" s="30"/>
      <c r="V157" s="30"/>
      <c r="W157" s="30"/>
      <c r="X157" s="30"/>
      <c r="Y157" s="30"/>
      <c r="Z157" s="30"/>
      <c r="AA157" s="30"/>
      <c r="AB157" s="30"/>
      <c r="AC157" s="30"/>
      <c r="AD157" s="30"/>
      <c r="AE157" s="30"/>
      <c r="AT157" s="17" t="s">
        <v>146</v>
      </c>
      <c r="AU157" s="17" t="s">
        <v>80</v>
      </c>
    </row>
    <row r="158" spans="2:51" s="13" customFormat="1" ht="12">
      <c r="B158" s="319"/>
      <c r="C158" s="320"/>
      <c r="D158" s="317" t="s">
        <v>148</v>
      </c>
      <c r="E158" s="321" t="s">
        <v>3</v>
      </c>
      <c r="F158" s="322" t="s">
        <v>247</v>
      </c>
      <c r="G158" s="320"/>
      <c r="H158" s="323">
        <v>308.18</v>
      </c>
      <c r="I158" s="320"/>
      <c r="J158" s="320"/>
      <c r="K158" s="320"/>
      <c r="L158" s="117"/>
      <c r="M158" s="119"/>
      <c r="N158" s="120"/>
      <c r="O158" s="120"/>
      <c r="P158" s="120"/>
      <c r="Q158" s="120"/>
      <c r="R158" s="120"/>
      <c r="S158" s="120"/>
      <c r="T158" s="121"/>
      <c r="AT158" s="118" t="s">
        <v>148</v>
      </c>
      <c r="AU158" s="118" t="s">
        <v>80</v>
      </c>
      <c r="AV158" s="13" t="s">
        <v>80</v>
      </c>
      <c r="AW158" s="13" t="s">
        <v>33</v>
      </c>
      <c r="AX158" s="13" t="s">
        <v>78</v>
      </c>
      <c r="AY158" s="118" t="s">
        <v>138</v>
      </c>
    </row>
    <row r="159" spans="1:65" s="2" customFormat="1" ht="16.5" customHeight="1">
      <c r="A159" s="30"/>
      <c r="B159" s="273"/>
      <c r="C159" s="330" t="s">
        <v>248</v>
      </c>
      <c r="D159" s="330" t="s">
        <v>140</v>
      </c>
      <c r="E159" s="331" t="s">
        <v>249</v>
      </c>
      <c r="F159" s="332" t="s">
        <v>250</v>
      </c>
      <c r="G159" s="333" t="s">
        <v>170</v>
      </c>
      <c r="H159" s="334">
        <v>195.25</v>
      </c>
      <c r="I159" s="108"/>
      <c r="J159" s="335">
        <f>ROUND(I159*H159,2)</f>
        <v>0</v>
      </c>
      <c r="K159" s="332" t="s">
        <v>144</v>
      </c>
      <c r="L159" s="31"/>
      <c r="M159" s="109" t="s">
        <v>3</v>
      </c>
      <c r="N159" s="110" t="s">
        <v>42</v>
      </c>
      <c r="O159" s="49"/>
      <c r="P159" s="111">
        <f>O159*H159</f>
        <v>0</v>
      </c>
      <c r="Q159" s="111">
        <v>0</v>
      </c>
      <c r="R159" s="111">
        <f>Q159*H159</f>
        <v>0</v>
      </c>
      <c r="S159" s="111">
        <v>0</v>
      </c>
      <c r="T159" s="112">
        <f>S159*H159</f>
        <v>0</v>
      </c>
      <c r="U159" s="30"/>
      <c r="V159" s="30"/>
      <c r="W159" s="30"/>
      <c r="X159" s="30"/>
      <c r="Y159" s="30"/>
      <c r="Z159" s="30"/>
      <c r="AA159" s="30"/>
      <c r="AB159" s="30"/>
      <c r="AC159" s="30"/>
      <c r="AD159" s="30"/>
      <c r="AE159" s="30"/>
      <c r="AR159" s="113" t="s">
        <v>90</v>
      </c>
      <c r="AT159" s="113" t="s">
        <v>140</v>
      </c>
      <c r="AU159" s="113" t="s">
        <v>80</v>
      </c>
      <c r="AY159" s="17" t="s">
        <v>138</v>
      </c>
      <c r="BE159" s="114">
        <f>IF(N159="základní",J159,0)</f>
        <v>0</v>
      </c>
      <c r="BF159" s="114">
        <f>IF(N159="snížená",J159,0)</f>
        <v>0</v>
      </c>
      <c r="BG159" s="114">
        <f>IF(N159="zákl. přenesená",J159,0)</f>
        <v>0</v>
      </c>
      <c r="BH159" s="114">
        <f>IF(N159="sníž. přenesená",J159,0)</f>
        <v>0</v>
      </c>
      <c r="BI159" s="114">
        <f>IF(N159="nulová",J159,0)</f>
        <v>0</v>
      </c>
      <c r="BJ159" s="17" t="s">
        <v>78</v>
      </c>
      <c r="BK159" s="114">
        <f>ROUND(I159*H159,2)</f>
        <v>0</v>
      </c>
      <c r="BL159" s="17" t="s">
        <v>90</v>
      </c>
      <c r="BM159" s="113" t="s">
        <v>251</v>
      </c>
    </row>
    <row r="160" spans="1:47" s="2" customFormat="1" ht="393.6">
      <c r="A160" s="30"/>
      <c r="B160" s="273"/>
      <c r="C160" s="275"/>
      <c r="D160" s="317" t="s">
        <v>146</v>
      </c>
      <c r="E160" s="275"/>
      <c r="F160" s="318" t="s">
        <v>252</v>
      </c>
      <c r="G160" s="275"/>
      <c r="H160" s="275"/>
      <c r="I160" s="275"/>
      <c r="J160" s="275"/>
      <c r="K160" s="275"/>
      <c r="L160" s="31"/>
      <c r="M160" s="115"/>
      <c r="N160" s="116"/>
      <c r="O160" s="49"/>
      <c r="P160" s="49"/>
      <c r="Q160" s="49"/>
      <c r="R160" s="49"/>
      <c r="S160" s="49"/>
      <c r="T160" s="50"/>
      <c r="U160" s="30"/>
      <c r="V160" s="30"/>
      <c r="W160" s="30"/>
      <c r="X160" s="30"/>
      <c r="Y160" s="30"/>
      <c r="Z160" s="30"/>
      <c r="AA160" s="30"/>
      <c r="AB160" s="30"/>
      <c r="AC160" s="30"/>
      <c r="AD160" s="30"/>
      <c r="AE160" s="30"/>
      <c r="AT160" s="17" t="s">
        <v>146</v>
      </c>
      <c r="AU160" s="17" t="s">
        <v>80</v>
      </c>
    </row>
    <row r="161" spans="2:51" s="13" customFormat="1" ht="12">
      <c r="B161" s="319"/>
      <c r="C161" s="320"/>
      <c r="D161" s="317" t="s">
        <v>148</v>
      </c>
      <c r="E161" s="321" t="s">
        <v>3</v>
      </c>
      <c r="F161" s="322" t="s">
        <v>236</v>
      </c>
      <c r="G161" s="320"/>
      <c r="H161" s="323">
        <v>85.95</v>
      </c>
      <c r="I161" s="320"/>
      <c r="J161" s="320"/>
      <c r="K161" s="320"/>
      <c r="L161" s="117"/>
      <c r="M161" s="119"/>
      <c r="N161" s="120"/>
      <c r="O161" s="120"/>
      <c r="P161" s="120"/>
      <c r="Q161" s="120"/>
      <c r="R161" s="120"/>
      <c r="S161" s="120"/>
      <c r="T161" s="121"/>
      <c r="AT161" s="118" t="s">
        <v>148</v>
      </c>
      <c r="AU161" s="118" t="s">
        <v>80</v>
      </c>
      <c r="AV161" s="13" t="s">
        <v>80</v>
      </c>
      <c r="AW161" s="13" t="s">
        <v>33</v>
      </c>
      <c r="AX161" s="13" t="s">
        <v>71</v>
      </c>
      <c r="AY161" s="118" t="s">
        <v>138</v>
      </c>
    </row>
    <row r="162" spans="2:51" s="13" customFormat="1" ht="12">
      <c r="B162" s="319"/>
      <c r="C162" s="320"/>
      <c r="D162" s="317" t="s">
        <v>148</v>
      </c>
      <c r="E162" s="321" t="s">
        <v>3</v>
      </c>
      <c r="F162" s="322" t="s">
        <v>179</v>
      </c>
      <c r="G162" s="320"/>
      <c r="H162" s="323">
        <v>32.9</v>
      </c>
      <c r="I162" s="320"/>
      <c r="J162" s="320"/>
      <c r="K162" s="320"/>
      <c r="L162" s="117"/>
      <c r="M162" s="119"/>
      <c r="N162" s="120"/>
      <c r="O162" s="120"/>
      <c r="P162" s="120"/>
      <c r="Q162" s="120"/>
      <c r="R162" s="120"/>
      <c r="S162" s="120"/>
      <c r="T162" s="121"/>
      <c r="AT162" s="118" t="s">
        <v>148</v>
      </c>
      <c r="AU162" s="118" t="s">
        <v>80</v>
      </c>
      <c r="AV162" s="13" t="s">
        <v>80</v>
      </c>
      <c r="AW162" s="13" t="s">
        <v>33</v>
      </c>
      <c r="AX162" s="13" t="s">
        <v>71</v>
      </c>
      <c r="AY162" s="118" t="s">
        <v>138</v>
      </c>
    </row>
    <row r="163" spans="2:51" s="13" customFormat="1" ht="12">
      <c r="B163" s="319"/>
      <c r="C163" s="320"/>
      <c r="D163" s="317" t="s">
        <v>148</v>
      </c>
      <c r="E163" s="321" t="s">
        <v>3</v>
      </c>
      <c r="F163" s="322" t="s">
        <v>237</v>
      </c>
      <c r="G163" s="320"/>
      <c r="H163" s="323">
        <v>76.4</v>
      </c>
      <c r="I163" s="320"/>
      <c r="J163" s="320"/>
      <c r="K163" s="320"/>
      <c r="L163" s="117"/>
      <c r="M163" s="119"/>
      <c r="N163" s="120"/>
      <c r="O163" s="120"/>
      <c r="P163" s="120"/>
      <c r="Q163" s="120"/>
      <c r="R163" s="120"/>
      <c r="S163" s="120"/>
      <c r="T163" s="121"/>
      <c r="AT163" s="118" t="s">
        <v>148</v>
      </c>
      <c r="AU163" s="118" t="s">
        <v>80</v>
      </c>
      <c r="AV163" s="13" t="s">
        <v>80</v>
      </c>
      <c r="AW163" s="13" t="s">
        <v>33</v>
      </c>
      <c r="AX163" s="13" t="s">
        <v>71</v>
      </c>
      <c r="AY163" s="118" t="s">
        <v>138</v>
      </c>
    </row>
    <row r="164" spans="2:51" s="14" customFormat="1" ht="12">
      <c r="B164" s="324"/>
      <c r="C164" s="325"/>
      <c r="D164" s="317" t="s">
        <v>148</v>
      </c>
      <c r="E164" s="326" t="s">
        <v>3</v>
      </c>
      <c r="F164" s="327" t="s">
        <v>180</v>
      </c>
      <c r="G164" s="325"/>
      <c r="H164" s="328">
        <v>195.25</v>
      </c>
      <c r="I164" s="325"/>
      <c r="J164" s="325"/>
      <c r="K164" s="325"/>
      <c r="L164" s="122"/>
      <c r="M164" s="124"/>
      <c r="N164" s="125"/>
      <c r="O164" s="125"/>
      <c r="P164" s="125"/>
      <c r="Q164" s="125"/>
      <c r="R164" s="125"/>
      <c r="S164" s="125"/>
      <c r="T164" s="126"/>
      <c r="AT164" s="123" t="s">
        <v>148</v>
      </c>
      <c r="AU164" s="123" t="s">
        <v>80</v>
      </c>
      <c r="AV164" s="14" t="s">
        <v>90</v>
      </c>
      <c r="AW164" s="14" t="s">
        <v>33</v>
      </c>
      <c r="AX164" s="14" t="s">
        <v>78</v>
      </c>
      <c r="AY164" s="123" t="s">
        <v>138</v>
      </c>
    </row>
    <row r="165" spans="1:65" s="2" customFormat="1" ht="36" customHeight="1">
      <c r="A165" s="30"/>
      <c r="B165" s="273"/>
      <c r="C165" s="330" t="s">
        <v>253</v>
      </c>
      <c r="D165" s="330" t="s">
        <v>140</v>
      </c>
      <c r="E165" s="331" t="s">
        <v>254</v>
      </c>
      <c r="F165" s="332" t="s">
        <v>255</v>
      </c>
      <c r="G165" s="333" t="s">
        <v>256</v>
      </c>
      <c r="H165" s="334">
        <v>390.5</v>
      </c>
      <c r="I165" s="108"/>
      <c r="J165" s="335">
        <f>ROUND(I165*H165,2)</f>
        <v>0</v>
      </c>
      <c r="K165" s="332" t="s">
        <v>144</v>
      </c>
      <c r="L165" s="31"/>
      <c r="M165" s="109" t="s">
        <v>3</v>
      </c>
      <c r="N165" s="110" t="s">
        <v>42</v>
      </c>
      <c r="O165" s="49"/>
      <c r="P165" s="111">
        <f>O165*H165</f>
        <v>0</v>
      </c>
      <c r="Q165" s="111">
        <v>0</v>
      </c>
      <c r="R165" s="111">
        <f>Q165*H165</f>
        <v>0</v>
      </c>
      <c r="S165" s="111">
        <v>0</v>
      </c>
      <c r="T165" s="112">
        <f>S165*H165</f>
        <v>0</v>
      </c>
      <c r="U165" s="30"/>
      <c r="V165" s="30"/>
      <c r="W165" s="30"/>
      <c r="X165" s="30"/>
      <c r="Y165" s="30"/>
      <c r="Z165" s="30"/>
      <c r="AA165" s="30"/>
      <c r="AB165" s="30"/>
      <c r="AC165" s="30"/>
      <c r="AD165" s="30"/>
      <c r="AE165" s="30"/>
      <c r="AR165" s="113" t="s">
        <v>90</v>
      </c>
      <c r="AT165" s="113" t="s">
        <v>140</v>
      </c>
      <c r="AU165" s="113" t="s">
        <v>80</v>
      </c>
      <c r="AY165" s="17" t="s">
        <v>138</v>
      </c>
      <c r="BE165" s="114">
        <f>IF(N165="základní",J165,0)</f>
        <v>0</v>
      </c>
      <c r="BF165" s="114">
        <f>IF(N165="snížená",J165,0)</f>
        <v>0</v>
      </c>
      <c r="BG165" s="114">
        <f>IF(N165="zákl. přenesená",J165,0)</f>
        <v>0</v>
      </c>
      <c r="BH165" s="114">
        <f>IF(N165="sníž. přenesená",J165,0)</f>
        <v>0</v>
      </c>
      <c r="BI165" s="114">
        <f>IF(N165="nulová",J165,0)</f>
        <v>0</v>
      </c>
      <c r="BJ165" s="17" t="s">
        <v>78</v>
      </c>
      <c r="BK165" s="114">
        <f>ROUND(I165*H165,2)</f>
        <v>0</v>
      </c>
      <c r="BL165" s="17" t="s">
        <v>90</v>
      </c>
      <c r="BM165" s="113" t="s">
        <v>257</v>
      </c>
    </row>
    <row r="166" spans="1:47" s="2" customFormat="1" ht="38.4">
      <c r="A166" s="30"/>
      <c r="B166" s="273"/>
      <c r="C166" s="275"/>
      <c r="D166" s="317" t="s">
        <v>146</v>
      </c>
      <c r="E166" s="275"/>
      <c r="F166" s="318" t="s">
        <v>258</v>
      </c>
      <c r="G166" s="275"/>
      <c r="H166" s="275"/>
      <c r="I166" s="275"/>
      <c r="J166" s="275"/>
      <c r="K166" s="275"/>
      <c r="L166" s="31"/>
      <c r="M166" s="115"/>
      <c r="N166" s="116"/>
      <c r="O166" s="49"/>
      <c r="P166" s="49"/>
      <c r="Q166" s="49"/>
      <c r="R166" s="49"/>
      <c r="S166" s="49"/>
      <c r="T166" s="50"/>
      <c r="U166" s="30"/>
      <c r="V166" s="30"/>
      <c r="W166" s="30"/>
      <c r="X166" s="30"/>
      <c r="Y166" s="30"/>
      <c r="Z166" s="30"/>
      <c r="AA166" s="30"/>
      <c r="AB166" s="30"/>
      <c r="AC166" s="30"/>
      <c r="AD166" s="30"/>
      <c r="AE166" s="30"/>
      <c r="AT166" s="17" t="s">
        <v>146</v>
      </c>
      <c r="AU166" s="17" t="s">
        <v>80</v>
      </c>
    </row>
    <row r="167" spans="2:51" s="13" customFormat="1" ht="12">
      <c r="B167" s="319"/>
      <c r="C167" s="320"/>
      <c r="D167" s="317" t="s">
        <v>148</v>
      </c>
      <c r="E167" s="321" t="s">
        <v>3</v>
      </c>
      <c r="F167" s="322" t="s">
        <v>259</v>
      </c>
      <c r="G167" s="320"/>
      <c r="H167" s="323">
        <v>390.5</v>
      </c>
      <c r="I167" s="320"/>
      <c r="J167" s="320"/>
      <c r="K167" s="320"/>
      <c r="L167" s="117"/>
      <c r="M167" s="119"/>
      <c r="N167" s="120"/>
      <c r="O167" s="120"/>
      <c r="P167" s="120"/>
      <c r="Q167" s="120"/>
      <c r="R167" s="120"/>
      <c r="S167" s="120"/>
      <c r="T167" s="121"/>
      <c r="AT167" s="118" t="s">
        <v>148</v>
      </c>
      <c r="AU167" s="118" t="s">
        <v>80</v>
      </c>
      <c r="AV167" s="13" t="s">
        <v>80</v>
      </c>
      <c r="AW167" s="13" t="s">
        <v>33</v>
      </c>
      <c r="AX167" s="13" t="s">
        <v>78</v>
      </c>
      <c r="AY167" s="118" t="s">
        <v>138</v>
      </c>
    </row>
    <row r="168" spans="1:65" s="2" customFormat="1" ht="36" customHeight="1">
      <c r="A168" s="30"/>
      <c r="B168" s="273"/>
      <c r="C168" s="330" t="s">
        <v>260</v>
      </c>
      <c r="D168" s="330" t="s">
        <v>140</v>
      </c>
      <c r="E168" s="331" t="s">
        <v>261</v>
      </c>
      <c r="F168" s="332" t="s">
        <v>262</v>
      </c>
      <c r="G168" s="333" t="s">
        <v>143</v>
      </c>
      <c r="H168" s="334">
        <v>239.1</v>
      </c>
      <c r="I168" s="108"/>
      <c r="J168" s="335">
        <f>ROUND(I168*H168,2)</f>
        <v>0</v>
      </c>
      <c r="K168" s="332" t="s">
        <v>144</v>
      </c>
      <c r="L168" s="31"/>
      <c r="M168" s="109" t="s">
        <v>3</v>
      </c>
      <c r="N168" s="110" t="s">
        <v>42</v>
      </c>
      <c r="O168" s="49"/>
      <c r="P168" s="111">
        <f>O168*H168</f>
        <v>0</v>
      </c>
      <c r="Q168" s="111">
        <v>0</v>
      </c>
      <c r="R168" s="111">
        <f>Q168*H168</f>
        <v>0</v>
      </c>
      <c r="S168" s="111">
        <v>0</v>
      </c>
      <c r="T168" s="112">
        <f>S168*H168</f>
        <v>0</v>
      </c>
      <c r="U168" s="30"/>
      <c r="V168" s="30"/>
      <c r="W168" s="30"/>
      <c r="X168" s="30"/>
      <c r="Y168" s="30"/>
      <c r="Z168" s="30"/>
      <c r="AA168" s="30"/>
      <c r="AB168" s="30"/>
      <c r="AC168" s="30"/>
      <c r="AD168" s="30"/>
      <c r="AE168" s="30"/>
      <c r="AR168" s="113" t="s">
        <v>90</v>
      </c>
      <c r="AT168" s="113" t="s">
        <v>140</v>
      </c>
      <c r="AU168" s="113" t="s">
        <v>80</v>
      </c>
      <c r="AY168" s="17" t="s">
        <v>138</v>
      </c>
      <c r="BE168" s="114">
        <f>IF(N168="základní",J168,0)</f>
        <v>0</v>
      </c>
      <c r="BF168" s="114">
        <f>IF(N168="snížená",J168,0)</f>
        <v>0</v>
      </c>
      <c r="BG168" s="114">
        <f>IF(N168="zákl. přenesená",J168,0)</f>
        <v>0</v>
      </c>
      <c r="BH168" s="114">
        <f>IF(N168="sníž. přenesená",J168,0)</f>
        <v>0</v>
      </c>
      <c r="BI168" s="114">
        <f>IF(N168="nulová",J168,0)</f>
        <v>0</v>
      </c>
      <c r="BJ168" s="17" t="s">
        <v>78</v>
      </c>
      <c r="BK168" s="114">
        <f>ROUND(I168*H168,2)</f>
        <v>0</v>
      </c>
      <c r="BL168" s="17" t="s">
        <v>90</v>
      </c>
      <c r="BM168" s="113" t="s">
        <v>263</v>
      </c>
    </row>
    <row r="169" spans="1:47" s="2" customFormat="1" ht="172.8">
      <c r="A169" s="30"/>
      <c r="B169" s="273"/>
      <c r="C169" s="275"/>
      <c r="D169" s="317" t="s">
        <v>146</v>
      </c>
      <c r="E169" s="275"/>
      <c r="F169" s="318" t="s">
        <v>264</v>
      </c>
      <c r="G169" s="275"/>
      <c r="H169" s="275"/>
      <c r="I169" s="275"/>
      <c r="J169" s="275"/>
      <c r="K169" s="275"/>
      <c r="L169" s="31"/>
      <c r="M169" s="115"/>
      <c r="N169" s="116"/>
      <c r="O169" s="49"/>
      <c r="P169" s="49"/>
      <c r="Q169" s="49"/>
      <c r="R169" s="49"/>
      <c r="S169" s="49"/>
      <c r="T169" s="50"/>
      <c r="U169" s="30"/>
      <c r="V169" s="30"/>
      <c r="W169" s="30"/>
      <c r="X169" s="30"/>
      <c r="Y169" s="30"/>
      <c r="Z169" s="30"/>
      <c r="AA169" s="30"/>
      <c r="AB169" s="30"/>
      <c r="AC169" s="30"/>
      <c r="AD169" s="30"/>
      <c r="AE169" s="30"/>
      <c r="AT169" s="17" t="s">
        <v>146</v>
      </c>
      <c r="AU169" s="17" t="s">
        <v>80</v>
      </c>
    </row>
    <row r="170" spans="2:51" s="13" customFormat="1" ht="12">
      <c r="B170" s="319"/>
      <c r="C170" s="320"/>
      <c r="D170" s="317" t="s">
        <v>148</v>
      </c>
      <c r="E170" s="321" t="s">
        <v>3</v>
      </c>
      <c r="F170" s="322" t="s">
        <v>265</v>
      </c>
      <c r="G170" s="320"/>
      <c r="H170" s="323">
        <v>239.1</v>
      </c>
      <c r="I170" s="320"/>
      <c r="J170" s="320"/>
      <c r="K170" s="320"/>
      <c r="L170" s="117"/>
      <c r="M170" s="119"/>
      <c r="N170" s="120"/>
      <c r="O170" s="120"/>
      <c r="P170" s="120"/>
      <c r="Q170" s="120"/>
      <c r="R170" s="120"/>
      <c r="S170" s="120"/>
      <c r="T170" s="121"/>
      <c r="AT170" s="118" t="s">
        <v>148</v>
      </c>
      <c r="AU170" s="118" t="s">
        <v>80</v>
      </c>
      <c r="AV170" s="13" t="s">
        <v>80</v>
      </c>
      <c r="AW170" s="13" t="s">
        <v>33</v>
      </c>
      <c r="AX170" s="13" t="s">
        <v>78</v>
      </c>
      <c r="AY170" s="118" t="s">
        <v>138</v>
      </c>
    </row>
    <row r="171" spans="1:65" s="2" customFormat="1" ht="16.5" customHeight="1">
      <c r="A171" s="30"/>
      <c r="B171" s="273"/>
      <c r="C171" s="336" t="s">
        <v>266</v>
      </c>
      <c r="D171" s="336" t="s">
        <v>267</v>
      </c>
      <c r="E171" s="337" t="s">
        <v>268</v>
      </c>
      <c r="F171" s="338" t="s">
        <v>269</v>
      </c>
      <c r="G171" s="339" t="s">
        <v>270</v>
      </c>
      <c r="H171" s="340">
        <v>5.978</v>
      </c>
      <c r="I171" s="127"/>
      <c r="J171" s="341">
        <f>ROUND(I171*H171,2)</f>
        <v>0</v>
      </c>
      <c r="K171" s="338" t="s">
        <v>144</v>
      </c>
      <c r="L171" s="128"/>
      <c r="M171" s="129" t="s">
        <v>3</v>
      </c>
      <c r="N171" s="130" t="s">
        <v>42</v>
      </c>
      <c r="O171" s="49"/>
      <c r="P171" s="111">
        <f>O171*H171</f>
        <v>0</v>
      </c>
      <c r="Q171" s="111">
        <v>0.001</v>
      </c>
      <c r="R171" s="111">
        <f>Q171*H171</f>
        <v>0.005978</v>
      </c>
      <c r="S171" s="111">
        <v>0</v>
      </c>
      <c r="T171" s="112">
        <f>S171*H171</f>
        <v>0</v>
      </c>
      <c r="U171" s="30"/>
      <c r="V171" s="30"/>
      <c r="W171" s="30"/>
      <c r="X171" s="30"/>
      <c r="Y171" s="30"/>
      <c r="Z171" s="30"/>
      <c r="AA171" s="30"/>
      <c r="AB171" s="30"/>
      <c r="AC171" s="30"/>
      <c r="AD171" s="30"/>
      <c r="AE171" s="30"/>
      <c r="AR171" s="113" t="s">
        <v>181</v>
      </c>
      <c r="AT171" s="113" t="s">
        <v>267</v>
      </c>
      <c r="AU171" s="113" t="s">
        <v>80</v>
      </c>
      <c r="AY171" s="17" t="s">
        <v>138</v>
      </c>
      <c r="BE171" s="114">
        <f>IF(N171="základní",J171,0)</f>
        <v>0</v>
      </c>
      <c r="BF171" s="114">
        <f>IF(N171="snížená",J171,0)</f>
        <v>0</v>
      </c>
      <c r="BG171" s="114">
        <f>IF(N171="zákl. přenesená",J171,0)</f>
        <v>0</v>
      </c>
      <c r="BH171" s="114">
        <f>IF(N171="sníž. přenesená",J171,0)</f>
        <v>0</v>
      </c>
      <c r="BI171" s="114">
        <f>IF(N171="nulová",J171,0)</f>
        <v>0</v>
      </c>
      <c r="BJ171" s="17" t="s">
        <v>78</v>
      </c>
      <c r="BK171" s="114">
        <f>ROUND(I171*H171,2)</f>
        <v>0</v>
      </c>
      <c r="BL171" s="17" t="s">
        <v>90</v>
      </c>
      <c r="BM171" s="113" t="s">
        <v>271</v>
      </c>
    </row>
    <row r="172" spans="2:51" s="13" customFormat="1" ht="12">
      <c r="B172" s="319"/>
      <c r="C172" s="320"/>
      <c r="D172" s="317" t="s">
        <v>148</v>
      </c>
      <c r="E172" s="320"/>
      <c r="F172" s="322" t="s">
        <v>272</v>
      </c>
      <c r="G172" s="320"/>
      <c r="H172" s="323">
        <v>5.978</v>
      </c>
      <c r="I172" s="320"/>
      <c r="J172" s="320"/>
      <c r="K172" s="320"/>
      <c r="L172" s="117"/>
      <c r="M172" s="119"/>
      <c r="N172" s="120"/>
      <c r="O172" s="120"/>
      <c r="P172" s="120"/>
      <c r="Q172" s="120"/>
      <c r="R172" s="120"/>
      <c r="S172" s="120"/>
      <c r="T172" s="121"/>
      <c r="AT172" s="118" t="s">
        <v>148</v>
      </c>
      <c r="AU172" s="118" t="s">
        <v>80</v>
      </c>
      <c r="AV172" s="13" t="s">
        <v>80</v>
      </c>
      <c r="AW172" s="13" t="s">
        <v>4</v>
      </c>
      <c r="AX172" s="13" t="s">
        <v>78</v>
      </c>
      <c r="AY172" s="118" t="s">
        <v>138</v>
      </c>
    </row>
    <row r="173" spans="1:65" s="2" customFormat="1" ht="36" customHeight="1">
      <c r="A173" s="30"/>
      <c r="B173" s="273"/>
      <c r="C173" s="330" t="s">
        <v>273</v>
      </c>
      <c r="D173" s="330" t="s">
        <v>140</v>
      </c>
      <c r="E173" s="331" t="s">
        <v>274</v>
      </c>
      <c r="F173" s="332" t="s">
        <v>275</v>
      </c>
      <c r="G173" s="333" t="s">
        <v>143</v>
      </c>
      <c r="H173" s="334">
        <v>239.1</v>
      </c>
      <c r="I173" s="108"/>
      <c r="J173" s="335">
        <f>ROUND(I173*H173,2)</f>
        <v>0</v>
      </c>
      <c r="K173" s="332" t="s">
        <v>144</v>
      </c>
      <c r="L173" s="31"/>
      <c r="M173" s="109" t="s">
        <v>3</v>
      </c>
      <c r="N173" s="110" t="s">
        <v>42</v>
      </c>
      <c r="O173" s="49"/>
      <c r="P173" s="111">
        <f>O173*H173</f>
        <v>0</v>
      </c>
      <c r="Q173" s="111">
        <v>0</v>
      </c>
      <c r="R173" s="111">
        <f>Q173*H173</f>
        <v>0</v>
      </c>
      <c r="S173" s="111">
        <v>0</v>
      </c>
      <c r="T173" s="112">
        <f>S173*H173</f>
        <v>0</v>
      </c>
      <c r="U173" s="30"/>
      <c r="V173" s="30"/>
      <c r="W173" s="30"/>
      <c r="X173" s="30"/>
      <c r="Y173" s="30"/>
      <c r="Z173" s="30"/>
      <c r="AA173" s="30"/>
      <c r="AB173" s="30"/>
      <c r="AC173" s="30"/>
      <c r="AD173" s="30"/>
      <c r="AE173" s="30"/>
      <c r="AR173" s="113" t="s">
        <v>90</v>
      </c>
      <c r="AT173" s="113" t="s">
        <v>140</v>
      </c>
      <c r="AU173" s="113" t="s">
        <v>80</v>
      </c>
      <c r="AY173" s="17" t="s">
        <v>138</v>
      </c>
      <c r="BE173" s="114">
        <f>IF(N173="základní",J173,0)</f>
        <v>0</v>
      </c>
      <c r="BF173" s="114">
        <f>IF(N173="snížená",J173,0)</f>
        <v>0</v>
      </c>
      <c r="BG173" s="114">
        <f>IF(N173="zákl. přenesená",J173,0)</f>
        <v>0</v>
      </c>
      <c r="BH173" s="114">
        <f>IF(N173="sníž. přenesená",J173,0)</f>
        <v>0</v>
      </c>
      <c r="BI173" s="114">
        <f>IF(N173="nulová",J173,0)</f>
        <v>0</v>
      </c>
      <c r="BJ173" s="17" t="s">
        <v>78</v>
      </c>
      <c r="BK173" s="114">
        <f>ROUND(I173*H173,2)</f>
        <v>0</v>
      </c>
      <c r="BL173" s="17" t="s">
        <v>90</v>
      </c>
      <c r="BM173" s="113" t="s">
        <v>276</v>
      </c>
    </row>
    <row r="174" spans="1:47" s="2" customFormat="1" ht="153.6">
      <c r="A174" s="30"/>
      <c r="B174" s="273"/>
      <c r="C174" s="275"/>
      <c r="D174" s="317" t="s">
        <v>146</v>
      </c>
      <c r="E174" s="275"/>
      <c r="F174" s="318" t="s">
        <v>277</v>
      </c>
      <c r="G174" s="275"/>
      <c r="H174" s="275"/>
      <c r="I174" s="275"/>
      <c r="J174" s="275"/>
      <c r="K174" s="275"/>
      <c r="L174" s="31"/>
      <c r="M174" s="115"/>
      <c r="N174" s="116"/>
      <c r="O174" s="49"/>
      <c r="P174" s="49"/>
      <c r="Q174" s="49"/>
      <c r="R174" s="49"/>
      <c r="S174" s="49"/>
      <c r="T174" s="50"/>
      <c r="U174" s="30"/>
      <c r="V174" s="30"/>
      <c r="W174" s="30"/>
      <c r="X174" s="30"/>
      <c r="Y174" s="30"/>
      <c r="Z174" s="30"/>
      <c r="AA174" s="30"/>
      <c r="AB174" s="30"/>
      <c r="AC174" s="30"/>
      <c r="AD174" s="30"/>
      <c r="AE174" s="30"/>
      <c r="AT174" s="17" t="s">
        <v>146</v>
      </c>
      <c r="AU174" s="17" t="s">
        <v>80</v>
      </c>
    </row>
    <row r="175" spans="2:51" s="13" customFormat="1" ht="12">
      <c r="B175" s="319"/>
      <c r="C175" s="320"/>
      <c r="D175" s="317" t="s">
        <v>148</v>
      </c>
      <c r="E175" s="321" t="s">
        <v>3</v>
      </c>
      <c r="F175" s="322" t="s">
        <v>278</v>
      </c>
      <c r="G175" s="320"/>
      <c r="H175" s="323">
        <v>239.1</v>
      </c>
      <c r="I175" s="320"/>
      <c r="J175" s="320"/>
      <c r="K175" s="320"/>
      <c r="L175" s="117"/>
      <c r="M175" s="119"/>
      <c r="N175" s="120"/>
      <c r="O175" s="120"/>
      <c r="P175" s="120"/>
      <c r="Q175" s="120"/>
      <c r="R175" s="120"/>
      <c r="S175" s="120"/>
      <c r="T175" s="121"/>
      <c r="AT175" s="118" t="s">
        <v>148</v>
      </c>
      <c r="AU175" s="118" t="s">
        <v>80</v>
      </c>
      <c r="AV175" s="13" t="s">
        <v>80</v>
      </c>
      <c r="AW175" s="13" t="s">
        <v>33</v>
      </c>
      <c r="AX175" s="13" t="s">
        <v>78</v>
      </c>
      <c r="AY175" s="118" t="s">
        <v>138</v>
      </c>
    </row>
    <row r="176" spans="2:63" s="12" customFormat="1" ht="22.95" customHeight="1">
      <c r="B176" s="310"/>
      <c r="C176" s="311"/>
      <c r="D176" s="312" t="s">
        <v>70</v>
      </c>
      <c r="E176" s="315" t="s">
        <v>90</v>
      </c>
      <c r="F176" s="315" t="s">
        <v>279</v>
      </c>
      <c r="G176" s="311"/>
      <c r="H176" s="311"/>
      <c r="I176" s="311"/>
      <c r="J176" s="316">
        <f>BK176</f>
        <v>0</v>
      </c>
      <c r="K176" s="311"/>
      <c r="L176" s="100"/>
      <c r="M176" s="102"/>
      <c r="N176" s="103"/>
      <c r="O176" s="103"/>
      <c r="P176" s="104">
        <f>SUM(P177:P187)</f>
        <v>0</v>
      </c>
      <c r="Q176" s="103"/>
      <c r="R176" s="104">
        <f>SUM(R177:R187)</f>
        <v>199.5797344</v>
      </c>
      <c r="S176" s="103"/>
      <c r="T176" s="105">
        <f>SUM(T177:T187)</f>
        <v>0</v>
      </c>
      <c r="AR176" s="101" t="s">
        <v>78</v>
      </c>
      <c r="AT176" s="106" t="s">
        <v>70</v>
      </c>
      <c r="AU176" s="106" t="s">
        <v>78</v>
      </c>
      <c r="AY176" s="101" t="s">
        <v>138</v>
      </c>
      <c r="BK176" s="107">
        <f>SUM(BK177:BK187)</f>
        <v>0</v>
      </c>
    </row>
    <row r="177" spans="1:65" s="2" customFormat="1" ht="36" customHeight="1">
      <c r="A177" s="30"/>
      <c r="B177" s="273"/>
      <c r="C177" s="330" t="s">
        <v>280</v>
      </c>
      <c r="D177" s="330" t="s">
        <v>140</v>
      </c>
      <c r="E177" s="331" t="s">
        <v>281</v>
      </c>
      <c r="F177" s="332" t="s">
        <v>282</v>
      </c>
      <c r="G177" s="333" t="s">
        <v>170</v>
      </c>
      <c r="H177" s="334">
        <v>48.63</v>
      </c>
      <c r="I177" s="108"/>
      <c r="J177" s="335">
        <f>ROUND(I177*H177,2)</f>
        <v>0</v>
      </c>
      <c r="K177" s="332" t="s">
        <v>144</v>
      </c>
      <c r="L177" s="31"/>
      <c r="M177" s="109" t="s">
        <v>3</v>
      </c>
      <c r="N177" s="110" t="s">
        <v>42</v>
      </c>
      <c r="O177" s="49"/>
      <c r="P177" s="111">
        <f>O177*H177</f>
        <v>0</v>
      </c>
      <c r="Q177" s="111">
        <v>2.13408</v>
      </c>
      <c r="R177" s="111">
        <f>Q177*H177</f>
        <v>103.7803104</v>
      </c>
      <c r="S177" s="111">
        <v>0</v>
      </c>
      <c r="T177" s="112">
        <f>S177*H177</f>
        <v>0</v>
      </c>
      <c r="U177" s="30"/>
      <c r="V177" s="30"/>
      <c r="W177" s="30"/>
      <c r="X177" s="30"/>
      <c r="Y177" s="30"/>
      <c r="Z177" s="30"/>
      <c r="AA177" s="30"/>
      <c r="AB177" s="30"/>
      <c r="AC177" s="30"/>
      <c r="AD177" s="30"/>
      <c r="AE177" s="30"/>
      <c r="AR177" s="113" t="s">
        <v>90</v>
      </c>
      <c r="AT177" s="113" t="s">
        <v>140</v>
      </c>
      <c r="AU177" s="113" t="s">
        <v>80</v>
      </c>
      <c r="AY177" s="17" t="s">
        <v>138</v>
      </c>
      <c r="BE177" s="114">
        <f>IF(N177="základní",J177,0)</f>
        <v>0</v>
      </c>
      <c r="BF177" s="114">
        <f>IF(N177="snížená",J177,0)</f>
        <v>0</v>
      </c>
      <c r="BG177" s="114">
        <f>IF(N177="zákl. přenesená",J177,0)</f>
        <v>0</v>
      </c>
      <c r="BH177" s="114">
        <f>IF(N177="sníž. přenesená",J177,0)</f>
        <v>0</v>
      </c>
      <c r="BI177" s="114">
        <f>IF(N177="nulová",J177,0)</f>
        <v>0</v>
      </c>
      <c r="BJ177" s="17" t="s">
        <v>78</v>
      </c>
      <c r="BK177" s="114">
        <f>ROUND(I177*H177,2)</f>
        <v>0</v>
      </c>
      <c r="BL177" s="17" t="s">
        <v>90</v>
      </c>
      <c r="BM177" s="113" t="s">
        <v>283</v>
      </c>
    </row>
    <row r="178" spans="1:47" s="2" customFormat="1" ht="124.8">
      <c r="A178" s="30"/>
      <c r="B178" s="273"/>
      <c r="C178" s="275"/>
      <c r="D178" s="317" t="s">
        <v>146</v>
      </c>
      <c r="E178" s="275"/>
      <c r="F178" s="318" t="s">
        <v>284</v>
      </c>
      <c r="G178" s="275"/>
      <c r="H178" s="275"/>
      <c r="I178" s="275"/>
      <c r="J178" s="275"/>
      <c r="K178" s="275"/>
      <c r="L178" s="31"/>
      <c r="M178" s="115"/>
      <c r="N178" s="116"/>
      <c r="O178" s="49"/>
      <c r="P178" s="49"/>
      <c r="Q178" s="49"/>
      <c r="R178" s="49"/>
      <c r="S178" s="49"/>
      <c r="T178" s="50"/>
      <c r="U178" s="30"/>
      <c r="V178" s="30"/>
      <c r="W178" s="30"/>
      <c r="X178" s="30"/>
      <c r="Y178" s="30"/>
      <c r="Z178" s="30"/>
      <c r="AA178" s="30"/>
      <c r="AB178" s="30"/>
      <c r="AC178" s="30"/>
      <c r="AD178" s="30"/>
      <c r="AE178" s="30"/>
      <c r="AT178" s="17" t="s">
        <v>146</v>
      </c>
      <c r="AU178" s="17" t="s">
        <v>80</v>
      </c>
    </row>
    <row r="179" spans="2:51" s="13" customFormat="1" ht="12">
      <c r="B179" s="319"/>
      <c r="C179" s="320"/>
      <c r="D179" s="317" t="s">
        <v>148</v>
      </c>
      <c r="E179" s="321" t="s">
        <v>3</v>
      </c>
      <c r="F179" s="322" t="s">
        <v>285</v>
      </c>
      <c r="G179" s="320"/>
      <c r="H179" s="323">
        <v>32.94</v>
      </c>
      <c r="I179" s="320"/>
      <c r="J179" s="320"/>
      <c r="K179" s="320"/>
      <c r="L179" s="117"/>
      <c r="M179" s="119"/>
      <c r="N179" s="120"/>
      <c r="O179" s="120"/>
      <c r="P179" s="120"/>
      <c r="Q179" s="120"/>
      <c r="R179" s="120"/>
      <c r="S179" s="120"/>
      <c r="T179" s="121"/>
      <c r="AT179" s="118" t="s">
        <v>148</v>
      </c>
      <c r="AU179" s="118" t="s">
        <v>80</v>
      </c>
      <c r="AV179" s="13" t="s">
        <v>80</v>
      </c>
      <c r="AW179" s="13" t="s">
        <v>33</v>
      </c>
      <c r="AX179" s="13" t="s">
        <v>71</v>
      </c>
      <c r="AY179" s="118" t="s">
        <v>138</v>
      </c>
    </row>
    <row r="180" spans="2:51" s="13" customFormat="1" ht="12">
      <c r="B180" s="319"/>
      <c r="C180" s="320"/>
      <c r="D180" s="317" t="s">
        <v>148</v>
      </c>
      <c r="E180" s="321" t="s">
        <v>3</v>
      </c>
      <c r="F180" s="322" t="s">
        <v>286</v>
      </c>
      <c r="G180" s="320"/>
      <c r="H180" s="323">
        <v>15.69</v>
      </c>
      <c r="I180" s="320"/>
      <c r="J180" s="320"/>
      <c r="K180" s="320"/>
      <c r="L180" s="117"/>
      <c r="M180" s="119"/>
      <c r="N180" s="120"/>
      <c r="O180" s="120"/>
      <c r="P180" s="120"/>
      <c r="Q180" s="120"/>
      <c r="R180" s="120"/>
      <c r="S180" s="120"/>
      <c r="T180" s="121"/>
      <c r="AT180" s="118" t="s">
        <v>148</v>
      </c>
      <c r="AU180" s="118" t="s">
        <v>80</v>
      </c>
      <c r="AV180" s="13" t="s">
        <v>80</v>
      </c>
      <c r="AW180" s="13" t="s">
        <v>33</v>
      </c>
      <c r="AX180" s="13" t="s">
        <v>71</v>
      </c>
      <c r="AY180" s="118" t="s">
        <v>138</v>
      </c>
    </row>
    <row r="181" spans="2:51" s="14" customFormat="1" ht="12">
      <c r="B181" s="324"/>
      <c r="C181" s="325"/>
      <c r="D181" s="317" t="s">
        <v>148</v>
      </c>
      <c r="E181" s="326" t="s">
        <v>3</v>
      </c>
      <c r="F181" s="327" t="s">
        <v>287</v>
      </c>
      <c r="G181" s="325"/>
      <c r="H181" s="328">
        <v>48.629999999999995</v>
      </c>
      <c r="I181" s="325"/>
      <c r="J181" s="325"/>
      <c r="K181" s="325"/>
      <c r="L181" s="122"/>
      <c r="M181" s="124"/>
      <c r="N181" s="125"/>
      <c r="O181" s="125"/>
      <c r="P181" s="125"/>
      <c r="Q181" s="125"/>
      <c r="R181" s="125"/>
      <c r="S181" s="125"/>
      <c r="T181" s="126"/>
      <c r="AT181" s="123" t="s">
        <v>148</v>
      </c>
      <c r="AU181" s="123" t="s">
        <v>80</v>
      </c>
      <c r="AV181" s="14" t="s">
        <v>90</v>
      </c>
      <c r="AW181" s="14" t="s">
        <v>33</v>
      </c>
      <c r="AX181" s="14" t="s">
        <v>78</v>
      </c>
      <c r="AY181" s="123" t="s">
        <v>138</v>
      </c>
    </row>
    <row r="182" spans="1:65" s="2" customFormat="1" ht="36" customHeight="1">
      <c r="A182" s="30"/>
      <c r="B182" s="273"/>
      <c r="C182" s="330" t="s">
        <v>288</v>
      </c>
      <c r="D182" s="330" t="s">
        <v>140</v>
      </c>
      <c r="E182" s="331" t="s">
        <v>289</v>
      </c>
      <c r="F182" s="332" t="s">
        <v>290</v>
      </c>
      <c r="G182" s="333" t="s">
        <v>170</v>
      </c>
      <c r="H182" s="334">
        <v>39.68</v>
      </c>
      <c r="I182" s="108"/>
      <c r="J182" s="335">
        <f>ROUND(I182*H182,2)</f>
        <v>0</v>
      </c>
      <c r="K182" s="332" t="s">
        <v>144</v>
      </c>
      <c r="L182" s="31"/>
      <c r="M182" s="109" t="s">
        <v>3</v>
      </c>
      <c r="N182" s="110" t="s">
        <v>42</v>
      </c>
      <c r="O182" s="49"/>
      <c r="P182" s="111">
        <f>O182*H182</f>
        <v>0</v>
      </c>
      <c r="Q182" s="111">
        <v>2.4143</v>
      </c>
      <c r="R182" s="111">
        <f>Q182*H182</f>
        <v>95.799424</v>
      </c>
      <c r="S182" s="111">
        <v>0</v>
      </c>
      <c r="T182" s="112">
        <f>S182*H182</f>
        <v>0</v>
      </c>
      <c r="U182" s="30"/>
      <c r="V182" s="30"/>
      <c r="W182" s="30"/>
      <c r="X182" s="30"/>
      <c r="Y182" s="30"/>
      <c r="Z182" s="30"/>
      <c r="AA182" s="30"/>
      <c r="AB182" s="30"/>
      <c r="AC182" s="30"/>
      <c r="AD182" s="30"/>
      <c r="AE182" s="30"/>
      <c r="AR182" s="113" t="s">
        <v>90</v>
      </c>
      <c r="AT182" s="113" t="s">
        <v>140</v>
      </c>
      <c r="AU182" s="113" t="s">
        <v>80</v>
      </c>
      <c r="AY182" s="17" t="s">
        <v>138</v>
      </c>
      <c r="BE182" s="114">
        <f>IF(N182="základní",J182,0)</f>
        <v>0</v>
      </c>
      <c r="BF182" s="114">
        <f>IF(N182="snížená",J182,0)</f>
        <v>0</v>
      </c>
      <c r="BG182" s="114">
        <f>IF(N182="zákl. přenesená",J182,0)</f>
        <v>0</v>
      </c>
      <c r="BH182" s="114">
        <f>IF(N182="sníž. přenesená",J182,0)</f>
        <v>0</v>
      </c>
      <c r="BI182" s="114">
        <f>IF(N182="nulová",J182,0)</f>
        <v>0</v>
      </c>
      <c r="BJ182" s="17" t="s">
        <v>78</v>
      </c>
      <c r="BK182" s="114">
        <f>ROUND(I182*H182,2)</f>
        <v>0</v>
      </c>
      <c r="BL182" s="17" t="s">
        <v>90</v>
      </c>
      <c r="BM182" s="113" t="s">
        <v>291</v>
      </c>
    </row>
    <row r="183" spans="1:47" s="2" customFormat="1" ht="124.8">
      <c r="A183" s="30"/>
      <c r="B183" s="273"/>
      <c r="C183" s="275"/>
      <c r="D183" s="317" t="s">
        <v>146</v>
      </c>
      <c r="E183" s="275"/>
      <c r="F183" s="318" t="s">
        <v>292</v>
      </c>
      <c r="G183" s="275"/>
      <c r="H183" s="275"/>
      <c r="I183" s="275"/>
      <c r="J183" s="275"/>
      <c r="K183" s="275"/>
      <c r="L183" s="31"/>
      <c r="M183" s="115"/>
      <c r="N183" s="116"/>
      <c r="O183" s="49"/>
      <c r="P183" s="49"/>
      <c r="Q183" s="49"/>
      <c r="R183" s="49"/>
      <c r="S183" s="49"/>
      <c r="T183" s="50"/>
      <c r="U183" s="30"/>
      <c r="V183" s="30"/>
      <c r="W183" s="30"/>
      <c r="X183" s="30"/>
      <c r="Y183" s="30"/>
      <c r="Z183" s="30"/>
      <c r="AA183" s="30"/>
      <c r="AB183" s="30"/>
      <c r="AC183" s="30"/>
      <c r="AD183" s="30"/>
      <c r="AE183" s="30"/>
      <c r="AT183" s="17" t="s">
        <v>146</v>
      </c>
      <c r="AU183" s="17" t="s">
        <v>80</v>
      </c>
    </row>
    <row r="184" spans="2:51" s="13" customFormat="1" ht="12">
      <c r="B184" s="319"/>
      <c r="C184" s="320"/>
      <c r="D184" s="317" t="s">
        <v>148</v>
      </c>
      <c r="E184" s="321" t="s">
        <v>3</v>
      </c>
      <c r="F184" s="322" t="s">
        <v>293</v>
      </c>
      <c r="G184" s="320"/>
      <c r="H184" s="323">
        <v>39.68</v>
      </c>
      <c r="I184" s="320"/>
      <c r="J184" s="320"/>
      <c r="K184" s="320"/>
      <c r="L184" s="117"/>
      <c r="M184" s="119"/>
      <c r="N184" s="120"/>
      <c r="O184" s="120"/>
      <c r="P184" s="120"/>
      <c r="Q184" s="120"/>
      <c r="R184" s="120"/>
      <c r="S184" s="120"/>
      <c r="T184" s="121"/>
      <c r="AT184" s="118" t="s">
        <v>148</v>
      </c>
      <c r="AU184" s="118" t="s">
        <v>80</v>
      </c>
      <c r="AV184" s="13" t="s">
        <v>80</v>
      </c>
      <c r="AW184" s="13" t="s">
        <v>33</v>
      </c>
      <c r="AX184" s="13" t="s">
        <v>78</v>
      </c>
      <c r="AY184" s="118" t="s">
        <v>138</v>
      </c>
    </row>
    <row r="185" spans="1:65" s="2" customFormat="1" ht="24" customHeight="1">
      <c r="A185" s="30"/>
      <c r="B185" s="273"/>
      <c r="C185" s="330" t="s">
        <v>294</v>
      </c>
      <c r="D185" s="330" t="s">
        <v>140</v>
      </c>
      <c r="E185" s="331" t="s">
        <v>295</v>
      </c>
      <c r="F185" s="332" t="s">
        <v>296</v>
      </c>
      <c r="G185" s="333" t="s">
        <v>143</v>
      </c>
      <c r="H185" s="334">
        <v>133</v>
      </c>
      <c r="I185" s="108"/>
      <c r="J185" s="335">
        <f>ROUND(I185*H185,2)</f>
        <v>0</v>
      </c>
      <c r="K185" s="332" t="s">
        <v>144</v>
      </c>
      <c r="L185" s="31"/>
      <c r="M185" s="109" t="s">
        <v>3</v>
      </c>
      <c r="N185" s="110" t="s">
        <v>42</v>
      </c>
      <c r="O185" s="49"/>
      <c r="P185" s="111">
        <f>O185*H185</f>
        <v>0</v>
      </c>
      <c r="Q185" s="111">
        <v>0</v>
      </c>
      <c r="R185" s="111">
        <f>Q185*H185</f>
        <v>0</v>
      </c>
      <c r="S185" s="111">
        <v>0</v>
      </c>
      <c r="T185" s="112">
        <f>S185*H185</f>
        <v>0</v>
      </c>
      <c r="U185" s="30"/>
      <c r="V185" s="30"/>
      <c r="W185" s="30"/>
      <c r="X185" s="30"/>
      <c r="Y185" s="30"/>
      <c r="Z185" s="30"/>
      <c r="AA185" s="30"/>
      <c r="AB185" s="30"/>
      <c r="AC185" s="30"/>
      <c r="AD185" s="30"/>
      <c r="AE185" s="30"/>
      <c r="AR185" s="113" t="s">
        <v>90</v>
      </c>
      <c r="AT185" s="113" t="s">
        <v>140</v>
      </c>
      <c r="AU185" s="113" t="s">
        <v>80</v>
      </c>
      <c r="AY185" s="17" t="s">
        <v>138</v>
      </c>
      <c r="BE185" s="114">
        <f>IF(N185="základní",J185,0)</f>
        <v>0</v>
      </c>
      <c r="BF185" s="114">
        <f>IF(N185="snížená",J185,0)</f>
        <v>0</v>
      </c>
      <c r="BG185" s="114">
        <f>IF(N185="zákl. přenesená",J185,0)</f>
        <v>0</v>
      </c>
      <c r="BH185" s="114">
        <f>IF(N185="sníž. přenesená",J185,0)</f>
        <v>0</v>
      </c>
      <c r="BI185" s="114">
        <f>IF(N185="nulová",J185,0)</f>
        <v>0</v>
      </c>
      <c r="BJ185" s="17" t="s">
        <v>78</v>
      </c>
      <c r="BK185" s="114">
        <f>ROUND(I185*H185,2)</f>
        <v>0</v>
      </c>
      <c r="BL185" s="17" t="s">
        <v>90</v>
      </c>
      <c r="BM185" s="113" t="s">
        <v>297</v>
      </c>
    </row>
    <row r="186" spans="1:47" s="2" customFormat="1" ht="124.8">
      <c r="A186" s="30"/>
      <c r="B186" s="273"/>
      <c r="C186" s="275"/>
      <c r="D186" s="317" t="s">
        <v>146</v>
      </c>
      <c r="E186" s="275"/>
      <c r="F186" s="318" t="s">
        <v>292</v>
      </c>
      <c r="G186" s="275"/>
      <c r="H186" s="275"/>
      <c r="I186" s="275"/>
      <c r="J186" s="275"/>
      <c r="K186" s="275"/>
      <c r="L186" s="31"/>
      <c r="M186" s="115"/>
      <c r="N186" s="116"/>
      <c r="O186" s="49"/>
      <c r="P186" s="49"/>
      <c r="Q186" s="49"/>
      <c r="R186" s="49"/>
      <c r="S186" s="49"/>
      <c r="T186" s="50"/>
      <c r="U186" s="30"/>
      <c r="V186" s="30"/>
      <c r="W186" s="30"/>
      <c r="X186" s="30"/>
      <c r="Y186" s="30"/>
      <c r="Z186" s="30"/>
      <c r="AA186" s="30"/>
      <c r="AB186" s="30"/>
      <c r="AC186" s="30"/>
      <c r="AD186" s="30"/>
      <c r="AE186" s="30"/>
      <c r="AT186" s="17" t="s">
        <v>146</v>
      </c>
      <c r="AU186" s="17" t="s">
        <v>80</v>
      </c>
    </row>
    <row r="187" spans="2:51" s="13" customFormat="1" ht="12">
      <c r="B187" s="319"/>
      <c r="C187" s="320"/>
      <c r="D187" s="317" t="s">
        <v>148</v>
      </c>
      <c r="E187" s="321" t="s">
        <v>3</v>
      </c>
      <c r="F187" s="322" t="s">
        <v>298</v>
      </c>
      <c r="G187" s="320"/>
      <c r="H187" s="323">
        <v>133</v>
      </c>
      <c r="I187" s="320"/>
      <c r="J187" s="320"/>
      <c r="K187" s="320"/>
      <c r="L187" s="117"/>
      <c r="M187" s="119"/>
      <c r="N187" s="120"/>
      <c r="O187" s="120"/>
      <c r="P187" s="120"/>
      <c r="Q187" s="120"/>
      <c r="R187" s="120"/>
      <c r="S187" s="120"/>
      <c r="T187" s="121"/>
      <c r="AT187" s="118" t="s">
        <v>148</v>
      </c>
      <c r="AU187" s="118" t="s">
        <v>80</v>
      </c>
      <c r="AV187" s="13" t="s">
        <v>80</v>
      </c>
      <c r="AW187" s="13" t="s">
        <v>33</v>
      </c>
      <c r="AX187" s="13" t="s">
        <v>78</v>
      </c>
      <c r="AY187" s="118" t="s">
        <v>138</v>
      </c>
    </row>
    <row r="188" spans="2:63" s="12" customFormat="1" ht="22.95" customHeight="1">
      <c r="B188" s="310"/>
      <c r="C188" s="311"/>
      <c r="D188" s="312" t="s">
        <v>70</v>
      </c>
      <c r="E188" s="315" t="s">
        <v>185</v>
      </c>
      <c r="F188" s="315" t="s">
        <v>299</v>
      </c>
      <c r="G188" s="311"/>
      <c r="H188" s="311"/>
      <c r="I188" s="311"/>
      <c r="J188" s="316">
        <f>BK188</f>
        <v>0</v>
      </c>
      <c r="K188" s="311"/>
      <c r="L188" s="100"/>
      <c r="M188" s="102"/>
      <c r="N188" s="103"/>
      <c r="O188" s="103"/>
      <c r="P188" s="104">
        <f>SUM(P189:P191)</f>
        <v>0</v>
      </c>
      <c r="Q188" s="103"/>
      <c r="R188" s="104">
        <f>SUM(R189:R191)</f>
        <v>0</v>
      </c>
      <c r="S188" s="103"/>
      <c r="T188" s="105">
        <f>SUM(T189:T191)</f>
        <v>47.88</v>
      </c>
      <c r="AR188" s="101" t="s">
        <v>78</v>
      </c>
      <c r="AT188" s="106" t="s">
        <v>70</v>
      </c>
      <c r="AU188" s="106" t="s">
        <v>78</v>
      </c>
      <c r="AY188" s="101" t="s">
        <v>138</v>
      </c>
      <c r="BK188" s="107">
        <f>SUM(BK189:BK191)</f>
        <v>0</v>
      </c>
    </row>
    <row r="189" spans="1:65" s="2" customFormat="1" ht="48" customHeight="1">
      <c r="A189" s="30"/>
      <c r="B189" s="273"/>
      <c r="C189" s="330" t="s">
        <v>300</v>
      </c>
      <c r="D189" s="330" t="s">
        <v>140</v>
      </c>
      <c r="E189" s="331" t="s">
        <v>301</v>
      </c>
      <c r="F189" s="332" t="s">
        <v>302</v>
      </c>
      <c r="G189" s="333" t="s">
        <v>170</v>
      </c>
      <c r="H189" s="334">
        <v>16.8</v>
      </c>
      <c r="I189" s="108"/>
      <c r="J189" s="335">
        <f>ROUND(I189*H189,2)</f>
        <v>0</v>
      </c>
      <c r="K189" s="332" t="s">
        <v>144</v>
      </c>
      <c r="L189" s="31"/>
      <c r="M189" s="109" t="s">
        <v>3</v>
      </c>
      <c r="N189" s="110" t="s">
        <v>42</v>
      </c>
      <c r="O189" s="49"/>
      <c r="P189" s="111">
        <f>O189*H189</f>
        <v>0</v>
      </c>
      <c r="Q189" s="111">
        <v>0</v>
      </c>
      <c r="R189" s="111">
        <f>Q189*H189</f>
        <v>0</v>
      </c>
      <c r="S189" s="111">
        <v>2.85</v>
      </c>
      <c r="T189" s="112">
        <f>S189*H189</f>
        <v>47.88</v>
      </c>
      <c r="U189" s="30"/>
      <c r="V189" s="30"/>
      <c r="W189" s="30"/>
      <c r="X189" s="30"/>
      <c r="Y189" s="30"/>
      <c r="Z189" s="30"/>
      <c r="AA189" s="30"/>
      <c r="AB189" s="30"/>
      <c r="AC189" s="30"/>
      <c r="AD189" s="30"/>
      <c r="AE189" s="30"/>
      <c r="AR189" s="113" t="s">
        <v>90</v>
      </c>
      <c r="AT189" s="113" t="s">
        <v>140</v>
      </c>
      <c r="AU189" s="113" t="s">
        <v>80</v>
      </c>
      <c r="AY189" s="17" t="s">
        <v>138</v>
      </c>
      <c r="BE189" s="114">
        <f>IF(N189="základní",J189,0)</f>
        <v>0</v>
      </c>
      <c r="BF189" s="114">
        <f>IF(N189="snížená",J189,0)</f>
        <v>0</v>
      </c>
      <c r="BG189" s="114">
        <f>IF(N189="zákl. přenesená",J189,0)</f>
        <v>0</v>
      </c>
      <c r="BH189" s="114">
        <f>IF(N189="sníž. přenesená",J189,0)</f>
        <v>0</v>
      </c>
      <c r="BI189" s="114">
        <f>IF(N189="nulová",J189,0)</f>
        <v>0</v>
      </c>
      <c r="BJ189" s="17" t="s">
        <v>78</v>
      </c>
      <c r="BK189" s="114">
        <f>ROUND(I189*H189,2)</f>
        <v>0</v>
      </c>
      <c r="BL189" s="17" t="s">
        <v>90</v>
      </c>
      <c r="BM189" s="113" t="s">
        <v>303</v>
      </c>
    </row>
    <row r="190" spans="1:47" s="2" customFormat="1" ht="409.6">
      <c r="A190" s="30"/>
      <c r="B190" s="273"/>
      <c r="C190" s="275"/>
      <c r="D190" s="317" t="s">
        <v>146</v>
      </c>
      <c r="E190" s="275"/>
      <c r="F190" s="329" t="s">
        <v>304</v>
      </c>
      <c r="G190" s="275"/>
      <c r="H190" s="275"/>
      <c r="I190" s="275"/>
      <c r="J190" s="275"/>
      <c r="K190" s="275"/>
      <c r="L190" s="31"/>
      <c r="M190" s="115"/>
      <c r="N190" s="116"/>
      <c r="O190" s="49"/>
      <c r="P190" s="49"/>
      <c r="Q190" s="49"/>
      <c r="R190" s="49"/>
      <c r="S190" s="49"/>
      <c r="T190" s="50"/>
      <c r="U190" s="30"/>
      <c r="V190" s="30"/>
      <c r="W190" s="30"/>
      <c r="X190" s="30"/>
      <c r="Y190" s="30"/>
      <c r="Z190" s="30"/>
      <c r="AA190" s="30"/>
      <c r="AB190" s="30"/>
      <c r="AC190" s="30"/>
      <c r="AD190" s="30"/>
      <c r="AE190" s="30"/>
      <c r="AT190" s="17" t="s">
        <v>146</v>
      </c>
      <c r="AU190" s="17" t="s">
        <v>80</v>
      </c>
    </row>
    <row r="191" spans="2:51" s="13" customFormat="1" ht="12">
      <c r="B191" s="319"/>
      <c r="C191" s="320"/>
      <c r="D191" s="317" t="s">
        <v>148</v>
      </c>
      <c r="E191" s="321" t="s">
        <v>3</v>
      </c>
      <c r="F191" s="322" t="s">
        <v>305</v>
      </c>
      <c r="G191" s="320"/>
      <c r="H191" s="323">
        <v>16.8</v>
      </c>
      <c r="I191" s="320"/>
      <c r="J191" s="320"/>
      <c r="K191" s="320"/>
      <c r="L191" s="117"/>
      <c r="M191" s="119"/>
      <c r="N191" s="120"/>
      <c r="O191" s="120"/>
      <c r="P191" s="120"/>
      <c r="Q191" s="120"/>
      <c r="R191" s="120"/>
      <c r="S191" s="120"/>
      <c r="T191" s="121"/>
      <c r="AT191" s="118" t="s">
        <v>148</v>
      </c>
      <c r="AU191" s="118" t="s">
        <v>80</v>
      </c>
      <c r="AV191" s="13" t="s">
        <v>80</v>
      </c>
      <c r="AW191" s="13" t="s">
        <v>33</v>
      </c>
      <c r="AX191" s="13" t="s">
        <v>78</v>
      </c>
      <c r="AY191" s="118" t="s">
        <v>138</v>
      </c>
    </row>
    <row r="192" spans="2:63" s="12" customFormat="1" ht="22.95" customHeight="1">
      <c r="B192" s="310"/>
      <c r="C192" s="311"/>
      <c r="D192" s="312" t="s">
        <v>70</v>
      </c>
      <c r="E192" s="315" t="s">
        <v>306</v>
      </c>
      <c r="F192" s="315" t="s">
        <v>307</v>
      </c>
      <c r="G192" s="311"/>
      <c r="H192" s="311"/>
      <c r="I192" s="311"/>
      <c r="J192" s="316">
        <f>BK192</f>
        <v>0</v>
      </c>
      <c r="K192" s="311"/>
      <c r="L192" s="100"/>
      <c r="M192" s="102"/>
      <c r="N192" s="103"/>
      <c r="O192" s="103"/>
      <c r="P192" s="104">
        <f>SUM(P193:P200)</f>
        <v>0</v>
      </c>
      <c r="Q192" s="103"/>
      <c r="R192" s="104">
        <f>SUM(R193:R200)</f>
        <v>0</v>
      </c>
      <c r="S192" s="103"/>
      <c r="T192" s="105">
        <f>SUM(T193:T200)</f>
        <v>0</v>
      </c>
      <c r="AR192" s="101" t="s">
        <v>78</v>
      </c>
      <c r="AT192" s="106" t="s">
        <v>70</v>
      </c>
      <c r="AU192" s="106" t="s">
        <v>78</v>
      </c>
      <c r="AY192" s="101" t="s">
        <v>138</v>
      </c>
      <c r="BK192" s="107">
        <f>SUM(BK193:BK200)</f>
        <v>0</v>
      </c>
    </row>
    <row r="193" spans="1:65" s="2" customFormat="1" ht="48" customHeight="1">
      <c r="A193" s="30"/>
      <c r="B193" s="273"/>
      <c r="C193" s="330" t="s">
        <v>308</v>
      </c>
      <c r="D193" s="330" t="s">
        <v>140</v>
      </c>
      <c r="E193" s="331" t="s">
        <v>309</v>
      </c>
      <c r="F193" s="332" t="s">
        <v>310</v>
      </c>
      <c r="G193" s="333" t="s">
        <v>256</v>
      </c>
      <c r="H193" s="334">
        <v>47.88</v>
      </c>
      <c r="I193" s="108"/>
      <c r="J193" s="335">
        <f>ROUND(I193*H193,2)</f>
        <v>0</v>
      </c>
      <c r="K193" s="332" t="s">
        <v>144</v>
      </c>
      <c r="L193" s="31"/>
      <c r="M193" s="109" t="s">
        <v>3</v>
      </c>
      <c r="N193" s="110" t="s">
        <v>42</v>
      </c>
      <c r="O193" s="49"/>
      <c r="P193" s="111">
        <f>O193*H193</f>
        <v>0</v>
      </c>
      <c r="Q193" s="111">
        <v>0</v>
      </c>
      <c r="R193" s="111">
        <f>Q193*H193</f>
        <v>0</v>
      </c>
      <c r="S193" s="111">
        <v>0</v>
      </c>
      <c r="T193" s="112">
        <f>S193*H193</f>
        <v>0</v>
      </c>
      <c r="U193" s="30"/>
      <c r="V193" s="30"/>
      <c r="W193" s="30"/>
      <c r="X193" s="30"/>
      <c r="Y193" s="30"/>
      <c r="Z193" s="30"/>
      <c r="AA193" s="30"/>
      <c r="AB193" s="30"/>
      <c r="AC193" s="30"/>
      <c r="AD193" s="30"/>
      <c r="AE193" s="30"/>
      <c r="AR193" s="113" t="s">
        <v>90</v>
      </c>
      <c r="AT193" s="113" t="s">
        <v>140</v>
      </c>
      <c r="AU193" s="113" t="s">
        <v>80</v>
      </c>
      <c r="AY193" s="17" t="s">
        <v>138</v>
      </c>
      <c r="BE193" s="114">
        <f>IF(N193="základní",J193,0)</f>
        <v>0</v>
      </c>
      <c r="BF193" s="114">
        <f>IF(N193="snížená",J193,0)</f>
        <v>0</v>
      </c>
      <c r="BG193" s="114">
        <f>IF(N193="zákl. přenesená",J193,0)</f>
        <v>0</v>
      </c>
      <c r="BH193" s="114">
        <f>IF(N193="sníž. přenesená",J193,0)</f>
        <v>0</v>
      </c>
      <c r="BI193" s="114">
        <f>IF(N193="nulová",J193,0)</f>
        <v>0</v>
      </c>
      <c r="BJ193" s="17" t="s">
        <v>78</v>
      </c>
      <c r="BK193" s="114">
        <f>ROUND(I193*H193,2)</f>
        <v>0</v>
      </c>
      <c r="BL193" s="17" t="s">
        <v>90</v>
      </c>
      <c r="BM193" s="113" t="s">
        <v>311</v>
      </c>
    </row>
    <row r="194" spans="1:47" s="2" customFormat="1" ht="96">
      <c r="A194" s="30"/>
      <c r="B194" s="273"/>
      <c r="C194" s="275"/>
      <c r="D194" s="317" t="s">
        <v>146</v>
      </c>
      <c r="E194" s="275"/>
      <c r="F194" s="318" t="s">
        <v>312</v>
      </c>
      <c r="G194" s="275"/>
      <c r="H194" s="275"/>
      <c r="I194" s="275"/>
      <c r="J194" s="275"/>
      <c r="K194" s="275"/>
      <c r="L194" s="31"/>
      <c r="M194" s="115"/>
      <c r="N194" s="116"/>
      <c r="O194" s="49"/>
      <c r="P194" s="49"/>
      <c r="Q194" s="49"/>
      <c r="R194" s="49"/>
      <c r="S194" s="49"/>
      <c r="T194" s="50"/>
      <c r="U194" s="30"/>
      <c r="V194" s="30"/>
      <c r="W194" s="30"/>
      <c r="X194" s="30"/>
      <c r="Y194" s="30"/>
      <c r="Z194" s="30"/>
      <c r="AA194" s="30"/>
      <c r="AB194" s="30"/>
      <c r="AC194" s="30"/>
      <c r="AD194" s="30"/>
      <c r="AE194" s="30"/>
      <c r="AT194" s="17" t="s">
        <v>146</v>
      </c>
      <c r="AU194" s="17" t="s">
        <v>80</v>
      </c>
    </row>
    <row r="195" spans="1:65" s="2" customFormat="1" ht="36" customHeight="1">
      <c r="A195" s="30"/>
      <c r="B195" s="273"/>
      <c r="C195" s="330" t="s">
        <v>313</v>
      </c>
      <c r="D195" s="330" t="s">
        <v>140</v>
      </c>
      <c r="E195" s="331" t="s">
        <v>314</v>
      </c>
      <c r="F195" s="332" t="s">
        <v>315</v>
      </c>
      <c r="G195" s="333" t="s">
        <v>256</v>
      </c>
      <c r="H195" s="334">
        <v>47.88</v>
      </c>
      <c r="I195" s="108"/>
      <c r="J195" s="335">
        <f>ROUND(I195*H195,2)</f>
        <v>0</v>
      </c>
      <c r="K195" s="332" t="s">
        <v>144</v>
      </c>
      <c r="L195" s="31"/>
      <c r="M195" s="109" t="s">
        <v>3</v>
      </c>
      <c r="N195" s="110" t="s">
        <v>42</v>
      </c>
      <c r="O195" s="49"/>
      <c r="P195" s="111">
        <f>O195*H195</f>
        <v>0</v>
      </c>
      <c r="Q195" s="111">
        <v>0</v>
      </c>
      <c r="R195" s="111">
        <f>Q195*H195</f>
        <v>0</v>
      </c>
      <c r="S195" s="111">
        <v>0</v>
      </c>
      <c r="T195" s="112">
        <f>S195*H195</f>
        <v>0</v>
      </c>
      <c r="U195" s="30"/>
      <c r="V195" s="30"/>
      <c r="W195" s="30"/>
      <c r="X195" s="30"/>
      <c r="Y195" s="30"/>
      <c r="Z195" s="30"/>
      <c r="AA195" s="30"/>
      <c r="AB195" s="30"/>
      <c r="AC195" s="30"/>
      <c r="AD195" s="30"/>
      <c r="AE195" s="30"/>
      <c r="AR195" s="113" t="s">
        <v>90</v>
      </c>
      <c r="AT195" s="113" t="s">
        <v>140</v>
      </c>
      <c r="AU195" s="113" t="s">
        <v>80</v>
      </c>
      <c r="AY195" s="17" t="s">
        <v>138</v>
      </c>
      <c r="BE195" s="114">
        <f>IF(N195="základní",J195,0)</f>
        <v>0</v>
      </c>
      <c r="BF195" s="114">
        <f>IF(N195="snížená",J195,0)</f>
        <v>0</v>
      </c>
      <c r="BG195" s="114">
        <f>IF(N195="zákl. přenesená",J195,0)</f>
        <v>0</v>
      </c>
      <c r="BH195" s="114">
        <f>IF(N195="sníž. přenesená",J195,0)</f>
        <v>0</v>
      </c>
      <c r="BI195" s="114">
        <f>IF(N195="nulová",J195,0)</f>
        <v>0</v>
      </c>
      <c r="BJ195" s="17" t="s">
        <v>78</v>
      </c>
      <c r="BK195" s="114">
        <f>ROUND(I195*H195,2)</f>
        <v>0</v>
      </c>
      <c r="BL195" s="17" t="s">
        <v>90</v>
      </c>
      <c r="BM195" s="113" t="s">
        <v>316</v>
      </c>
    </row>
    <row r="196" spans="1:47" s="2" customFormat="1" ht="288">
      <c r="A196" s="30"/>
      <c r="B196" s="273"/>
      <c r="C196" s="275"/>
      <c r="D196" s="317" t="s">
        <v>146</v>
      </c>
      <c r="E196" s="275"/>
      <c r="F196" s="318" t="s">
        <v>317</v>
      </c>
      <c r="G196" s="275"/>
      <c r="H196" s="275"/>
      <c r="I196" s="275"/>
      <c r="J196" s="275"/>
      <c r="K196" s="275"/>
      <c r="L196" s="31"/>
      <c r="M196" s="115"/>
      <c r="N196" s="116"/>
      <c r="O196" s="49"/>
      <c r="P196" s="49"/>
      <c r="Q196" s="49"/>
      <c r="R196" s="49"/>
      <c r="S196" s="49"/>
      <c r="T196" s="50"/>
      <c r="U196" s="30"/>
      <c r="V196" s="30"/>
      <c r="W196" s="30"/>
      <c r="X196" s="30"/>
      <c r="Y196" s="30"/>
      <c r="Z196" s="30"/>
      <c r="AA196" s="30"/>
      <c r="AB196" s="30"/>
      <c r="AC196" s="30"/>
      <c r="AD196" s="30"/>
      <c r="AE196" s="30"/>
      <c r="AT196" s="17" t="s">
        <v>146</v>
      </c>
      <c r="AU196" s="17" t="s">
        <v>80</v>
      </c>
    </row>
    <row r="197" spans="1:65" s="2" customFormat="1" ht="48" customHeight="1">
      <c r="A197" s="30"/>
      <c r="B197" s="273"/>
      <c r="C197" s="330" t="s">
        <v>318</v>
      </c>
      <c r="D197" s="330" t="s">
        <v>140</v>
      </c>
      <c r="E197" s="331" t="s">
        <v>319</v>
      </c>
      <c r="F197" s="332" t="s">
        <v>320</v>
      </c>
      <c r="G197" s="333" t="s">
        <v>256</v>
      </c>
      <c r="H197" s="334">
        <v>383.04</v>
      </c>
      <c r="I197" s="108"/>
      <c r="J197" s="335">
        <f>ROUND(I197*H197,2)</f>
        <v>0</v>
      </c>
      <c r="K197" s="332" t="s">
        <v>144</v>
      </c>
      <c r="L197" s="31"/>
      <c r="M197" s="109" t="s">
        <v>3</v>
      </c>
      <c r="N197" s="110" t="s">
        <v>42</v>
      </c>
      <c r="O197" s="49"/>
      <c r="P197" s="111">
        <f>O197*H197</f>
        <v>0</v>
      </c>
      <c r="Q197" s="111">
        <v>0</v>
      </c>
      <c r="R197" s="111">
        <f>Q197*H197</f>
        <v>0</v>
      </c>
      <c r="S197" s="111">
        <v>0</v>
      </c>
      <c r="T197" s="112">
        <f>S197*H197</f>
        <v>0</v>
      </c>
      <c r="U197" s="30"/>
      <c r="V197" s="30"/>
      <c r="W197" s="30"/>
      <c r="X197" s="30"/>
      <c r="Y197" s="30"/>
      <c r="Z197" s="30"/>
      <c r="AA197" s="30"/>
      <c r="AB197" s="30"/>
      <c r="AC197" s="30"/>
      <c r="AD197" s="30"/>
      <c r="AE197" s="30"/>
      <c r="AR197" s="113" t="s">
        <v>90</v>
      </c>
      <c r="AT197" s="113" t="s">
        <v>140</v>
      </c>
      <c r="AU197" s="113" t="s">
        <v>80</v>
      </c>
      <c r="AY197" s="17" t="s">
        <v>138</v>
      </c>
      <c r="BE197" s="114">
        <f>IF(N197="základní",J197,0)</f>
        <v>0</v>
      </c>
      <c r="BF197" s="114">
        <f>IF(N197="snížená",J197,0)</f>
        <v>0</v>
      </c>
      <c r="BG197" s="114">
        <f>IF(N197="zákl. přenesená",J197,0)</f>
        <v>0</v>
      </c>
      <c r="BH197" s="114">
        <f>IF(N197="sníž. přenesená",J197,0)</f>
        <v>0</v>
      </c>
      <c r="BI197" s="114">
        <f>IF(N197="nulová",J197,0)</f>
        <v>0</v>
      </c>
      <c r="BJ197" s="17" t="s">
        <v>78</v>
      </c>
      <c r="BK197" s="114">
        <f>ROUND(I197*H197,2)</f>
        <v>0</v>
      </c>
      <c r="BL197" s="17" t="s">
        <v>90</v>
      </c>
      <c r="BM197" s="113" t="s">
        <v>321</v>
      </c>
    </row>
    <row r="198" spans="1:47" s="2" customFormat="1" ht="288">
      <c r="A198" s="30"/>
      <c r="B198" s="273"/>
      <c r="C198" s="275"/>
      <c r="D198" s="317" t="s">
        <v>146</v>
      </c>
      <c r="E198" s="275"/>
      <c r="F198" s="318" t="s">
        <v>317</v>
      </c>
      <c r="G198" s="275"/>
      <c r="H198" s="275"/>
      <c r="I198" s="275"/>
      <c r="J198" s="275"/>
      <c r="K198" s="275"/>
      <c r="L198" s="31"/>
      <c r="M198" s="115"/>
      <c r="N198" s="116"/>
      <c r="O198" s="49"/>
      <c r="P198" s="49"/>
      <c r="Q198" s="49"/>
      <c r="R198" s="49"/>
      <c r="S198" s="49"/>
      <c r="T198" s="50"/>
      <c r="U198" s="30"/>
      <c r="V198" s="30"/>
      <c r="W198" s="30"/>
      <c r="X198" s="30"/>
      <c r="Y198" s="30"/>
      <c r="Z198" s="30"/>
      <c r="AA198" s="30"/>
      <c r="AB198" s="30"/>
      <c r="AC198" s="30"/>
      <c r="AD198" s="30"/>
      <c r="AE198" s="30"/>
      <c r="AT198" s="17" t="s">
        <v>146</v>
      </c>
      <c r="AU198" s="17" t="s">
        <v>80</v>
      </c>
    </row>
    <row r="199" spans="2:51" s="13" customFormat="1" ht="12">
      <c r="B199" s="319"/>
      <c r="C199" s="320"/>
      <c r="D199" s="317" t="s">
        <v>148</v>
      </c>
      <c r="E199" s="320"/>
      <c r="F199" s="322" t="s">
        <v>322</v>
      </c>
      <c r="G199" s="320"/>
      <c r="H199" s="323">
        <v>383.04</v>
      </c>
      <c r="I199" s="320"/>
      <c r="J199" s="320"/>
      <c r="K199" s="320"/>
      <c r="L199" s="117"/>
      <c r="M199" s="119"/>
      <c r="N199" s="120"/>
      <c r="O199" s="120"/>
      <c r="P199" s="120"/>
      <c r="Q199" s="120"/>
      <c r="R199" s="120"/>
      <c r="S199" s="120"/>
      <c r="T199" s="121"/>
      <c r="AT199" s="118" t="s">
        <v>148</v>
      </c>
      <c r="AU199" s="118" t="s">
        <v>80</v>
      </c>
      <c r="AV199" s="13" t="s">
        <v>80</v>
      </c>
      <c r="AW199" s="13" t="s">
        <v>4</v>
      </c>
      <c r="AX199" s="13" t="s">
        <v>78</v>
      </c>
      <c r="AY199" s="118" t="s">
        <v>138</v>
      </c>
    </row>
    <row r="200" spans="1:65" s="2" customFormat="1" ht="24" customHeight="1">
      <c r="A200" s="30"/>
      <c r="B200" s="273"/>
      <c r="C200" s="336" t="s">
        <v>323</v>
      </c>
      <c r="D200" s="336" t="s">
        <v>267</v>
      </c>
      <c r="E200" s="337" t="s">
        <v>324</v>
      </c>
      <c r="F200" s="338" t="s">
        <v>325</v>
      </c>
      <c r="G200" s="339" t="s">
        <v>256</v>
      </c>
      <c r="H200" s="340">
        <v>47.88</v>
      </c>
      <c r="I200" s="127"/>
      <c r="J200" s="341">
        <f>ROUND(I200*H200,2)</f>
        <v>0</v>
      </c>
      <c r="K200" s="338" t="s">
        <v>144</v>
      </c>
      <c r="L200" s="128"/>
      <c r="M200" s="129" t="s">
        <v>3</v>
      </c>
      <c r="N200" s="130" t="s">
        <v>42</v>
      </c>
      <c r="O200" s="49"/>
      <c r="P200" s="111">
        <f>O200*H200</f>
        <v>0</v>
      </c>
      <c r="Q200" s="111">
        <v>0</v>
      </c>
      <c r="R200" s="111">
        <f>Q200*H200</f>
        <v>0</v>
      </c>
      <c r="S200" s="111">
        <v>0</v>
      </c>
      <c r="T200" s="112">
        <f>S200*H200</f>
        <v>0</v>
      </c>
      <c r="U200" s="30"/>
      <c r="V200" s="30"/>
      <c r="W200" s="30"/>
      <c r="X200" s="30"/>
      <c r="Y200" s="30"/>
      <c r="Z200" s="30"/>
      <c r="AA200" s="30"/>
      <c r="AB200" s="30"/>
      <c r="AC200" s="30"/>
      <c r="AD200" s="30"/>
      <c r="AE200" s="30"/>
      <c r="AR200" s="113" t="s">
        <v>181</v>
      </c>
      <c r="AT200" s="113" t="s">
        <v>267</v>
      </c>
      <c r="AU200" s="113" t="s">
        <v>80</v>
      </c>
      <c r="AY200" s="17" t="s">
        <v>138</v>
      </c>
      <c r="BE200" s="114">
        <f>IF(N200="základní",J200,0)</f>
        <v>0</v>
      </c>
      <c r="BF200" s="114">
        <f>IF(N200="snížená",J200,0)</f>
        <v>0</v>
      </c>
      <c r="BG200" s="114">
        <f>IF(N200="zákl. přenesená",J200,0)</f>
        <v>0</v>
      </c>
      <c r="BH200" s="114">
        <f>IF(N200="sníž. přenesená",J200,0)</f>
        <v>0</v>
      </c>
      <c r="BI200" s="114">
        <f>IF(N200="nulová",J200,0)</f>
        <v>0</v>
      </c>
      <c r="BJ200" s="17" t="s">
        <v>78</v>
      </c>
      <c r="BK200" s="114">
        <f>ROUND(I200*H200,2)</f>
        <v>0</v>
      </c>
      <c r="BL200" s="17" t="s">
        <v>90</v>
      </c>
      <c r="BM200" s="113" t="s">
        <v>326</v>
      </c>
    </row>
    <row r="201" spans="2:63" s="12" customFormat="1" ht="22.95" customHeight="1">
      <c r="B201" s="310"/>
      <c r="C201" s="311"/>
      <c r="D201" s="312" t="s">
        <v>70</v>
      </c>
      <c r="E201" s="315" t="s">
        <v>327</v>
      </c>
      <c r="F201" s="315" t="s">
        <v>328</v>
      </c>
      <c r="G201" s="311"/>
      <c r="H201" s="311"/>
      <c r="I201" s="311"/>
      <c r="J201" s="316">
        <f>BK201</f>
        <v>0</v>
      </c>
      <c r="K201" s="311"/>
      <c r="L201" s="100"/>
      <c r="M201" s="102"/>
      <c r="N201" s="103"/>
      <c r="O201" s="103"/>
      <c r="P201" s="104">
        <f>P202</f>
        <v>0</v>
      </c>
      <c r="Q201" s="103"/>
      <c r="R201" s="104">
        <f>R202</f>
        <v>0</v>
      </c>
      <c r="S201" s="103"/>
      <c r="T201" s="105">
        <f>T202</f>
        <v>0</v>
      </c>
      <c r="AR201" s="101" t="s">
        <v>78</v>
      </c>
      <c r="AT201" s="106" t="s">
        <v>70</v>
      </c>
      <c r="AU201" s="106" t="s">
        <v>78</v>
      </c>
      <c r="AY201" s="101" t="s">
        <v>138</v>
      </c>
      <c r="BK201" s="107">
        <f>BK202</f>
        <v>0</v>
      </c>
    </row>
    <row r="202" spans="1:65" s="2" customFormat="1" ht="24" customHeight="1">
      <c r="A202" s="30"/>
      <c r="B202" s="273"/>
      <c r="C202" s="330" t="s">
        <v>329</v>
      </c>
      <c r="D202" s="330" t="s">
        <v>140</v>
      </c>
      <c r="E202" s="331" t="s">
        <v>330</v>
      </c>
      <c r="F202" s="332" t="s">
        <v>331</v>
      </c>
      <c r="G202" s="333" t="s">
        <v>256</v>
      </c>
      <c r="H202" s="334">
        <v>199.59</v>
      </c>
      <c r="I202" s="108"/>
      <c r="J202" s="335">
        <f>ROUND(I202*H202,2)</f>
        <v>0</v>
      </c>
      <c r="K202" s="332" t="s">
        <v>144</v>
      </c>
      <c r="L202" s="31"/>
      <c r="M202" s="131" t="s">
        <v>3</v>
      </c>
      <c r="N202" s="132" t="s">
        <v>42</v>
      </c>
      <c r="O202" s="133"/>
      <c r="P202" s="134">
        <f>O202*H202</f>
        <v>0</v>
      </c>
      <c r="Q202" s="134">
        <v>0</v>
      </c>
      <c r="R202" s="134">
        <f>Q202*H202</f>
        <v>0</v>
      </c>
      <c r="S202" s="134">
        <v>0</v>
      </c>
      <c r="T202" s="135">
        <f>S202*H202</f>
        <v>0</v>
      </c>
      <c r="U202" s="30"/>
      <c r="V202" s="30"/>
      <c r="W202" s="30"/>
      <c r="X202" s="30"/>
      <c r="Y202" s="30"/>
      <c r="Z202" s="30"/>
      <c r="AA202" s="30"/>
      <c r="AB202" s="30"/>
      <c r="AC202" s="30"/>
      <c r="AD202" s="30"/>
      <c r="AE202" s="30"/>
      <c r="AR202" s="113" t="s">
        <v>90</v>
      </c>
      <c r="AT202" s="113" t="s">
        <v>140</v>
      </c>
      <c r="AU202" s="113" t="s">
        <v>80</v>
      </c>
      <c r="AY202" s="17" t="s">
        <v>138</v>
      </c>
      <c r="BE202" s="114">
        <f>IF(N202="základní",J202,0)</f>
        <v>0</v>
      </c>
      <c r="BF202" s="114">
        <f>IF(N202="snížená",J202,0)</f>
        <v>0</v>
      </c>
      <c r="BG202" s="114">
        <f>IF(N202="zákl. přenesená",J202,0)</f>
        <v>0</v>
      </c>
      <c r="BH202" s="114">
        <f>IF(N202="sníž. přenesená",J202,0)</f>
        <v>0</v>
      </c>
      <c r="BI202" s="114">
        <f>IF(N202="nulová",J202,0)</f>
        <v>0</v>
      </c>
      <c r="BJ202" s="17" t="s">
        <v>78</v>
      </c>
      <c r="BK202" s="114">
        <f>ROUND(I202*H202,2)</f>
        <v>0</v>
      </c>
      <c r="BL202" s="17" t="s">
        <v>90</v>
      </c>
      <c r="BM202" s="113" t="s">
        <v>332</v>
      </c>
    </row>
    <row r="203" spans="1:31" s="2" customFormat="1" ht="6.9" customHeight="1">
      <c r="A203" s="30"/>
      <c r="B203" s="301"/>
      <c r="C203" s="302"/>
      <c r="D203" s="302"/>
      <c r="E203" s="302"/>
      <c r="F203" s="302"/>
      <c r="G203" s="302"/>
      <c r="H203" s="302"/>
      <c r="I203" s="302"/>
      <c r="J203" s="302"/>
      <c r="K203" s="302"/>
      <c r="L203" s="31"/>
      <c r="M203" s="30"/>
      <c r="O203" s="30"/>
      <c r="P203" s="30"/>
      <c r="Q203" s="30"/>
      <c r="R203" s="30"/>
      <c r="S203" s="30"/>
      <c r="T203" s="30"/>
      <c r="U203" s="30"/>
      <c r="V203" s="30"/>
      <c r="W203" s="30"/>
      <c r="X203" s="30"/>
      <c r="Y203" s="30"/>
      <c r="Z203" s="30"/>
      <c r="AA203" s="30"/>
      <c r="AB203" s="30"/>
      <c r="AC203" s="30"/>
      <c r="AD203" s="30"/>
      <c r="AE203" s="30"/>
    </row>
  </sheetData>
  <sheetProtection algorithmName="SHA-512" hashValue="m9b+XDbqD5MWi6TjySCX2MSAdqa+pSQDacL3kxOUjK2NKW1c/D+c2YpetUdOOZYRHLryCph4nyP/8UgkpcBceg==" saltValue="bGxsrzDWJBjXvjc96vgt3w==" spinCount="100000" sheet="1" objects="1" scenarios="1"/>
  <autoFilter ref="C90:K202"/>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65"/>
  <sheetViews>
    <sheetView showGridLines="0" workbookViewId="0" topLeftCell="A1">
      <selection activeCell="I181" sqref="I18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86</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2:12" s="1" customFormat="1" ht="12" customHeight="1">
      <c r="B8" s="279"/>
      <c r="C8" s="280"/>
      <c r="D8" s="276" t="s">
        <v>109</v>
      </c>
      <c r="E8" s="280"/>
      <c r="F8" s="280"/>
      <c r="G8" s="280"/>
      <c r="H8" s="280"/>
      <c r="I8" s="280"/>
      <c r="J8" s="280"/>
      <c r="K8" s="280"/>
      <c r="L8" s="20"/>
    </row>
    <row r="9" spans="1:31" s="2" customFormat="1" ht="16.5" customHeight="1">
      <c r="A9" s="30"/>
      <c r="B9" s="273"/>
      <c r="C9" s="275"/>
      <c r="D9" s="275"/>
      <c r="E9" s="277" t="s">
        <v>110</v>
      </c>
      <c r="F9" s="281"/>
      <c r="G9" s="281"/>
      <c r="H9" s="281"/>
      <c r="I9" s="275"/>
      <c r="J9" s="275"/>
      <c r="K9" s="275"/>
      <c r="L9" s="90"/>
      <c r="S9" s="30"/>
      <c r="T9" s="30"/>
      <c r="U9" s="30"/>
      <c r="V9" s="30"/>
      <c r="W9" s="30"/>
      <c r="X9" s="30"/>
      <c r="Y9" s="30"/>
      <c r="Z9" s="30"/>
      <c r="AA9" s="30"/>
      <c r="AB9" s="30"/>
      <c r="AC9" s="30"/>
      <c r="AD9" s="30"/>
      <c r="AE9" s="30"/>
    </row>
    <row r="10" spans="1:31" s="2" customFormat="1" ht="12" customHeight="1">
      <c r="A10" s="30"/>
      <c r="B10" s="273"/>
      <c r="C10" s="275"/>
      <c r="D10" s="276" t="s">
        <v>111</v>
      </c>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6.5" customHeight="1">
      <c r="A11" s="30"/>
      <c r="B11" s="273"/>
      <c r="C11" s="275"/>
      <c r="D11" s="275"/>
      <c r="E11" s="282" t="s">
        <v>333</v>
      </c>
      <c r="F11" s="281"/>
      <c r="G11" s="281"/>
      <c r="H11" s="281"/>
      <c r="I11" s="275"/>
      <c r="J11" s="275"/>
      <c r="K11" s="275"/>
      <c r="L11" s="90"/>
      <c r="S11" s="30"/>
      <c r="T11" s="30"/>
      <c r="U11" s="30"/>
      <c r="V11" s="30"/>
      <c r="W11" s="30"/>
      <c r="X11" s="30"/>
      <c r="Y11" s="30"/>
      <c r="Z11" s="30"/>
      <c r="AA11" s="30"/>
      <c r="AB11" s="30"/>
      <c r="AC11" s="30"/>
      <c r="AD11" s="30"/>
      <c r="AE11" s="30"/>
    </row>
    <row r="12" spans="1:31" s="2" customFormat="1" ht="12">
      <c r="A12" s="30"/>
      <c r="B12" s="273"/>
      <c r="C12" s="275"/>
      <c r="D12" s="275"/>
      <c r="E12" s="275"/>
      <c r="F12" s="275"/>
      <c r="G12" s="275"/>
      <c r="H12" s="275"/>
      <c r="I12" s="275"/>
      <c r="J12" s="275"/>
      <c r="K12" s="275"/>
      <c r="L12" s="90"/>
      <c r="S12" s="30"/>
      <c r="T12" s="30"/>
      <c r="U12" s="30"/>
      <c r="V12" s="30"/>
      <c r="W12" s="30"/>
      <c r="X12" s="30"/>
      <c r="Y12" s="30"/>
      <c r="Z12" s="30"/>
      <c r="AA12" s="30"/>
      <c r="AB12" s="30"/>
      <c r="AC12" s="30"/>
      <c r="AD12" s="30"/>
      <c r="AE12" s="30"/>
    </row>
    <row r="13" spans="1:31" s="2" customFormat="1" ht="12" customHeight="1">
      <c r="A13" s="30"/>
      <c r="B13" s="273"/>
      <c r="C13" s="275"/>
      <c r="D13" s="276" t="s">
        <v>19</v>
      </c>
      <c r="E13" s="275"/>
      <c r="F13" s="283" t="s">
        <v>20</v>
      </c>
      <c r="G13" s="275"/>
      <c r="H13" s="275"/>
      <c r="I13" s="276" t="s">
        <v>21</v>
      </c>
      <c r="J13" s="283" t="s">
        <v>3</v>
      </c>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22</v>
      </c>
      <c r="E14" s="275"/>
      <c r="F14" s="283" t="s">
        <v>23</v>
      </c>
      <c r="G14" s="275"/>
      <c r="H14" s="275"/>
      <c r="I14" s="276" t="s">
        <v>24</v>
      </c>
      <c r="J14" s="284">
        <f>'Rekapitulace stavby'!AN8</f>
        <v>43692</v>
      </c>
      <c r="K14" s="275"/>
      <c r="L14" s="90"/>
      <c r="S14" s="30"/>
      <c r="T14" s="30"/>
      <c r="U14" s="30"/>
      <c r="V14" s="30"/>
      <c r="W14" s="30"/>
      <c r="X14" s="30"/>
      <c r="Y14" s="30"/>
      <c r="Z14" s="30"/>
      <c r="AA14" s="30"/>
      <c r="AB14" s="30"/>
      <c r="AC14" s="30"/>
      <c r="AD14" s="30"/>
      <c r="AE14" s="30"/>
    </row>
    <row r="15" spans="1:31" s="2" customFormat="1" ht="10.95" customHeight="1">
      <c r="A15" s="30"/>
      <c r="B15" s="273"/>
      <c r="C15" s="275"/>
      <c r="D15" s="275"/>
      <c r="E15" s="275"/>
      <c r="F15" s="275"/>
      <c r="G15" s="275"/>
      <c r="H15" s="275"/>
      <c r="I15" s="275"/>
      <c r="J15" s="275"/>
      <c r="K15" s="275"/>
      <c r="L15" s="90"/>
      <c r="S15" s="30"/>
      <c r="T15" s="30"/>
      <c r="U15" s="30"/>
      <c r="V15" s="30"/>
      <c r="W15" s="30"/>
      <c r="X15" s="30"/>
      <c r="Y15" s="30"/>
      <c r="Z15" s="30"/>
      <c r="AA15" s="30"/>
      <c r="AB15" s="30"/>
      <c r="AC15" s="30"/>
      <c r="AD15" s="30"/>
      <c r="AE15" s="30"/>
    </row>
    <row r="16" spans="1:31" s="2" customFormat="1" ht="12" customHeight="1">
      <c r="A16" s="30"/>
      <c r="B16" s="273"/>
      <c r="C16" s="275"/>
      <c r="D16" s="276" t="s">
        <v>25</v>
      </c>
      <c r="E16" s="275"/>
      <c r="F16" s="275"/>
      <c r="G16" s="275"/>
      <c r="H16" s="275"/>
      <c r="I16" s="276" t="s">
        <v>26</v>
      </c>
      <c r="J16" s="283" t="str">
        <f>IF('Rekapitulace stavby'!AN10="","",'Rekapitulace stavby'!AN10)</f>
        <v/>
      </c>
      <c r="K16" s="275"/>
      <c r="L16" s="90"/>
      <c r="S16" s="30"/>
      <c r="T16" s="30"/>
      <c r="U16" s="30"/>
      <c r="V16" s="30"/>
      <c r="W16" s="30"/>
      <c r="X16" s="30"/>
      <c r="Y16" s="30"/>
      <c r="Z16" s="30"/>
      <c r="AA16" s="30"/>
      <c r="AB16" s="30"/>
      <c r="AC16" s="30"/>
      <c r="AD16" s="30"/>
      <c r="AE16" s="30"/>
    </row>
    <row r="17" spans="1:31" s="2" customFormat="1" ht="18" customHeight="1">
      <c r="A17" s="30"/>
      <c r="B17" s="273"/>
      <c r="C17" s="275"/>
      <c r="D17" s="275"/>
      <c r="E17" s="283" t="str">
        <f>IF('Rekapitulace stavby'!E11="","",'Rekapitulace stavby'!E11)</f>
        <v xml:space="preserve"> </v>
      </c>
      <c r="F17" s="275"/>
      <c r="G17" s="275"/>
      <c r="H17" s="275"/>
      <c r="I17" s="276" t="s">
        <v>28</v>
      </c>
      <c r="J17" s="283" t="str">
        <f>IF('Rekapitulace stavby'!AN11="","",'Rekapitulace stavby'!AN11)</f>
        <v/>
      </c>
      <c r="K17" s="275"/>
      <c r="L17" s="90"/>
      <c r="S17" s="30"/>
      <c r="T17" s="30"/>
      <c r="U17" s="30"/>
      <c r="V17" s="30"/>
      <c r="W17" s="30"/>
      <c r="X17" s="30"/>
      <c r="Y17" s="30"/>
      <c r="Z17" s="30"/>
      <c r="AA17" s="30"/>
      <c r="AB17" s="30"/>
      <c r="AC17" s="30"/>
      <c r="AD17" s="30"/>
      <c r="AE17" s="30"/>
    </row>
    <row r="18" spans="1:31" s="2" customFormat="1" ht="6.9" customHeight="1">
      <c r="A18" s="30"/>
      <c r="B18" s="273"/>
      <c r="C18" s="275"/>
      <c r="D18" s="275"/>
      <c r="E18" s="275"/>
      <c r="F18" s="275"/>
      <c r="G18" s="275"/>
      <c r="H18" s="275"/>
      <c r="I18" s="275"/>
      <c r="J18" s="275"/>
      <c r="K18" s="275"/>
      <c r="L18" s="90"/>
      <c r="S18" s="30"/>
      <c r="T18" s="30"/>
      <c r="U18" s="30"/>
      <c r="V18" s="30"/>
      <c r="W18" s="30"/>
      <c r="X18" s="30"/>
      <c r="Y18" s="30"/>
      <c r="Z18" s="30"/>
      <c r="AA18" s="30"/>
      <c r="AB18" s="30"/>
      <c r="AC18" s="30"/>
      <c r="AD18" s="30"/>
      <c r="AE18" s="30"/>
    </row>
    <row r="19" spans="1:31" s="2" customFormat="1" ht="12" customHeight="1">
      <c r="A19" s="30"/>
      <c r="B19" s="273"/>
      <c r="C19" s="275"/>
      <c r="D19" s="276" t="s">
        <v>29</v>
      </c>
      <c r="E19" s="275"/>
      <c r="F19" s="275"/>
      <c r="G19" s="275"/>
      <c r="H19" s="275"/>
      <c r="I19" s="276" t="s">
        <v>26</v>
      </c>
      <c r="J19" s="218" t="str">
        <f>'Rekapitulace stavby'!AN13</f>
        <v>Vyplň údaj</v>
      </c>
      <c r="K19" s="275"/>
      <c r="L19" s="90"/>
      <c r="S19" s="30"/>
      <c r="T19" s="30"/>
      <c r="U19" s="30"/>
      <c r="V19" s="30"/>
      <c r="W19" s="30"/>
      <c r="X19" s="30"/>
      <c r="Y19" s="30"/>
      <c r="Z19" s="30"/>
      <c r="AA19" s="30"/>
      <c r="AB19" s="30"/>
      <c r="AC19" s="30"/>
      <c r="AD19" s="30"/>
      <c r="AE19" s="30"/>
    </row>
    <row r="20" spans="1:31" s="2" customFormat="1" ht="18" customHeight="1">
      <c r="A20" s="30"/>
      <c r="B20" s="273"/>
      <c r="C20" s="275"/>
      <c r="D20" s="275"/>
      <c r="E20" s="261" t="str">
        <f>'Rekapitulace stavby'!E14</f>
        <v>Vyplň údaj</v>
      </c>
      <c r="F20" s="303"/>
      <c r="G20" s="303"/>
      <c r="H20" s="303"/>
      <c r="I20" s="276" t="s">
        <v>28</v>
      </c>
      <c r="J20" s="217" t="str">
        <f>'Rekapitulace stavby'!AN14</f>
        <v>Vyplň údaj</v>
      </c>
      <c r="K20" s="275"/>
      <c r="L20" s="90"/>
      <c r="S20" s="30"/>
      <c r="T20" s="30"/>
      <c r="U20" s="30"/>
      <c r="V20" s="30"/>
      <c r="W20" s="30"/>
      <c r="X20" s="30"/>
      <c r="Y20" s="30"/>
      <c r="Z20" s="30"/>
      <c r="AA20" s="30"/>
      <c r="AB20" s="30"/>
      <c r="AC20" s="30"/>
      <c r="AD20" s="30"/>
      <c r="AE20" s="30"/>
    </row>
    <row r="21" spans="1:31" s="2" customFormat="1" ht="6.9" customHeight="1">
      <c r="A21" s="30"/>
      <c r="B21" s="273"/>
      <c r="C21" s="275"/>
      <c r="D21" s="275"/>
      <c r="E21" s="275"/>
      <c r="F21" s="275"/>
      <c r="G21" s="275"/>
      <c r="H21" s="275"/>
      <c r="I21" s="275"/>
      <c r="J21" s="275"/>
      <c r="K21" s="275"/>
      <c r="L21" s="90"/>
      <c r="S21" s="30"/>
      <c r="T21" s="30"/>
      <c r="U21" s="30"/>
      <c r="V21" s="30"/>
      <c r="W21" s="30"/>
      <c r="X21" s="30"/>
      <c r="Y21" s="30"/>
      <c r="Z21" s="30"/>
      <c r="AA21" s="30"/>
      <c r="AB21" s="30"/>
      <c r="AC21" s="30"/>
      <c r="AD21" s="30"/>
      <c r="AE21" s="30"/>
    </row>
    <row r="22" spans="1:31" s="2" customFormat="1" ht="12" customHeight="1">
      <c r="A22" s="30"/>
      <c r="B22" s="273"/>
      <c r="C22" s="275"/>
      <c r="D22" s="276" t="s">
        <v>31</v>
      </c>
      <c r="E22" s="275"/>
      <c r="F22" s="275"/>
      <c r="G22" s="275"/>
      <c r="H22" s="275"/>
      <c r="I22" s="276" t="s">
        <v>26</v>
      </c>
      <c r="J22" s="283" t="s">
        <v>32</v>
      </c>
      <c r="K22" s="275"/>
      <c r="L22" s="90"/>
      <c r="S22" s="30"/>
      <c r="T22" s="30"/>
      <c r="U22" s="30"/>
      <c r="V22" s="30"/>
      <c r="W22" s="30"/>
      <c r="X22" s="30"/>
      <c r="Y22" s="30"/>
      <c r="Z22" s="30"/>
      <c r="AA22" s="30"/>
      <c r="AB22" s="30"/>
      <c r="AC22" s="30"/>
      <c r="AD22" s="30"/>
      <c r="AE22" s="30"/>
    </row>
    <row r="23" spans="1:31" s="2" customFormat="1" ht="18" customHeight="1">
      <c r="A23" s="30"/>
      <c r="B23" s="273"/>
      <c r="C23" s="275"/>
      <c r="D23" s="275"/>
      <c r="E23" s="283" t="s">
        <v>888</v>
      </c>
      <c r="F23" s="275"/>
      <c r="G23" s="275"/>
      <c r="H23" s="275"/>
      <c r="I23" s="276" t="s">
        <v>28</v>
      </c>
      <c r="J23" s="283" t="s">
        <v>3</v>
      </c>
      <c r="K23" s="275"/>
      <c r="L23" s="90"/>
      <c r="S23" s="30"/>
      <c r="T23" s="30"/>
      <c r="U23" s="30"/>
      <c r="V23" s="30"/>
      <c r="W23" s="30"/>
      <c r="X23" s="30"/>
      <c r="Y23" s="30"/>
      <c r="Z23" s="30"/>
      <c r="AA23" s="30"/>
      <c r="AB23" s="30"/>
      <c r="AC23" s="30"/>
      <c r="AD23" s="30"/>
      <c r="AE23" s="30"/>
    </row>
    <row r="24" spans="1:31" s="2" customFormat="1" ht="6.9" customHeight="1">
      <c r="A24" s="30"/>
      <c r="B24" s="273"/>
      <c r="C24" s="275"/>
      <c r="D24" s="275"/>
      <c r="E24" s="275"/>
      <c r="F24" s="275"/>
      <c r="G24" s="275"/>
      <c r="H24" s="275"/>
      <c r="I24" s="275"/>
      <c r="J24" s="275"/>
      <c r="K24" s="275"/>
      <c r="L24" s="90"/>
      <c r="S24" s="30"/>
      <c r="T24" s="30"/>
      <c r="U24" s="30"/>
      <c r="V24" s="30"/>
      <c r="W24" s="30"/>
      <c r="X24" s="30"/>
      <c r="Y24" s="30"/>
      <c r="Z24" s="30"/>
      <c r="AA24" s="30"/>
      <c r="AB24" s="30"/>
      <c r="AC24" s="30"/>
      <c r="AD24" s="30"/>
      <c r="AE24" s="30"/>
    </row>
    <row r="25" spans="1:31" s="2" customFormat="1" ht="12" customHeight="1">
      <c r="A25" s="30"/>
      <c r="B25" s="273"/>
      <c r="C25" s="275"/>
      <c r="D25" s="276" t="s">
        <v>34</v>
      </c>
      <c r="E25" s="275"/>
      <c r="F25" s="275"/>
      <c r="G25" s="275"/>
      <c r="H25" s="275"/>
      <c r="I25" s="276" t="s">
        <v>26</v>
      </c>
      <c r="J25" s="283" t="str">
        <f>IF('Rekapitulace stavby'!AN19="","",'Rekapitulace stavby'!AN19)</f>
        <v/>
      </c>
      <c r="K25" s="275"/>
      <c r="L25" s="90"/>
      <c r="S25" s="30"/>
      <c r="T25" s="30"/>
      <c r="U25" s="30"/>
      <c r="V25" s="30"/>
      <c r="W25" s="30"/>
      <c r="X25" s="30"/>
      <c r="Y25" s="30"/>
      <c r="Z25" s="30"/>
      <c r="AA25" s="30"/>
      <c r="AB25" s="30"/>
      <c r="AC25" s="30"/>
      <c r="AD25" s="30"/>
      <c r="AE25" s="30"/>
    </row>
    <row r="26" spans="1:31" s="2" customFormat="1" ht="18" customHeight="1">
      <c r="A26" s="30"/>
      <c r="B26" s="273"/>
      <c r="C26" s="275"/>
      <c r="D26" s="275"/>
      <c r="E26" s="283" t="str">
        <f>IF('Rekapitulace stavby'!E20="","",'Rekapitulace stavby'!E20)</f>
        <v xml:space="preserve"> </v>
      </c>
      <c r="F26" s="275"/>
      <c r="G26" s="275"/>
      <c r="H26" s="275"/>
      <c r="I26" s="276" t="s">
        <v>28</v>
      </c>
      <c r="J26" s="283" t="str">
        <f>IF('Rekapitulace stavby'!AN20="","",'Rekapitulace stavby'!AN20)</f>
        <v/>
      </c>
      <c r="K26" s="275"/>
      <c r="L26" s="90"/>
      <c r="S26" s="30"/>
      <c r="T26" s="30"/>
      <c r="U26" s="30"/>
      <c r="V26" s="30"/>
      <c r="W26" s="30"/>
      <c r="X26" s="30"/>
      <c r="Y26" s="30"/>
      <c r="Z26" s="30"/>
      <c r="AA26" s="30"/>
      <c r="AB26" s="30"/>
      <c r="AC26" s="30"/>
      <c r="AD26" s="30"/>
      <c r="AE26" s="30"/>
    </row>
    <row r="27" spans="1:31" s="2" customFormat="1" ht="6.9" customHeight="1">
      <c r="A27" s="30"/>
      <c r="B27" s="273"/>
      <c r="C27" s="275"/>
      <c r="D27" s="275"/>
      <c r="E27" s="275"/>
      <c r="F27" s="275"/>
      <c r="G27" s="275"/>
      <c r="H27" s="275"/>
      <c r="I27" s="275"/>
      <c r="J27" s="275"/>
      <c r="K27" s="275"/>
      <c r="L27" s="90"/>
      <c r="S27" s="30"/>
      <c r="T27" s="30"/>
      <c r="U27" s="30"/>
      <c r="V27" s="30"/>
      <c r="W27" s="30"/>
      <c r="X27" s="30"/>
      <c r="Y27" s="30"/>
      <c r="Z27" s="30"/>
      <c r="AA27" s="30"/>
      <c r="AB27" s="30"/>
      <c r="AC27" s="30"/>
      <c r="AD27" s="30"/>
      <c r="AE27" s="30"/>
    </row>
    <row r="28" spans="1:31" s="2" customFormat="1" ht="12" customHeight="1">
      <c r="A28" s="30"/>
      <c r="B28" s="273"/>
      <c r="C28" s="275"/>
      <c r="D28" s="276" t="s">
        <v>35</v>
      </c>
      <c r="E28" s="275"/>
      <c r="F28" s="275"/>
      <c r="G28" s="275"/>
      <c r="H28" s="275"/>
      <c r="I28" s="275"/>
      <c r="J28" s="275"/>
      <c r="K28" s="275"/>
      <c r="L28" s="90"/>
      <c r="S28" s="30"/>
      <c r="T28" s="30"/>
      <c r="U28" s="30"/>
      <c r="V28" s="30"/>
      <c r="W28" s="30"/>
      <c r="X28" s="30"/>
      <c r="Y28" s="30"/>
      <c r="Z28" s="30"/>
      <c r="AA28" s="30"/>
      <c r="AB28" s="30"/>
      <c r="AC28" s="30"/>
      <c r="AD28" s="30"/>
      <c r="AE28" s="30"/>
    </row>
    <row r="29" spans="1:31" s="8" customFormat="1" ht="16.5" customHeight="1">
      <c r="A29" s="91"/>
      <c r="B29" s="344"/>
      <c r="C29" s="345"/>
      <c r="D29" s="345"/>
      <c r="E29" s="346" t="s">
        <v>3</v>
      </c>
      <c r="F29" s="346"/>
      <c r="G29" s="346"/>
      <c r="H29" s="346"/>
      <c r="I29" s="345"/>
      <c r="J29" s="345"/>
      <c r="K29" s="345"/>
      <c r="L29" s="92"/>
      <c r="S29" s="91"/>
      <c r="T29" s="91"/>
      <c r="U29" s="91"/>
      <c r="V29" s="91"/>
      <c r="W29" s="91"/>
      <c r="X29" s="91"/>
      <c r="Y29" s="91"/>
      <c r="Z29" s="91"/>
      <c r="AA29" s="91"/>
      <c r="AB29" s="91"/>
      <c r="AC29" s="91"/>
      <c r="AD29" s="91"/>
      <c r="AE29" s="91"/>
    </row>
    <row r="30" spans="1:31" s="2" customFormat="1" ht="6.9" customHeight="1">
      <c r="A30" s="30"/>
      <c r="B30" s="273"/>
      <c r="C30" s="275"/>
      <c r="D30" s="275"/>
      <c r="E30" s="275"/>
      <c r="F30" s="275"/>
      <c r="G30" s="275"/>
      <c r="H30" s="275"/>
      <c r="I30" s="275"/>
      <c r="J30" s="275"/>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25.35" customHeight="1">
      <c r="A32" s="30"/>
      <c r="B32" s="273"/>
      <c r="C32" s="275"/>
      <c r="D32" s="348" t="s">
        <v>37</v>
      </c>
      <c r="E32" s="275"/>
      <c r="F32" s="275"/>
      <c r="G32" s="275"/>
      <c r="H32" s="275"/>
      <c r="I32" s="275"/>
      <c r="J32" s="290">
        <f>ROUND(J91,2)</f>
        <v>0</v>
      </c>
      <c r="K32" s="275"/>
      <c r="L32" s="90"/>
      <c r="S32" s="30"/>
      <c r="T32" s="30"/>
      <c r="U32" s="30"/>
      <c r="V32" s="30"/>
      <c r="W32" s="30"/>
      <c r="X32" s="30"/>
      <c r="Y32" s="30"/>
      <c r="Z32" s="30"/>
      <c r="AA32" s="30"/>
      <c r="AB32" s="30"/>
      <c r="AC32" s="30"/>
      <c r="AD32" s="30"/>
      <c r="AE32" s="30"/>
    </row>
    <row r="33" spans="1:31" s="2" customFormat="1" ht="6.9" customHeight="1">
      <c r="A33" s="30"/>
      <c r="B33" s="273"/>
      <c r="C33" s="275"/>
      <c r="D33" s="347"/>
      <c r="E33" s="347"/>
      <c r="F33" s="347"/>
      <c r="G33" s="347"/>
      <c r="H33" s="347"/>
      <c r="I33" s="347"/>
      <c r="J33" s="347"/>
      <c r="K33" s="347"/>
      <c r="L33" s="90"/>
      <c r="S33" s="30"/>
      <c r="T33" s="30"/>
      <c r="U33" s="30"/>
      <c r="V33" s="30"/>
      <c r="W33" s="30"/>
      <c r="X33" s="30"/>
      <c r="Y33" s="30"/>
      <c r="Z33" s="30"/>
      <c r="AA33" s="30"/>
      <c r="AB33" s="30"/>
      <c r="AC33" s="30"/>
      <c r="AD33" s="30"/>
      <c r="AE33" s="30"/>
    </row>
    <row r="34" spans="1:31" s="2" customFormat="1" ht="14.4" customHeight="1">
      <c r="A34" s="30"/>
      <c r="B34" s="273"/>
      <c r="C34" s="275"/>
      <c r="D34" s="275"/>
      <c r="E34" s="275"/>
      <c r="F34" s="349" t="s">
        <v>39</v>
      </c>
      <c r="G34" s="275"/>
      <c r="H34" s="275"/>
      <c r="I34" s="349" t="s">
        <v>38</v>
      </c>
      <c r="J34" s="349" t="s">
        <v>40</v>
      </c>
      <c r="K34" s="275"/>
      <c r="L34" s="90"/>
      <c r="S34" s="30"/>
      <c r="T34" s="30"/>
      <c r="U34" s="30"/>
      <c r="V34" s="30"/>
      <c r="W34" s="30"/>
      <c r="X34" s="30"/>
      <c r="Y34" s="30"/>
      <c r="Z34" s="30"/>
      <c r="AA34" s="30"/>
      <c r="AB34" s="30"/>
      <c r="AC34" s="30"/>
      <c r="AD34" s="30"/>
      <c r="AE34" s="30"/>
    </row>
    <row r="35" spans="1:31" s="2" customFormat="1" ht="14.4" customHeight="1">
      <c r="A35" s="30"/>
      <c r="B35" s="273"/>
      <c r="C35" s="275"/>
      <c r="D35" s="350" t="s">
        <v>41</v>
      </c>
      <c r="E35" s="276" t="s">
        <v>42</v>
      </c>
      <c r="F35" s="351">
        <f>ROUND((SUM(BE91:BE164)),2)</f>
        <v>0</v>
      </c>
      <c r="G35" s="275"/>
      <c r="H35" s="275"/>
      <c r="I35" s="352">
        <v>0.21</v>
      </c>
      <c r="J35" s="351">
        <f>ROUND(((SUM(BE91:BE164))*I35),2)</f>
        <v>0</v>
      </c>
      <c r="K35" s="275"/>
      <c r="L35" s="90"/>
      <c r="S35" s="30"/>
      <c r="T35" s="30"/>
      <c r="U35" s="30"/>
      <c r="V35" s="30"/>
      <c r="W35" s="30"/>
      <c r="X35" s="30"/>
      <c r="Y35" s="30"/>
      <c r="Z35" s="30"/>
      <c r="AA35" s="30"/>
      <c r="AB35" s="30"/>
      <c r="AC35" s="30"/>
      <c r="AD35" s="30"/>
      <c r="AE35" s="30"/>
    </row>
    <row r="36" spans="1:31" s="2" customFormat="1" ht="14.4" customHeight="1">
      <c r="A36" s="30"/>
      <c r="B36" s="273"/>
      <c r="C36" s="275"/>
      <c r="D36" s="275"/>
      <c r="E36" s="276" t="s">
        <v>43</v>
      </c>
      <c r="F36" s="351">
        <f>ROUND((SUM(BF91:BF164)),2)</f>
        <v>0</v>
      </c>
      <c r="G36" s="275"/>
      <c r="H36" s="275"/>
      <c r="I36" s="352">
        <v>0.15</v>
      </c>
      <c r="J36" s="351">
        <f>ROUND(((SUM(BF91:BF164))*I36),2)</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44</v>
      </c>
      <c r="F37" s="351">
        <f>ROUND((SUM(BG91:BG164)),2)</f>
        <v>0</v>
      </c>
      <c r="G37" s="275"/>
      <c r="H37" s="275"/>
      <c r="I37" s="352">
        <v>0.21</v>
      </c>
      <c r="J37" s="351">
        <f>0</f>
        <v>0</v>
      </c>
      <c r="K37" s="275"/>
      <c r="L37" s="90"/>
      <c r="S37" s="30"/>
      <c r="T37" s="30"/>
      <c r="U37" s="30"/>
      <c r="V37" s="30"/>
      <c r="W37" s="30"/>
      <c r="X37" s="30"/>
      <c r="Y37" s="30"/>
      <c r="Z37" s="30"/>
      <c r="AA37" s="30"/>
      <c r="AB37" s="30"/>
      <c r="AC37" s="30"/>
      <c r="AD37" s="30"/>
      <c r="AE37" s="30"/>
    </row>
    <row r="38" spans="1:31" s="2" customFormat="1" ht="14.4" customHeight="1" hidden="1">
      <c r="A38" s="30"/>
      <c r="B38" s="273"/>
      <c r="C38" s="275"/>
      <c r="D38" s="275"/>
      <c r="E38" s="276" t="s">
        <v>45</v>
      </c>
      <c r="F38" s="351">
        <f>ROUND((SUM(BH91:BH164)),2)</f>
        <v>0</v>
      </c>
      <c r="G38" s="275"/>
      <c r="H38" s="275"/>
      <c r="I38" s="352">
        <v>0.15</v>
      </c>
      <c r="J38" s="351">
        <f>0</f>
        <v>0</v>
      </c>
      <c r="K38" s="275"/>
      <c r="L38" s="90"/>
      <c r="S38" s="30"/>
      <c r="T38" s="30"/>
      <c r="U38" s="30"/>
      <c r="V38" s="30"/>
      <c r="W38" s="30"/>
      <c r="X38" s="30"/>
      <c r="Y38" s="30"/>
      <c r="Z38" s="30"/>
      <c r="AA38" s="30"/>
      <c r="AB38" s="30"/>
      <c r="AC38" s="30"/>
      <c r="AD38" s="30"/>
      <c r="AE38" s="30"/>
    </row>
    <row r="39" spans="1:31" s="2" customFormat="1" ht="14.4" customHeight="1" hidden="1">
      <c r="A39" s="30"/>
      <c r="B39" s="273"/>
      <c r="C39" s="275"/>
      <c r="D39" s="275"/>
      <c r="E39" s="276" t="s">
        <v>46</v>
      </c>
      <c r="F39" s="351">
        <f>ROUND((SUM(BI91:BI164)),2)</f>
        <v>0</v>
      </c>
      <c r="G39" s="275"/>
      <c r="H39" s="275"/>
      <c r="I39" s="352">
        <v>0</v>
      </c>
      <c r="J39" s="351">
        <f>0</f>
        <v>0</v>
      </c>
      <c r="K39" s="275"/>
      <c r="L39" s="90"/>
      <c r="S39" s="30"/>
      <c r="T39" s="30"/>
      <c r="U39" s="30"/>
      <c r="V39" s="30"/>
      <c r="W39" s="30"/>
      <c r="X39" s="30"/>
      <c r="Y39" s="30"/>
      <c r="Z39" s="30"/>
      <c r="AA39" s="30"/>
      <c r="AB39" s="30"/>
      <c r="AC39" s="30"/>
      <c r="AD39" s="30"/>
      <c r="AE39" s="30"/>
    </row>
    <row r="40" spans="1:31" s="2" customFormat="1" ht="6.9" customHeight="1">
      <c r="A40" s="30"/>
      <c r="B40" s="273"/>
      <c r="C40" s="275"/>
      <c r="D40" s="275"/>
      <c r="E40" s="275"/>
      <c r="F40" s="275"/>
      <c r="G40" s="275"/>
      <c r="H40" s="275"/>
      <c r="I40" s="275"/>
      <c r="J40" s="275"/>
      <c r="K40" s="275"/>
      <c r="L40" s="90"/>
      <c r="S40" s="30"/>
      <c r="T40" s="30"/>
      <c r="U40" s="30"/>
      <c r="V40" s="30"/>
      <c r="W40" s="30"/>
      <c r="X40" s="30"/>
      <c r="Y40" s="30"/>
      <c r="Z40" s="30"/>
      <c r="AA40" s="30"/>
      <c r="AB40" s="30"/>
      <c r="AC40" s="30"/>
      <c r="AD40" s="30"/>
      <c r="AE40" s="30"/>
    </row>
    <row r="41" spans="1:31" s="2" customFormat="1" ht="25.35" customHeight="1">
      <c r="A41" s="30"/>
      <c r="B41" s="273"/>
      <c r="C41" s="287"/>
      <c r="D41" s="353" t="s">
        <v>47</v>
      </c>
      <c r="E41" s="354"/>
      <c r="F41" s="354"/>
      <c r="G41" s="355" t="s">
        <v>48</v>
      </c>
      <c r="H41" s="356" t="s">
        <v>49</v>
      </c>
      <c r="I41" s="354"/>
      <c r="J41" s="357">
        <f>SUM(J32:J39)</f>
        <v>0</v>
      </c>
      <c r="K41" s="358"/>
      <c r="L41" s="90"/>
      <c r="S41" s="30"/>
      <c r="T41" s="30"/>
      <c r="U41" s="30"/>
      <c r="V41" s="30"/>
      <c r="W41" s="30"/>
      <c r="X41" s="30"/>
      <c r="Y41" s="30"/>
      <c r="Z41" s="30"/>
      <c r="AA41" s="30"/>
      <c r="AB41" s="30"/>
      <c r="AC41" s="30"/>
      <c r="AD41" s="30"/>
      <c r="AE41" s="30"/>
    </row>
    <row r="42" spans="1:31" s="2" customFormat="1" ht="14.4" customHeight="1">
      <c r="A42" s="30"/>
      <c r="B42" s="301"/>
      <c r="C42" s="302"/>
      <c r="D42" s="302"/>
      <c r="E42" s="302"/>
      <c r="F42" s="302"/>
      <c r="G42" s="302"/>
      <c r="H42" s="302"/>
      <c r="I42" s="302"/>
      <c r="J42" s="302"/>
      <c r="K42" s="302"/>
      <c r="L42" s="90"/>
      <c r="S42" s="30"/>
      <c r="T42" s="30"/>
      <c r="U42" s="30"/>
      <c r="V42" s="30"/>
      <c r="W42" s="30"/>
      <c r="X42" s="30"/>
      <c r="Y42" s="30"/>
      <c r="Z42" s="30"/>
      <c r="AA42" s="30"/>
      <c r="AB42" s="30"/>
      <c r="AC42" s="30"/>
      <c r="AD42" s="30"/>
      <c r="AE42" s="30"/>
    </row>
    <row r="43" spans="2:11" ht="12">
      <c r="B43" s="280"/>
      <c r="C43" s="280"/>
      <c r="D43" s="280"/>
      <c r="E43" s="280"/>
      <c r="F43" s="280"/>
      <c r="G43" s="280"/>
      <c r="H43" s="280"/>
      <c r="I43" s="280"/>
      <c r="J43" s="280"/>
      <c r="K43" s="280"/>
    </row>
    <row r="44" spans="2:11" ht="12">
      <c r="B44" s="280"/>
      <c r="C44" s="280"/>
      <c r="D44" s="280"/>
      <c r="E44" s="280"/>
      <c r="F44" s="280"/>
      <c r="G44" s="280"/>
      <c r="H44" s="280"/>
      <c r="I44" s="280"/>
      <c r="J44" s="280"/>
      <c r="K44" s="280"/>
    </row>
    <row r="45" spans="2:11" ht="12">
      <c r="B45" s="280"/>
      <c r="C45" s="280"/>
      <c r="D45" s="280"/>
      <c r="E45" s="280"/>
      <c r="F45" s="280"/>
      <c r="G45" s="280"/>
      <c r="H45" s="280"/>
      <c r="I45" s="280"/>
      <c r="J45" s="280"/>
      <c r="K45" s="280"/>
    </row>
    <row r="46" spans="1:31" s="2" customFormat="1" ht="6.9" customHeight="1">
      <c r="A46" s="30"/>
      <c r="B46" s="271"/>
      <c r="C46" s="272"/>
      <c r="D46" s="272"/>
      <c r="E46" s="272"/>
      <c r="F46" s="272"/>
      <c r="G46" s="272"/>
      <c r="H46" s="272"/>
      <c r="I46" s="272"/>
      <c r="J46" s="272"/>
      <c r="K46" s="272"/>
      <c r="L46" s="90"/>
      <c r="S46" s="30"/>
      <c r="T46" s="30"/>
      <c r="U46" s="30"/>
      <c r="V46" s="30"/>
      <c r="W46" s="30"/>
      <c r="X46" s="30"/>
      <c r="Y46" s="30"/>
      <c r="Z46" s="30"/>
      <c r="AA46" s="30"/>
      <c r="AB46" s="30"/>
      <c r="AC46" s="30"/>
      <c r="AD46" s="30"/>
      <c r="AE46" s="30"/>
    </row>
    <row r="47" spans="1:31" s="2" customFormat="1" ht="24.9" customHeight="1">
      <c r="A47" s="30"/>
      <c r="B47" s="273"/>
      <c r="C47" s="274" t="s">
        <v>113</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6.9" customHeight="1">
      <c r="A48" s="30"/>
      <c r="B48" s="273"/>
      <c r="C48" s="275"/>
      <c r="D48" s="275"/>
      <c r="E48" s="275"/>
      <c r="F48" s="275"/>
      <c r="G48" s="275"/>
      <c r="H48" s="275"/>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17</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77" t="str">
        <f>E7</f>
        <v>Malý Pěčín, rybník na p.č.432 - obnova nefunkčních objektů a odbahnění</v>
      </c>
      <c r="F50" s="278"/>
      <c r="G50" s="278"/>
      <c r="H50" s="278"/>
      <c r="I50" s="275"/>
      <c r="J50" s="275"/>
      <c r="K50" s="275"/>
      <c r="L50" s="90"/>
      <c r="S50" s="30"/>
      <c r="T50" s="30"/>
      <c r="U50" s="30"/>
      <c r="V50" s="30"/>
      <c r="W50" s="30"/>
      <c r="X50" s="30"/>
      <c r="Y50" s="30"/>
      <c r="Z50" s="30"/>
      <c r="AA50" s="30"/>
      <c r="AB50" s="30"/>
      <c r="AC50" s="30"/>
      <c r="AD50" s="30"/>
      <c r="AE50" s="30"/>
    </row>
    <row r="51" spans="2:12" s="1" customFormat="1" ht="12" customHeight="1">
      <c r="B51" s="279"/>
      <c r="C51" s="276" t="s">
        <v>109</v>
      </c>
      <c r="D51" s="280"/>
      <c r="E51" s="280"/>
      <c r="F51" s="280"/>
      <c r="G51" s="280"/>
      <c r="H51" s="280"/>
      <c r="I51" s="280"/>
      <c r="J51" s="280"/>
      <c r="K51" s="280"/>
      <c r="L51" s="20"/>
    </row>
    <row r="52" spans="1:31" s="2" customFormat="1" ht="16.5" customHeight="1">
      <c r="A52" s="30"/>
      <c r="B52" s="273"/>
      <c r="C52" s="275"/>
      <c r="D52" s="275"/>
      <c r="E52" s="277" t="s">
        <v>110</v>
      </c>
      <c r="F52" s="281"/>
      <c r="G52" s="281"/>
      <c r="H52" s="281"/>
      <c r="I52" s="275"/>
      <c r="J52" s="275"/>
      <c r="K52" s="275"/>
      <c r="L52" s="90"/>
      <c r="S52" s="30"/>
      <c r="T52" s="30"/>
      <c r="U52" s="30"/>
      <c r="V52" s="30"/>
      <c r="W52" s="30"/>
      <c r="X52" s="30"/>
      <c r="Y52" s="30"/>
      <c r="Z52" s="30"/>
      <c r="AA52" s="30"/>
      <c r="AB52" s="30"/>
      <c r="AC52" s="30"/>
      <c r="AD52" s="30"/>
      <c r="AE52" s="30"/>
    </row>
    <row r="53" spans="1:31" s="2" customFormat="1" ht="12" customHeight="1">
      <c r="A53" s="30"/>
      <c r="B53" s="273"/>
      <c r="C53" s="276" t="s">
        <v>111</v>
      </c>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16.5" customHeight="1">
      <c r="A54" s="30"/>
      <c r="B54" s="273"/>
      <c r="C54" s="275"/>
      <c r="D54" s="275"/>
      <c r="E54" s="282" t="str">
        <f>E11</f>
        <v>2 - oprava pravého břehu</v>
      </c>
      <c r="F54" s="281"/>
      <c r="G54" s="281"/>
      <c r="H54" s="281"/>
      <c r="I54" s="275"/>
      <c r="J54" s="275"/>
      <c r="K54" s="275"/>
      <c r="L54" s="90"/>
      <c r="S54" s="30"/>
      <c r="T54" s="30"/>
      <c r="U54" s="30"/>
      <c r="V54" s="30"/>
      <c r="W54" s="30"/>
      <c r="X54" s="30"/>
      <c r="Y54" s="30"/>
      <c r="Z54" s="30"/>
      <c r="AA54" s="30"/>
      <c r="AB54" s="30"/>
      <c r="AC54" s="30"/>
      <c r="AD54" s="30"/>
      <c r="AE54" s="30"/>
    </row>
    <row r="55" spans="1:31" s="2" customFormat="1" ht="6.9" customHeight="1">
      <c r="A55" s="30"/>
      <c r="B55" s="273"/>
      <c r="C55" s="275"/>
      <c r="D55" s="275"/>
      <c r="E55" s="275"/>
      <c r="F55" s="275"/>
      <c r="G55" s="275"/>
      <c r="H55" s="275"/>
      <c r="I55" s="275"/>
      <c r="J55" s="275"/>
      <c r="K55" s="275"/>
      <c r="L55" s="90"/>
      <c r="S55" s="30"/>
      <c r="T55" s="30"/>
      <c r="U55" s="30"/>
      <c r="V55" s="30"/>
      <c r="W55" s="30"/>
      <c r="X55" s="30"/>
      <c r="Y55" s="30"/>
      <c r="Z55" s="30"/>
      <c r="AA55" s="30"/>
      <c r="AB55" s="30"/>
      <c r="AC55" s="30"/>
      <c r="AD55" s="30"/>
      <c r="AE55" s="30"/>
    </row>
    <row r="56" spans="1:31" s="2" customFormat="1" ht="12" customHeight="1">
      <c r="A56" s="30"/>
      <c r="B56" s="273"/>
      <c r="C56" s="276" t="s">
        <v>22</v>
      </c>
      <c r="D56" s="275"/>
      <c r="E56" s="275"/>
      <c r="F56" s="283" t="str">
        <f>F14</f>
        <v>Malý Pěčín</v>
      </c>
      <c r="G56" s="275"/>
      <c r="H56" s="275"/>
      <c r="I56" s="276" t="s">
        <v>24</v>
      </c>
      <c r="J56" s="284">
        <f>IF(J14="","",J14)</f>
        <v>43692</v>
      </c>
      <c r="K56" s="275"/>
      <c r="L56" s="90"/>
      <c r="S56" s="30"/>
      <c r="T56" s="30"/>
      <c r="U56" s="30"/>
      <c r="V56" s="30"/>
      <c r="W56" s="30"/>
      <c r="X56" s="30"/>
      <c r="Y56" s="30"/>
      <c r="Z56" s="30"/>
      <c r="AA56" s="30"/>
      <c r="AB56" s="30"/>
      <c r="AC56" s="30"/>
      <c r="AD56" s="30"/>
      <c r="AE56" s="30"/>
    </row>
    <row r="57" spans="1:31" s="2" customFormat="1" ht="6.9" customHeight="1">
      <c r="A57" s="30"/>
      <c r="B57" s="273"/>
      <c r="C57" s="275"/>
      <c r="D57" s="275"/>
      <c r="E57" s="275"/>
      <c r="F57" s="275"/>
      <c r="G57" s="275"/>
      <c r="H57" s="275"/>
      <c r="I57" s="275"/>
      <c r="J57" s="275"/>
      <c r="K57" s="275"/>
      <c r="L57" s="90"/>
      <c r="S57" s="30"/>
      <c r="T57" s="30"/>
      <c r="U57" s="30"/>
      <c r="V57" s="30"/>
      <c r="W57" s="30"/>
      <c r="X57" s="30"/>
      <c r="Y57" s="30"/>
      <c r="Z57" s="30"/>
      <c r="AA57" s="30"/>
      <c r="AB57" s="30"/>
      <c r="AC57" s="30"/>
      <c r="AD57" s="30"/>
      <c r="AE57" s="30"/>
    </row>
    <row r="58" spans="1:31" s="2" customFormat="1" ht="27.9" customHeight="1">
      <c r="A58" s="30"/>
      <c r="B58" s="273"/>
      <c r="C58" s="276" t="s">
        <v>25</v>
      </c>
      <c r="D58" s="275"/>
      <c r="E58" s="275"/>
      <c r="F58" s="283" t="str">
        <f>E17</f>
        <v xml:space="preserve"> </v>
      </c>
      <c r="G58" s="275"/>
      <c r="H58" s="275"/>
      <c r="I58" s="276" t="s">
        <v>31</v>
      </c>
      <c r="J58" s="285" t="str">
        <f>E23</f>
        <v>Ing. Zdeněk Hejtman</v>
      </c>
      <c r="K58" s="275"/>
      <c r="L58" s="90"/>
      <c r="S58" s="30"/>
      <c r="T58" s="30"/>
      <c r="U58" s="30"/>
      <c r="V58" s="30"/>
      <c r="W58" s="30"/>
      <c r="X58" s="30"/>
      <c r="Y58" s="30"/>
      <c r="Z58" s="30"/>
      <c r="AA58" s="30"/>
      <c r="AB58" s="30"/>
      <c r="AC58" s="30"/>
      <c r="AD58" s="30"/>
      <c r="AE58" s="30"/>
    </row>
    <row r="59" spans="1:31" s="2" customFormat="1" ht="15.15" customHeight="1">
      <c r="A59" s="30"/>
      <c r="B59" s="273"/>
      <c r="C59" s="276" t="s">
        <v>29</v>
      </c>
      <c r="D59" s="275"/>
      <c r="E59" s="275"/>
      <c r="F59" s="283" t="str">
        <f>IF(E20="","",E20)</f>
        <v>Vyplň údaj</v>
      </c>
      <c r="G59" s="275"/>
      <c r="H59" s="275"/>
      <c r="I59" s="276" t="s">
        <v>34</v>
      </c>
      <c r="J59" s="285" t="str">
        <f>E26</f>
        <v xml:space="preserve"> </v>
      </c>
      <c r="K59" s="275"/>
      <c r="L59" s="90"/>
      <c r="S59" s="30"/>
      <c r="T59" s="30"/>
      <c r="U59" s="30"/>
      <c r="V59" s="30"/>
      <c r="W59" s="30"/>
      <c r="X59" s="30"/>
      <c r="Y59" s="30"/>
      <c r="Z59" s="30"/>
      <c r="AA59" s="30"/>
      <c r="AB59" s="30"/>
      <c r="AC59" s="30"/>
      <c r="AD59" s="30"/>
      <c r="AE59" s="30"/>
    </row>
    <row r="60" spans="1:31" s="2" customFormat="1" ht="10.35" customHeight="1">
      <c r="A60" s="30"/>
      <c r="B60" s="273"/>
      <c r="C60" s="275"/>
      <c r="D60" s="275"/>
      <c r="E60" s="275"/>
      <c r="F60" s="275"/>
      <c r="G60" s="275"/>
      <c r="H60" s="275"/>
      <c r="I60" s="275"/>
      <c r="J60" s="275"/>
      <c r="K60" s="275"/>
      <c r="L60" s="90"/>
      <c r="S60" s="30"/>
      <c r="T60" s="30"/>
      <c r="U60" s="30"/>
      <c r="V60" s="30"/>
      <c r="W60" s="30"/>
      <c r="X60" s="30"/>
      <c r="Y60" s="30"/>
      <c r="Z60" s="30"/>
      <c r="AA60" s="30"/>
      <c r="AB60" s="30"/>
      <c r="AC60" s="30"/>
      <c r="AD60" s="30"/>
      <c r="AE60" s="30"/>
    </row>
    <row r="61" spans="1:31" s="2" customFormat="1" ht="29.25" customHeight="1">
      <c r="A61" s="30"/>
      <c r="B61" s="273"/>
      <c r="C61" s="286" t="s">
        <v>114</v>
      </c>
      <c r="D61" s="287"/>
      <c r="E61" s="287"/>
      <c r="F61" s="287"/>
      <c r="G61" s="287"/>
      <c r="H61" s="287"/>
      <c r="I61" s="287"/>
      <c r="J61" s="288" t="s">
        <v>115</v>
      </c>
      <c r="K61" s="287"/>
      <c r="L61" s="90"/>
      <c r="S61" s="30"/>
      <c r="T61" s="30"/>
      <c r="U61" s="30"/>
      <c r="V61" s="30"/>
      <c r="W61" s="30"/>
      <c r="X61" s="30"/>
      <c r="Y61" s="30"/>
      <c r="Z61" s="30"/>
      <c r="AA61" s="30"/>
      <c r="AB61" s="30"/>
      <c r="AC61" s="30"/>
      <c r="AD61" s="30"/>
      <c r="AE61" s="30"/>
    </row>
    <row r="62" spans="1:31" s="2" customFormat="1" ht="10.35" customHeight="1">
      <c r="A62" s="30"/>
      <c r="B62" s="273"/>
      <c r="C62" s="275"/>
      <c r="D62" s="275"/>
      <c r="E62" s="275"/>
      <c r="F62" s="275"/>
      <c r="G62" s="275"/>
      <c r="H62" s="275"/>
      <c r="I62" s="275"/>
      <c r="J62" s="275"/>
      <c r="K62" s="275"/>
      <c r="L62" s="90"/>
      <c r="S62" s="30"/>
      <c r="T62" s="30"/>
      <c r="U62" s="30"/>
      <c r="V62" s="30"/>
      <c r="W62" s="30"/>
      <c r="X62" s="30"/>
      <c r="Y62" s="30"/>
      <c r="Z62" s="30"/>
      <c r="AA62" s="30"/>
      <c r="AB62" s="30"/>
      <c r="AC62" s="30"/>
      <c r="AD62" s="30"/>
      <c r="AE62" s="30"/>
    </row>
    <row r="63" spans="1:47" s="2" customFormat="1" ht="22.95" customHeight="1">
      <c r="A63" s="30"/>
      <c r="B63" s="273"/>
      <c r="C63" s="289" t="s">
        <v>69</v>
      </c>
      <c r="D63" s="275"/>
      <c r="E63" s="275"/>
      <c r="F63" s="275"/>
      <c r="G63" s="275"/>
      <c r="H63" s="275"/>
      <c r="I63" s="275"/>
      <c r="J63" s="290">
        <f>J91</f>
        <v>0</v>
      </c>
      <c r="K63" s="275"/>
      <c r="L63" s="90"/>
      <c r="S63" s="30"/>
      <c r="T63" s="30"/>
      <c r="U63" s="30"/>
      <c r="V63" s="30"/>
      <c r="W63" s="30"/>
      <c r="X63" s="30"/>
      <c r="Y63" s="30"/>
      <c r="Z63" s="30"/>
      <c r="AA63" s="30"/>
      <c r="AB63" s="30"/>
      <c r="AC63" s="30"/>
      <c r="AD63" s="30"/>
      <c r="AE63" s="30"/>
      <c r="AU63" s="17" t="s">
        <v>116</v>
      </c>
    </row>
    <row r="64" spans="2:12" s="9" customFormat="1" ht="24.9" customHeight="1">
      <c r="B64" s="291"/>
      <c r="C64" s="292"/>
      <c r="D64" s="293" t="s">
        <v>117</v>
      </c>
      <c r="E64" s="294"/>
      <c r="F64" s="294"/>
      <c r="G64" s="294"/>
      <c r="H64" s="294"/>
      <c r="I64" s="294"/>
      <c r="J64" s="295">
        <f>J92</f>
        <v>0</v>
      </c>
      <c r="K64" s="292"/>
      <c r="L64" s="93"/>
    </row>
    <row r="65" spans="2:12" s="10" customFormat="1" ht="19.95" customHeight="1">
      <c r="B65" s="296"/>
      <c r="C65" s="297"/>
      <c r="D65" s="298" t="s">
        <v>118</v>
      </c>
      <c r="E65" s="299"/>
      <c r="F65" s="299"/>
      <c r="G65" s="299"/>
      <c r="H65" s="299"/>
      <c r="I65" s="299"/>
      <c r="J65" s="300">
        <f>J93</f>
        <v>0</v>
      </c>
      <c r="K65" s="297"/>
      <c r="L65" s="94"/>
    </row>
    <row r="66" spans="2:12" s="10" customFormat="1" ht="19.95" customHeight="1">
      <c r="B66" s="296"/>
      <c r="C66" s="297"/>
      <c r="D66" s="298" t="s">
        <v>119</v>
      </c>
      <c r="E66" s="299"/>
      <c r="F66" s="299"/>
      <c r="G66" s="299"/>
      <c r="H66" s="299"/>
      <c r="I66" s="299"/>
      <c r="J66" s="300">
        <f>J139</f>
        <v>0</v>
      </c>
      <c r="K66" s="297"/>
      <c r="L66" s="94"/>
    </row>
    <row r="67" spans="2:12" s="10" customFormat="1" ht="19.95" customHeight="1">
      <c r="B67" s="296"/>
      <c r="C67" s="297"/>
      <c r="D67" s="298" t="s">
        <v>120</v>
      </c>
      <c r="E67" s="299"/>
      <c r="F67" s="299"/>
      <c r="G67" s="299"/>
      <c r="H67" s="299"/>
      <c r="I67" s="299"/>
      <c r="J67" s="300">
        <f>J150</f>
        <v>0</v>
      </c>
      <c r="K67" s="297"/>
      <c r="L67" s="94"/>
    </row>
    <row r="68" spans="2:12" s="10" customFormat="1" ht="19.95" customHeight="1">
      <c r="B68" s="296"/>
      <c r="C68" s="297"/>
      <c r="D68" s="298" t="s">
        <v>121</v>
      </c>
      <c r="E68" s="299"/>
      <c r="F68" s="299"/>
      <c r="G68" s="299"/>
      <c r="H68" s="299"/>
      <c r="I68" s="299"/>
      <c r="J68" s="300">
        <f>J154</f>
        <v>0</v>
      </c>
      <c r="K68" s="297"/>
      <c r="L68" s="94"/>
    </row>
    <row r="69" spans="2:12" s="10" customFormat="1" ht="19.95" customHeight="1">
      <c r="B69" s="296"/>
      <c r="C69" s="297"/>
      <c r="D69" s="298" t="s">
        <v>122</v>
      </c>
      <c r="E69" s="299"/>
      <c r="F69" s="299"/>
      <c r="G69" s="299"/>
      <c r="H69" s="299"/>
      <c r="I69" s="299"/>
      <c r="J69" s="300">
        <f>J163</f>
        <v>0</v>
      </c>
      <c r="K69" s="297"/>
      <c r="L69" s="94"/>
    </row>
    <row r="70" spans="1:31" s="2" customFormat="1" ht="21.75" customHeight="1">
      <c r="A70" s="30"/>
      <c r="B70" s="273"/>
      <c r="C70" s="275"/>
      <c r="D70" s="275"/>
      <c r="E70" s="275"/>
      <c r="F70" s="275"/>
      <c r="G70" s="275"/>
      <c r="H70" s="275"/>
      <c r="I70" s="275"/>
      <c r="J70" s="275"/>
      <c r="K70" s="275"/>
      <c r="L70" s="90"/>
      <c r="S70" s="30"/>
      <c r="T70" s="30"/>
      <c r="U70" s="30"/>
      <c r="V70" s="30"/>
      <c r="W70" s="30"/>
      <c r="X70" s="30"/>
      <c r="Y70" s="30"/>
      <c r="Z70" s="30"/>
      <c r="AA70" s="30"/>
      <c r="AB70" s="30"/>
      <c r="AC70" s="30"/>
      <c r="AD70" s="30"/>
      <c r="AE70" s="30"/>
    </row>
    <row r="71" spans="1:31" s="2" customFormat="1" ht="6.9" customHeight="1">
      <c r="A71" s="30"/>
      <c r="B71" s="301"/>
      <c r="C71" s="302"/>
      <c r="D71" s="302"/>
      <c r="E71" s="302"/>
      <c r="F71" s="302"/>
      <c r="G71" s="302"/>
      <c r="H71" s="302"/>
      <c r="I71" s="302"/>
      <c r="J71" s="302"/>
      <c r="K71" s="302"/>
      <c r="L71" s="90"/>
      <c r="S71" s="30"/>
      <c r="T71" s="30"/>
      <c r="U71" s="30"/>
      <c r="V71" s="30"/>
      <c r="W71" s="30"/>
      <c r="X71" s="30"/>
      <c r="Y71" s="30"/>
      <c r="Z71" s="30"/>
      <c r="AA71" s="30"/>
      <c r="AB71" s="30"/>
      <c r="AC71" s="30"/>
      <c r="AD71" s="30"/>
      <c r="AE71" s="30"/>
    </row>
    <row r="72" spans="2:11" ht="12">
      <c r="B72" s="280"/>
      <c r="C72" s="280"/>
      <c r="D72" s="280"/>
      <c r="E72" s="280"/>
      <c r="F72" s="280"/>
      <c r="G72" s="280"/>
      <c r="H72" s="280"/>
      <c r="I72" s="280"/>
      <c r="J72" s="280"/>
      <c r="K72" s="280"/>
    </row>
    <row r="73" spans="2:11" ht="12">
      <c r="B73" s="280"/>
      <c r="C73" s="280"/>
      <c r="D73" s="280"/>
      <c r="E73" s="280"/>
      <c r="F73" s="280"/>
      <c r="G73" s="280"/>
      <c r="H73" s="280"/>
      <c r="I73" s="280"/>
      <c r="J73" s="280"/>
      <c r="K73" s="280"/>
    </row>
    <row r="74" spans="2:11" ht="12">
      <c r="B74" s="280"/>
      <c r="C74" s="280"/>
      <c r="D74" s="280"/>
      <c r="E74" s="280"/>
      <c r="F74" s="280"/>
      <c r="G74" s="280"/>
      <c r="H74" s="280"/>
      <c r="I74" s="280"/>
      <c r="J74" s="280"/>
      <c r="K74" s="280"/>
    </row>
    <row r="75" spans="1:31" s="2" customFormat="1" ht="6.9" customHeight="1">
      <c r="A75" s="30"/>
      <c r="B75" s="271"/>
      <c r="C75" s="272"/>
      <c r="D75" s="272"/>
      <c r="E75" s="272"/>
      <c r="F75" s="272"/>
      <c r="G75" s="272"/>
      <c r="H75" s="272"/>
      <c r="I75" s="272"/>
      <c r="J75" s="272"/>
      <c r="K75" s="272"/>
      <c r="L75" s="90"/>
      <c r="S75" s="30"/>
      <c r="T75" s="30"/>
      <c r="U75" s="30"/>
      <c r="V75" s="30"/>
      <c r="W75" s="30"/>
      <c r="X75" s="30"/>
      <c r="Y75" s="30"/>
      <c r="Z75" s="30"/>
      <c r="AA75" s="30"/>
      <c r="AB75" s="30"/>
      <c r="AC75" s="30"/>
      <c r="AD75" s="30"/>
      <c r="AE75" s="30"/>
    </row>
    <row r="76" spans="1:31" s="2" customFormat="1" ht="24.9" customHeight="1">
      <c r="A76" s="30"/>
      <c r="B76" s="273"/>
      <c r="C76" s="274" t="s">
        <v>123</v>
      </c>
      <c r="D76" s="275"/>
      <c r="E76" s="275"/>
      <c r="F76" s="275"/>
      <c r="G76" s="275"/>
      <c r="H76" s="275"/>
      <c r="I76" s="275"/>
      <c r="J76" s="275"/>
      <c r="K76" s="275"/>
      <c r="L76" s="90"/>
      <c r="S76" s="30"/>
      <c r="T76" s="30"/>
      <c r="U76" s="30"/>
      <c r="V76" s="30"/>
      <c r="W76" s="30"/>
      <c r="X76" s="30"/>
      <c r="Y76" s="30"/>
      <c r="Z76" s="30"/>
      <c r="AA76" s="30"/>
      <c r="AB76" s="30"/>
      <c r="AC76" s="30"/>
      <c r="AD76" s="30"/>
      <c r="AE76" s="30"/>
    </row>
    <row r="77" spans="1:31" s="2" customFormat="1" ht="6.9" customHeight="1">
      <c r="A77" s="30"/>
      <c r="B77" s="273"/>
      <c r="C77" s="275"/>
      <c r="D77" s="275"/>
      <c r="E77" s="275"/>
      <c r="F77" s="275"/>
      <c r="G77" s="275"/>
      <c r="H77" s="275"/>
      <c r="I77" s="275"/>
      <c r="J77" s="275"/>
      <c r="K77" s="275"/>
      <c r="L77" s="90"/>
      <c r="S77" s="30"/>
      <c r="T77" s="30"/>
      <c r="U77" s="30"/>
      <c r="V77" s="30"/>
      <c r="W77" s="30"/>
      <c r="X77" s="30"/>
      <c r="Y77" s="30"/>
      <c r="Z77" s="30"/>
      <c r="AA77" s="30"/>
      <c r="AB77" s="30"/>
      <c r="AC77" s="30"/>
      <c r="AD77" s="30"/>
      <c r="AE77" s="30"/>
    </row>
    <row r="78" spans="1:31" s="2" customFormat="1" ht="12" customHeight="1">
      <c r="A78" s="30"/>
      <c r="B78" s="273"/>
      <c r="C78" s="276" t="s">
        <v>17</v>
      </c>
      <c r="D78" s="275"/>
      <c r="E78" s="275"/>
      <c r="F78" s="275"/>
      <c r="G78" s="275"/>
      <c r="H78" s="275"/>
      <c r="I78" s="275"/>
      <c r="J78" s="275"/>
      <c r="K78" s="275"/>
      <c r="L78" s="90"/>
      <c r="S78" s="30"/>
      <c r="T78" s="30"/>
      <c r="U78" s="30"/>
      <c r="V78" s="30"/>
      <c r="W78" s="30"/>
      <c r="X78" s="30"/>
      <c r="Y78" s="30"/>
      <c r="Z78" s="30"/>
      <c r="AA78" s="30"/>
      <c r="AB78" s="30"/>
      <c r="AC78" s="30"/>
      <c r="AD78" s="30"/>
      <c r="AE78" s="30"/>
    </row>
    <row r="79" spans="1:31" s="2" customFormat="1" ht="16.5" customHeight="1">
      <c r="A79" s="30"/>
      <c r="B79" s="273"/>
      <c r="C79" s="275"/>
      <c r="D79" s="275"/>
      <c r="E79" s="277" t="str">
        <f>E7</f>
        <v>Malý Pěčín, rybník na p.č.432 - obnova nefunkčních objektů a odbahnění</v>
      </c>
      <c r="F79" s="278"/>
      <c r="G79" s="278"/>
      <c r="H79" s="278"/>
      <c r="I79" s="275"/>
      <c r="J79" s="275"/>
      <c r="K79" s="275"/>
      <c r="L79" s="90"/>
      <c r="S79" s="30"/>
      <c r="T79" s="30"/>
      <c r="U79" s="30"/>
      <c r="V79" s="30"/>
      <c r="W79" s="30"/>
      <c r="X79" s="30"/>
      <c r="Y79" s="30"/>
      <c r="Z79" s="30"/>
      <c r="AA79" s="30"/>
      <c r="AB79" s="30"/>
      <c r="AC79" s="30"/>
      <c r="AD79" s="30"/>
      <c r="AE79" s="30"/>
    </row>
    <row r="80" spans="2:12" s="1" customFormat="1" ht="12" customHeight="1">
      <c r="B80" s="279"/>
      <c r="C80" s="276" t="s">
        <v>109</v>
      </c>
      <c r="D80" s="280"/>
      <c r="E80" s="280"/>
      <c r="F80" s="280"/>
      <c r="G80" s="280"/>
      <c r="H80" s="280"/>
      <c r="I80" s="280"/>
      <c r="J80" s="280"/>
      <c r="K80" s="280"/>
      <c r="L80" s="20"/>
    </row>
    <row r="81" spans="1:31" s="2" customFormat="1" ht="16.5" customHeight="1">
      <c r="A81" s="30"/>
      <c r="B81" s="273"/>
      <c r="C81" s="275"/>
      <c r="D81" s="275"/>
      <c r="E81" s="277" t="s">
        <v>110</v>
      </c>
      <c r="F81" s="281"/>
      <c r="G81" s="281"/>
      <c r="H81" s="281"/>
      <c r="I81" s="275"/>
      <c r="J81" s="275"/>
      <c r="K81" s="275"/>
      <c r="L81" s="90"/>
      <c r="S81" s="30"/>
      <c r="T81" s="30"/>
      <c r="U81" s="30"/>
      <c r="V81" s="30"/>
      <c r="W81" s="30"/>
      <c r="X81" s="30"/>
      <c r="Y81" s="30"/>
      <c r="Z81" s="30"/>
      <c r="AA81" s="30"/>
      <c r="AB81" s="30"/>
      <c r="AC81" s="30"/>
      <c r="AD81" s="30"/>
      <c r="AE81" s="30"/>
    </row>
    <row r="82" spans="1:31" s="2" customFormat="1" ht="12" customHeight="1">
      <c r="A82" s="30"/>
      <c r="B82" s="273"/>
      <c r="C82" s="276" t="s">
        <v>111</v>
      </c>
      <c r="D82" s="275"/>
      <c r="E82" s="275"/>
      <c r="F82" s="275"/>
      <c r="G82" s="275"/>
      <c r="H82" s="275"/>
      <c r="I82" s="275"/>
      <c r="J82" s="275"/>
      <c r="K82" s="275"/>
      <c r="L82" s="90"/>
      <c r="S82" s="30"/>
      <c r="T82" s="30"/>
      <c r="U82" s="30"/>
      <c r="V82" s="30"/>
      <c r="W82" s="30"/>
      <c r="X82" s="30"/>
      <c r="Y82" s="30"/>
      <c r="Z82" s="30"/>
      <c r="AA82" s="30"/>
      <c r="AB82" s="30"/>
      <c r="AC82" s="30"/>
      <c r="AD82" s="30"/>
      <c r="AE82" s="30"/>
    </row>
    <row r="83" spans="1:31" s="2" customFormat="1" ht="16.5" customHeight="1">
      <c r="A83" s="30"/>
      <c r="B83" s="273"/>
      <c r="C83" s="275"/>
      <c r="D83" s="275"/>
      <c r="E83" s="282" t="str">
        <f>E11</f>
        <v>2 - oprava pravého břehu</v>
      </c>
      <c r="F83" s="281"/>
      <c r="G83" s="281"/>
      <c r="H83" s="281"/>
      <c r="I83" s="275"/>
      <c r="J83" s="275"/>
      <c r="K83" s="275"/>
      <c r="L83" s="90"/>
      <c r="S83" s="30"/>
      <c r="T83" s="30"/>
      <c r="U83" s="30"/>
      <c r="V83" s="30"/>
      <c r="W83" s="30"/>
      <c r="X83" s="30"/>
      <c r="Y83" s="30"/>
      <c r="Z83" s="30"/>
      <c r="AA83" s="30"/>
      <c r="AB83" s="30"/>
      <c r="AC83" s="30"/>
      <c r="AD83" s="30"/>
      <c r="AE83" s="30"/>
    </row>
    <row r="84" spans="1:31" s="2" customFormat="1" ht="6.9" customHeight="1">
      <c r="A84" s="30"/>
      <c r="B84" s="273"/>
      <c r="C84" s="275"/>
      <c r="D84" s="275"/>
      <c r="E84" s="275"/>
      <c r="F84" s="275"/>
      <c r="G84" s="275"/>
      <c r="H84" s="275"/>
      <c r="I84" s="275"/>
      <c r="J84" s="275"/>
      <c r="K84" s="275"/>
      <c r="L84" s="90"/>
      <c r="S84" s="30"/>
      <c r="T84" s="30"/>
      <c r="U84" s="30"/>
      <c r="V84" s="30"/>
      <c r="W84" s="30"/>
      <c r="X84" s="30"/>
      <c r="Y84" s="30"/>
      <c r="Z84" s="30"/>
      <c r="AA84" s="30"/>
      <c r="AB84" s="30"/>
      <c r="AC84" s="30"/>
      <c r="AD84" s="30"/>
      <c r="AE84" s="30"/>
    </row>
    <row r="85" spans="1:31" s="2" customFormat="1" ht="12" customHeight="1">
      <c r="A85" s="30"/>
      <c r="B85" s="273"/>
      <c r="C85" s="276" t="s">
        <v>22</v>
      </c>
      <c r="D85" s="275"/>
      <c r="E85" s="275"/>
      <c r="F85" s="283" t="str">
        <f>F14</f>
        <v>Malý Pěčín</v>
      </c>
      <c r="G85" s="275"/>
      <c r="H85" s="275"/>
      <c r="I85" s="276" t="s">
        <v>24</v>
      </c>
      <c r="J85" s="284">
        <f>IF(J14="","",J14)</f>
        <v>43692</v>
      </c>
      <c r="K85" s="275"/>
      <c r="L85" s="90"/>
      <c r="S85" s="30"/>
      <c r="T85" s="30"/>
      <c r="U85" s="30"/>
      <c r="V85" s="30"/>
      <c r="W85" s="30"/>
      <c r="X85" s="30"/>
      <c r="Y85" s="30"/>
      <c r="Z85" s="30"/>
      <c r="AA85" s="30"/>
      <c r="AB85" s="30"/>
      <c r="AC85" s="30"/>
      <c r="AD85" s="30"/>
      <c r="AE85" s="30"/>
    </row>
    <row r="86" spans="1:31" s="2" customFormat="1" ht="6.9" customHeight="1">
      <c r="A86" s="30"/>
      <c r="B86" s="273"/>
      <c r="C86" s="275"/>
      <c r="D86" s="275"/>
      <c r="E86" s="275"/>
      <c r="F86" s="275"/>
      <c r="G86" s="275"/>
      <c r="H86" s="275"/>
      <c r="I86" s="275"/>
      <c r="J86" s="275"/>
      <c r="K86" s="275"/>
      <c r="L86" s="90"/>
      <c r="S86" s="30"/>
      <c r="T86" s="30"/>
      <c r="U86" s="30"/>
      <c r="V86" s="30"/>
      <c r="W86" s="30"/>
      <c r="X86" s="30"/>
      <c r="Y86" s="30"/>
      <c r="Z86" s="30"/>
      <c r="AA86" s="30"/>
      <c r="AB86" s="30"/>
      <c r="AC86" s="30"/>
      <c r="AD86" s="30"/>
      <c r="AE86" s="30"/>
    </row>
    <row r="87" spans="1:31" s="2" customFormat="1" ht="27.9" customHeight="1">
      <c r="A87" s="30"/>
      <c r="B87" s="273"/>
      <c r="C87" s="276" t="s">
        <v>25</v>
      </c>
      <c r="D87" s="275"/>
      <c r="E87" s="275"/>
      <c r="F87" s="283" t="str">
        <f>E17</f>
        <v xml:space="preserve"> </v>
      </c>
      <c r="G87" s="275"/>
      <c r="H87" s="275"/>
      <c r="I87" s="276" t="s">
        <v>31</v>
      </c>
      <c r="J87" s="285" t="str">
        <f>E23</f>
        <v>Ing. Zdeněk Hejtman</v>
      </c>
      <c r="K87" s="275"/>
      <c r="L87" s="90"/>
      <c r="S87" s="30"/>
      <c r="T87" s="30"/>
      <c r="U87" s="30"/>
      <c r="V87" s="30"/>
      <c r="W87" s="30"/>
      <c r="X87" s="30"/>
      <c r="Y87" s="30"/>
      <c r="Z87" s="30"/>
      <c r="AA87" s="30"/>
      <c r="AB87" s="30"/>
      <c r="AC87" s="30"/>
      <c r="AD87" s="30"/>
      <c r="AE87" s="30"/>
    </row>
    <row r="88" spans="1:31" s="2" customFormat="1" ht="15.15" customHeight="1">
      <c r="A88" s="30"/>
      <c r="B88" s="273"/>
      <c r="C88" s="276" t="s">
        <v>29</v>
      </c>
      <c r="D88" s="275"/>
      <c r="E88" s="275"/>
      <c r="F88" s="283" t="str">
        <f>IF(E20="","",E20)</f>
        <v>Vyplň údaj</v>
      </c>
      <c r="G88" s="275"/>
      <c r="H88" s="275"/>
      <c r="I88" s="276" t="s">
        <v>34</v>
      </c>
      <c r="J88" s="285" t="str">
        <f>E26</f>
        <v xml:space="preserve"> </v>
      </c>
      <c r="K88" s="275"/>
      <c r="L88" s="90"/>
      <c r="S88" s="30"/>
      <c r="T88" s="30"/>
      <c r="U88" s="30"/>
      <c r="V88" s="30"/>
      <c r="W88" s="30"/>
      <c r="X88" s="30"/>
      <c r="Y88" s="30"/>
      <c r="Z88" s="30"/>
      <c r="AA88" s="30"/>
      <c r="AB88" s="30"/>
      <c r="AC88" s="30"/>
      <c r="AD88" s="30"/>
      <c r="AE88" s="30"/>
    </row>
    <row r="89" spans="1:31" s="2" customFormat="1" ht="10.35" customHeight="1">
      <c r="A89" s="30"/>
      <c r="B89" s="273"/>
      <c r="C89" s="275"/>
      <c r="D89" s="275"/>
      <c r="E89" s="275"/>
      <c r="F89" s="275"/>
      <c r="G89" s="275"/>
      <c r="H89" s="275"/>
      <c r="I89" s="275"/>
      <c r="J89" s="275"/>
      <c r="K89" s="275"/>
      <c r="L89" s="90"/>
      <c r="S89" s="30"/>
      <c r="T89" s="30"/>
      <c r="U89" s="30"/>
      <c r="V89" s="30"/>
      <c r="W89" s="30"/>
      <c r="X89" s="30"/>
      <c r="Y89" s="30"/>
      <c r="Z89" s="30"/>
      <c r="AA89" s="30"/>
      <c r="AB89" s="30"/>
      <c r="AC89" s="30"/>
      <c r="AD89" s="30"/>
      <c r="AE89" s="30"/>
    </row>
    <row r="90" spans="1:31" s="11" customFormat="1" ht="29.25" customHeight="1">
      <c r="A90" s="95"/>
      <c r="B90" s="304"/>
      <c r="C90" s="305" t="s">
        <v>124</v>
      </c>
      <c r="D90" s="306" t="s">
        <v>56</v>
      </c>
      <c r="E90" s="306" t="s">
        <v>52</v>
      </c>
      <c r="F90" s="306" t="s">
        <v>53</v>
      </c>
      <c r="G90" s="306" t="s">
        <v>125</v>
      </c>
      <c r="H90" s="306" t="s">
        <v>126</v>
      </c>
      <c r="I90" s="306" t="s">
        <v>127</v>
      </c>
      <c r="J90" s="306" t="s">
        <v>115</v>
      </c>
      <c r="K90" s="307" t="s">
        <v>128</v>
      </c>
      <c r="L90" s="96"/>
      <c r="M90" s="53" t="s">
        <v>3</v>
      </c>
      <c r="N90" s="54" t="s">
        <v>41</v>
      </c>
      <c r="O90" s="54" t="s">
        <v>129</v>
      </c>
      <c r="P90" s="54" t="s">
        <v>130</v>
      </c>
      <c r="Q90" s="54" t="s">
        <v>131</v>
      </c>
      <c r="R90" s="54" t="s">
        <v>132</v>
      </c>
      <c r="S90" s="54" t="s">
        <v>133</v>
      </c>
      <c r="T90" s="55" t="s">
        <v>134</v>
      </c>
      <c r="U90" s="95"/>
      <c r="V90" s="95"/>
      <c r="W90" s="95"/>
      <c r="X90" s="95"/>
      <c r="Y90" s="95"/>
      <c r="Z90" s="95"/>
      <c r="AA90" s="95"/>
      <c r="AB90" s="95"/>
      <c r="AC90" s="95"/>
      <c r="AD90" s="95"/>
      <c r="AE90" s="95"/>
    </row>
    <row r="91" spans="1:63" s="2" customFormat="1" ht="22.95" customHeight="1">
      <c r="A91" s="30"/>
      <c r="B91" s="273"/>
      <c r="C91" s="308" t="s">
        <v>135</v>
      </c>
      <c r="D91" s="275"/>
      <c r="E91" s="275"/>
      <c r="F91" s="275"/>
      <c r="G91" s="275"/>
      <c r="H91" s="275"/>
      <c r="I91" s="275"/>
      <c r="J91" s="309">
        <f>BK91</f>
        <v>0</v>
      </c>
      <c r="K91" s="275"/>
      <c r="L91" s="31"/>
      <c r="M91" s="56"/>
      <c r="N91" s="47"/>
      <c r="O91" s="57"/>
      <c r="P91" s="97">
        <f>P92</f>
        <v>0</v>
      </c>
      <c r="Q91" s="57"/>
      <c r="R91" s="97">
        <f>R92</f>
        <v>180.31579159999998</v>
      </c>
      <c r="S91" s="57"/>
      <c r="T91" s="98">
        <f>T92</f>
        <v>5.5575</v>
      </c>
      <c r="U91" s="30"/>
      <c r="V91" s="30"/>
      <c r="W91" s="30"/>
      <c r="X91" s="30"/>
      <c r="Y91" s="30"/>
      <c r="Z91" s="30"/>
      <c r="AA91" s="30"/>
      <c r="AB91" s="30"/>
      <c r="AC91" s="30"/>
      <c r="AD91" s="30"/>
      <c r="AE91" s="30"/>
      <c r="AT91" s="17" t="s">
        <v>70</v>
      </c>
      <c r="AU91" s="17" t="s">
        <v>116</v>
      </c>
      <c r="BK91" s="99">
        <f>BK92</f>
        <v>0</v>
      </c>
    </row>
    <row r="92" spans="2:63" s="12" customFormat="1" ht="25.95" customHeight="1">
      <c r="B92" s="310"/>
      <c r="C92" s="311"/>
      <c r="D92" s="312" t="s">
        <v>70</v>
      </c>
      <c r="E92" s="313" t="s">
        <v>136</v>
      </c>
      <c r="F92" s="313" t="s">
        <v>137</v>
      </c>
      <c r="G92" s="311"/>
      <c r="H92" s="311"/>
      <c r="I92" s="311"/>
      <c r="J92" s="314">
        <f>BK92</f>
        <v>0</v>
      </c>
      <c r="K92" s="311"/>
      <c r="L92" s="100"/>
      <c r="M92" s="102"/>
      <c r="N92" s="103"/>
      <c r="O92" s="103"/>
      <c r="P92" s="104">
        <f>P93+P139+P150+P154+P163</f>
        <v>0</v>
      </c>
      <c r="Q92" s="103"/>
      <c r="R92" s="104">
        <f>R93+R139+R150+R154+R163</f>
        <v>180.31579159999998</v>
      </c>
      <c r="S92" s="103"/>
      <c r="T92" s="105">
        <f>T93+T139+T150+T154+T163</f>
        <v>5.5575</v>
      </c>
      <c r="AR92" s="101" t="s">
        <v>78</v>
      </c>
      <c r="AT92" s="106" t="s">
        <v>70</v>
      </c>
      <c r="AU92" s="106" t="s">
        <v>71</v>
      </c>
      <c r="AY92" s="101" t="s">
        <v>138</v>
      </c>
      <c r="BK92" s="107">
        <f>BK93+BK139+BK150+BK154+BK163</f>
        <v>0</v>
      </c>
    </row>
    <row r="93" spans="2:63" s="12" customFormat="1" ht="22.95" customHeight="1">
      <c r="B93" s="310"/>
      <c r="C93" s="311"/>
      <c r="D93" s="312" t="s">
        <v>70</v>
      </c>
      <c r="E93" s="315" t="s">
        <v>78</v>
      </c>
      <c r="F93" s="315" t="s">
        <v>139</v>
      </c>
      <c r="G93" s="311"/>
      <c r="H93" s="311"/>
      <c r="I93" s="311"/>
      <c r="J93" s="316">
        <f>BK93</f>
        <v>0</v>
      </c>
      <c r="K93" s="311"/>
      <c r="L93" s="100"/>
      <c r="M93" s="102"/>
      <c r="N93" s="103"/>
      <c r="O93" s="103"/>
      <c r="P93" s="104">
        <f>SUM(P94:P138)</f>
        <v>0</v>
      </c>
      <c r="Q93" s="103"/>
      <c r="R93" s="104">
        <f>SUM(R94:R138)</f>
        <v>0.00418</v>
      </c>
      <c r="S93" s="103"/>
      <c r="T93" s="105">
        <f>SUM(T94:T138)</f>
        <v>0</v>
      </c>
      <c r="AR93" s="101" t="s">
        <v>78</v>
      </c>
      <c r="AT93" s="106" t="s">
        <v>70</v>
      </c>
      <c r="AU93" s="106" t="s">
        <v>78</v>
      </c>
      <c r="AY93" s="101" t="s">
        <v>138</v>
      </c>
      <c r="BK93" s="107">
        <f>SUM(BK94:BK138)</f>
        <v>0</v>
      </c>
    </row>
    <row r="94" spans="1:65" s="2" customFormat="1" ht="36" customHeight="1">
      <c r="A94" s="30"/>
      <c r="B94" s="273"/>
      <c r="C94" s="330" t="s">
        <v>78</v>
      </c>
      <c r="D94" s="330" t="s">
        <v>140</v>
      </c>
      <c r="E94" s="331" t="s">
        <v>141</v>
      </c>
      <c r="F94" s="332" t="s">
        <v>142</v>
      </c>
      <c r="G94" s="333" t="s">
        <v>143</v>
      </c>
      <c r="H94" s="334">
        <v>33</v>
      </c>
      <c r="I94" s="108"/>
      <c r="J94" s="335">
        <f>ROUND(I94*H94,2)</f>
        <v>0</v>
      </c>
      <c r="K94" s="332" t="s">
        <v>144</v>
      </c>
      <c r="L94" s="31"/>
      <c r="M94" s="109" t="s">
        <v>3</v>
      </c>
      <c r="N94" s="110" t="s">
        <v>42</v>
      </c>
      <c r="O94" s="49"/>
      <c r="P94" s="111">
        <f>O94*H94</f>
        <v>0</v>
      </c>
      <c r="Q94" s="111">
        <v>0</v>
      </c>
      <c r="R94" s="111">
        <f>Q94*H94</f>
        <v>0</v>
      </c>
      <c r="S94" s="111">
        <v>0</v>
      </c>
      <c r="T94" s="112">
        <f>S94*H94</f>
        <v>0</v>
      </c>
      <c r="U94" s="30"/>
      <c r="V94" s="30"/>
      <c r="W94" s="30"/>
      <c r="X94" s="30"/>
      <c r="Y94" s="30"/>
      <c r="Z94" s="30"/>
      <c r="AA94" s="30"/>
      <c r="AB94" s="30"/>
      <c r="AC94" s="30"/>
      <c r="AD94" s="30"/>
      <c r="AE94" s="30"/>
      <c r="AR94" s="113" t="s">
        <v>90</v>
      </c>
      <c r="AT94" s="113" t="s">
        <v>140</v>
      </c>
      <c r="AU94" s="113" t="s">
        <v>80</v>
      </c>
      <c r="AY94" s="17" t="s">
        <v>138</v>
      </c>
      <c r="BE94" s="114">
        <f>IF(N94="základní",J94,0)</f>
        <v>0</v>
      </c>
      <c r="BF94" s="114">
        <f>IF(N94="snížená",J94,0)</f>
        <v>0</v>
      </c>
      <c r="BG94" s="114">
        <f>IF(N94="zákl. přenesená",J94,0)</f>
        <v>0</v>
      </c>
      <c r="BH94" s="114">
        <f>IF(N94="sníž. přenesená",J94,0)</f>
        <v>0</v>
      </c>
      <c r="BI94" s="114">
        <f>IF(N94="nulová",J94,0)</f>
        <v>0</v>
      </c>
      <c r="BJ94" s="17" t="s">
        <v>78</v>
      </c>
      <c r="BK94" s="114">
        <f>ROUND(I94*H94,2)</f>
        <v>0</v>
      </c>
      <c r="BL94" s="17" t="s">
        <v>90</v>
      </c>
      <c r="BM94" s="113" t="s">
        <v>334</v>
      </c>
    </row>
    <row r="95" spans="1:47" s="2" customFormat="1" ht="201.6">
      <c r="A95" s="30"/>
      <c r="B95" s="273"/>
      <c r="C95" s="275"/>
      <c r="D95" s="317" t="s">
        <v>146</v>
      </c>
      <c r="E95" s="275"/>
      <c r="F95" s="318" t="s">
        <v>147</v>
      </c>
      <c r="G95" s="275"/>
      <c r="H95" s="275"/>
      <c r="I95" s="275"/>
      <c r="J95" s="275"/>
      <c r="K95" s="275"/>
      <c r="L95" s="31"/>
      <c r="M95" s="115"/>
      <c r="N95" s="116"/>
      <c r="O95" s="49"/>
      <c r="P95" s="49"/>
      <c r="Q95" s="49"/>
      <c r="R95" s="49"/>
      <c r="S95" s="49"/>
      <c r="T95" s="50"/>
      <c r="U95" s="30"/>
      <c r="V95" s="30"/>
      <c r="W95" s="30"/>
      <c r="X95" s="30"/>
      <c r="Y95" s="30"/>
      <c r="Z95" s="30"/>
      <c r="AA95" s="30"/>
      <c r="AB95" s="30"/>
      <c r="AC95" s="30"/>
      <c r="AD95" s="30"/>
      <c r="AE95" s="30"/>
      <c r="AT95" s="17" t="s">
        <v>146</v>
      </c>
      <c r="AU95" s="17" t="s">
        <v>80</v>
      </c>
    </row>
    <row r="96" spans="2:51" s="13" customFormat="1" ht="12">
      <c r="B96" s="319"/>
      <c r="C96" s="320"/>
      <c r="D96" s="317" t="s">
        <v>148</v>
      </c>
      <c r="E96" s="321" t="s">
        <v>3</v>
      </c>
      <c r="F96" s="322" t="s">
        <v>335</v>
      </c>
      <c r="G96" s="320"/>
      <c r="H96" s="323">
        <v>33</v>
      </c>
      <c r="I96" s="320"/>
      <c r="J96" s="320"/>
      <c r="K96" s="320"/>
      <c r="L96" s="117"/>
      <c r="M96" s="119"/>
      <c r="N96" s="120"/>
      <c r="O96" s="120"/>
      <c r="P96" s="120"/>
      <c r="Q96" s="120"/>
      <c r="R96" s="120"/>
      <c r="S96" s="120"/>
      <c r="T96" s="121"/>
      <c r="AT96" s="118" t="s">
        <v>148</v>
      </c>
      <c r="AU96" s="118" t="s">
        <v>80</v>
      </c>
      <c r="AV96" s="13" t="s">
        <v>80</v>
      </c>
      <c r="AW96" s="13" t="s">
        <v>33</v>
      </c>
      <c r="AX96" s="13" t="s">
        <v>78</v>
      </c>
      <c r="AY96" s="118" t="s">
        <v>138</v>
      </c>
    </row>
    <row r="97" spans="1:65" s="2" customFormat="1" ht="24" customHeight="1">
      <c r="A97" s="30"/>
      <c r="B97" s="273"/>
      <c r="C97" s="330" t="s">
        <v>80</v>
      </c>
      <c r="D97" s="330" t="s">
        <v>140</v>
      </c>
      <c r="E97" s="331" t="s">
        <v>150</v>
      </c>
      <c r="F97" s="332" t="s">
        <v>151</v>
      </c>
      <c r="G97" s="333" t="s">
        <v>143</v>
      </c>
      <c r="H97" s="334">
        <v>33</v>
      </c>
      <c r="I97" s="108"/>
      <c r="J97" s="335">
        <f>ROUND(I97*H97,2)</f>
        <v>0</v>
      </c>
      <c r="K97" s="332" t="s">
        <v>144</v>
      </c>
      <c r="L97" s="31"/>
      <c r="M97" s="109" t="s">
        <v>3</v>
      </c>
      <c r="N97" s="110" t="s">
        <v>42</v>
      </c>
      <c r="O97" s="49"/>
      <c r="P97" s="111">
        <f>O97*H97</f>
        <v>0</v>
      </c>
      <c r="Q97" s="111">
        <v>6E-05</v>
      </c>
      <c r="R97" s="111">
        <f>Q97*H97</f>
        <v>0.00198</v>
      </c>
      <c r="S97" s="111">
        <v>0</v>
      </c>
      <c r="T97" s="112">
        <f>S97*H97</f>
        <v>0</v>
      </c>
      <c r="U97" s="30"/>
      <c r="V97" s="30"/>
      <c r="W97" s="30"/>
      <c r="X97" s="30"/>
      <c r="Y97" s="30"/>
      <c r="Z97" s="30"/>
      <c r="AA97" s="30"/>
      <c r="AB97" s="30"/>
      <c r="AC97" s="30"/>
      <c r="AD97" s="30"/>
      <c r="AE97" s="30"/>
      <c r="AR97" s="113" t="s">
        <v>90</v>
      </c>
      <c r="AT97" s="113" t="s">
        <v>140</v>
      </c>
      <c r="AU97" s="113" t="s">
        <v>80</v>
      </c>
      <c r="AY97" s="17" t="s">
        <v>138</v>
      </c>
      <c r="BE97" s="114">
        <f>IF(N97="základní",J97,0)</f>
        <v>0</v>
      </c>
      <c r="BF97" s="114">
        <f>IF(N97="snížená",J97,0)</f>
        <v>0</v>
      </c>
      <c r="BG97" s="114">
        <f>IF(N97="zákl. přenesená",J97,0)</f>
        <v>0</v>
      </c>
      <c r="BH97" s="114">
        <f>IF(N97="sníž. přenesená",J97,0)</f>
        <v>0</v>
      </c>
      <c r="BI97" s="114">
        <f>IF(N97="nulová",J97,0)</f>
        <v>0</v>
      </c>
      <c r="BJ97" s="17" t="s">
        <v>78</v>
      </c>
      <c r="BK97" s="114">
        <f>ROUND(I97*H97,2)</f>
        <v>0</v>
      </c>
      <c r="BL97" s="17" t="s">
        <v>90</v>
      </c>
      <c r="BM97" s="113" t="s">
        <v>336</v>
      </c>
    </row>
    <row r="98" spans="1:47" s="2" customFormat="1" ht="96">
      <c r="A98" s="30"/>
      <c r="B98" s="273"/>
      <c r="C98" s="275"/>
      <c r="D98" s="317" t="s">
        <v>146</v>
      </c>
      <c r="E98" s="275"/>
      <c r="F98" s="318" t="s">
        <v>153</v>
      </c>
      <c r="G98" s="275"/>
      <c r="H98" s="275"/>
      <c r="I98" s="275"/>
      <c r="J98" s="275"/>
      <c r="K98" s="275"/>
      <c r="L98" s="31"/>
      <c r="M98" s="115"/>
      <c r="N98" s="116"/>
      <c r="O98" s="49"/>
      <c r="P98" s="49"/>
      <c r="Q98" s="49"/>
      <c r="R98" s="49"/>
      <c r="S98" s="49"/>
      <c r="T98" s="50"/>
      <c r="U98" s="30"/>
      <c r="V98" s="30"/>
      <c r="W98" s="30"/>
      <c r="X98" s="30"/>
      <c r="Y98" s="30"/>
      <c r="Z98" s="30"/>
      <c r="AA98" s="30"/>
      <c r="AB98" s="30"/>
      <c r="AC98" s="30"/>
      <c r="AD98" s="30"/>
      <c r="AE98" s="30"/>
      <c r="AT98" s="17" t="s">
        <v>146</v>
      </c>
      <c r="AU98" s="17" t="s">
        <v>80</v>
      </c>
    </row>
    <row r="99" spans="2:51" s="13" customFormat="1" ht="12">
      <c r="B99" s="319"/>
      <c r="C99" s="320"/>
      <c r="D99" s="317" t="s">
        <v>148</v>
      </c>
      <c r="E99" s="321" t="s">
        <v>3</v>
      </c>
      <c r="F99" s="322" t="s">
        <v>335</v>
      </c>
      <c r="G99" s="320"/>
      <c r="H99" s="323">
        <v>33</v>
      </c>
      <c r="I99" s="320"/>
      <c r="J99" s="320"/>
      <c r="K99" s="320"/>
      <c r="L99" s="117"/>
      <c r="M99" s="119"/>
      <c r="N99" s="120"/>
      <c r="O99" s="120"/>
      <c r="P99" s="120"/>
      <c r="Q99" s="120"/>
      <c r="R99" s="120"/>
      <c r="S99" s="120"/>
      <c r="T99" s="121"/>
      <c r="AT99" s="118" t="s">
        <v>148</v>
      </c>
      <c r="AU99" s="118" t="s">
        <v>80</v>
      </c>
      <c r="AV99" s="13" t="s">
        <v>80</v>
      </c>
      <c r="AW99" s="13" t="s">
        <v>33</v>
      </c>
      <c r="AX99" s="13" t="s">
        <v>78</v>
      </c>
      <c r="AY99" s="118" t="s">
        <v>138</v>
      </c>
    </row>
    <row r="100" spans="1:65" s="2" customFormat="1" ht="36" customHeight="1">
      <c r="A100" s="30"/>
      <c r="B100" s="273"/>
      <c r="C100" s="330" t="s">
        <v>87</v>
      </c>
      <c r="D100" s="330" t="s">
        <v>140</v>
      </c>
      <c r="E100" s="331" t="s">
        <v>154</v>
      </c>
      <c r="F100" s="332" t="s">
        <v>155</v>
      </c>
      <c r="G100" s="333" t="s">
        <v>156</v>
      </c>
      <c r="H100" s="334">
        <v>20</v>
      </c>
      <c r="I100" s="108"/>
      <c r="J100" s="335">
        <f>ROUND(I100*H100,2)</f>
        <v>0</v>
      </c>
      <c r="K100" s="332" t="s">
        <v>144</v>
      </c>
      <c r="L100" s="31"/>
      <c r="M100" s="109" t="s">
        <v>3</v>
      </c>
      <c r="N100" s="110" t="s">
        <v>42</v>
      </c>
      <c r="O100" s="49"/>
      <c r="P100" s="111">
        <f>O100*H100</f>
        <v>0</v>
      </c>
      <c r="Q100" s="111">
        <v>6E-05</v>
      </c>
      <c r="R100" s="111">
        <f>Q100*H100</f>
        <v>0.0012000000000000001</v>
      </c>
      <c r="S100" s="111">
        <v>0</v>
      </c>
      <c r="T100" s="112">
        <f>S100*H100</f>
        <v>0</v>
      </c>
      <c r="U100" s="30"/>
      <c r="V100" s="30"/>
      <c r="W100" s="30"/>
      <c r="X100" s="30"/>
      <c r="Y100" s="30"/>
      <c r="Z100" s="30"/>
      <c r="AA100" s="30"/>
      <c r="AB100" s="30"/>
      <c r="AC100" s="30"/>
      <c r="AD100" s="30"/>
      <c r="AE100" s="30"/>
      <c r="AR100" s="113" t="s">
        <v>90</v>
      </c>
      <c r="AT100" s="113" t="s">
        <v>140</v>
      </c>
      <c r="AU100" s="113" t="s">
        <v>80</v>
      </c>
      <c r="AY100" s="17" t="s">
        <v>138</v>
      </c>
      <c r="BE100" s="114">
        <f>IF(N100="základní",J100,0)</f>
        <v>0</v>
      </c>
      <c r="BF100" s="114">
        <f>IF(N100="snížená",J100,0)</f>
        <v>0</v>
      </c>
      <c r="BG100" s="114">
        <f>IF(N100="zákl. přenesená",J100,0)</f>
        <v>0</v>
      </c>
      <c r="BH100" s="114">
        <f>IF(N100="sníž. přenesená",J100,0)</f>
        <v>0</v>
      </c>
      <c r="BI100" s="114">
        <f>IF(N100="nulová",J100,0)</f>
        <v>0</v>
      </c>
      <c r="BJ100" s="17" t="s">
        <v>78</v>
      </c>
      <c r="BK100" s="114">
        <f>ROUND(I100*H100,2)</f>
        <v>0</v>
      </c>
      <c r="BL100" s="17" t="s">
        <v>90</v>
      </c>
      <c r="BM100" s="113" t="s">
        <v>337</v>
      </c>
    </row>
    <row r="101" spans="1:47" s="2" customFormat="1" ht="76.8">
      <c r="A101" s="30"/>
      <c r="B101" s="273"/>
      <c r="C101" s="275"/>
      <c r="D101" s="317" t="s">
        <v>146</v>
      </c>
      <c r="E101" s="275"/>
      <c r="F101" s="318" t="s">
        <v>158</v>
      </c>
      <c r="G101" s="275"/>
      <c r="H101" s="275"/>
      <c r="I101" s="275"/>
      <c r="J101" s="275"/>
      <c r="K101" s="275"/>
      <c r="L101" s="31"/>
      <c r="M101" s="115"/>
      <c r="N101" s="116"/>
      <c r="O101" s="49"/>
      <c r="P101" s="49"/>
      <c r="Q101" s="49"/>
      <c r="R101" s="49"/>
      <c r="S101" s="49"/>
      <c r="T101" s="50"/>
      <c r="U101" s="30"/>
      <c r="V101" s="30"/>
      <c r="W101" s="30"/>
      <c r="X101" s="30"/>
      <c r="Y101" s="30"/>
      <c r="Z101" s="30"/>
      <c r="AA101" s="30"/>
      <c r="AB101" s="30"/>
      <c r="AC101" s="30"/>
      <c r="AD101" s="30"/>
      <c r="AE101" s="30"/>
      <c r="AT101" s="17" t="s">
        <v>146</v>
      </c>
      <c r="AU101" s="17" t="s">
        <v>80</v>
      </c>
    </row>
    <row r="102" spans="2:51" s="13" customFormat="1" ht="12">
      <c r="B102" s="319"/>
      <c r="C102" s="320"/>
      <c r="D102" s="317" t="s">
        <v>148</v>
      </c>
      <c r="E102" s="321" t="s">
        <v>3</v>
      </c>
      <c r="F102" s="322" t="s">
        <v>338</v>
      </c>
      <c r="G102" s="320"/>
      <c r="H102" s="323">
        <v>20</v>
      </c>
      <c r="I102" s="320"/>
      <c r="J102" s="320"/>
      <c r="K102" s="320"/>
      <c r="L102" s="117"/>
      <c r="M102" s="119"/>
      <c r="N102" s="120"/>
      <c r="O102" s="120"/>
      <c r="P102" s="120"/>
      <c r="Q102" s="120"/>
      <c r="R102" s="120"/>
      <c r="S102" s="120"/>
      <c r="T102" s="121"/>
      <c r="AT102" s="118" t="s">
        <v>148</v>
      </c>
      <c r="AU102" s="118" t="s">
        <v>80</v>
      </c>
      <c r="AV102" s="13" t="s">
        <v>80</v>
      </c>
      <c r="AW102" s="13" t="s">
        <v>33</v>
      </c>
      <c r="AX102" s="13" t="s">
        <v>78</v>
      </c>
      <c r="AY102" s="118" t="s">
        <v>138</v>
      </c>
    </row>
    <row r="103" spans="1:65" s="2" customFormat="1" ht="36" customHeight="1">
      <c r="A103" s="30"/>
      <c r="B103" s="273"/>
      <c r="C103" s="330" t="s">
        <v>90</v>
      </c>
      <c r="D103" s="330" t="s">
        <v>140</v>
      </c>
      <c r="E103" s="331" t="s">
        <v>160</v>
      </c>
      <c r="F103" s="332" t="s">
        <v>161</v>
      </c>
      <c r="G103" s="333" t="s">
        <v>156</v>
      </c>
      <c r="H103" s="334">
        <v>20</v>
      </c>
      <c r="I103" s="108"/>
      <c r="J103" s="335">
        <f>ROUND(I103*H103,2)</f>
        <v>0</v>
      </c>
      <c r="K103" s="332" t="s">
        <v>144</v>
      </c>
      <c r="L103" s="31"/>
      <c r="M103" s="109" t="s">
        <v>3</v>
      </c>
      <c r="N103" s="110" t="s">
        <v>42</v>
      </c>
      <c r="O103" s="49"/>
      <c r="P103" s="111">
        <f>O103*H103</f>
        <v>0</v>
      </c>
      <c r="Q103" s="111">
        <v>0</v>
      </c>
      <c r="R103" s="111">
        <f>Q103*H103</f>
        <v>0</v>
      </c>
      <c r="S103" s="111">
        <v>0</v>
      </c>
      <c r="T103" s="112">
        <f>S103*H103</f>
        <v>0</v>
      </c>
      <c r="U103" s="30"/>
      <c r="V103" s="30"/>
      <c r="W103" s="30"/>
      <c r="X103" s="30"/>
      <c r="Y103" s="30"/>
      <c r="Z103" s="30"/>
      <c r="AA103" s="30"/>
      <c r="AB103" s="30"/>
      <c r="AC103" s="30"/>
      <c r="AD103" s="30"/>
      <c r="AE103" s="30"/>
      <c r="AR103" s="113" t="s">
        <v>90</v>
      </c>
      <c r="AT103" s="113" t="s">
        <v>140</v>
      </c>
      <c r="AU103" s="113" t="s">
        <v>80</v>
      </c>
      <c r="AY103" s="17" t="s">
        <v>138</v>
      </c>
      <c r="BE103" s="114">
        <f>IF(N103="základní",J103,0)</f>
        <v>0</v>
      </c>
      <c r="BF103" s="114">
        <f>IF(N103="snížená",J103,0)</f>
        <v>0</v>
      </c>
      <c r="BG103" s="114">
        <f>IF(N103="zákl. přenesená",J103,0)</f>
        <v>0</v>
      </c>
      <c r="BH103" s="114">
        <f>IF(N103="sníž. přenesená",J103,0)</f>
        <v>0</v>
      </c>
      <c r="BI103" s="114">
        <f>IF(N103="nulová",J103,0)</f>
        <v>0</v>
      </c>
      <c r="BJ103" s="17" t="s">
        <v>78</v>
      </c>
      <c r="BK103" s="114">
        <f>ROUND(I103*H103,2)</f>
        <v>0</v>
      </c>
      <c r="BL103" s="17" t="s">
        <v>90</v>
      </c>
      <c r="BM103" s="113" t="s">
        <v>339</v>
      </c>
    </row>
    <row r="104" spans="1:47" s="2" customFormat="1" ht="172.8">
      <c r="A104" s="30"/>
      <c r="B104" s="273"/>
      <c r="C104" s="275"/>
      <c r="D104" s="317" t="s">
        <v>146</v>
      </c>
      <c r="E104" s="275"/>
      <c r="F104" s="318" t="s">
        <v>163</v>
      </c>
      <c r="G104" s="275"/>
      <c r="H104" s="275"/>
      <c r="I104" s="275"/>
      <c r="J104" s="275"/>
      <c r="K104" s="275"/>
      <c r="L104" s="31"/>
      <c r="M104" s="115"/>
      <c r="N104" s="116"/>
      <c r="O104" s="49"/>
      <c r="P104" s="49"/>
      <c r="Q104" s="49"/>
      <c r="R104" s="49"/>
      <c r="S104" s="49"/>
      <c r="T104" s="50"/>
      <c r="U104" s="30"/>
      <c r="V104" s="30"/>
      <c r="W104" s="30"/>
      <c r="X104" s="30"/>
      <c r="Y104" s="30"/>
      <c r="Z104" s="30"/>
      <c r="AA104" s="30"/>
      <c r="AB104" s="30"/>
      <c r="AC104" s="30"/>
      <c r="AD104" s="30"/>
      <c r="AE104" s="30"/>
      <c r="AT104" s="17" t="s">
        <v>146</v>
      </c>
      <c r="AU104" s="17" t="s">
        <v>80</v>
      </c>
    </row>
    <row r="105" spans="2:51" s="13" customFormat="1" ht="12">
      <c r="B105" s="319"/>
      <c r="C105" s="320"/>
      <c r="D105" s="317" t="s">
        <v>148</v>
      </c>
      <c r="E105" s="321" t="s">
        <v>3</v>
      </c>
      <c r="F105" s="322" t="s">
        <v>338</v>
      </c>
      <c r="G105" s="320"/>
      <c r="H105" s="323">
        <v>20</v>
      </c>
      <c r="I105" s="320"/>
      <c r="J105" s="320"/>
      <c r="K105" s="320"/>
      <c r="L105" s="117"/>
      <c r="M105" s="119"/>
      <c r="N105" s="120"/>
      <c r="O105" s="120"/>
      <c r="P105" s="120"/>
      <c r="Q105" s="120"/>
      <c r="R105" s="120"/>
      <c r="S105" s="120"/>
      <c r="T105" s="121"/>
      <c r="AT105" s="118" t="s">
        <v>148</v>
      </c>
      <c r="AU105" s="118" t="s">
        <v>80</v>
      </c>
      <c r="AV105" s="13" t="s">
        <v>80</v>
      </c>
      <c r="AW105" s="13" t="s">
        <v>33</v>
      </c>
      <c r="AX105" s="13" t="s">
        <v>78</v>
      </c>
      <c r="AY105" s="118" t="s">
        <v>138</v>
      </c>
    </row>
    <row r="106" spans="1:65" s="2" customFormat="1" ht="36" customHeight="1">
      <c r="A106" s="30"/>
      <c r="B106" s="273"/>
      <c r="C106" s="330" t="s">
        <v>93</v>
      </c>
      <c r="D106" s="330" t="s">
        <v>140</v>
      </c>
      <c r="E106" s="331" t="s">
        <v>164</v>
      </c>
      <c r="F106" s="332" t="s">
        <v>165</v>
      </c>
      <c r="G106" s="333" t="s">
        <v>156</v>
      </c>
      <c r="H106" s="334">
        <v>20</v>
      </c>
      <c r="I106" s="108"/>
      <c r="J106" s="335">
        <f>ROUND(I106*H106,2)</f>
        <v>0</v>
      </c>
      <c r="K106" s="332" t="s">
        <v>144</v>
      </c>
      <c r="L106" s="31"/>
      <c r="M106" s="109" t="s">
        <v>3</v>
      </c>
      <c r="N106" s="110" t="s">
        <v>42</v>
      </c>
      <c r="O106" s="49"/>
      <c r="P106" s="111">
        <f>O106*H106</f>
        <v>0</v>
      </c>
      <c r="Q106" s="111">
        <v>5E-05</v>
      </c>
      <c r="R106" s="111">
        <f>Q106*H106</f>
        <v>0.001</v>
      </c>
      <c r="S106" s="111">
        <v>0</v>
      </c>
      <c r="T106" s="112">
        <f>S106*H106</f>
        <v>0</v>
      </c>
      <c r="U106" s="30"/>
      <c r="V106" s="30"/>
      <c r="W106" s="30"/>
      <c r="X106" s="30"/>
      <c r="Y106" s="30"/>
      <c r="Z106" s="30"/>
      <c r="AA106" s="30"/>
      <c r="AB106" s="30"/>
      <c r="AC106" s="30"/>
      <c r="AD106" s="30"/>
      <c r="AE106" s="30"/>
      <c r="AR106" s="113" t="s">
        <v>90</v>
      </c>
      <c r="AT106" s="113" t="s">
        <v>140</v>
      </c>
      <c r="AU106" s="113" t="s">
        <v>80</v>
      </c>
      <c r="AY106" s="17" t="s">
        <v>138</v>
      </c>
      <c r="BE106" s="114">
        <f>IF(N106="základní",J106,0)</f>
        <v>0</v>
      </c>
      <c r="BF106" s="114">
        <f>IF(N106="snížená",J106,0)</f>
        <v>0</v>
      </c>
      <c r="BG106" s="114">
        <f>IF(N106="zákl. přenesená",J106,0)</f>
        <v>0</v>
      </c>
      <c r="BH106" s="114">
        <f>IF(N106="sníž. přenesená",J106,0)</f>
        <v>0</v>
      </c>
      <c r="BI106" s="114">
        <f>IF(N106="nulová",J106,0)</f>
        <v>0</v>
      </c>
      <c r="BJ106" s="17" t="s">
        <v>78</v>
      </c>
      <c r="BK106" s="114">
        <f>ROUND(I106*H106,2)</f>
        <v>0</v>
      </c>
      <c r="BL106" s="17" t="s">
        <v>90</v>
      </c>
      <c r="BM106" s="113" t="s">
        <v>340</v>
      </c>
    </row>
    <row r="107" spans="1:47" s="2" customFormat="1" ht="144">
      <c r="A107" s="30"/>
      <c r="B107" s="273"/>
      <c r="C107" s="275"/>
      <c r="D107" s="317" t="s">
        <v>146</v>
      </c>
      <c r="E107" s="275"/>
      <c r="F107" s="318" t="s">
        <v>167</v>
      </c>
      <c r="G107" s="275"/>
      <c r="H107" s="275"/>
      <c r="I107" s="275"/>
      <c r="J107" s="275"/>
      <c r="K107" s="275"/>
      <c r="L107" s="31"/>
      <c r="M107" s="115"/>
      <c r="N107" s="116"/>
      <c r="O107" s="49"/>
      <c r="P107" s="49"/>
      <c r="Q107" s="49"/>
      <c r="R107" s="49"/>
      <c r="S107" s="49"/>
      <c r="T107" s="50"/>
      <c r="U107" s="30"/>
      <c r="V107" s="30"/>
      <c r="W107" s="30"/>
      <c r="X107" s="30"/>
      <c r="Y107" s="30"/>
      <c r="Z107" s="30"/>
      <c r="AA107" s="30"/>
      <c r="AB107" s="30"/>
      <c r="AC107" s="30"/>
      <c r="AD107" s="30"/>
      <c r="AE107" s="30"/>
      <c r="AT107" s="17" t="s">
        <v>146</v>
      </c>
      <c r="AU107" s="17" t="s">
        <v>80</v>
      </c>
    </row>
    <row r="108" spans="2:51" s="13" customFormat="1" ht="12">
      <c r="B108" s="319"/>
      <c r="C108" s="320"/>
      <c r="D108" s="317" t="s">
        <v>148</v>
      </c>
      <c r="E108" s="321" t="s">
        <v>3</v>
      </c>
      <c r="F108" s="322" t="s">
        <v>338</v>
      </c>
      <c r="G108" s="320"/>
      <c r="H108" s="323">
        <v>20</v>
      </c>
      <c r="I108" s="320"/>
      <c r="J108" s="320"/>
      <c r="K108" s="320"/>
      <c r="L108" s="117"/>
      <c r="M108" s="119"/>
      <c r="N108" s="120"/>
      <c r="O108" s="120"/>
      <c r="P108" s="120"/>
      <c r="Q108" s="120"/>
      <c r="R108" s="120"/>
      <c r="S108" s="120"/>
      <c r="T108" s="121"/>
      <c r="AT108" s="118" t="s">
        <v>148</v>
      </c>
      <c r="AU108" s="118" t="s">
        <v>80</v>
      </c>
      <c r="AV108" s="13" t="s">
        <v>80</v>
      </c>
      <c r="AW108" s="13" t="s">
        <v>33</v>
      </c>
      <c r="AX108" s="13" t="s">
        <v>78</v>
      </c>
      <c r="AY108" s="118" t="s">
        <v>138</v>
      </c>
    </row>
    <row r="109" spans="1:65" s="2" customFormat="1" ht="48" customHeight="1">
      <c r="A109" s="30"/>
      <c r="B109" s="273"/>
      <c r="C109" s="330" t="s">
        <v>96</v>
      </c>
      <c r="D109" s="330" t="s">
        <v>140</v>
      </c>
      <c r="E109" s="331" t="s">
        <v>174</v>
      </c>
      <c r="F109" s="332" t="s">
        <v>175</v>
      </c>
      <c r="G109" s="333" t="s">
        <v>170</v>
      </c>
      <c r="H109" s="334">
        <v>74.81</v>
      </c>
      <c r="I109" s="108"/>
      <c r="J109" s="335">
        <f>ROUND(I109*H109,2)</f>
        <v>0</v>
      </c>
      <c r="K109" s="332" t="s">
        <v>144</v>
      </c>
      <c r="L109" s="31"/>
      <c r="M109" s="109" t="s">
        <v>3</v>
      </c>
      <c r="N109" s="110" t="s">
        <v>42</v>
      </c>
      <c r="O109" s="49"/>
      <c r="P109" s="111">
        <f>O109*H109</f>
        <v>0</v>
      </c>
      <c r="Q109" s="111">
        <v>0</v>
      </c>
      <c r="R109" s="111">
        <f>Q109*H109</f>
        <v>0</v>
      </c>
      <c r="S109" s="111">
        <v>0</v>
      </c>
      <c r="T109" s="112">
        <f>S109*H109</f>
        <v>0</v>
      </c>
      <c r="U109" s="30"/>
      <c r="V109" s="30"/>
      <c r="W109" s="30"/>
      <c r="X109" s="30"/>
      <c r="Y109" s="30"/>
      <c r="Z109" s="30"/>
      <c r="AA109" s="30"/>
      <c r="AB109" s="30"/>
      <c r="AC109" s="30"/>
      <c r="AD109" s="30"/>
      <c r="AE109" s="30"/>
      <c r="AR109" s="113" t="s">
        <v>90</v>
      </c>
      <c r="AT109" s="113" t="s">
        <v>140</v>
      </c>
      <c r="AU109" s="113" t="s">
        <v>80</v>
      </c>
      <c r="AY109" s="17" t="s">
        <v>138</v>
      </c>
      <c r="BE109" s="114">
        <f>IF(N109="základní",J109,0)</f>
        <v>0</v>
      </c>
      <c r="BF109" s="114">
        <f>IF(N109="snížená",J109,0)</f>
        <v>0</v>
      </c>
      <c r="BG109" s="114">
        <f>IF(N109="zákl. přenesená",J109,0)</f>
        <v>0</v>
      </c>
      <c r="BH109" s="114">
        <f>IF(N109="sníž. přenesená",J109,0)</f>
        <v>0</v>
      </c>
      <c r="BI109" s="114">
        <f>IF(N109="nulová",J109,0)</f>
        <v>0</v>
      </c>
      <c r="BJ109" s="17" t="s">
        <v>78</v>
      </c>
      <c r="BK109" s="114">
        <f>ROUND(I109*H109,2)</f>
        <v>0</v>
      </c>
      <c r="BL109" s="17" t="s">
        <v>90</v>
      </c>
      <c r="BM109" s="113" t="s">
        <v>341</v>
      </c>
    </row>
    <row r="110" spans="1:47" s="2" customFormat="1" ht="134.4">
      <c r="A110" s="30"/>
      <c r="B110" s="273"/>
      <c r="C110" s="275"/>
      <c r="D110" s="317" t="s">
        <v>146</v>
      </c>
      <c r="E110" s="275"/>
      <c r="F110" s="318" t="s">
        <v>177</v>
      </c>
      <c r="G110" s="275"/>
      <c r="H110" s="275"/>
      <c r="I110" s="275"/>
      <c r="J110" s="275"/>
      <c r="K110" s="275"/>
      <c r="L110" s="31"/>
      <c r="M110" s="115"/>
      <c r="N110" s="116"/>
      <c r="O110" s="49"/>
      <c r="P110" s="49"/>
      <c r="Q110" s="49"/>
      <c r="R110" s="49"/>
      <c r="S110" s="49"/>
      <c r="T110" s="50"/>
      <c r="U110" s="30"/>
      <c r="V110" s="30"/>
      <c r="W110" s="30"/>
      <c r="X110" s="30"/>
      <c r="Y110" s="30"/>
      <c r="Z110" s="30"/>
      <c r="AA110" s="30"/>
      <c r="AB110" s="30"/>
      <c r="AC110" s="30"/>
      <c r="AD110" s="30"/>
      <c r="AE110" s="30"/>
      <c r="AT110" s="17" t="s">
        <v>146</v>
      </c>
      <c r="AU110" s="17" t="s">
        <v>80</v>
      </c>
    </row>
    <row r="111" spans="2:51" s="13" customFormat="1" ht="12">
      <c r="B111" s="319"/>
      <c r="C111" s="320"/>
      <c r="D111" s="317" t="s">
        <v>148</v>
      </c>
      <c r="E111" s="321" t="s">
        <v>3</v>
      </c>
      <c r="F111" s="322" t="s">
        <v>342</v>
      </c>
      <c r="G111" s="320"/>
      <c r="H111" s="323">
        <v>74.81</v>
      </c>
      <c r="I111" s="320"/>
      <c r="J111" s="320"/>
      <c r="K111" s="320"/>
      <c r="L111" s="117"/>
      <c r="M111" s="119"/>
      <c r="N111" s="120"/>
      <c r="O111" s="120"/>
      <c r="P111" s="120"/>
      <c r="Q111" s="120"/>
      <c r="R111" s="120"/>
      <c r="S111" s="120"/>
      <c r="T111" s="121"/>
      <c r="AT111" s="118" t="s">
        <v>148</v>
      </c>
      <c r="AU111" s="118" t="s">
        <v>80</v>
      </c>
      <c r="AV111" s="13" t="s">
        <v>80</v>
      </c>
      <c r="AW111" s="13" t="s">
        <v>33</v>
      </c>
      <c r="AX111" s="13" t="s">
        <v>71</v>
      </c>
      <c r="AY111" s="118" t="s">
        <v>138</v>
      </c>
    </row>
    <row r="112" spans="2:51" s="14" customFormat="1" ht="12">
      <c r="B112" s="324"/>
      <c r="C112" s="325"/>
      <c r="D112" s="317" t="s">
        <v>148</v>
      </c>
      <c r="E112" s="326" t="s">
        <v>3</v>
      </c>
      <c r="F112" s="327" t="s">
        <v>180</v>
      </c>
      <c r="G112" s="325"/>
      <c r="H112" s="328">
        <v>74.81</v>
      </c>
      <c r="I112" s="325"/>
      <c r="J112" s="325"/>
      <c r="K112" s="325"/>
      <c r="L112" s="122"/>
      <c r="M112" s="124"/>
      <c r="N112" s="125"/>
      <c r="O112" s="125"/>
      <c r="P112" s="125"/>
      <c r="Q112" s="125"/>
      <c r="R112" s="125"/>
      <c r="S112" s="125"/>
      <c r="T112" s="126"/>
      <c r="AT112" s="123" t="s">
        <v>148</v>
      </c>
      <c r="AU112" s="123" t="s">
        <v>80</v>
      </c>
      <c r="AV112" s="14" t="s">
        <v>90</v>
      </c>
      <c r="AW112" s="14" t="s">
        <v>33</v>
      </c>
      <c r="AX112" s="14" t="s">
        <v>78</v>
      </c>
      <c r="AY112" s="123" t="s">
        <v>138</v>
      </c>
    </row>
    <row r="113" spans="1:65" s="2" customFormat="1" ht="48" customHeight="1">
      <c r="A113" s="30"/>
      <c r="B113" s="273"/>
      <c r="C113" s="330" t="s">
        <v>99</v>
      </c>
      <c r="D113" s="330" t="s">
        <v>140</v>
      </c>
      <c r="E113" s="331" t="s">
        <v>182</v>
      </c>
      <c r="F113" s="332" t="s">
        <v>183</v>
      </c>
      <c r="G113" s="333" t="s">
        <v>170</v>
      </c>
      <c r="H113" s="334">
        <v>74.81</v>
      </c>
      <c r="I113" s="108"/>
      <c r="J113" s="335">
        <f>ROUND(I113*H113,2)</f>
        <v>0</v>
      </c>
      <c r="K113" s="332" t="s">
        <v>144</v>
      </c>
      <c r="L113" s="31"/>
      <c r="M113" s="109" t="s">
        <v>3</v>
      </c>
      <c r="N113" s="110" t="s">
        <v>42</v>
      </c>
      <c r="O113" s="49"/>
      <c r="P113" s="111">
        <f>O113*H113</f>
        <v>0</v>
      </c>
      <c r="Q113" s="111">
        <v>0</v>
      </c>
      <c r="R113" s="111">
        <f>Q113*H113</f>
        <v>0</v>
      </c>
      <c r="S113" s="111">
        <v>0</v>
      </c>
      <c r="T113" s="112">
        <f>S113*H113</f>
        <v>0</v>
      </c>
      <c r="U113" s="30"/>
      <c r="V113" s="30"/>
      <c r="W113" s="30"/>
      <c r="X113" s="30"/>
      <c r="Y113" s="30"/>
      <c r="Z113" s="30"/>
      <c r="AA113" s="30"/>
      <c r="AB113" s="30"/>
      <c r="AC113" s="30"/>
      <c r="AD113" s="30"/>
      <c r="AE113" s="30"/>
      <c r="AR113" s="113" t="s">
        <v>90</v>
      </c>
      <c r="AT113" s="113" t="s">
        <v>140</v>
      </c>
      <c r="AU113" s="113" t="s">
        <v>80</v>
      </c>
      <c r="AY113" s="17" t="s">
        <v>138</v>
      </c>
      <c r="BE113" s="114">
        <f>IF(N113="základní",J113,0)</f>
        <v>0</v>
      </c>
      <c r="BF113" s="114">
        <f>IF(N113="snížená",J113,0)</f>
        <v>0</v>
      </c>
      <c r="BG113" s="114">
        <f>IF(N113="zákl. přenesená",J113,0)</f>
        <v>0</v>
      </c>
      <c r="BH113" s="114">
        <f>IF(N113="sníž. přenesená",J113,0)</f>
        <v>0</v>
      </c>
      <c r="BI113" s="114">
        <f>IF(N113="nulová",J113,0)</f>
        <v>0</v>
      </c>
      <c r="BJ113" s="17" t="s">
        <v>78</v>
      </c>
      <c r="BK113" s="114">
        <f>ROUND(I113*H113,2)</f>
        <v>0</v>
      </c>
      <c r="BL113" s="17" t="s">
        <v>90</v>
      </c>
      <c r="BM113" s="113" t="s">
        <v>343</v>
      </c>
    </row>
    <row r="114" spans="1:47" s="2" customFormat="1" ht="134.4">
      <c r="A114" s="30"/>
      <c r="B114" s="273"/>
      <c r="C114" s="275"/>
      <c r="D114" s="317" t="s">
        <v>146</v>
      </c>
      <c r="E114" s="275"/>
      <c r="F114" s="318" t="s">
        <v>177</v>
      </c>
      <c r="G114" s="275"/>
      <c r="H114" s="275"/>
      <c r="I114" s="275"/>
      <c r="J114" s="275"/>
      <c r="K114" s="275"/>
      <c r="L114" s="31"/>
      <c r="M114" s="115"/>
      <c r="N114" s="116"/>
      <c r="O114" s="49"/>
      <c r="P114" s="49"/>
      <c r="Q114" s="49"/>
      <c r="R114" s="49"/>
      <c r="S114" s="49"/>
      <c r="T114" s="50"/>
      <c r="U114" s="30"/>
      <c r="V114" s="30"/>
      <c r="W114" s="30"/>
      <c r="X114" s="30"/>
      <c r="Y114" s="30"/>
      <c r="Z114" s="30"/>
      <c r="AA114" s="30"/>
      <c r="AB114" s="30"/>
      <c r="AC114" s="30"/>
      <c r="AD114" s="30"/>
      <c r="AE114" s="30"/>
      <c r="AT114" s="17" t="s">
        <v>146</v>
      </c>
      <c r="AU114" s="17" t="s">
        <v>80</v>
      </c>
    </row>
    <row r="115" spans="1:65" s="2" customFormat="1" ht="36" customHeight="1">
      <c r="A115" s="30"/>
      <c r="B115" s="273"/>
      <c r="C115" s="330" t="s">
        <v>181</v>
      </c>
      <c r="D115" s="330" t="s">
        <v>140</v>
      </c>
      <c r="E115" s="331" t="s">
        <v>208</v>
      </c>
      <c r="F115" s="332" t="s">
        <v>209</v>
      </c>
      <c r="G115" s="333" t="s">
        <v>156</v>
      </c>
      <c r="H115" s="334">
        <v>20</v>
      </c>
      <c r="I115" s="108"/>
      <c r="J115" s="335">
        <f>ROUND(I115*H115,2)</f>
        <v>0</v>
      </c>
      <c r="K115" s="332" t="s">
        <v>144</v>
      </c>
      <c r="L115" s="31"/>
      <c r="M115" s="109" t="s">
        <v>3</v>
      </c>
      <c r="N115" s="110" t="s">
        <v>42</v>
      </c>
      <c r="O115" s="49"/>
      <c r="P115" s="111">
        <f>O115*H115</f>
        <v>0</v>
      </c>
      <c r="Q115" s="111">
        <v>0</v>
      </c>
      <c r="R115" s="111">
        <f>Q115*H115</f>
        <v>0</v>
      </c>
      <c r="S115" s="111">
        <v>0</v>
      </c>
      <c r="T115" s="112">
        <f>S115*H115</f>
        <v>0</v>
      </c>
      <c r="U115" s="30"/>
      <c r="V115" s="30"/>
      <c r="W115" s="30"/>
      <c r="X115" s="30"/>
      <c r="Y115" s="30"/>
      <c r="Z115" s="30"/>
      <c r="AA115" s="30"/>
      <c r="AB115" s="30"/>
      <c r="AC115" s="30"/>
      <c r="AD115" s="30"/>
      <c r="AE115" s="30"/>
      <c r="AR115" s="113" t="s">
        <v>90</v>
      </c>
      <c r="AT115" s="113" t="s">
        <v>140</v>
      </c>
      <c r="AU115" s="113" t="s">
        <v>80</v>
      </c>
      <c r="AY115" s="17" t="s">
        <v>138</v>
      </c>
      <c r="BE115" s="114">
        <f>IF(N115="základní",J115,0)</f>
        <v>0</v>
      </c>
      <c r="BF115" s="114">
        <f>IF(N115="snížená",J115,0)</f>
        <v>0</v>
      </c>
      <c r="BG115" s="114">
        <f>IF(N115="zákl. přenesená",J115,0)</f>
        <v>0</v>
      </c>
      <c r="BH115" s="114">
        <f>IF(N115="sníž. přenesená",J115,0)</f>
        <v>0</v>
      </c>
      <c r="BI115" s="114">
        <f>IF(N115="nulová",J115,0)</f>
        <v>0</v>
      </c>
      <c r="BJ115" s="17" t="s">
        <v>78</v>
      </c>
      <c r="BK115" s="114">
        <f>ROUND(I115*H115,2)</f>
        <v>0</v>
      </c>
      <c r="BL115" s="17" t="s">
        <v>90</v>
      </c>
      <c r="BM115" s="113" t="s">
        <v>344</v>
      </c>
    </row>
    <row r="116" spans="1:47" s="2" customFormat="1" ht="38.4">
      <c r="A116" s="30"/>
      <c r="B116" s="273"/>
      <c r="C116" s="275"/>
      <c r="D116" s="317" t="s">
        <v>146</v>
      </c>
      <c r="E116" s="275"/>
      <c r="F116" s="318" t="s">
        <v>211</v>
      </c>
      <c r="G116" s="275"/>
      <c r="H116" s="275"/>
      <c r="I116" s="275"/>
      <c r="J116" s="275"/>
      <c r="K116" s="275"/>
      <c r="L116" s="31"/>
      <c r="M116" s="115"/>
      <c r="N116" s="116"/>
      <c r="O116" s="49"/>
      <c r="P116" s="49"/>
      <c r="Q116" s="49"/>
      <c r="R116" s="49"/>
      <c r="S116" s="49"/>
      <c r="T116" s="50"/>
      <c r="U116" s="30"/>
      <c r="V116" s="30"/>
      <c r="W116" s="30"/>
      <c r="X116" s="30"/>
      <c r="Y116" s="30"/>
      <c r="Z116" s="30"/>
      <c r="AA116" s="30"/>
      <c r="AB116" s="30"/>
      <c r="AC116" s="30"/>
      <c r="AD116" s="30"/>
      <c r="AE116" s="30"/>
      <c r="AT116" s="17" t="s">
        <v>146</v>
      </c>
      <c r="AU116" s="17" t="s">
        <v>80</v>
      </c>
    </row>
    <row r="117" spans="2:51" s="13" customFormat="1" ht="12">
      <c r="B117" s="319"/>
      <c r="C117" s="320"/>
      <c r="D117" s="317" t="s">
        <v>148</v>
      </c>
      <c r="E117" s="321" t="s">
        <v>3</v>
      </c>
      <c r="F117" s="322" t="s">
        <v>338</v>
      </c>
      <c r="G117" s="320"/>
      <c r="H117" s="323">
        <v>20</v>
      </c>
      <c r="I117" s="320"/>
      <c r="J117" s="320"/>
      <c r="K117" s="320"/>
      <c r="L117" s="117"/>
      <c r="M117" s="119"/>
      <c r="N117" s="120"/>
      <c r="O117" s="120"/>
      <c r="P117" s="120"/>
      <c r="Q117" s="120"/>
      <c r="R117" s="120"/>
      <c r="S117" s="120"/>
      <c r="T117" s="121"/>
      <c r="AT117" s="118" t="s">
        <v>148</v>
      </c>
      <c r="AU117" s="118" t="s">
        <v>80</v>
      </c>
      <c r="AV117" s="13" t="s">
        <v>80</v>
      </c>
      <c r="AW117" s="13" t="s">
        <v>33</v>
      </c>
      <c r="AX117" s="13" t="s">
        <v>78</v>
      </c>
      <c r="AY117" s="118" t="s">
        <v>138</v>
      </c>
    </row>
    <row r="118" spans="1:65" s="2" customFormat="1" ht="36" customHeight="1">
      <c r="A118" s="30"/>
      <c r="B118" s="273"/>
      <c r="C118" s="330" t="s">
        <v>185</v>
      </c>
      <c r="D118" s="330" t="s">
        <v>140</v>
      </c>
      <c r="E118" s="331" t="s">
        <v>213</v>
      </c>
      <c r="F118" s="332" t="s">
        <v>214</v>
      </c>
      <c r="G118" s="333" t="s">
        <v>156</v>
      </c>
      <c r="H118" s="334">
        <v>20</v>
      </c>
      <c r="I118" s="108"/>
      <c r="J118" s="335">
        <f>ROUND(I118*H118,2)</f>
        <v>0</v>
      </c>
      <c r="K118" s="332" t="s">
        <v>144</v>
      </c>
      <c r="L118" s="31"/>
      <c r="M118" s="109" t="s">
        <v>3</v>
      </c>
      <c r="N118" s="110" t="s">
        <v>42</v>
      </c>
      <c r="O118" s="49"/>
      <c r="P118" s="111">
        <f>O118*H118</f>
        <v>0</v>
      </c>
      <c r="Q118" s="111">
        <v>0</v>
      </c>
      <c r="R118" s="111">
        <f>Q118*H118</f>
        <v>0</v>
      </c>
      <c r="S118" s="111">
        <v>0</v>
      </c>
      <c r="T118" s="112">
        <f>S118*H118</f>
        <v>0</v>
      </c>
      <c r="U118" s="30"/>
      <c r="V118" s="30"/>
      <c r="W118" s="30"/>
      <c r="X118" s="30"/>
      <c r="Y118" s="30"/>
      <c r="Z118" s="30"/>
      <c r="AA118" s="30"/>
      <c r="AB118" s="30"/>
      <c r="AC118" s="30"/>
      <c r="AD118" s="30"/>
      <c r="AE118" s="30"/>
      <c r="AR118" s="113" t="s">
        <v>90</v>
      </c>
      <c r="AT118" s="113" t="s">
        <v>140</v>
      </c>
      <c r="AU118" s="113" t="s">
        <v>80</v>
      </c>
      <c r="AY118" s="17" t="s">
        <v>138</v>
      </c>
      <c r="BE118" s="114">
        <f>IF(N118="základní",J118,0)</f>
        <v>0</v>
      </c>
      <c r="BF118" s="114">
        <f>IF(N118="snížená",J118,0)</f>
        <v>0</v>
      </c>
      <c r="BG118" s="114">
        <f>IF(N118="zákl. přenesená",J118,0)</f>
        <v>0</v>
      </c>
      <c r="BH118" s="114">
        <f>IF(N118="sníž. přenesená",J118,0)</f>
        <v>0</v>
      </c>
      <c r="BI118" s="114">
        <f>IF(N118="nulová",J118,0)</f>
        <v>0</v>
      </c>
      <c r="BJ118" s="17" t="s">
        <v>78</v>
      </c>
      <c r="BK118" s="114">
        <f>ROUND(I118*H118,2)</f>
        <v>0</v>
      </c>
      <c r="BL118" s="17" t="s">
        <v>90</v>
      </c>
      <c r="BM118" s="113" t="s">
        <v>345</v>
      </c>
    </row>
    <row r="119" spans="1:47" s="2" customFormat="1" ht="38.4">
      <c r="A119" s="30"/>
      <c r="B119" s="273"/>
      <c r="C119" s="275"/>
      <c r="D119" s="317" t="s">
        <v>146</v>
      </c>
      <c r="E119" s="275"/>
      <c r="F119" s="318" t="s">
        <v>211</v>
      </c>
      <c r="G119" s="275"/>
      <c r="H119" s="275"/>
      <c r="I119" s="275"/>
      <c r="J119" s="275"/>
      <c r="K119" s="275"/>
      <c r="L119" s="31"/>
      <c r="M119" s="115"/>
      <c r="N119" s="116"/>
      <c r="O119" s="49"/>
      <c r="P119" s="49"/>
      <c r="Q119" s="49"/>
      <c r="R119" s="49"/>
      <c r="S119" s="49"/>
      <c r="T119" s="50"/>
      <c r="U119" s="30"/>
      <c r="V119" s="30"/>
      <c r="W119" s="30"/>
      <c r="X119" s="30"/>
      <c r="Y119" s="30"/>
      <c r="Z119" s="30"/>
      <c r="AA119" s="30"/>
      <c r="AB119" s="30"/>
      <c r="AC119" s="30"/>
      <c r="AD119" s="30"/>
      <c r="AE119" s="30"/>
      <c r="AT119" s="17" t="s">
        <v>146</v>
      </c>
      <c r="AU119" s="17" t="s">
        <v>80</v>
      </c>
    </row>
    <row r="120" spans="2:51" s="13" customFormat="1" ht="12">
      <c r="B120" s="319"/>
      <c r="C120" s="320"/>
      <c r="D120" s="317" t="s">
        <v>148</v>
      </c>
      <c r="E120" s="321" t="s">
        <v>3</v>
      </c>
      <c r="F120" s="322" t="s">
        <v>338</v>
      </c>
      <c r="G120" s="320"/>
      <c r="H120" s="323">
        <v>20</v>
      </c>
      <c r="I120" s="320"/>
      <c r="J120" s="320"/>
      <c r="K120" s="320"/>
      <c r="L120" s="117"/>
      <c r="M120" s="119"/>
      <c r="N120" s="120"/>
      <c r="O120" s="120"/>
      <c r="P120" s="120"/>
      <c r="Q120" s="120"/>
      <c r="R120" s="120"/>
      <c r="S120" s="120"/>
      <c r="T120" s="121"/>
      <c r="AT120" s="118" t="s">
        <v>148</v>
      </c>
      <c r="AU120" s="118" t="s">
        <v>80</v>
      </c>
      <c r="AV120" s="13" t="s">
        <v>80</v>
      </c>
      <c r="AW120" s="13" t="s">
        <v>33</v>
      </c>
      <c r="AX120" s="13" t="s">
        <v>78</v>
      </c>
      <c r="AY120" s="118" t="s">
        <v>138</v>
      </c>
    </row>
    <row r="121" spans="1:65" s="2" customFormat="1" ht="60" customHeight="1">
      <c r="A121" s="30"/>
      <c r="B121" s="273"/>
      <c r="C121" s="330" t="s">
        <v>191</v>
      </c>
      <c r="D121" s="330" t="s">
        <v>140</v>
      </c>
      <c r="E121" s="331" t="s">
        <v>216</v>
      </c>
      <c r="F121" s="332" t="s">
        <v>217</v>
      </c>
      <c r="G121" s="333" t="s">
        <v>156</v>
      </c>
      <c r="H121" s="334">
        <v>20</v>
      </c>
      <c r="I121" s="108"/>
      <c r="J121" s="335">
        <f>ROUND(I121*H121,2)</f>
        <v>0</v>
      </c>
      <c r="K121" s="332" t="s">
        <v>144</v>
      </c>
      <c r="L121" s="31"/>
      <c r="M121" s="109" t="s">
        <v>3</v>
      </c>
      <c r="N121" s="110" t="s">
        <v>42</v>
      </c>
      <c r="O121" s="49"/>
      <c r="P121" s="111">
        <f>O121*H121</f>
        <v>0</v>
      </c>
      <c r="Q121" s="111">
        <v>0</v>
      </c>
      <c r="R121" s="111">
        <f>Q121*H121</f>
        <v>0</v>
      </c>
      <c r="S121" s="111">
        <v>0</v>
      </c>
      <c r="T121" s="112">
        <f>S121*H121</f>
        <v>0</v>
      </c>
      <c r="U121" s="30"/>
      <c r="V121" s="30"/>
      <c r="W121" s="30"/>
      <c r="X121" s="30"/>
      <c r="Y121" s="30"/>
      <c r="Z121" s="30"/>
      <c r="AA121" s="30"/>
      <c r="AB121" s="30"/>
      <c r="AC121" s="30"/>
      <c r="AD121" s="30"/>
      <c r="AE121" s="30"/>
      <c r="AR121" s="113" t="s">
        <v>90</v>
      </c>
      <c r="AT121" s="113" t="s">
        <v>140</v>
      </c>
      <c r="AU121" s="113" t="s">
        <v>80</v>
      </c>
      <c r="AY121" s="17" t="s">
        <v>138</v>
      </c>
      <c r="BE121" s="114">
        <f>IF(N121="základní",J121,0)</f>
        <v>0</v>
      </c>
      <c r="BF121" s="114">
        <f>IF(N121="snížená",J121,0)</f>
        <v>0</v>
      </c>
      <c r="BG121" s="114">
        <f>IF(N121="zákl. přenesená",J121,0)</f>
        <v>0</v>
      </c>
      <c r="BH121" s="114">
        <f>IF(N121="sníž. přenesená",J121,0)</f>
        <v>0</v>
      </c>
      <c r="BI121" s="114">
        <f>IF(N121="nulová",J121,0)</f>
        <v>0</v>
      </c>
      <c r="BJ121" s="17" t="s">
        <v>78</v>
      </c>
      <c r="BK121" s="114">
        <f>ROUND(I121*H121,2)</f>
        <v>0</v>
      </c>
      <c r="BL121" s="17" t="s">
        <v>90</v>
      </c>
      <c r="BM121" s="113" t="s">
        <v>346</v>
      </c>
    </row>
    <row r="122" spans="1:47" s="2" customFormat="1" ht="38.4">
      <c r="A122" s="30"/>
      <c r="B122" s="273"/>
      <c r="C122" s="275"/>
      <c r="D122" s="317" t="s">
        <v>146</v>
      </c>
      <c r="E122" s="275"/>
      <c r="F122" s="318" t="s">
        <v>211</v>
      </c>
      <c r="G122" s="275"/>
      <c r="H122" s="275"/>
      <c r="I122" s="275"/>
      <c r="J122" s="275"/>
      <c r="K122" s="275"/>
      <c r="L122" s="31"/>
      <c r="M122" s="115"/>
      <c r="N122" s="116"/>
      <c r="O122" s="49"/>
      <c r="P122" s="49"/>
      <c r="Q122" s="49"/>
      <c r="R122" s="49"/>
      <c r="S122" s="49"/>
      <c r="T122" s="50"/>
      <c r="U122" s="30"/>
      <c r="V122" s="30"/>
      <c r="W122" s="30"/>
      <c r="X122" s="30"/>
      <c r="Y122" s="30"/>
      <c r="Z122" s="30"/>
      <c r="AA122" s="30"/>
      <c r="AB122" s="30"/>
      <c r="AC122" s="30"/>
      <c r="AD122" s="30"/>
      <c r="AE122" s="30"/>
      <c r="AT122" s="17" t="s">
        <v>146</v>
      </c>
      <c r="AU122" s="17" t="s">
        <v>80</v>
      </c>
    </row>
    <row r="123" spans="2:51" s="13" customFormat="1" ht="12">
      <c r="B123" s="319"/>
      <c r="C123" s="320"/>
      <c r="D123" s="317" t="s">
        <v>148</v>
      </c>
      <c r="E123" s="321" t="s">
        <v>3</v>
      </c>
      <c r="F123" s="322" t="s">
        <v>338</v>
      </c>
      <c r="G123" s="320"/>
      <c r="H123" s="323">
        <v>20</v>
      </c>
      <c r="I123" s="320"/>
      <c r="J123" s="320"/>
      <c r="K123" s="320"/>
      <c r="L123" s="117"/>
      <c r="M123" s="119"/>
      <c r="N123" s="120"/>
      <c r="O123" s="120"/>
      <c r="P123" s="120"/>
      <c r="Q123" s="120"/>
      <c r="R123" s="120"/>
      <c r="S123" s="120"/>
      <c r="T123" s="121"/>
      <c r="AT123" s="118" t="s">
        <v>148</v>
      </c>
      <c r="AU123" s="118" t="s">
        <v>80</v>
      </c>
      <c r="AV123" s="13" t="s">
        <v>80</v>
      </c>
      <c r="AW123" s="13" t="s">
        <v>33</v>
      </c>
      <c r="AX123" s="13" t="s">
        <v>78</v>
      </c>
      <c r="AY123" s="118" t="s">
        <v>138</v>
      </c>
    </row>
    <row r="124" spans="1:65" s="2" customFormat="1" ht="48" customHeight="1">
      <c r="A124" s="30"/>
      <c r="B124" s="273"/>
      <c r="C124" s="330" t="s">
        <v>195</v>
      </c>
      <c r="D124" s="330" t="s">
        <v>140</v>
      </c>
      <c r="E124" s="331" t="s">
        <v>220</v>
      </c>
      <c r="F124" s="332" t="s">
        <v>221</v>
      </c>
      <c r="G124" s="333" t="s">
        <v>156</v>
      </c>
      <c r="H124" s="334">
        <v>20</v>
      </c>
      <c r="I124" s="108"/>
      <c r="J124" s="335">
        <f>ROUND(I124*H124,2)</f>
        <v>0</v>
      </c>
      <c r="K124" s="332" t="s">
        <v>144</v>
      </c>
      <c r="L124" s="31"/>
      <c r="M124" s="109" t="s">
        <v>3</v>
      </c>
      <c r="N124" s="110" t="s">
        <v>42</v>
      </c>
      <c r="O124" s="49"/>
      <c r="P124" s="111">
        <f>O124*H124</f>
        <v>0</v>
      </c>
      <c r="Q124" s="111">
        <v>0</v>
      </c>
      <c r="R124" s="111">
        <f>Q124*H124</f>
        <v>0</v>
      </c>
      <c r="S124" s="111">
        <v>0</v>
      </c>
      <c r="T124" s="112">
        <f>S124*H124</f>
        <v>0</v>
      </c>
      <c r="U124" s="30"/>
      <c r="V124" s="30"/>
      <c r="W124" s="30"/>
      <c r="X124" s="30"/>
      <c r="Y124" s="30"/>
      <c r="Z124" s="30"/>
      <c r="AA124" s="30"/>
      <c r="AB124" s="30"/>
      <c r="AC124" s="30"/>
      <c r="AD124" s="30"/>
      <c r="AE124" s="30"/>
      <c r="AR124" s="113" t="s">
        <v>90</v>
      </c>
      <c r="AT124" s="113" t="s">
        <v>140</v>
      </c>
      <c r="AU124" s="113" t="s">
        <v>80</v>
      </c>
      <c r="AY124" s="17" t="s">
        <v>138</v>
      </c>
      <c r="BE124" s="114">
        <f>IF(N124="základní",J124,0)</f>
        <v>0</v>
      </c>
      <c r="BF124" s="114">
        <f>IF(N124="snížená",J124,0)</f>
        <v>0</v>
      </c>
      <c r="BG124" s="114">
        <f>IF(N124="zákl. přenesená",J124,0)</f>
        <v>0</v>
      </c>
      <c r="BH124" s="114">
        <f>IF(N124="sníž. přenesená",J124,0)</f>
        <v>0</v>
      </c>
      <c r="BI124" s="114">
        <f>IF(N124="nulová",J124,0)</f>
        <v>0</v>
      </c>
      <c r="BJ124" s="17" t="s">
        <v>78</v>
      </c>
      <c r="BK124" s="114">
        <f>ROUND(I124*H124,2)</f>
        <v>0</v>
      </c>
      <c r="BL124" s="17" t="s">
        <v>90</v>
      </c>
      <c r="BM124" s="113" t="s">
        <v>347</v>
      </c>
    </row>
    <row r="125" spans="1:47" s="2" customFormat="1" ht="38.4">
      <c r="A125" s="30"/>
      <c r="B125" s="273"/>
      <c r="C125" s="275"/>
      <c r="D125" s="317" t="s">
        <v>146</v>
      </c>
      <c r="E125" s="275"/>
      <c r="F125" s="318" t="s">
        <v>211</v>
      </c>
      <c r="G125" s="275"/>
      <c r="H125" s="275"/>
      <c r="I125" s="275"/>
      <c r="J125" s="275"/>
      <c r="K125" s="275"/>
      <c r="L125" s="31"/>
      <c r="M125" s="115"/>
      <c r="N125" s="116"/>
      <c r="O125" s="49"/>
      <c r="P125" s="49"/>
      <c r="Q125" s="49"/>
      <c r="R125" s="49"/>
      <c r="S125" s="49"/>
      <c r="T125" s="50"/>
      <c r="U125" s="30"/>
      <c r="V125" s="30"/>
      <c r="W125" s="30"/>
      <c r="X125" s="30"/>
      <c r="Y125" s="30"/>
      <c r="Z125" s="30"/>
      <c r="AA125" s="30"/>
      <c r="AB125" s="30"/>
      <c r="AC125" s="30"/>
      <c r="AD125" s="30"/>
      <c r="AE125" s="30"/>
      <c r="AT125" s="17" t="s">
        <v>146</v>
      </c>
      <c r="AU125" s="17" t="s">
        <v>80</v>
      </c>
    </row>
    <row r="126" spans="2:51" s="13" customFormat="1" ht="12">
      <c r="B126" s="319"/>
      <c r="C126" s="320"/>
      <c r="D126" s="317" t="s">
        <v>148</v>
      </c>
      <c r="E126" s="321" t="s">
        <v>3</v>
      </c>
      <c r="F126" s="322" t="s">
        <v>338</v>
      </c>
      <c r="G126" s="320"/>
      <c r="H126" s="323">
        <v>20</v>
      </c>
      <c r="I126" s="320"/>
      <c r="J126" s="320"/>
      <c r="K126" s="320"/>
      <c r="L126" s="117"/>
      <c r="M126" s="119"/>
      <c r="N126" s="120"/>
      <c r="O126" s="120"/>
      <c r="P126" s="120"/>
      <c r="Q126" s="120"/>
      <c r="R126" s="120"/>
      <c r="S126" s="120"/>
      <c r="T126" s="121"/>
      <c r="AT126" s="118" t="s">
        <v>148</v>
      </c>
      <c r="AU126" s="118" t="s">
        <v>80</v>
      </c>
      <c r="AV126" s="13" t="s">
        <v>80</v>
      </c>
      <c r="AW126" s="13" t="s">
        <v>33</v>
      </c>
      <c r="AX126" s="13" t="s">
        <v>78</v>
      </c>
      <c r="AY126" s="118" t="s">
        <v>138</v>
      </c>
    </row>
    <row r="127" spans="1:65" s="2" customFormat="1" ht="24" customHeight="1">
      <c r="A127" s="30"/>
      <c r="B127" s="273"/>
      <c r="C127" s="330" t="s">
        <v>201</v>
      </c>
      <c r="D127" s="330" t="s">
        <v>140</v>
      </c>
      <c r="E127" s="331" t="s">
        <v>224</v>
      </c>
      <c r="F127" s="332" t="s">
        <v>225</v>
      </c>
      <c r="G127" s="333" t="s">
        <v>156</v>
      </c>
      <c r="H127" s="334">
        <v>20</v>
      </c>
      <c r="I127" s="108"/>
      <c r="J127" s="335">
        <f>ROUND(I127*H127,2)</f>
        <v>0</v>
      </c>
      <c r="K127" s="332" t="s">
        <v>3</v>
      </c>
      <c r="L127" s="31"/>
      <c r="M127" s="109" t="s">
        <v>3</v>
      </c>
      <c r="N127" s="110" t="s">
        <v>42</v>
      </c>
      <c r="O127" s="49"/>
      <c r="P127" s="111">
        <f>O127*H127</f>
        <v>0</v>
      </c>
      <c r="Q127" s="111">
        <v>0</v>
      </c>
      <c r="R127" s="111">
        <f>Q127*H127</f>
        <v>0</v>
      </c>
      <c r="S127" s="111">
        <v>0</v>
      </c>
      <c r="T127" s="112">
        <f>S127*H127</f>
        <v>0</v>
      </c>
      <c r="U127" s="30"/>
      <c r="V127" s="30"/>
      <c r="W127" s="30"/>
      <c r="X127" s="30"/>
      <c r="Y127" s="30"/>
      <c r="Z127" s="30"/>
      <c r="AA127" s="30"/>
      <c r="AB127" s="30"/>
      <c r="AC127" s="30"/>
      <c r="AD127" s="30"/>
      <c r="AE127" s="30"/>
      <c r="AR127" s="113" t="s">
        <v>90</v>
      </c>
      <c r="AT127" s="113" t="s">
        <v>140</v>
      </c>
      <c r="AU127" s="113" t="s">
        <v>80</v>
      </c>
      <c r="AY127" s="17" t="s">
        <v>138</v>
      </c>
      <c r="BE127" s="114">
        <f>IF(N127="základní",J127,0)</f>
        <v>0</v>
      </c>
      <c r="BF127" s="114">
        <f>IF(N127="snížená",J127,0)</f>
        <v>0</v>
      </c>
      <c r="BG127" s="114">
        <f>IF(N127="zákl. přenesená",J127,0)</f>
        <v>0</v>
      </c>
      <c r="BH127" s="114">
        <f>IF(N127="sníž. přenesená",J127,0)</f>
        <v>0</v>
      </c>
      <c r="BI127" s="114">
        <f>IF(N127="nulová",J127,0)</f>
        <v>0</v>
      </c>
      <c r="BJ127" s="17" t="s">
        <v>78</v>
      </c>
      <c r="BK127" s="114">
        <f>ROUND(I127*H127,2)</f>
        <v>0</v>
      </c>
      <c r="BL127" s="17" t="s">
        <v>90</v>
      </c>
      <c r="BM127" s="113" t="s">
        <v>348</v>
      </c>
    </row>
    <row r="128" spans="1:65" s="2" customFormat="1" ht="48" customHeight="1">
      <c r="A128" s="30"/>
      <c r="B128" s="273"/>
      <c r="C128" s="330" t="s">
        <v>207</v>
      </c>
      <c r="D128" s="330" t="s">
        <v>140</v>
      </c>
      <c r="E128" s="331" t="s">
        <v>233</v>
      </c>
      <c r="F128" s="332" t="s">
        <v>234</v>
      </c>
      <c r="G128" s="333" t="s">
        <v>170</v>
      </c>
      <c r="H128" s="334">
        <v>74.81</v>
      </c>
      <c r="I128" s="108"/>
      <c r="J128" s="335">
        <f>ROUND(I128*H128,2)</f>
        <v>0</v>
      </c>
      <c r="K128" s="332" t="s">
        <v>144</v>
      </c>
      <c r="L128" s="31"/>
      <c r="M128" s="109" t="s">
        <v>3</v>
      </c>
      <c r="N128" s="110" t="s">
        <v>42</v>
      </c>
      <c r="O128" s="49"/>
      <c r="P128" s="111">
        <f>O128*H128</f>
        <v>0</v>
      </c>
      <c r="Q128" s="111">
        <v>0</v>
      </c>
      <c r="R128" s="111">
        <f>Q128*H128</f>
        <v>0</v>
      </c>
      <c r="S128" s="111">
        <v>0</v>
      </c>
      <c r="T128" s="112">
        <f>S128*H128</f>
        <v>0</v>
      </c>
      <c r="U128" s="30"/>
      <c r="V128" s="30"/>
      <c r="W128" s="30"/>
      <c r="X128" s="30"/>
      <c r="Y128" s="30"/>
      <c r="Z128" s="30"/>
      <c r="AA128" s="30"/>
      <c r="AB128" s="30"/>
      <c r="AC128" s="30"/>
      <c r="AD128" s="30"/>
      <c r="AE128" s="30"/>
      <c r="AR128" s="113" t="s">
        <v>90</v>
      </c>
      <c r="AT128" s="113" t="s">
        <v>140</v>
      </c>
      <c r="AU128" s="113" t="s">
        <v>80</v>
      </c>
      <c r="AY128" s="17" t="s">
        <v>138</v>
      </c>
      <c r="BE128" s="114">
        <f>IF(N128="základní",J128,0)</f>
        <v>0</v>
      </c>
      <c r="BF128" s="114">
        <f>IF(N128="snížená",J128,0)</f>
        <v>0</v>
      </c>
      <c r="BG128" s="114">
        <f>IF(N128="zákl. přenesená",J128,0)</f>
        <v>0</v>
      </c>
      <c r="BH128" s="114">
        <f>IF(N128="sníž. přenesená",J128,0)</f>
        <v>0</v>
      </c>
      <c r="BI128" s="114">
        <f>IF(N128="nulová",J128,0)</f>
        <v>0</v>
      </c>
      <c r="BJ128" s="17" t="s">
        <v>78</v>
      </c>
      <c r="BK128" s="114">
        <f>ROUND(I128*H128,2)</f>
        <v>0</v>
      </c>
      <c r="BL128" s="17" t="s">
        <v>90</v>
      </c>
      <c r="BM128" s="113" t="s">
        <v>349</v>
      </c>
    </row>
    <row r="129" spans="1:47" s="2" customFormat="1" ht="240">
      <c r="A129" s="30"/>
      <c r="B129" s="273"/>
      <c r="C129" s="275"/>
      <c r="D129" s="317" t="s">
        <v>146</v>
      </c>
      <c r="E129" s="275"/>
      <c r="F129" s="318" t="s">
        <v>205</v>
      </c>
      <c r="G129" s="275"/>
      <c r="H129" s="275"/>
      <c r="I129" s="275"/>
      <c r="J129" s="275"/>
      <c r="K129" s="275"/>
      <c r="L129" s="31"/>
      <c r="M129" s="115"/>
      <c r="N129" s="116"/>
      <c r="O129" s="49"/>
      <c r="P129" s="49"/>
      <c r="Q129" s="49"/>
      <c r="R129" s="49"/>
      <c r="S129" s="49"/>
      <c r="T129" s="50"/>
      <c r="U129" s="30"/>
      <c r="V129" s="30"/>
      <c r="W129" s="30"/>
      <c r="X129" s="30"/>
      <c r="Y129" s="30"/>
      <c r="Z129" s="30"/>
      <c r="AA129" s="30"/>
      <c r="AB129" s="30"/>
      <c r="AC129" s="30"/>
      <c r="AD129" s="30"/>
      <c r="AE129" s="30"/>
      <c r="AT129" s="17" t="s">
        <v>146</v>
      </c>
      <c r="AU129" s="17" t="s">
        <v>80</v>
      </c>
    </row>
    <row r="130" spans="2:51" s="13" customFormat="1" ht="12">
      <c r="B130" s="319"/>
      <c r="C130" s="320"/>
      <c r="D130" s="317" t="s">
        <v>148</v>
      </c>
      <c r="E130" s="321" t="s">
        <v>3</v>
      </c>
      <c r="F130" s="322" t="s">
        <v>342</v>
      </c>
      <c r="G130" s="320"/>
      <c r="H130" s="323">
        <v>74.81</v>
      </c>
      <c r="I130" s="320"/>
      <c r="J130" s="320"/>
      <c r="K130" s="320"/>
      <c r="L130" s="117"/>
      <c r="M130" s="119"/>
      <c r="N130" s="120"/>
      <c r="O130" s="120"/>
      <c r="P130" s="120"/>
      <c r="Q130" s="120"/>
      <c r="R130" s="120"/>
      <c r="S130" s="120"/>
      <c r="T130" s="121"/>
      <c r="AT130" s="118" t="s">
        <v>148</v>
      </c>
      <c r="AU130" s="118" t="s">
        <v>80</v>
      </c>
      <c r="AV130" s="13" t="s">
        <v>80</v>
      </c>
      <c r="AW130" s="13" t="s">
        <v>33</v>
      </c>
      <c r="AX130" s="13" t="s">
        <v>71</v>
      </c>
      <c r="AY130" s="118" t="s">
        <v>138</v>
      </c>
    </row>
    <row r="131" spans="2:51" s="14" customFormat="1" ht="12">
      <c r="B131" s="324"/>
      <c r="C131" s="325"/>
      <c r="D131" s="317" t="s">
        <v>148</v>
      </c>
      <c r="E131" s="326" t="s">
        <v>3</v>
      </c>
      <c r="F131" s="327" t="s">
        <v>180</v>
      </c>
      <c r="G131" s="325"/>
      <c r="H131" s="328">
        <v>74.81</v>
      </c>
      <c r="I131" s="325"/>
      <c r="J131" s="325"/>
      <c r="K131" s="325"/>
      <c r="L131" s="122"/>
      <c r="M131" s="124"/>
      <c r="N131" s="125"/>
      <c r="O131" s="125"/>
      <c r="P131" s="125"/>
      <c r="Q131" s="125"/>
      <c r="R131" s="125"/>
      <c r="S131" s="125"/>
      <c r="T131" s="126"/>
      <c r="AT131" s="123" t="s">
        <v>148</v>
      </c>
      <c r="AU131" s="123" t="s">
        <v>80</v>
      </c>
      <c r="AV131" s="14" t="s">
        <v>90</v>
      </c>
      <c r="AW131" s="14" t="s">
        <v>33</v>
      </c>
      <c r="AX131" s="14" t="s">
        <v>78</v>
      </c>
      <c r="AY131" s="123" t="s">
        <v>138</v>
      </c>
    </row>
    <row r="132" spans="1:65" s="2" customFormat="1" ht="16.5" customHeight="1">
      <c r="A132" s="30"/>
      <c r="B132" s="273"/>
      <c r="C132" s="330" t="s">
        <v>212</v>
      </c>
      <c r="D132" s="330" t="s">
        <v>140</v>
      </c>
      <c r="E132" s="331" t="s">
        <v>249</v>
      </c>
      <c r="F132" s="332" t="s">
        <v>250</v>
      </c>
      <c r="G132" s="333" t="s">
        <v>170</v>
      </c>
      <c r="H132" s="334">
        <v>74.81</v>
      </c>
      <c r="I132" s="108"/>
      <c r="J132" s="335">
        <f>ROUND(I132*H132,2)</f>
        <v>0</v>
      </c>
      <c r="K132" s="332" t="s">
        <v>144</v>
      </c>
      <c r="L132" s="31"/>
      <c r="M132" s="109" t="s">
        <v>3</v>
      </c>
      <c r="N132" s="110" t="s">
        <v>42</v>
      </c>
      <c r="O132" s="49"/>
      <c r="P132" s="111">
        <f>O132*H132</f>
        <v>0</v>
      </c>
      <c r="Q132" s="111">
        <v>0</v>
      </c>
      <c r="R132" s="111">
        <f>Q132*H132</f>
        <v>0</v>
      </c>
      <c r="S132" s="111">
        <v>0</v>
      </c>
      <c r="T132" s="112">
        <f>S132*H132</f>
        <v>0</v>
      </c>
      <c r="U132" s="30"/>
      <c r="V132" s="30"/>
      <c r="W132" s="30"/>
      <c r="X132" s="30"/>
      <c r="Y132" s="30"/>
      <c r="Z132" s="30"/>
      <c r="AA132" s="30"/>
      <c r="AB132" s="30"/>
      <c r="AC132" s="30"/>
      <c r="AD132" s="30"/>
      <c r="AE132" s="30"/>
      <c r="AR132" s="113" t="s">
        <v>90</v>
      </c>
      <c r="AT132" s="113" t="s">
        <v>140</v>
      </c>
      <c r="AU132" s="113" t="s">
        <v>80</v>
      </c>
      <c r="AY132" s="17" t="s">
        <v>138</v>
      </c>
      <c r="BE132" s="114">
        <f>IF(N132="základní",J132,0)</f>
        <v>0</v>
      </c>
      <c r="BF132" s="114">
        <f>IF(N132="snížená",J132,0)</f>
        <v>0</v>
      </c>
      <c r="BG132" s="114">
        <f>IF(N132="zákl. přenesená",J132,0)</f>
        <v>0</v>
      </c>
      <c r="BH132" s="114">
        <f>IF(N132="sníž. přenesená",J132,0)</f>
        <v>0</v>
      </c>
      <c r="BI132" s="114">
        <f>IF(N132="nulová",J132,0)</f>
        <v>0</v>
      </c>
      <c r="BJ132" s="17" t="s">
        <v>78</v>
      </c>
      <c r="BK132" s="114">
        <f>ROUND(I132*H132,2)</f>
        <v>0</v>
      </c>
      <c r="BL132" s="17" t="s">
        <v>90</v>
      </c>
      <c r="BM132" s="113" t="s">
        <v>350</v>
      </c>
    </row>
    <row r="133" spans="1:47" s="2" customFormat="1" ht="393.6">
      <c r="A133" s="30"/>
      <c r="B133" s="273"/>
      <c r="C133" s="275"/>
      <c r="D133" s="317" t="s">
        <v>146</v>
      </c>
      <c r="E133" s="275"/>
      <c r="F133" s="318" t="s">
        <v>252</v>
      </c>
      <c r="G133" s="275"/>
      <c r="H133" s="275"/>
      <c r="I133" s="275"/>
      <c r="J133" s="275"/>
      <c r="K133" s="275"/>
      <c r="L133" s="31"/>
      <c r="M133" s="115"/>
      <c r="N133" s="116"/>
      <c r="O133" s="49"/>
      <c r="P133" s="49"/>
      <c r="Q133" s="49"/>
      <c r="R133" s="49"/>
      <c r="S133" s="49"/>
      <c r="T133" s="50"/>
      <c r="U133" s="30"/>
      <c r="V133" s="30"/>
      <c r="W133" s="30"/>
      <c r="X133" s="30"/>
      <c r="Y133" s="30"/>
      <c r="Z133" s="30"/>
      <c r="AA133" s="30"/>
      <c r="AB133" s="30"/>
      <c r="AC133" s="30"/>
      <c r="AD133" s="30"/>
      <c r="AE133" s="30"/>
      <c r="AT133" s="17" t="s">
        <v>146</v>
      </c>
      <c r="AU133" s="17" t="s">
        <v>80</v>
      </c>
    </row>
    <row r="134" spans="2:51" s="13" customFormat="1" ht="12">
      <c r="B134" s="319"/>
      <c r="C134" s="320"/>
      <c r="D134" s="317" t="s">
        <v>148</v>
      </c>
      <c r="E134" s="321" t="s">
        <v>3</v>
      </c>
      <c r="F134" s="322" t="s">
        <v>342</v>
      </c>
      <c r="G134" s="320"/>
      <c r="H134" s="323">
        <v>74.81</v>
      </c>
      <c r="I134" s="320"/>
      <c r="J134" s="320"/>
      <c r="K134" s="320"/>
      <c r="L134" s="117"/>
      <c r="M134" s="119"/>
      <c r="N134" s="120"/>
      <c r="O134" s="120"/>
      <c r="P134" s="120"/>
      <c r="Q134" s="120"/>
      <c r="R134" s="120"/>
      <c r="S134" s="120"/>
      <c r="T134" s="121"/>
      <c r="AT134" s="118" t="s">
        <v>148</v>
      </c>
      <c r="AU134" s="118" t="s">
        <v>80</v>
      </c>
      <c r="AV134" s="13" t="s">
        <v>80</v>
      </c>
      <c r="AW134" s="13" t="s">
        <v>33</v>
      </c>
      <c r="AX134" s="13" t="s">
        <v>71</v>
      </c>
      <c r="AY134" s="118" t="s">
        <v>138</v>
      </c>
    </row>
    <row r="135" spans="2:51" s="14" customFormat="1" ht="12">
      <c r="B135" s="324"/>
      <c r="C135" s="325"/>
      <c r="D135" s="317" t="s">
        <v>148</v>
      </c>
      <c r="E135" s="326" t="s">
        <v>3</v>
      </c>
      <c r="F135" s="327" t="s">
        <v>180</v>
      </c>
      <c r="G135" s="325"/>
      <c r="H135" s="328">
        <v>74.81</v>
      </c>
      <c r="I135" s="325"/>
      <c r="J135" s="325"/>
      <c r="K135" s="325"/>
      <c r="L135" s="122"/>
      <c r="M135" s="124"/>
      <c r="N135" s="125"/>
      <c r="O135" s="125"/>
      <c r="P135" s="125"/>
      <c r="Q135" s="125"/>
      <c r="R135" s="125"/>
      <c r="S135" s="125"/>
      <c r="T135" s="126"/>
      <c r="AT135" s="123" t="s">
        <v>148</v>
      </c>
      <c r="AU135" s="123" t="s">
        <v>80</v>
      </c>
      <c r="AV135" s="14" t="s">
        <v>90</v>
      </c>
      <c r="AW135" s="14" t="s">
        <v>33</v>
      </c>
      <c r="AX135" s="14" t="s">
        <v>78</v>
      </c>
      <c r="AY135" s="123" t="s">
        <v>138</v>
      </c>
    </row>
    <row r="136" spans="1:65" s="2" customFormat="1" ht="36" customHeight="1">
      <c r="A136" s="30"/>
      <c r="B136" s="273"/>
      <c r="C136" s="330" t="s">
        <v>9</v>
      </c>
      <c r="D136" s="330" t="s">
        <v>140</v>
      </c>
      <c r="E136" s="331" t="s">
        <v>254</v>
      </c>
      <c r="F136" s="332" t="s">
        <v>255</v>
      </c>
      <c r="G136" s="333" t="s">
        <v>256</v>
      </c>
      <c r="H136" s="334">
        <v>149.62</v>
      </c>
      <c r="I136" s="108"/>
      <c r="J136" s="335">
        <f>ROUND(I136*H136,2)</f>
        <v>0</v>
      </c>
      <c r="K136" s="332" t="s">
        <v>144</v>
      </c>
      <c r="L136" s="31"/>
      <c r="M136" s="109" t="s">
        <v>3</v>
      </c>
      <c r="N136" s="110" t="s">
        <v>42</v>
      </c>
      <c r="O136" s="49"/>
      <c r="P136" s="111">
        <f>O136*H136</f>
        <v>0</v>
      </c>
      <c r="Q136" s="111">
        <v>0</v>
      </c>
      <c r="R136" s="111">
        <f>Q136*H136</f>
        <v>0</v>
      </c>
      <c r="S136" s="111">
        <v>0</v>
      </c>
      <c r="T136" s="112">
        <f>S136*H136</f>
        <v>0</v>
      </c>
      <c r="U136" s="30"/>
      <c r="V136" s="30"/>
      <c r="W136" s="30"/>
      <c r="X136" s="30"/>
      <c r="Y136" s="30"/>
      <c r="Z136" s="30"/>
      <c r="AA136" s="30"/>
      <c r="AB136" s="30"/>
      <c r="AC136" s="30"/>
      <c r="AD136" s="30"/>
      <c r="AE136" s="30"/>
      <c r="AR136" s="113" t="s">
        <v>90</v>
      </c>
      <c r="AT136" s="113" t="s">
        <v>140</v>
      </c>
      <c r="AU136" s="113" t="s">
        <v>80</v>
      </c>
      <c r="AY136" s="17" t="s">
        <v>138</v>
      </c>
      <c r="BE136" s="114">
        <f>IF(N136="základní",J136,0)</f>
        <v>0</v>
      </c>
      <c r="BF136" s="114">
        <f>IF(N136="snížená",J136,0)</f>
        <v>0</v>
      </c>
      <c r="BG136" s="114">
        <f>IF(N136="zákl. přenesená",J136,0)</f>
        <v>0</v>
      </c>
      <c r="BH136" s="114">
        <f>IF(N136="sníž. přenesená",J136,0)</f>
        <v>0</v>
      </c>
      <c r="BI136" s="114">
        <f>IF(N136="nulová",J136,0)</f>
        <v>0</v>
      </c>
      <c r="BJ136" s="17" t="s">
        <v>78</v>
      </c>
      <c r="BK136" s="114">
        <f>ROUND(I136*H136,2)</f>
        <v>0</v>
      </c>
      <c r="BL136" s="17" t="s">
        <v>90</v>
      </c>
      <c r="BM136" s="113" t="s">
        <v>351</v>
      </c>
    </row>
    <row r="137" spans="1:47" s="2" customFormat="1" ht="38.4">
      <c r="A137" s="30"/>
      <c r="B137" s="273"/>
      <c r="C137" s="275"/>
      <c r="D137" s="317" t="s">
        <v>146</v>
      </c>
      <c r="E137" s="275"/>
      <c r="F137" s="318" t="s">
        <v>258</v>
      </c>
      <c r="G137" s="275"/>
      <c r="H137" s="275"/>
      <c r="I137" s="275"/>
      <c r="J137" s="275"/>
      <c r="K137" s="275"/>
      <c r="L137" s="31"/>
      <c r="M137" s="115"/>
      <c r="N137" s="116"/>
      <c r="O137" s="49"/>
      <c r="P137" s="49"/>
      <c r="Q137" s="49"/>
      <c r="R137" s="49"/>
      <c r="S137" s="49"/>
      <c r="T137" s="50"/>
      <c r="U137" s="30"/>
      <c r="V137" s="30"/>
      <c r="W137" s="30"/>
      <c r="X137" s="30"/>
      <c r="Y137" s="30"/>
      <c r="Z137" s="30"/>
      <c r="AA137" s="30"/>
      <c r="AB137" s="30"/>
      <c r="AC137" s="30"/>
      <c r="AD137" s="30"/>
      <c r="AE137" s="30"/>
      <c r="AT137" s="17" t="s">
        <v>146</v>
      </c>
      <c r="AU137" s="17" t="s">
        <v>80</v>
      </c>
    </row>
    <row r="138" spans="2:51" s="13" customFormat="1" ht="12">
      <c r="B138" s="319"/>
      <c r="C138" s="320"/>
      <c r="D138" s="317" t="s">
        <v>148</v>
      </c>
      <c r="E138" s="321" t="s">
        <v>3</v>
      </c>
      <c r="F138" s="322" t="s">
        <v>352</v>
      </c>
      <c r="G138" s="320"/>
      <c r="H138" s="323">
        <v>149.62</v>
      </c>
      <c r="I138" s="320"/>
      <c r="J138" s="320"/>
      <c r="K138" s="320"/>
      <c r="L138" s="117"/>
      <c r="M138" s="119"/>
      <c r="N138" s="120"/>
      <c r="O138" s="120"/>
      <c r="P138" s="120"/>
      <c r="Q138" s="120"/>
      <c r="R138" s="120"/>
      <c r="S138" s="120"/>
      <c r="T138" s="121"/>
      <c r="AT138" s="118" t="s">
        <v>148</v>
      </c>
      <c r="AU138" s="118" t="s">
        <v>80</v>
      </c>
      <c r="AV138" s="13" t="s">
        <v>80</v>
      </c>
      <c r="AW138" s="13" t="s">
        <v>33</v>
      </c>
      <c r="AX138" s="13" t="s">
        <v>78</v>
      </c>
      <c r="AY138" s="118" t="s">
        <v>138</v>
      </c>
    </row>
    <row r="139" spans="2:63" s="12" customFormat="1" ht="22.95" customHeight="1">
      <c r="B139" s="310"/>
      <c r="C139" s="311"/>
      <c r="D139" s="312" t="s">
        <v>70</v>
      </c>
      <c r="E139" s="315" t="s">
        <v>90</v>
      </c>
      <c r="F139" s="315" t="s">
        <v>279</v>
      </c>
      <c r="G139" s="311"/>
      <c r="H139" s="311"/>
      <c r="I139" s="311"/>
      <c r="J139" s="316">
        <f>BK139</f>
        <v>0</v>
      </c>
      <c r="K139" s="311"/>
      <c r="L139" s="100"/>
      <c r="M139" s="102"/>
      <c r="N139" s="103"/>
      <c r="O139" s="103"/>
      <c r="P139" s="104">
        <f>SUM(P140:P149)</f>
        <v>0</v>
      </c>
      <c r="Q139" s="103"/>
      <c r="R139" s="104">
        <f>SUM(R140:R149)</f>
        <v>180.3116116</v>
      </c>
      <c r="S139" s="103"/>
      <c r="T139" s="105">
        <f>SUM(T140:T149)</f>
        <v>0</v>
      </c>
      <c r="AR139" s="101" t="s">
        <v>78</v>
      </c>
      <c r="AT139" s="106" t="s">
        <v>70</v>
      </c>
      <c r="AU139" s="106" t="s">
        <v>78</v>
      </c>
      <c r="AY139" s="101" t="s">
        <v>138</v>
      </c>
      <c r="BK139" s="107">
        <f>SUM(BK140:BK149)</f>
        <v>0</v>
      </c>
    </row>
    <row r="140" spans="1:65" s="2" customFormat="1" ht="36" customHeight="1">
      <c r="A140" s="30"/>
      <c r="B140" s="273"/>
      <c r="C140" s="330" t="s">
        <v>219</v>
      </c>
      <c r="D140" s="330" t="s">
        <v>140</v>
      </c>
      <c r="E140" s="331" t="s">
        <v>281</v>
      </c>
      <c r="F140" s="332" t="s">
        <v>282</v>
      </c>
      <c r="G140" s="333" t="s">
        <v>170</v>
      </c>
      <c r="H140" s="334">
        <v>42.52</v>
      </c>
      <c r="I140" s="108"/>
      <c r="J140" s="335">
        <f>ROUND(I140*H140,2)</f>
        <v>0</v>
      </c>
      <c r="K140" s="332" t="s">
        <v>144</v>
      </c>
      <c r="L140" s="31"/>
      <c r="M140" s="109" t="s">
        <v>3</v>
      </c>
      <c r="N140" s="110" t="s">
        <v>42</v>
      </c>
      <c r="O140" s="49"/>
      <c r="P140" s="111">
        <f>O140*H140</f>
        <v>0</v>
      </c>
      <c r="Q140" s="111">
        <v>2.13408</v>
      </c>
      <c r="R140" s="111">
        <f>Q140*H140</f>
        <v>90.7410816</v>
      </c>
      <c r="S140" s="111">
        <v>0</v>
      </c>
      <c r="T140" s="112">
        <f>S140*H140</f>
        <v>0</v>
      </c>
      <c r="U140" s="30"/>
      <c r="V140" s="30"/>
      <c r="W140" s="30"/>
      <c r="X140" s="30"/>
      <c r="Y140" s="30"/>
      <c r="Z140" s="30"/>
      <c r="AA140" s="30"/>
      <c r="AB140" s="30"/>
      <c r="AC140" s="30"/>
      <c r="AD140" s="30"/>
      <c r="AE140" s="30"/>
      <c r="AR140" s="113" t="s">
        <v>90</v>
      </c>
      <c r="AT140" s="113" t="s">
        <v>140</v>
      </c>
      <c r="AU140" s="113" t="s">
        <v>80</v>
      </c>
      <c r="AY140" s="17" t="s">
        <v>138</v>
      </c>
      <c r="BE140" s="114">
        <f>IF(N140="základní",J140,0)</f>
        <v>0</v>
      </c>
      <c r="BF140" s="114">
        <f>IF(N140="snížená",J140,0)</f>
        <v>0</v>
      </c>
      <c r="BG140" s="114">
        <f>IF(N140="zákl. přenesená",J140,0)</f>
        <v>0</v>
      </c>
      <c r="BH140" s="114">
        <f>IF(N140="sníž. přenesená",J140,0)</f>
        <v>0</v>
      </c>
      <c r="BI140" s="114">
        <f>IF(N140="nulová",J140,0)</f>
        <v>0</v>
      </c>
      <c r="BJ140" s="17" t="s">
        <v>78</v>
      </c>
      <c r="BK140" s="114">
        <f>ROUND(I140*H140,2)</f>
        <v>0</v>
      </c>
      <c r="BL140" s="17" t="s">
        <v>90</v>
      </c>
      <c r="BM140" s="113" t="s">
        <v>353</v>
      </c>
    </row>
    <row r="141" spans="1:47" s="2" customFormat="1" ht="124.8">
      <c r="A141" s="30"/>
      <c r="B141" s="273"/>
      <c r="C141" s="275"/>
      <c r="D141" s="317" t="s">
        <v>146</v>
      </c>
      <c r="E141" s="275"/>
      <c r="F141" s="318" t="s">
        <v>284</v>
      </c>
      <c r="G141" s="275"/>
      <c r="H141" s="275"/>
      <c r="I141" s="275"/>
      <c r="J141" s="275"/>
      <c r="K141" s="275"/>
      <c r="L141" s="31"/>
      <c r="M141" s="115"/>
      <c r="N141" s="116"/>
      <c r="O141" s="49"/>
      <c r="P141" s="49"/>
      <c r="Q141" s="49"/>
      <c r="R141" s="49"/>
      <c r="S141" s="49"/>
      <c r="T141" s="50"/>
      <c r="U141" s="30"/>
      <c r="V141" s="30"/>
      <c r="W141" s="30"/>
      <c r="X141" s="30"/>
      <c r="Y141" s="30"/>
      <c r="Z141" s="30"/>
      <c r="AA141" s="30"/>
      <c r="AB141" s="30"/>
      <c r="AC141" s="30"/>
      <c r="AD141" s="30"/>
      <c r="AE141" s="30"/>
      <c r="AT141" s="17" t="s">
        <v>146</v>
      </c>
      <c r="AU141" s="17" t="s">
        <v>80</v>
      </c>
    </row>
    <row r="142" spans="2:51" s="13" customFormat="1" ht="12">
      <c r="B142" s="319"/>
      <c r="C142" s="320"/>
      <c r="D142" s="317" t="s">
        <v>148</v>
      </c>
      <c r="E142" s="321" t="s">
        <v>3</v>
      </c>
      <c r="F142" s="322" t="s">
        <v>354</v>
      </c>
      <c r="G142" s="320"/>
      <c r="H142" s="323">
        <v>42.52</v>
      </c>
      <c r="I142" s="320"/>
      <c r="J142" s="320"/>
      <c r="K142" s="320"/>
      <c r="L142" s="117"/>
      <c r="M142" s="119"/>
      <c r="N142" s="120"/>
      <c r="O142" s="120"/>
      <c r="P142" s="120"/>
      <c r="Q142" s="120"/>
      <c r="R142" s="120"/>
      <c r="S142" s="120"/>
      <c r="T142" s="121"/>
      <c r="AT142" s="118" t="s">
        <v>148</v>
      </c>
      <c r="AU142" s="118" t="s">
        <v>80</v>
      </c>
      <c r="AV142" s="13" t="s">
        <v>80</v>
      </c>
      <c r="AW142" s="13" t="s">
        <v>33</v>
      </c>
      <c r="AX142" s="13" t="s">
        <v>71</v>
      </c>
      <c r="AY142" s="118" t="s">
        <v>138</v>
      </c>
    </row>
    <row r="143" spans="2:51" s="14" customFormat="1" ht="12">
      <c r="B143" s="324"/>
      <c r="C143" s="325"/>
      <c r="D143" s="317" t="s">
        <v>148</v>
      </c>
      <c r="E143" s="326" t="s">
        <v>3</v>
      </c>
      <c r="F143" s="327" t="s">
        <v>287</v>
      </c>
      <c r="G143" s="325"/>
      <c r="H143" s="328">
        <v>42.52</v>
      </c>
      <c r="I143" s="325"/>
      <c r="J143" s="325"/>
      <c r="K143" s="325"/>
      <c r="L143" s="122"/>
      <c r="M143" s="124"/>
      <c r="N143" s="125"/>
      <c r="O143" s="125"/>
      <c r="P143" s="125"/>
      <c r="Q143" s="125"/>
      <c r="R143" s="125"/>
      <c r="S143" s="125"/>
      <c r="T143" s="126"/>
      <c r="AT143" s="123" t="s">
        <v>148</v>
      </c>
      <c r="AU143" s="123" t="s">
        <v>80</v>
      </c>
      <c r="AV143" s="14" t="s">
        <v>90</v>
      </c>
      <c r="AW143" s="14" t="s">
        <v>33</v>
      </c>
      <c r="AX143" s="14" t="s">
        <v>78</v>
      </c>
      <c r="AY143" s="123" t="s">
        <v>138</v>
      </c>
    </row>
    <row r="144" spans="1:65" s="2" customFormat="1" ht="36" customHeight="1">
      <c r="A144" s="30"/>
      <c r="B144" s="273"/>
      <c r="C144" s="330" t="s">
        <v>223</v>
      </c>
      <c r="D144" s="330" t="s">
        <v>140</v>
      </c>
      <c r="E144" s="331" t="s">
        <v>289</v>
      </c>
      <c r="F144" s="332" t="s">
        <v>290</v>
      </c>
      <c r="G144" s="333" t="s">
        <v>170</v>
      </c>
      <c r="H144" s="334">
        <v>37.1</v>
      </c>
      <c r="I144" s="108"/>
      <c r="J144" s="335">
        <f>ROUND(I144*H144,2)</f>
        <v>0</v>
      </c>
      <c r="K144" s="332" t="s">
        <v>144</v>
      </c>
      <c r="L144" s="31"/>
      <c r="M144" s="109" t="s">
        <v>3</v>
      </c>
      <c r="N144" s="110" t="s">
        <v>42</v>
      </c>
      <c r="O144" s="49"/>
      <c r="P144" s="111">
        <f>O144*H144</f>
        <v>0</v>
      </c>
      <c r="Q144" s="111">
        <v>2.4143</v>
      </c>
      <c r="R144" s="111">
        <f>Q144*H144</f>
        <v>89.57053</v>
      </c>
      <c r="S144" s="111">
        <v>0</v>
      </c>
      <c r="T144" s="112">
        <f>S144*H144</f>
        <v>0</v>
      </c>
      <c r="U144" s="30"/>
      <c r="V144" s="30"/>
      <c r="W144" s="30"/>
      <c r="X144" s="30"/>
      <c r="Y144" s="30"/>
      <c r="Z144" s="30"/>
      <c r="AA144" s="30"/>
      <c r="AB144" s="30"/>
      <c r="AC144" s="30"/>
      <c r="AD144" s="30"/>
      <c r="AE144" s="30"/>
      <c r="AR144" s="113" t="s">
        <v>90</v>
      </c>
      <c r="AT144" s="113" t="s">
        <v>140</v>
      </c>
      <c r="AU144" s="113" t="s">
        <v>80</v>
      </c>
      <c r="AY144" s="17" t="s">
        <v>138</v>
      </c>
      <c r="BE144" s="114">
        <f>IF(N144="základní",J144,0)</f>
        <v>0</v>
      </c>
      <c r="BF144" s="114">
        <f>IF(N144="snížená",J144,0)</f>
        <v>0</v>
      </c>
      <c r="BG144" s="114">
        <f>IF(N144="zákl. přenesená",J144,0)</f>
        <v>0</v>
      </c>
      <c r="BH144" s="114">
        <f>IF(N144="sníž. přenesená",J144,0)</f>
        <v>0</v>
      </c>
      <c r="BI144" s="114">
        <f>IF(N144="nulová",J144,0)</f>
        <v>0</v>
      </c>
      <c r="BJ144" s="17" t="s">
        <v>78</v>
      </c>
      <c r="BK144" s="114">
        <f>ROUND(I144*H144,2)</f>
        <v>0</v>
      </c>
      <c r="BL144" s="17" t="s">
        <v>90</v>
      </c>
      <c r="BM144" s="113" t="s">
        <v>355</v>
      </c>
    </row>
    <row r="145" spans="1:47" s="2" customFormat="1" ht="124.8">
      <c r="A145" s="30"/>
      <c r="B145" s="273"/>
      <c r="C145" s="275"/>
      <c r="D145" s="317" t="s">
        <v>146</v>
      </c>
      <c r="E145" s="275"/>
      <c r="F145" s="318" t="s">
        <v>292</v>
      </c>
      <c r="G145" s="275"/>
      <c r="H145" s="275"/>
      <c r="I145" s="275"/>
      <c r="J145" s="275"/>
      <c r="K145" s="275"/>
      <c r="L145" s="31"/>
      <c r="M145" s="115"/>
      <c r="N145" s="116"/>
      <c r="O145" s="49"/>
      <c r="P145" s="49"/>
      <c r="Q145" s="49"/>
      <c r="R145" s="49"/>
      <c r="S145" s="49"/>
      <c r="T145" s="50"/>
      <c r="U145" s="30"/>
      <c r="V145" s="30"/>
      <c r="W145" s="30"/>
      <c r="X145" s="30"/>
      <c r="Y145" s="30"/>
      <c r="Z145" s="30"/>
      <c r="AA145" s="30"/>
      <c r="AB145" s="30"/>
      <c r="AC145" s="30"/>
      <c r="AD145" s="30"/>
      <c r="AE145" s="30"/>
      <c r="AT145" s="17" t="s">
        <v>146</v>
      </c>
      <c r="AU145" s="17" t="s">
        <v>80</v>
      </c>
    </row>
    <row r="146" spans="2:51" s="13" customFormat="1" ht="12">
      <c r="B146" s="319"/>
      <c r="C146" s="320"/>
      <c r="D146" s="317" t="s">
        <v>148</v>
      </c>
      <c r="E146" s="321" t="s">
        <v>3</v>
      </c>
      <c r="F146" s="322" t="s">
        <v>356</v>
      </c>
      <c r="G146" s="320"/>
      <c r="H146" s="323">
        <v>37.1</v>
      </c>
      <c r="I146" s="320"/>
      <c r="J146" s="320"/>
      <c r="K146" s="320"/>
      <c r="L146" s="117"/>
      <c r="M146" s="119"/>
      <c r="N146" s="120"/>
      <c r="O146" s="120"/>
      <c r="P146" s="120"/>
      <c r="Q146" s="120"/>
      <c r="R146" s="120"/>
      <c r="S146" s="120"/>
      <c r="T146" s="121"/>
      <c r="AT146" s="118" t="s">
        <v>148</v>
      </c>
      <c r="AU146" s="118" t="s">
        <v>80</v>
      </c>
      <c r="AV146" s="13" t="s">
        <v>80</v>
      </c>
      <c r="AW146" s="13" t="s">
        <v>33</v>
      </c>
      <c r="AX146" s="13" t="s">
        <v>78</v>
      </c>
      <c r="AY146" s="118" t="s">
        <v>138</v>
      </c>
    </row>
    <row r="147" spans="1:65" s="2" customFormat="1" ht="24" customHeight="1">
      <c r="A147" s="30"/>
      <c r="B147" s="273"/>
      <c r="C147" s="330" t="s">
        <v>227</v>
      </c>
      <c r="D147" s="330" t="s">
        <v>140</v>
      </c>
      <c r="E147" s="331" t="s">
        <v>295</v>
      </c>
      <c r="F147" s="332" t="s">
        <v>296</v>
      </c>
      <c r="G147" s="333" t="s">
        <v>143</v>
      </c>
      <c r="H147" s="334">
        <v>124</v>
      </c>
      <c r="I147" s="108"/>
      <c r="J147" s="335">
        <f>ROUND(I147*H147,2)</f>
        <v>0</v>
      </c>
      <c r="K147" s="332" t="s">
        <v>144</v>
      </c>
      <c r="L147" s="31"/>
      <c r="M147" s="109" t="s">
        <v>3</v>
      </c>
      <c r="N147" s="110" t="s">
        <v>42</v>
      </c>
      <c r="O147" s="49"/>
      <c r="P147" s="111">
        <f>O147*H147</f>
        <v>0</v>
      </c>
      <c r="Q147" s="111">
        <v>0</v>
      </c>
      <c r="R147" s="111">
        <f>Q147*H147</f>
        <v>0</v>
      </c>
      <c r="S147" s="111">
        <v>0</v>
      </c>
      <c r="T147" s="112">
        <f>S147*H147</f>
        <v>0</v>
      </c>
      <c r="U147" s="30"/>
      <c r="V147" s="30"/>
      <c r="W147" s="30"/>
      <c r="X147" s="30"/>
      <c r="Y147" s="30"/>
      <c r="Z147" s="30"/>
      <c r="AA147" s="30"/>
      <c r="AB147" s="30"/>
      <c r="AC147" s="30"/>
      <c r="AD147" s="30"/>
      <c r="AE147" s="30"/>
      <c r="AR147" s="113" t="s">
        <v>90</v>
      </c>
      <c r="AT147" s="113" t="s">
        <v>140</v>
      </c>
      <c r="AU147" s="113" t="s">
        <v>80</v>
      </c>
      <c r="AY147" s="17" t="s">
        <v>138</v>
      </c>
      <c r="BE147" s="114">
        <f>IF(N147="základní",J147,0)</f>
        <v>0</v>
      </c>
      <c r="BF147" s="114">
        <f>IF(N147="snížená",J147,0)</f>
        <v>0</v>
      </c>
      <c r="BG147" s="114">
        <f>IF(N147="zákl. přenesená",J147,0)</f>
        <v>0</v>
      </c>
      <c r="BH147" s="114">
        <f>IF(N147="sníž. přenesená",J147,0)</f>
        <v>0</v>
      </c>
      <c r="BI147" s="114">
        <f>IF(N147="nulová",J147,0)</f>
        <v>0</v>
      </c>
      <c r="BJ147" s="17" t="s">
        <v>78</v>
      </c>
      <c r="BK147" s="114">
        <f>ROUND(I147*H147,2)</f>
        <v>0</v>
      </c>
      <c r="BL147" s="17" t="s">
        <v>90</v>
      </c>
      <c r="BM147" s="113" t="s">
        <v>357</v>
      </c>
    </row>
    <row r="148" spans="1:47" s="2" customFormat="1" ht="124.8">
      <c r="A148" s="30"/>
      <c r="B148" s="273"/>
      <c r="C148" s="275"/>
      <c r="D148" s="317" t="s">
        <v>146</v>
      </c>
      <c r="E148" s="275"/>
      <c r="F148" s="318" t="s">
        <v>292</v>
      </c>
      <c r="G148" s="275"/>
      <c r="H148" s="275"/>
      <c r="I148" s="275"/>
      <c r="J148" s="275"/>
      <c r="K148" s="275"/>
      <c r="L148" s="31"/>
      <c r="M148" s="115"/>
      <c r="N148" s="116"/>
      <c r="O148" s="49"/>
      <c r="P148" s="49"/>
      <c r="Q148" s="49"/>
      <c r="R148" s="49"/>
      <c r="S148" s="49"/>
      <c r="T148" s="50"/>
      <c r="U148" s="30"/>
      <c r="V148" s="30"/>
      <c r="W148" s="30"/>
      <c r="X148" s="30"/>
      <c r="Y148" s="30"/>
      <c r="Z148" s="30"/>
      <c r="AA148" s="30"/>
      <c r="AB148" s="30"/>
      <c r="AC148" s="30"/>
      <c r="AD148" s="30"/>
      <c r="AE148" s="30"/>
      <c r="AT148" s="17" t="s">
        <v>146</v>
      </c>
      <c r="AU148" s="17" t="s">
        <v>80</v>
      </c>
    </row>
    <row r="149" spans="2:51" s="13" customFormat="1" ht="12">
      <c r="B149" s="319"/>
      <c r="C149" s="320"/>
      <c r="D149" s="317" t="s">
        <v>148</v>
      </c>
      <c r="E149" s="321" t="s">
        <v>3</v>
      </c>
      <c r="F149" s="322" t="s">
        <v>358</v>
      </c>
      <c r="G149" s="320"/>
      <c r="H149" s="323">
        <v>124</v>
      </c>
      <c r="I149" s="320"/>
      <c r="J149" s="320"/>
      <c r="K149" s="320"/>
      <c r="L149" s="117"/>
      <c r="M149" s="119"/>
      <c r="N149" s="120"/>
      <c r="O149" s="120"/>
      <c r="P149" s="120"/>
      <c r="Q149" s="120"/>
      <c r="R149" s="120"/>
      <c r="S149" s="120"/>
      <c r="T149" s="121"/>
      <c r="AT149" s="118" t="s">
        <v>148</v>
      </c>
      <c r="AU149" s="118" t="s">
        <v>80</v>
      </c>
      <c r="AV149" s="13" t="s">
        <v>80</v>
      </c>
      <c r="AW149" s="13" t="s">
        <v>33</v>
      </c>
      <c r="AX149" s="13" t="s">
        <v>78</v>
      </c>
      <c r="AY149" s="118" t="s">
        <v>138</v>
      </c>
    </row>
    <row r="150" spans="2:63" s="12" customFormat="1" ht="22.95" customHeight="1">
      <c r="B150" s="310"/>
      <c r="C150" s="311"/>
      <c r="D150" s="312" t="s">
        <v>70</v>
      </c>
      <c r="E150" s="315" t="s">
        <v>185</v>
      </c>
      <c r="F150" s="315" t="s">
        <v>299</v>
      </c>
      <c r="G150" s="311"/>
      <c r="H150" s="311"/>
      <c r="I150" s="311"/>
      <c r="J150" s="316">
        <f>BK150</f>
        <v>0</v>
      </c>
      <c r="K150" s="311"/>
      <c r="L150" s="100"/>
      <c r="M150" s="102"/>
      <c r="N150" s="103"/>
      <c r="O150" s="103"/>
      <c r="P150" s="104">
        <f>SUM(P151:P153)</f>
        <v>0</v>
      </c>
      <c r="Q150" s="103"/>
      <c r="R150" s="104">
        <f>SUM(R151:R153)</f>
        <v>0</v>
      </c>
      <c r="S150" s="103"/>
      <c r="T150" s="105">
        <f>SUM(T151:T153)</f>
        <v>5.5575</v>
      </c>
      <c r="AR150" s="101" t="s">
        <v>78</v>
      </c>
      <c r="AT150" s="106" t="s">
        <v>70</v>
      </c>
      <c r="AU150" s="106" t="s">
        <v>78</v>
      </c>
      <c r="AY150" s="101" t="s">
        <v>138</v>
      </c>
      <c r="BK150" s="107">
        <f>SUM(BK151:BK153)</f>
        <v>0</v>
      </c>
    </row>
    <row r="151" spans="1:65" s="2" customFormat="1" ht="48" customHeight="1">
      <c r="A151" s="30"/>
      <c r="B151" s="273"/>
      <c r="C151" s="330" t="s">
        <v>232</v>
      </c>
      <c r="D151" s="330" t="s">
        <v>140</v>
      </c>
      <c r="E151" s="331" t="s">
        <v>301</v>
      </c>
      <c r="F151" s="332" t="s">
        <v>302</v>
      </c>
      <c r="G151" s="333" t="s">
        <v>170</v>
      </c>
      <c r="H151" s="334">
        <v>1.95</v>
      </c>
      <c r="I151" s="108"/>
      <c r="J151" s="335">
        <f>ROUND(I151*H151,2)</f>
        <v>0</v>
      </c>
      <c r="K151" s="332" t="s">
        <v>144</v>
      </c>
      <c r="L151" s="31"/>
      <c r="M151" s="109" t="s">
        <v>3</v>
      </c>
      <c r="N151" s="110" t="s">
        <v>42</v>
      </c>
      <c r="O151" s="49"/>
      <c r="P151" s="111">
        <f>O151*H151</f>
        <v>0</v>
      </c>
      <c r="Q151" s="111">
        <v>0</v>
      </c>
      <c r="R151" s="111">
        <f>Q151*H151</f>
        <v>0</v>
      </c>
      <c r="S151" s="111">
        <v>2.85</v>
      </c>
      <c r="T151" s="112">
        <f>S151*H151</f>
        <v>5.5575</v>
      </c>
      <c r="U151" s="30"/>
      <c r="V151" s="30"/>
      <c r="W151" s="30"/>
      <c r="X151" s="30"/>
      <c r="Y151" s="30"/>
      <c r="Z151" s="30"/>
      <c r="AA151" s="30"/>
      <c r="AB151" s="30"/>
      <c r="AC151" s="30"/>
      <c r="AD151" s="30"/>
      <c r="AE151" s="30"/>
      <c r="AR151" s="113" t="s">
        <v>90</v>
      </c>
      <c r="AT151" s="113" t="s">
        <v>140</v>
      </c>
      <c r="AU151" s="113" t="s">
        <v>80</v>
      </c>
      <c r="AY151" s="17" t="s">
        <v>138</v>
      </c>
      <c r="BE151" s="114">
        <f>IF(N151="základní",J151,0)</f>
        <v>0</v>
      </c>
      <c r="BF151" s="114">
        <f>IF(N151="snížená",J151,0)</f>
        <v>0</v>
      </c>
      <c r="BG151" s="114">
        <f>IF(N151="zákl. přenesená",J151,0)</f>
        <v>0</v>
      </c>
      <c r="BH151" s="114">
        <f>IF(N151="sníž. přenesená",J151,0)</f>
        <v>0</v>
      </c>
      <c r="BI151" s="114">
        <f>IF(N151="nulová",J151,0)</f>
        <v>0</v>
      </c>
      <c r="BJ151" s="17" t="s">
        <v>78</v>
      </c>
      <c r="BK151" s="114">
        <f>ROUND(I151*H151,2)</f>
        <v>0</v>
      </c>
      <c r="BL151" s="17" t="s">
        <v>90</v>
      </c>
      <c r="BM151" s="113" t="s">
        <v>359</v>
      </c>
    </row>
    <row r="152" spans="1:47" s="2" customFormat="1" ht="409.6">
      <c r="A152" s="30"/>
      <c r="B152" s="273"/>
      <c r="C152" s="275"/>
      <c r="D152" s="317" t="s">
        <v>146</v>
      </c>
      <c r="E152" s="275"/>
      <c r="F152" s="329" t="s">
        <v>304</v>
      </c>
      <c r="G152" s="275"/>
      <c r="H152" s="275"/>
      <c r="I152" s="275"/>
      <c r="J152" s="275"/>
      <c r="K152" s="275"/>
      <c r="L152" s="31"/>
      <c r="M152" s="115"/>
      <c r="N152" s="116"/>
      <c r="O152" s="49"/>
      <c r="P152" s="49"/>
      <c r="Q152" s="49"/>
      <c r="R152" s="49"/>
      <c r="S152" s="49"/>
      <c r="T152" s="50"/>
      <c r="U152" s="30"/>
      <c r="V152" s="30"/>
      <c r="W152" s="30"/>
      <c r="X152" s="30"/>
      <c r="Y152" s="30"/>
      <c r="Z152" s="30"/>
      <c r="AA152" s="30"/>
      <c r="AB152" s="30"/>
      <c r="AC152" s="30"/>
      <c r="AD152" s="30"/>
      <c r="AE152" s="30"/>
      <c r="AT152" s="17" t="s">
        <v>146</v>
      </c>
      <c r="AU152" s="17" t="s">
        <v>80</v>
      </c>
    </row>
    <row r="153" spans="2:51" s="13" customFormat="1" ht="12">
      <c r="B153" s="319"/>
      <c r="C153" s="320"/>
      <c r="D153" s="317" t="s">
        <v>148</v>
      </c>
      <c r="E153" s="321" t="s">
        <v>3</v>
      </c>
      <c r="F153" s="322" t="s">
        <v>360</v>
      </c>
      <c r="G153" s="320"/>
      <c r="H153" s="323">
        <v>1.95</v>
      </c>
      <c r="I153" s="320"/>
      <c r="J153" s="320"/>
      <c r="K153" s="320"/>
      <c r="L153" s="117"/>
      <c r="M153" s="119"/>
      <c r="N153" s="120"/>
      <c r="O153" s="120"/>
      <c r="P153" s="120"/>
      <c r="Q153" s="120"/>
      <c r="R153" s="120"/>
      <c r="S153" s="120"/>
      <c r="T153" s="121"/>
      <c r="AT153" s="118" t="s">
        <v>148</v>
      </c>
      <c r="AU153" s="118" t="s">
        <v>80</v>
      </c>
      <c r="AV153" s="13" t="s">
        <v>80</v>
      </c>
      <c r="AW153" s="13" t="s">
        <v>33</v>
      </c>
      <c r="AX153" s="13" t="s">
        <v>78</v>
      </c>
      <c r="AY153" s="118" t="s">
        <v>138</v>
      </c>
    </row>
    <row r="154" spans="2:63" s="12" customFormat="1" ht="22.95" customHeight="1">
      <c r="B154" s="310"/>
      <c r="C154" s="311"/>
      <c r="D154" s="312" t="s">
        <v>70</v>
      </c>
      <c r="E154" s="315" t="s">
        <v>306</v>
      </c>
      <c r="F154" s="315" t="s">
        <v>307</v>
      </c>
      <c r="G154" s="311"/>
      <c r="H154" s="311"/>
      <c r="I154" s="311"/>
      <c r="J154" s="316">
        <f>BK154</f>
        <v>0</v>
      </c>
      <c r="K154" s="311"/>
      <c r="L154" s="100"/>
      <c r="M154" s="102"/>
      <c r="N154" s="103"/>
      <c r="O154" s="103"/>
      <c r="P154" s="104">
        <f>SUM(P155:P162)</f>
        <v>0</v>
      </c>
      <c r="Q154" s="103"/>
      <c r="R154" s="104">
        <f>SUM(R155:R162)</f>
        <v>0</v>
      </c>
      <c r="S154" s="103"/>
      <c r="T154" s="105">
        <f>SUM(T155:T162)</f>
        <v>0</v>
      </c>
      <c r="AR154" s="101" t="s">
        <v>78</v>
      </c>
      <c r="AT154" s="106" t="s">
        <v>70</v>
      </c>
      <c r="AU154" s="106" t="s">
        <v>78</v>
      </c>
      <c r="AY154" s="101" t="s">
        <v>138</v>
      </c>
      <c r="BK154" s="107">
        <f>SUM(BK155:BK162)</f>
        <v>0</v>
      </c>
    </row>
    <row r="155" spans="1:65" s="2" customFormat="1" ht="48" customHeight="1">
      <c r="A155" s="30"/>
      <c r="B155" s="273"/>
      <c r="C155" s="330" t="s">
        <v>238</v>
      </c>
      <c r="D155" s="330" t="s">
        <v>140</v>
      </c>
      <c r="E155" s="331" t="s">
        <v>309</v>
      </c>
      <c r="F155" s="332" t="s">
        <v>310</v>
      </c>
      <c r="G155" s="333" t="s">
        <v>256</v>
      </c>
      <c r="H155" s="334">
        <v>5.558</v>
      </c>
      <c r="I155" s="108"/>
      <c r="J155" s="335">
        <f>ROUND(I155*H155,2)</f>
        <v>0</v>
      </c>
      <c r="K155" s="332" t="s">
        <v>144</v>
      </c>
      <c r="L155" s="31"/>
      <c r="M155" s="109" t="s">
        <v>3</v>
      </c>
      <c r="N155" s="110" t="s">
        <v>42</v>
      </c>
      <c r="O155" s="49"/>
      <c r="P155" s="111">
        <f>O155*H155</f>
        <v>0</v>
      </c>
      <c r="Q155" s="111">
        <v>0</v>
      </c>
      <c r="R155" s="111">
        <f>Q155*H155</f>
        <v>0</v>
      </c>
      <c r="S155" s="111">
        <v>0</v>
      </c>
      <c r="T155" s="112">
        <f>S155*H155</f>
        <v>0</v>
      </c>
      <c r="U155" s="30"/>
      <c r="V155" s="30"/>
      <c r="W155" s="30"/>
      <c r="X155" s="30"/>
      <c r="Y155" s="30"/>
      <c r="Z155" s="30"/>
      <c r="AA155" s="30"/>
      <c r="AB155" s="30"/>
      <c r="AC155" s="30"/>
      <c r="AD155" s="30"/>
      <c r="AE155" s="30"/>
      <c r="AR155" s="113" t="s">
        <v>90</v>
      </c>
      <c r="AT155" s="113" t="s">
        <v>140</v>
      </c>
      <c r="AU155" s="113" t="s">
        <v>80</v>
      </c>
      <c r="AY155" s="17" t="s">
        <v>138</v>
      </c>
      <c r="BE155" s="114">
        <f>IF(N155="základní",J155,0)</f>
        <v>0</v>
      </c>
      <c r="BF155" s="114">
        <f>IF(N155="snížená",J155,0)</f>
        <v>0</v>
      </c>
      <c r="BG155" s="114">
        <f>IF(N155="zákl. přenesená",J155,0)</f>
        <v>0</v>
      </c>
      <c r="BH155" s="114">
        <f>IF(N155="sníž. přenesená",J155,0)</f>
        <v>0</v>
      </c>
      <c r="BI155" s="114">
        <f>IF(N155="nulová",J155,0)</f>
        <v>0</v>
      </c>
      <c r="BJ155" s="17" t="s">
        <v>78</v>
      </c>
      <c r="BK155" s="114">
        <f>ROUND(I155*H155,2)</f>
        <v>0</v>
      </c>
      <c r="BL155" s="17" t="s">
        <v>90</v>
      </c>
      <c r="BM155" s="113" t="s">
        <v>361</v>
      </c>
    </row>
    <row r="156" spans="1:47" s="2" customFormat="1" ht="96">
      <c r="A156" s="30"/>
      <c r="B156" s="273"/>
      <c r="C156" s="275"/>
      <c r="D156" s="317" t="s">
        <v>146</v>
      </c>
      <c r="E156" s="275"/>
      <c r="F156" s="318" t="s">
        <v>312</v>
      </c>
      <c r="G156" s="275"/>
      <c r="H156" s="275"/>
      <c r="I156" s="275"/>
      <c r="J156" s="275"/>
      <c r="K156" s="275"/>
      <c r="L156" s="31"/>
      <c r="M156" s="115"/>
      <c r="N156" s="116"/>
      <c r="O156" s="49"/>
      <c r="P156" s="49"/>
      <c r="Q156" s="49"/>
      <c r="R156" s="49"/>
      <c r="S156" s="49"/>
      <c r="T156" s="50"/>
      <c r="U156" s="30"/>
      <c r="V156" s="30"/>
      <c r="W156" s="30"/>
      <c r="X156" s="30"/>
      <c r="Y156" s="30"/>
      <c r="Z156" s="30"/>
      <c r="AA156" s="30"/>
      <c r="AB156" s="30"/>
      <c r="AC156" s="30"/>
      <c r="AD156" s="30"/>
      <c r="AE156" s="30"/>
      <c r="AT156" s="17" t="s">
        <v>146</v>
      </c>
      <c r="AU156" s="17" t="s">
        <v>80</v>
      </c>
    </row>
    <row r="157" spans="1:65" s="2" customFormat="1" ht="36" customHeight="1">
      <c r="A157" s="30"/>
      <c r="B157" s="273"/>
      <c r="C157" s="330" t="s">
        <v>8</v>
      </c>
      <c r="D157" s="330" t="s">
        <v>140</v>
      </c>
      <c r="E157" s="331" t="s">
        <v>314</v>
      </c>
      <c r="F157" s="332" t="s">
        <v>315</v>
      </c>
      <c r="G157" s="333" t="s">
        <v>256</v>
      </c>
      <c r="H157" s="334">
        <v>5.558</v>
      </c>
      <c r="I157" s="108"/>
      <c r="J157" s="335">
        <f>ROUND(I157*H157,2)</f>
        <v>0</v>
      </c>
      <c r="K157" s="332" t="s">
        <v>144</v>
      </c>
      <c r="L157" s="31"/>
      <c r="M157" s="109" t="s">
        <v>3</v>
      </c>
      <c r="N157" s="110" t="s">
        <v>42</v>
      </c>
      <c r="O157" s="49"/>
      <c r="P157" s="111">
        <f>O157*H157</f>
        <v>0</v>
      </c>
      <c r="Q157" s="111">
        <v>0</v>
      </c>
      <c r="R157" s="111">
        <f>Q157*H157</f>
        <v>0</v>
      </c>
      <c r="S157" s="111">
        <v>0</v>
      </c>
      <c r="T157" s="112">
        <f>S157*H157</f>
        <v>0</v>
      </c>
      <c r="U157" s="30"/>
      <c r="V157" s="30"/>
      <c r="W157" s="30"/>
      <c r="X157" s="30"/>
      <c r="Y157" s="30"/>
      <c r="Z157" s="30"/>
      <c r="AA157" s="30"/>
      <c r="AB157" s="30"/>
      <c r="AC157" s="30"/>
      <c r="AD157" s="30"/>
      <c r="AE157" s="30"/>
      <c r="AR157" s="113" t="s">
        <v>90</v>
      </c>
      <c r="AT157" s="113" t="s">
        <v>140</v>
      </c>
      <c r="AU157" s="113" t="s">
        <v>80</v>
      </c>
      <c r="AY157" s="17" t="s">
        <v>138</v>
      </c>
      <c r="BE157" s="114">
        <f>IF(N157="základní",J157,0)</f>
        <v>0</v>
      </c>
      <c r="BF157" s="114">
        <f>IF(N157="snížená",J157,0)</f>
        <v>0</v>
      </c>
      <c r="BG157" s="114">
        <f>IF(N157="zákl. přenesená",J157,0)</f>
        <v>0</v>
      </c>
      <c r="BH157" s="114">
        <f>IF(N157="sníž. přenesená",J157,0)</f>
        <v>0</v>
      </c>
      <c r="BI157" s="114">
        <f>IF(N157="nulová",J157,0)</f>
        <v>0</v>
      </c>
      <c r="BJ157" s="17" t="s">
        <v>78</v>
      </c>
      <c r="BK157" s="114">
        <f>ROUND(I157*H157,2)</f>
        <v>0</v>
      </c>
      <c r="BL157" s="17" t="s">
        <v>90</v>
      </c>
      <c r="BM157" s="113" t="s">
        <v>362</v>
      </c>
    </row>
    <row r="158" spans="1:47" s="2" customFormat="1" ht="288">
      <c r="A158" s="30"/>
      <c r="B158" s="273"/>
      <c r="C158" s="275"/>
      <c r="D158" s="317" t="s">
        <v>146</v>
      </c>
      <c r="E158" s="275"/>
      <c r="F158" s="318" t="s">
        <v>317</v>
      </c>
      <c r="G158" s="275"/>
      <c r="H158" s="275"/>
      <c r="I158" s="275"/>
      <c r="J158" s="275"/>
      <c r="K158" s="275"/>
      <c r="L158" s="31"/>
      <c r="M158" s="115"/>
      <c r="N158" s="116"/>
      <c r="O158" s="49"/>
      <c r="P158" s="49"/>
      <c r="Q158" s="49"/>
      <c r="R158" s="49"/>
      <c r="S158" s="49"/>
      <c r="T158" s="50"/>
      <c r="U158" s="30"/>
      <c r="V158" s="30"/>
      <c r="W158" s="30"/>
      <c r="X158" s="30"/>
      <c r="Y158" s="30"/>
      <c r="Z158" s="30"/>
      <c r="AA158" s="30"/>
      <c r="AB158" s="30"/>
      <c r="AC158" s="30"/>
      <c r="AD158" s="30"/>
      <c r="AE158" s="30"/>
      <c r="AT158" s="17" t="s">
        <v>146</v>
      </c>
      <c r="AU158" s="17" t="s">
        <v>80</v>
      </c>
    </row>
    <row r="159" spans="1:65" s="2" customFormat="1" ht="48" customHeight="1">
      <c r="A159" s="30"/>
      <c r="B159" s="273"/>
      <c r="C159" s="330" t="s">
        <v>248</v>
      </c>
      <c r="D159" s="330" t="s">
        <v>140</v>
      </c>
      <c r="E159" s="331" t="s">
        <v>319</v>
      </c>
      <c r="F159" s="332" t="s">
        <v>320</v>
      </c>
      <c r="G159" s="333" t="s">
        <v>256</v>
      </c>
      <c r="H159" s="334">
        <v>44.464</v>
      </c>
      <c r="I159" s="108"/>
      <c r="J159" s="335">
        <f>ROUND(I159*H159,2)</f>
        <v>0</v>
      </c>
      <c r="K159" s="332" t="s">
        <v>144</v>
      </c>
      <c r="L159" s="31"/>
      <c r="M159" s="109" t="s">
        <v>3</v>
      </c>
      <c r="N159" s="110" t="s">
        <v>42</v>
      </c>
      <c r="O159" s="49"/>
      <c r="P159" s="111">
        <f>O159*H159</f>
        <v>0</v>
      </c>
      <c r="Q159" s="111">
        <v>0</v>
      </c>
      <c r="R159" s="111">
        <f>Q159*H159</f>
        <v>0</v>
      </c>
      <c r="S159" s="111">
        <v>0</v>
      </c>
      <c r="T159" s="112">
        <f>S159*H159</f>
        <v>0</v>
      </c>
      <c r="U159" s="30"/>
      <c r="V159" s="30"/>
      <c r="W159" s="30"/>
      <c r="X159" s="30"/>
      <c r="Y159" s="30"/>
      <c r="Z159" s="30"/>
      <c r="AA159" s="30"/>
      <c r="AB159" s="30"/>
      <c r="AC159" s="30"/>
      <c r="AD159" s="30"/>
      <c r="AE159" s="30"/>
      <c r="AR159" s="113" t="s">
        <v>90</v>
      </c>
      <c r="AT159" s="113" t="s">
        <v>140</v>
      </c>
      <c r="AU159" s="113" t="s">
        <v>80</v>
      </c>
      <c r="AY159" s="17" t="s">
        <v>138</v>
      </c>
      <c r="BE159" s="114">
        <f>IF(N159="základní",J159,0)</f>
        <v>0</v>
      </c>
      <c r="BF159" s="114">
        <f>IF(N159="snížená",J159,0)</f>
        <v>0</v>
      </c>
      <c r="BG159" s="114">
        <f>IF(N159="zákl. přenesená",J159,0)</f>
        <v>0</v>
      </c>
      <c r="BH159" s="114">
        <f>IF(N159="sníž. přenesená",J159,0)</f>
        <v>0</v>
      </c>
      <c r="BI159" s="114">
        <f>IF(N159="nulová",J159,0)</f>
        <v>0</v>
      </c>
      <c r="BJ159" s="17" t="s">
        <v>78</v>
      </c>
      <c r="BK159" s="114">
        <f>ROUND(I159*H159,2)</f>
        <v>0</v>
      </c>
      <c r="BL159" s="17" t="s">
        <v>90</v>
      </c>
      <c r="BM159" s="113" t="s">
        <v>363</v>
      </c>
    </row>
    <row r="160" spans="1:47" s="2" customFormat="1" ht="288">
      <c r="A160" s="30"/>
      <c r="B160" s="273"/>
      <c r="C160" s="275"/>
      <c r="D160" s="317" t="s">
        <v>146</v>
      </c>
      <c r="E160" s="275"/>
      <c r="F160" s="318" t="s">
        <v>317</v>
      </c>
      <c r="G160" s="275"/>
      <c r="H160" s="275"/>
      <c r="I160" s="275"/>
      <c r="J160" s="275"/>
      <c r="K160" s="275"/>
      <c r="L160" s="31"/>
      <c r="M160" s="115"/>
      <c r="N160" s="116"/>
      <c r="O160" s="49"/>
      <c r="P160" s="49"/>
      <c r="Q160" s="49"/>
      <c r="R160" s="49"/>
      <c r="S160" s="49"/>
      <c r="T160" s="50"/>
      <c r="U160" s="30"/>
      <c r="V160" s="30"/>
      <c r="W160" s="30"/>
      <c r="X160" s="30"/>
      <c r="Y160" s="30"/>
      <c r="Z160" s="30"/>
      <c r="AA160" s="30"/>
      <c r="AB160" s="30"/>
      <c r="AC160" s="30"/>
      <c r="AD160" s="30"/>
      <c r="AE160" s="30"/>
      <c r="AT160" s="17" t="s">
        <v>146</v>
      </c>
      <c r="AU160" s="17" t="s">
        <v>80</v>
      </c>
    </row>
    <row r="161" spans="2:51" s="13" customFormat="1" ht="12">
      <c r="B161" s="319"/>
      <c r="C161" s="320"/>
      <c r="D161" s="317" t="s">
        <v>148</v>
      </c>
      <c r="E161" s="320"/>
      <c r="F161" s="322" t="s">
        <v>364</v>
      </c>
      <c r="G161" s="320"/>
      <c r="H161" s="323">
        <v>44.464</v>
      </c>
      <c r="I161" s="320"/>
      <c r="J161" s="320"/>
      <c r="K161" s="320"/>
      <c r="L161" s="117"/>
      <c r="M161" s="119"/>
      <c r="N161" s="120"/>
      <c r="O161" s="120"/>
      <c r="P161" s="120"/>
      <c r="Q161" s="120"/>
      <c r="R161" s="120"/>
      <c r="S161" s="120"/>
      <c r="T161" s="121"/>
      <c r="AT161" s="118" t="s">
        <v>148</v>
      </c>
      <c r="AU161" s="118" t="s">
        <v>80</v>
      </c>
      <c r="AV161" s="13" t="s">
        <v>80</v>
      </c>
      <c r="AW161" s="13" t="s">
        <v>4</v>
      </c>
      <c r="AX161" s="13" t="s">
        <v>78</v>
      </c>
      <c r="AY161" s="118" t="s">
        <v>138</v>
      </c>
    </row>
    <row r="162" spans="1:65" s="2" customFormat="1" ht="24" customHeight="1">
      <c r="A162" s="30"/>
      <c r="B162" s="273"/>
      <c r="C162" s="336" t="s">
        <v>253</v>
      </c>
      <c r="D162" s="336" t="s">
        <v>267</v>
      </c>
      <c r="E162" s="337" t="s">
        <v>324</v>
      </c>
      <c r="F162" s="338" t="s">
        <v>325</v>
      </c>
      <c r="G162" s="339" t="s">
        <v>256</v>
      </c>
      <c r="H162" s="340">
        <v>47.88</v>
      </c>
      <c r="I162" s="127"/>
      <c r="J162" s="341">
        <f>ROUND(I162*H162,2)</f>
        <v>0</v>
      </c>
      <c r="K162" s="338" t="s">
        <v>144</v>
      </c>
      <c r="L162" s="128"/>
      <c r="M162" s="129" t="s">
        <v>3</v>
      </c>
      <c r="N162" s="130" t="s">
        <v>42</v>
      </c>
      <c r="O162" s="49"/>
      <c r="P162" s="111">
        <f>O162*H162</f>
        <v>0</v>
      </c>
      <c r="Q162" s="111">
        <v>0</v>
      </c>
      <c r="R162" s="111">
        <f>Q162*H162</f>
        <v>0</v>
      </c>
      <c r="S162" s="111">
        <v>0</v>
      </c>
      <c r="T162" s="112">
        <f>S162*H162</f>
        <v>0</v>
      </c>
      <c r="U162" s="30"/>
      <c r="V162" s="30"/>
      <c r="W162" s="30"/>
      <c r="X162" s="30"/>
      <c r="Y162" s="30"/>
      <c r="Z162" s="30"/>
      <c r="AA162" s="30"/>
      <c r="AB162" s="30"/>
      <c r="AC162" s="30"/>
      <c r="AD162" s="30"/>
      <c r="AE162" s="30"/>
      <c r="AR162" s="113" t="s">
        <v>181</v>
      </c>
      <c r="AT162" s="113" t="s">
        <v>267</v>
      </c>
      <c r="AU162" s="113" t="s">
        <v>80</v>
      </c>
      <c r="AY162" s="17" t="s">
        <v>138</v>
      </c>
      <c r="BE162" s="114">
        <f>IF(N162="základní",J162,0)</f>
        <v>0</v>
      </c>
      <c r="BF162" s="114">
        <f>IF(N162="snížená",J162,0)</f>
        <v>0</v>
      </c>
      <c r="BG162" s="114">
        <f>IF(N162="zákl. přenesená",J162,0)</f>
        <v>0</v>
      </c>
      <c r="BH162" s="114">
        <f>IF(N162="sníž. přenesená",J162,0)</f>
        <v>0</v>
      </c>
      <c r="BI162" s="114">
        <f>IF(N162="nulová",J162,0)</f>
        <v>0</v>
      </c>
      <c r="BJ162" s="17" t="s">
        <v>78</v>
      </c>
      <c r="BK162" s="114">
        <f>ROUND(I162*H162,2)</f>
        <v>0</v>
      </c>
      <c r="BL162" s="17" t="s">
        <v>90</v>
      </c>
      <c r="BM162" s="113" t="s">
        <v>365</v>
      </c>
    </row>
    <row r="163" spans="2:63" s="12" customFormat="1" ht="22.95" customHeight="1">
      <c r="B163" s="310"/>
      <c r="C163" s="311"/>
      <c r="D163" s="312" t="s">
        <v>70</v>
      </c>
      <c r="E163" s="315" t="s">
        <v>327</v>
      </c>
      <c r="F163" s="315" t="s">
        <v>328</v>
      </c>
      <c r="G163" s="311"/>
      <c r="H163" s="311"/>
      <c r="I163" s="311"/>
      <c r="J163" s="316">
        <f>BK163</f>
        <v>0</v>
      </c>
      <c r="K163" s="311"/>
      <c r="L163" s="100"/>
      <c r="M163" s="102"/>
      <c r="N163" s="103"/>
      <c r="O163" s="103"/>
      <c r="P163" s="104">
        <f>P164</f>
        <v>0</v>
      </c>
      <c r="Q163" s="103"/>
      <c r="R163" s="104">
        <f>R164</f>
        <v>0</v>
      </c>
      <c r="S163" s="103"/>
      <c r="T163" s="105">
        <f>T164</f>
        <v>0</v>
      </c>
      <c r="AR163" s="101" t="s">
        <v>78</v>
      </c>
      <c r="AT163" s="106" t="s">
        <v>70</v>
      </c>
      <c r="AU163" s="106" t="s">
        <v>78</v>
      </c>
      <c r="AY163" s="101" t="s">
        <v>138</v>
      </c>
      <c r="BK163" s="107">
        <f>BK164</f>
        <v>0</v>
      </c>
    </row>
    <row r="164" spans="1:65" s="2" customFormat="1" ht="24" customHeight="1">
      <c r="A164" s="30"/>
      <c r="B164" s="273"/>
      <c r="C164" s="330" t="s">
        <v>260</v>
      </c>
      <c r="D164" s="330" t="s">
        <v>140</v>
      </c>
      <c r="E164" s="331" t="s">
        <v>330</v>
      </c>
      <c r="F164" s="332" t="s">
        <v>331</v>
      </c>
      <c r="G164" s="333" t="s">
        <v>256</v>
      </c>
      <c r="H164" s="334">
        <v>180.316</v>
      </c>
      <c r="I164" s="108"/>
      <c r="J164" s="335">
        <f>ROUND(I164*H164,2)</f>
        <v>0</v>
      </c>
      <c r="K164" s="332" t="s">
        <v>144</v>
      </c>
      <c r="L164" s="31"/>
      <c r="M164" s="131" t="s">
        <v>3</v>
      </c>
      <c r="N164" s="132" t="s">
        <v>42</v>
      </c>
      <c r="O164" s="133"/>
      <c r="P164" s="134">
        <f>O164*H164</f>
        <v>0</v>
      </c>
      <c r="Q164" s="134">
        <v>0</v>
      </c>
      <c r="R164" s="134">
        <f>Q164*H164</f>
        <v>0</v>
      </c>
      <c r="S164" s="134">
        <v>0</v>
      </c>
      <c r="T164" s="135">
        <f>S164*H164</f>
        <v>0</v>
      </c>
      <c r="U164" s="30"/>
      <c r="V164" s="30"/>
      <c r="W164" s="30"/>
      <c r="X164" s="30"/>
      <c r="Y164" s="30"/>
      <c r="Z164" s="30"/>
      <c r="AA164" s="30"/>
      <c r="AB164" s="30"/>
      <c r="AC164" s="30"/>
      <c r="AD164" s="30"/>
      <c r="AE164" s="30"/>
      <c r="AR164" s="113" t="s">
        <v>90</v>
      </c>
      <c r="AT164" s="113" t="s">
        <v>140</v>
      </c>
      <c r="AU164" s="113" t="s">
        <v>80</v>
      </c>
      <c r="AY164" s="17" t="s">
        <v>138</v>
      </c>
      <c r="BE164" s="114">
        <f>IF(N164="základní",J164,0)</f>
        <v>0</v>
      </c>
      <c r="BF164" s="114">
        <f>IF(N164="snížená",J164,0)</f>
        <v>0</v>
      </c>
      <c r="BG164" s="114">
        <f>IF(N164="zákl. přenesená",J164,0)</f>
        <v>0</v>
      </c>
      <c r="BH164" s="114">
        <f>IF(N164="sníž. přenesená",J164,0)</f>
        <v>0</v>
      </c>
      <c r="BI164" s="114">
        <f>IF(N164="nulová",J164,0)</f>
        <v>0</v>
      </c>
      <c r="BJ164" s="17" t="s">
        <v>78</v>
      </c>
      <c r="BK164" s="114">
        <f>ROUND(I164*H164,2)</f>
        <v>0</v>
      </c>
      <c r="BL164" s="17" t="s">
        <v>90</v>
      </c>
      <c r="BM164" s="113" t="s">
        <v>366</v>
      </c>
    </row>
    <row r="165" spans="1:31" s="2" customFormat="1" ht="6.9" customHeight="1">
      <c r="A165" s="30"/>
      <c r="B165" s="301"/>
      <c r="C165" s="302"/>
      <c r="D165" s="302"/>
      <c r="E165" s="302"/>
      <c r="F165" s="302"/>
      <c r="G165" s="302"/>
      <c r="H165" s="302"/>
      <c r="I165" s="302"/>
      <c r="J165" s="302"/>
      <c r="K165" s="302"/>
      <c r="L165" s="31"/>
      <c r="M165" s="30"/>
      <c r="O165" s="30"/>
      <c r="P165" s="30"/>
      <c r="Q165" s="30"/>
      <c r="R165" s="30"/>
      <c r="S165" s="30"/>
      <c r="T165" s="30"/>
      <c r="U165" s="30"/>
      <c r="V165" s="30"/>
      <c r="W165" s="30"/>
      <c r="X165" s="30"/>
      <c r="Y165" s="30"/>
      <c r="Z165" s="30"/>
      <c r="AA165" s="30"/>
      <c r="AB165" s="30"/>
      <c r="AC165" s="30"/>
      <c r="AD165" s="30"/>
      <c r="AE165" s="30"/>
    </row>
  </sheetData>
  <sheetProtection algorithmName="SHA-512" hashValue="D+5S3vWDOielQJDxElC7nNW+eyCZmzrp7bDVVmbW+0pVVh/OKLb8BnVEHQsf1Fat2iyTyIpaXMqhOGTsF/lQfQ==" saltValue="R705QUpCsGZeK2EFjkG2QQ==" spinCount="100000" sheet="1" objects="1" scenarios="1"/>
  <autoFilter ref="C90:K164"/>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39"/>
  <sheetViews>
    <sheetView showGridLines="0" workbookViewId="0" topLeftCell="A1">
      <selection activeCell="J134" sqref="J13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89</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2:12" s="1" customFormat="1" ht="12" customHeight="1">
      <c r="B8" s="279"/>
      <c r="C8" s="280"/>
      <c r="D8" s="276" t="s">
        <v>109</v>
      </c>
      <c r="E8" s="280"/>
      <c r="F8" s="280"/>
      <c r="G8" s="280"/>
      <c r="H8" s="280"/>
      <c r="I8" s="280"/>
      <c r="J8" s="280"/>
      <c r="K8" s="280"/>
      <c r="L8" s="20"/>
    </row>
    <row r="9" spans="1:31" s="2" customFormat="1" ht="16.5" customHeight="1">
      <c r="A9" s="30"/>
      <c r="B9" s="273"/>
      <c r="C9" s="275"/>
      <c r="D9" s="275"/>
      <c r="E9" s="277" t="s">
        <v>110</v>
      </c>
      <c r="F9" s="281"/>
      <c r="G9" s="281"/>
      <c r="H9" s="281"/>
      <c r="I9" s="275"/>
      <c r="J9" s="275"/>
      <c r="K9" s="275"/>
      <c r="L9" s="90"/>
      <c r="S9" s="30"/>
      <c r="T9" s="30"/>
      <c r="U9" s="30"/>
      <c r="V9" s="30"/>
      <c r="W9" s="30"/>
      <c r="X9" s="30"/>
      <c r="Y9" s="30"/>
      <c r="Z9" s="30"/>
      <c r="AA9" s="30"/>
      <c r="AB9" s="30"/>
      <c r="AC9" s="30"/>
      <c r="AD9" s="30"/>
      <c r="AE9" s="30"/>
    </row>
    <row r="10" spans="1:31" s="2" customFormat="1" ht="12" customHeight="1">
      <c r="A10" s="30"/>
      <c r="B10" s="273"/>
      <c r="C10" s="275"/>
      <c r="D10" s="276" t="s">
        <v>111</v>
      </c>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6.5" customHeight="1">
      <c r="A11" s="30"/>
      <c r="B11" s="273"/>
      <c r="C11" s="275"/>
      <c r="D11" s="275"/>
      <c r="E11" s="282" t="s">
        <v>367</v>
      </c>
      <c r="F11" s="281"/>
      <c r="G11" s="281"/>
      <c r="H11" s="281"/>
      <c r="I11" s="275"/>
      <c r="J11" s="275"/>
      <c r="K11" s="275"/>
      <c r="L11" s="90"/>
      <c r="S11" s="30"/>
      <c r="T11" s="30"/>
      <c r="U11" s="30"/>
      <c r="V11" s="30"/>
      <c r="W11" s="30"/>
      <c r="X11" s="30"/>
      <c r="Y11" s="30"/>
      <c r="Z11" s="30"/>
      <c r="AA11" s="30"/>
      <c r="AB11" s="30"/>
      <c r="AC11" s="30"/>
      <c r="AD11" s="30"/>
      <c r="AE11" s="30"/>
    </row>
    <row r="12" spans="1:31" s="2" customFormat="1" ht="12">
      <c r="A12" s="30"/>
      <c r="B12" s="273"/>
      <c r="C12" s="275"/>
      <c r="D12" s="275"/>
      <c r="E12" s="275"/>
      <c r="F12" s="275"/>
      <c r="G12" s="275"/>
      <c r="H12" s="275"/>
      <c r="I12" s="275"/>
      <c r="J12" s="275"/>
      <c r="K12" s="275"/>
      <c r="L12" s="90"/>
      <c r="S12" s="30"/>
      <c r="T12" s="30"/>
      <c r="U12" s="30"/>
      <c r="V12" s="30"/>
      <c r="W12" s="30"/>
      <c r="X12" s="30"/>
      <c r="Y12" s="30"/>
      <c r="Z12" s="30"/>
      <c r="AA12" s="30"/>
      <c r="AB12" s="30"/>
      <c r="AC12" s="30"/>
      <c r="AD12" s="30"/>
      <c r="AE12" s="30"/>
    </row>
    <row r="13" spans="1:31" s="2" customFormat="1" ht="12" customHeight="1">
      <c r="A13" s="30"/>
      <c r="B13" s="273"/>
      <c r="C13" s="275"/>
      <c r="D13" s="276" t="s">
        <v>19</v>
      </c>
      <c r="E13" s="275"/>
      <c r="F13" s="283" t="s">
        <v>20</v>
      </c>
      <c r="G13" s="275"/>
      <c r="H13" s="275"/>
      <c r="I13" s="276" t="s">
        <v>21</v>
      </c>
      <c r="J13" s="283" t="s">
        <v>3</v>
      </c>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22</v>
      </c>
      <c r="E14" s="275"/>
      <c r="F14" s="283" t="s">
        <v>23</v>
      </c>
      <c r="G14" s="275"/>
      <c r="H14" s="275"/>
      <c r="I14" s="276" t="s">
        <v>24</v>
      </c>
      <c r="J14" s="284">
        <f>'Rekapitulace stavby'!AN8</f>
        <v>43692</v>
      </c>
      <c r="K14" s="275"/>
      <c r="L14" s="90"/>
      <c r="S14" s="30"/>
      <c r="T14" s="30"/>
      <c r="U14" s="30"/>
      <c r="V14" s="30"/>
      <c r="W14" s="30"/>
      <c r="X14" s="30"/>
      <c r="Y14" s="30"/>
      <c r="Z14" s="30"/>
      <c r="AA14" s="30"/>
      <c r="AB14" s="30"/>
      <c r="AC14" s="30"/>
      <c r="AD14" s="30"/>
      <c r="AE14" s="30"/>
    </row>
    <row r="15" spans="1:31" s="2" customFormat="1" ht="10.95" customHeight="1">
      <c r="A15" s="30"/>
      <c r="B15" s="273"/>
      <c r="C15" s="275"/>
      <c r="D15" s="275"/>
      <c r="E15" s="275"/>
      <c r="F15" s="275"/>
      <c r="G15" s="275"/>
      <c r="H15" s="275"/>
      <c r="I15" s="275"/>
      <c r="J15" s="275"/>
      <c r="K15" s="275"/>
      <c r="L15" s="90"/>
      <c r="S15" s="30"/>
      <c r="T15" s="30"/>
      <c r="U15" s="30"/>
      <c r="V15" s="30"/>
      <c r="W15" s="30"/>
      <c r="X15" s="30"/>
      <c r="Y15" s="30"/>
      <c r="Z15" s="30"/>
      <c r="AA15" s="30"/>
      <c r="AB15" s="30"/>
      <c r="AC15" s="30"/>
      <c r="AD15" s="30"/>
      <c r="AE15" s="30"/>
    </row>
    <row r="16" spans="1:31" s="2" customFormat="1" ht="12" customHeight="1">
      <c r="A16" s="30"/>
      <c r="B16" s="273"/>
      <c r="C16" s="275"/>
      <c r="D16" s="276" t="s">
        <v>25</v>
      </c>
      <c r="E16" s="275"/>
      <c r="F16" s="275"/>
      <c r="G16" s="275"/>
      <c r="H16" s="275"/>
      <c r="I16" s="276" t="s">
        <v>26</v>
      </c>
      <c r="J16" s="283" t="str">
        <f>IF('Rekapitulace stavby'!AN10="","",'Rekapitulace stavby'!AN10)</f>
        <v/>
      </c>
      <c r="K16" s="275"/>
      <c r="L16" s="90"/>
      <c r="S16" s="30"/>
      <c r="T16" s="30"/>
      <c r="U16" s="30"/>
      <c r="V16" s="30"/>
      <c r="W16" s="30"/>
      <c r="X16" s="30"/>
      <c r="Y16" s="30"/>
      <c r="Z16" s="30"/>
      <c r="AA16" s="30"/>
      <c r="AB16" s="30"/>
      <c r="AC16" s="30"/>
      <c r="AD16" s="30"/>
      <c r="AE16" s="30"/>
    </row>
    <row r="17" spans="1:31" s="2" customFormat="1" ht="18" customHeight="1">
      <c r="A17" s="30"/>
      <c r="B17" s="273"/>
      <c r="C17" s="275"/>
      <c r="D17" s="275"/>
      <c r="E17" s="283" t="str">
        <f>IF('Rekapitulace stavby'!E11="","",'Rekapitulace stavby'!E11)</f>
        <v xml:space="preserve"> </v>
      </c>
      <c r="F17" s="275"/>
      <c r="G17" s="275"/>
      <c r="H17" s="275"/>
      <c r="I17" s="276" t="s">
        <v>28</v>
      </c>
      <c r="J17" s="283" t="str">
        <f>IF('Rekapitulace stavby'!AN11="","",'Rekapitulace stavby'!AN11)</f>
        <v/>
      </c>
      <c r="K17" s="275"/>
      <c r="L17" s="90"/>
      <c r="S17" s="30"/>
      <c r="T17" s="30"/>
      <c r="U17" s="30"/>
      <c r="V17" s="30"/>
      <c r="W17" s="30"/>
      <c r="X17" s="30"/>
      <c r="Y17" s="30"/>
      <c r="Z17" s="30"/>
      <c r="AA17" s="30"/>
      <c r="AB17" s="30"/>
      <c r="AC17" s="30"/>
      <c r="AD17" s="30"/>
      <c r="AE17" s="30"/>
    </row>
    <row r="18" spans="1:31" s="2" customFormat="1" ht="6.9" customHeight="1">
      <c r="A18" s="30"/>
      <c r="B18" s="273"/>
      <c r="C18" s="275"/>
      <c r="D18" s="275"/>
      <c r="E18" s="275"/>
      <c r="F18" s="275"/>
      <c r="G18" s="275"/>
      <c r="H18" s="275"/>
      <c r="I18" s="275"/>
      <c r="J18" s="275"/>
      <c r="K18" s="275"/>
      <c r="L18" s="90"/>
      <c r="S18" s="30"/>
      <c r="T18" s="30"/>
      <c r="U18" s="30"/>
      <c r="V18" s="30"/>
      <c r="W18" s="30"/>
      <c r="X18" s="30"/>
      <c r="Y18" s="30"/>
      <c r="Z18" s="30"/>
      <c r="AA18" s="30"/>
      <c r="AB18" s="30"/>
      <c r="AC18" s="30"/>
      <c r="AD18" s="30"/>
      <c r="AE18" s="30"/>
    </row>
    <row r="19" spans="1:31" s="2" customFormat="1" ht="12" customHeight="1">
      <c r="A19" s="30"/>
      <c r="B19" s="273"/>
      <c r="C19" s="275"/>
      <c r="D19" s="276" t="s">
        <v>29</v>
      </c>
      <c r="E19" s="275"/>
      <c r="F19" s="275"/>
      <c r="G19" s="275"/>
      <c r="H19" s="275"/>
      <c r="I19" s="276" t="s">
        <v>26</v>
      </c>
      <c r="J19" s="217" t="str">
        <f>'Rekapitulace stavby'!AN13</f>
        <v>Vyplň údaj</v>
      </c>
      <c r="K19" s="275"/>
      <c r="L19" s="90"/>
      <c r="S19" s="30"/>
      <c r="T19" s="30"/>
      <c r="U19" s="30"/>
      <c r="V19" s="30"/>
      <c r="W19" s="30"/>
      <c r="X19" s="30"/>
      <c r="Y19" s="30"/>
      <c r="Z19" s="30"/>
      <c r="AA19" s="30"/>
      <c r="AB19" s="30"/>
      <c r="AC19" s="30"/>
      <c r="AD19" s="30"/>
      <c r="AE19" s="30"/>
    </row>
    <row r="20" spans="1:31" s="2" customFormat="1" ht="18" customHeight="1">
      <c r="A20" s="30"/>
      <c r="B20" s="273"/>
      <c r="C20" s="275"/>
      <c r="D20" s="275"/>
      <c r="E20" s="252" t="str">
        <f>'Rekapitulace stavby'!E14</f>
        <v>Vyplň údaj</v>
      </c>
      <c r="F20" s="303"/>
      <c r="G20" s="303"/>
      <c r="H20" s="303"/>
      <c r="I20" s="276" t="s">
        <v>28</v>
      </c>
      <c r="J20" s="217" t="str">
        <f>'Rekapitulace stavby'!AN14</f>
        <v>Vyplň údaj</v>
      </c>
      <c r="K20" s="275"/>
      <c r="L20" s="90"/>
      <c r="S20" s="30"/>
      <c r="T20" s="30"/>
      <c r="U20" s="30"/>
      <c r="V20" s="30"/>
      <c r="W20" s="30"/>
      <c r="X20" s="30"/>
      <c r="Y20" s="30"/>
      <c r="Z20" s="30"/>
      <c r="AA20" s="30"/>
      <c r="AB20" s="30"/>
      <c r="AC20" s="30"/>
      <c r="AD20" s="30"/>
      <c r="AE20" s="30"/>
    </row>
    <row r="21" spans="1:31" s="2" customFormat="1" ht="6.9" customHeight="1">
      <c r="A21" s="30"/>
      <c r="B21" s="273"/>
      <c r="C21" s="275"/>
      <c r="D21" s="275"/>
      <c r="E21" s="275"/>
      <c r="F21" s="275"/>
      <c r="G21" s="275"/>
      <c r="H21" s="275"/>
      <c r="I21" s="275"/>
      <c r="J21" s="275"/>
      <c r="K21" s="275"/>
      <c r="L21" s="90"/>
      <c r="S21" s="30"/>
      <c r="T21" s="30"/>
      <c r="U21" s="30"/>
      <c r="V21" s="30"/>
      <c r="W21" s="30"/>
      <c r="X21" s="30"/>
      <c r="Y21" s="30"/>
      <c r="Z21" s="30"/>
      <c r="AA21" s="30"/>
      <c r="AB21" s="30"/>
      <c r="AC21" s="30"/>
      <c r="AD21" s="30"/>
      <c r="AE21" s="30"/>
    </row>
    <row r="22" spans="1:31" s="2" customFormat="1" ht="12" customHeight="1">
      <c r="A22" s="30"/>
      <c r="B22" s="273"/>
      <c r="C22" s="275"/>
      <c r="D22" s="276" t="s">
        <v>31</v>
      </c>
      <c r="E22" s="275"/>
      <c r="F22" s="275"/>
      <c r="G22" s="275"/>
      <c r="H22" s="275"/>
      <c r="I22" s="276" t="s">
        <v>26</v>
      </c>
      <c r="J22" s="283" t="s">
        <v>32</v>
      </c>
      <c r="K22" s="275"/>
      <c r="L22" s="90"/>
      <c r="S22" s="30"/>
      <c r="T22" s="30"/>
      <c r="U22" s="30"/>
      <c r="V22" s="30"/>
      <c r="W22" s="30"/>
      <c r="X22" s="30"/>
      <c r="Y22" s="30"/>
      <c r="Z22" s="30"/>
      <c r="AA22" s="30"/>
      <c r="AB22" s="30"/>
      <c r="AC22" s="30"/>
      <c r="AD22" s="30"/>
      <c r="AE22" s="30"/>
    </row>
    <row r="23" spans="1:31" s="2" customFormat="1" ht="18" customHeight="1">
      <c r="A23" s="30"/>
      <c r="B23" s="273"/>
      <c r="C23" s="275"/>
      <c r="D23" s="275"/>
      <c r="E23" s="283" t="s">
        <v>888</v>
      </c>
      <c r="F23" s="275"/>
      <c r="G23" s="275"/>
      <c r="H23" s="275"/>
      <c r="I23" s="276" t="s">
        <v>28</v>
      </c>
      <c r="J23" s="283" t="s">
        <v>3</v>
      </c>
      <c r="K23" s="275"/>
      <c r="L23" s="90"/>
      <c r="S23" s="30"/>
      <c r="T23" s="30"/>
      <c r="U23" s="30"/>
      <c r="V23" s="30"/>
      <c r="W23" s="30"/>
      <c r="X23" s="30"/>
      <c r="Y23" s="30"/>
      <c r="Z23" s="30"/>
      <c r="AA23" s="30"/>
      <c r="AB23" s="30"/>
      <c r="AC23" s="30"/>
      <c r="AD23" s="30"/>
      <c r="AE23" s="30"/>
    </row>
    <row r="24" spans="1:31" s="2" customFormat="1" ht="6.9" customHeight="1">
      <c r="A24" s="30"/>
      <c r="B24" s="273"/>
      <c r="C24" s="275"/>
      <c r="D24" s="275"/>
      <c r="E24" s="275"/>
      <c r="F24" s="275"/>
      <c r="G24" s="275"/>
      <c r="H24" s="275"/>
      <c r="I24" s="275"/>
      <c r="J24" s="275"/>
      <c r="K24" s="275"/>
      <c r="L24" s="90"/>
      <c r="S24" s="30"/>
      <c r="T24" s="30"/>
      <c r="U24" s="30"/>
      <c r="V24" s="30"/>
      <c r="W24" s="30"/>
      <c r="X24" s="30"/>
      <c r="Y24" s="30"/>
      <c r="Z24" s="30"/>
      <c r="AA24" s="30"/>
      <c r="AB24" s="30"/>
      <c r="AC24" s="30"/>
      <c r="AD24" s="30"/>
      <c r="AE24" s="30"/>
    </row>
    <row r="25" spans="1:31" s="2" customFormat="1" ht="12" customHeight="1">
      <c r="A25" s="30"/>
      <c r="B25" s="273"/>
      <c r="C25" s="275"/>
      <c r="D25" s="276" t="s">
        <v>34</v>
      </c>
      <c r="E25" s="275"/>
      <c r="F25" s="275"/>
      <c r="G25" s="275"/>
      <c r="H25" s="275"/>
      <c r="I25" s="276" t="s">
        <v>26</v>
      </c>
      <c r="J25" s="283" t="str">
        <f>IF('Rekapitulace stavby'!AN19="","",'Rekapitulace stavby'!AN19)</f>
        <v/>
      </c>
      <c r="K25" s="275"/>
      <c r="L25" s="90"/>
      <c r="S25" s="30"/>
      <c r="T25" s="30"/>
      <c r="U25" s="30"/>
      <c r="V25" s="30"/>
      <c r="W25" s="30"/>
      <c r="X25" s="30"/>
      <c r="Y25" s="30"/>
      <c r="Z25" s="30"/>
      <c r="AA25" s="30"/>
      <c r="AB25" s="30"/>
      <c r="AC25" s="30"/>
      <c r="AD25" s="30"/>
      <c r="AE25" s="30"/>
    </row>
    <row r="26" spans="1:31" s="2" customFormat="1" ht="18" customHeight="1">
      <c r="A26" s="30"/>
      <c r="B26" s="273"/>
      <c r="C26" s="275"/>
      <c r="D26" s="275"/>
      <c r="E26" s="283" t="str">
        <f>IF('Rekapitulace stavby'!E20="","",'Rekapitulace stavby'!E20)</f>
        <v xml:space="preserve"> </v>
      </c>
      <c r="F26" s="275"/>
      <c r="G26" s="275"/>
      <c r="H26" s="275"/>
      <c r="I26" s="276" t="s">
        <v>28</v>
      </c>
      <c r="J26" s="283" t="str">
        <f>IF('Rekapitulace stavby'!AN20="","",'Rekapitulace stavby'!AN20)</f>
        <v/>
      </c>
      <c r="K26" s="275"/>
      <c r="L26" s="90"/>
      <c r="S26" s="30"/>
      <c r="T26" s="30"/>
      <c r="U26" s="30"/>
      <c r="V26" s="30"/>
      <c r="W26" s="30"/>
      <c r="X26" s="30"/>
      <c r="Y26" s="30"/>
      <c r="Z26" s="30"/>
      <c r="AA26" s="30"/>
      <c r="AB26" s="30"/>
      <c r="AC26" s="30"/>
      <c r="AD26" s="30"/>
      <c r="AE26" s="30"/>
    </row>
    <row r="27" spans="1:31" s="2" customFormat="1" ht="6.9" customHeight="1">
      <c r="A27" s="30"/>
      <c r="B27" s="273"/>
      <c r="C27" s="275"/>
      <c r="D27" s="275"/>
      <c r="E27" s="275"/>
      <c r="F27" s="275"/>
      <c r="G27" s="275"/>
      <c r="H27" s="275"/>
      <c r="I27" s="275"/>
      <c r="J27" s="275"/>
      <c r="K27" s="275"/>
      <c r="L27" s="90"/>
      <c r="S27" s="30"/>
      <c r="T27" s="30"/>
      <c r="U27" s="30"/>
      <c r="V27" s="30"/>
      <c r="W27" s="30"/>
      <c r="X27" s="30"/>
      <c r="Y27" s="30"/>
      <c r="Z27" s="30"/>
      <c r="AA27" s="30"/>
      <c r="AB27" s="30"/>
      <c r="AC27" s="30"/>
      <c r="AD27" s="30"/>
      <c r="AE27" s="30"/>
    </row>
    <row r="28" spans="1:31" s="2" customFormat="1" ht="12" customHeight="1">
      <c r="A28" s="30"/>
      <c r="B28" s="273"/>
      <c r="C28" s="275"/>
      <c r="D28" s="276" t="s">
        <v>35</v>
      </c>
      <c r="E28" s="275"/>
      <c r="F28" s="275"/>
      <c r="G28" s="275"/>
      <c r="H28" s="275"/>
      <c r="I28" s="275"/>
      <c r="J28" s="275"/>
      <c r="K28" s="275"/>
      <c r="L28" s="90"/>
      <c r="S28" s="30"/>
      <c r="T28" s="30"/>
      <c r="U28" s="30"/>
      <c r="V28" s="30"/>
      <c r="W28" s="30"/>
      <c r="X28" s="30"/>
      <c r="Y28" s="30"/>
      <c r="Z28" s="30"/>
      <c r="AA28" s="30"/>
      <c r="AB28" s="30"/>
      <c r="AC28" s="30"/>
      <c r="AD28" s="30"/>
      <c r="AE28" s="30"/>
    </row>
    <row r="29" spans="1:31" s="8" customFormat="1" ht="16.5" customHeight="1">
      <c r="A29" s="91"/>
      <c r="B29" s="344"/>
      <c r="C29" s="345"/>
      <c r="D29" s="345"/>
      <c r="E29" s="346" t="s">
        <v>3</v>
      </c>
      <c r="F29" s="346"/>
      <c r="G29" s="346"/>
      <c r="H29" s="346"/>
      <c r="I29" s="345"/>
      <c r="J29" s="345"/>
      <c r="K29" s="345"/>
      <c r="L29" s="92"/>
      <c r="S29" s="91"/>
      <c r="T29" s="91"/>
      <c r="U29" s="91"/>
      <c r="V29" s="91"/>
      <c r="W29" s="91"/>
      <c r="X29" s="91"/>
      <c r="Y29" s="91"/>
      <c r="Z29" s="91"/>
      <c r="AA29" s="91"/>
      <c r="AB29" s="91"/>
      <c r="AC29" s="91"/>
      <c r="AD29" s="91"/>
      <c r="AE29" s="91"/>
    </row>
    <row r="30" spans="1:31" s="2" customFormat="1" ht="6.9" customHeight="1">
      <c r="A30" s="30"/>
      <c r="B30" s="273"/>
      <c r="C30" s="275"/>
      <c r="D30" s="275"/>
      <c r="E30" s="275"/>
      <c r="F30" s="275"/>
      <c r="G30" s="275"/>
      <c r="H30" s="275"/>
      <c r="I30" s="275"/>
      <c r="J30" s="275"/>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25.35" customHeight="1">
      <c r="A32" s="30"/>
      <c r="B32" s="273"/>
      <c r="C32" s="275"/>
      <c r="D32" s="348" t="s">
        <v>37</v>
      </c>
      <c r="E32" s="275"/>
      <c r="F32" s="275"/>
      <c r="G32" s="275"/>
      <c r="H32" s="275"/>
      <c r="I32" s="275"/>
      <c r="J32" s="290">
        <f>ROUND(J90,2)</f>
        <v>0</v>
      </c>
      <c r="K32" s="275"/>
      <c r="L32" s="90"/>
      <c r="S32" s="30"/>
      <c r="T32" s="30"/>
      <c r="U32" s="30"/>
      <c r="V32" s="30"/>
      <c r="W32" s="30"/>
      <c r="X32" s="30"/>
      <c r="Y32" s="30"/>
      <c r="Z32" s="30"/>
      <c r="AA32" s="30"/>
      <c r="AB32" s="30"/>
      <c r="AC32" s="30"/>
      <c r="AD32" s="30"/>
      <c r="AE32" s="30"/>
    </row>
    <row r="33" spans="1:31" s="2" customFormat="1" ht="6.9" customHeight="1">
      <c r="A33" s="30"/>
      <c r="B33" s="273"/>
      <c r="C33" s="275"/>
      <c r="D33" s="347"/>
      <c r="E33" s="347"/>
      <c r="F33" s="347"/>
      <c r="G33" s="347"/>
      <c r="H33" s="347"/>
      <c r="I33" s="347"/>
      <c r="J33" s="347"/>
      <c r="K33" s="347"/>
      <c r="L33" s="90"/>
      <c r="S33" s="30"/>
      <c r="T33" s="30"/>
      <c r="U33" s="30"/>
      <c r="V33" s="30"/>
      <c r="W33" s="30"/>
      <c r="X33" s="30"/>
      <c r="Y33" s="30"/>
      <c r="Z33" s="30"/>
      <c r="AA33" s="30"/>
      <c r="AB33" s="30"/>
      <c r="AC33" s="30"/>
      <c r="AD33" s="30"/>
      <c r="AE33" s="30"/>
    </row>
    <row r="34" spans="1:31" s="2" customFormat="1" ht="14.4" customHeight="1">
      <c r="A34" s="30"/>
      <c r="B34" s="273"/>
      <c r="C34" s="275"/>
      <c r="D34" s="275"/>
      <c r="E34" s="275"/>
      <c r="F34" s="349" t="s">
        <v>39</v>
      </c>
      <c r="G34" s="275"/>
      <c r="H34" s="275"/>
      <c r="I34" s="349" t="s">
        <v>38</v>
      </c>
      <c r="J34" s="349" t="s">
        <v>40</v>
      </c>
      <c r="K34" s="275"/>
      <c r="L34" s="90"/>
      <c r="S34" s="30"/>
      <c r="T34" s="30"/>
      <c r="U34" s="30"/>
      <c r="V34" s="30"/>
      <c r="W34" s="30"/>
      <c r="X34" s="30"/>
      <c r="Y34" s="30"/>
      <c r="Z34" s="30"/>
      <c r="AA34" s="30"/>
      <c r="AB34" s="30"/>
      <c r="AC34" s="30"/>
      <c r="AD34" s="30"/>
      <c r="AE34" s="30"/>
    </row>
    <row r="35" spans="1:31" s="2" customFormat="1" ht="14.4" customHeight="1">
      <c r="A35" s="30"/>
      <c r="B35" s="273"/>
      <c r="C35" s="275"/>
      <c r="D35" s="350" t="s">
        <v>41</v>
      </c>
      <c r="E35" s="276" t="s">
        <v>42</v>
      </c>
      <c r="F35" s="351">
        <f>ROUND((SUM(BE90:BE138)),2)</f>
        <v>0</v>
      </c>
      <c r="G35" s="275"/>
      <c r="H35" s="275"/>
      <c r="I35" s="352">
        <v>0.21</v>
      </c>
      <c r="J35" s="351">
        <f>ROUND(((SUM(BE90:BE138))*I35),2)</f>
        <v>0</v>
      </c>
      <c r="K35" s="275"/>
      <c r="L35" s="90"/>
      <c r="S35" s="30"/>
      <c r="T35" s="30"/>
      <c r="U35" s="30"/>
      <c r="V35" s="30"/>
      <c r="W35" s="30"/>
      <c r="X35" s="30"/>
      <c r="Y35" s="30"/>
      <c r="Z35" s="30"/>
      <c r="AA35" s="30"/>
      <c r="AB35" s="30"/>
      <c r="AC35" s="30"/>
      <c r="AD35" s="30"/>
      <c r="AE35" s="30"/>
    </row>
    <row r="36" spans="1:31" s="2" customFormat="1" ht="14.4" customHeight="1">
      <c r="A36" s="30"/>
      <c r="B36" s="273"/>
      <c r="C36" s="275"/>
      <c r="D36" s="275"/>
      <c r="E36" s="276" t="s">
        <v>43</v>
      </c>
      <c r="F36" s="351">
        <f>ROUND((SUM(BF90:BF138)),2)</f>
        <v>0</v>
      </c>
      <c r="G36" s="275"/>
      <c r="H36" s="275"/>
      <c r="I36" s="352">
        <v>0.15</v>
      </c>
      <c r="J36" s="351">
        <f>ROUND(((SUM(BF90:BF138))*I36),2)</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44</v>
      </c>
      <c r="F37" s="351">
        <f>ROUND((SUM(BG90:BG138)),2)</f>
        <v>0</v>
      </c>
      <c r="G37" s="275"/>
      <c r="H37" s="275"/>
      <c r="I37" s="352">
        <v>0.21</v>
      </c>
      <c r="J37" s="351">
        <f>0</f>
        <v>0</v>
      </c>
      <c r="K37" s="275"/>
      <c r="L37" s="90"/>
      <c r="S37" s="30"/>
      <c r="T37" s="30"/>
      <c r="U37" s="30"/>
      <c r="V37" s="30"/>
      <c r="W37" s="30"/>
      <c r="X37" s="30"/>
      <c r="Y37" s="30"/>
      <c r="Z37" s="30"/>
      <c r="AA37" s="30"/>
      <c r="AB37" s="30"/>
      <c r="AC37" s="30"/>
      <c r="AD37" s="30"/>
      <c r="AE37" s="30"/>
    </row>
    <row r="38" spans="1:31" s="2" customFormat="1" ht="14.4" customHeight="1" hidden="1">
      <c r="A38" s="30"/>
      <c r="B38" s="273"/>
      <c r="C38" s="275"/>
      <c r="D38" s="275"/>
      <c r="E38" s="276" t="s">
        <v>45</v>
      </c>
      <c r="F38" s="351">
        <f>ROUND((SUM(BH90:BH138)),2)</f>
        <v>0</v>
      </c>
      <c r="G38" s="275"/>
      <c r="H38" s="275"/>
      <c r="I38" s="352">
        <v>0.15</v>
      </c>
      <c r="J38" s="351">
        <f>0</f>
        <v>0</v>
      </c>
      <c r="K38" s="275"/>
      <c r="L38" s="90"/>
      <c r="S38" s="30"/>
      <c r="T38" s="30"/>
      <c r="U38" s="30"/>
      <c r="V38" s="30"/>
      <c r="W38" s="30"/>
      <c r="X38" s="30"/>
      <c r="Y38" s="30"/>
      <c r="Z38" s="30"/>
      <c r="AA38" s="30"/>
      <c r="AB38" s="30"/>
      <c r="AC38" s="30"/>
      <c r="AD38" s="30"/>
      <c r="AE38" s="30"/>
    </row>
    <row r="39" spans="1:31" s="2" customFormat="1" ht="14.4" customHeight="1" hidden="1">
      <c r="A39" s="30"/>
      <c r="B39" s="273"/>
      <c r="C39" s="275"/>
      <c r="D39" s="275"/>
      <c r="E39" s="276" t="s">
        <v>46</v>
      </c>
      <c r="F39" s="351">
        <f>ROUND((SUM(BI90:BI138)),2)</f>
        <v>0</v>
      </c>
      <c r="G39" s="275"/>
      <c r="H39" s="275"/>
      <c r="I39" s="352">
        <v>0</v>
      </c>
      <c r="J39" s="351">
        <f>0</f>
        <v>0</v>
      </c>
      <c r="K39" s="275"/>
      <c r="L39" s="90"/>
      <c r="S39" s="30"/>
      <c r="T39" s="30"/>
      <c r="U39" s="30"/>
      <c r="V39" s="30"/>
      <c r="W39" s="30"/>
      <c r="X39" s="30"/>
      <c r="Y39" s="30"/>
      <c r="Z39" s="30"/>
      <c r="AA39" s="30"/>
      <c r="AB39" s="30"/>
      <c r="AC39" s="30"/>
      <c r="AD39" s="30"/>
      <c r="AE39" s="30"/>
    </row>
    <row r="40" spans="1:31" s="2" customFormat="1" ht="6.9" customHeight="1">
      <c r="A40" s="30"/>
      <c r="B40" s="273"/>
      <c r="C40" s="275"/>
      <c r="D40" s="275"/>
      <c r="E40" s="275"/>
      <c r="F40" s="275"/>
      <c r="G40" s="275"/>
      <c r="H40" s="275"/>
      <c r="I40" s="275"/>
      <c r="J40" s="275"/>
      <c r="K40" s="275"/>
      <c r="L40" s="90"/>
      <c r="S40" s="30"/>
      <c r="T40" s="30"/>
      <c r="U40" s="30"/>
      <c r="V40" s="30"/>
      <c r="W40" s="30"/>
      <c r="X40" s="30"/>
      <c r="Y40" s="30"/>
      <c r="Z40" s="30"/>
      <c r="AA40" s="30"/>
      <c r="AB40" s="30"/>
      <c r="AC40" s="30"/>
      <c r="AD40" s="30"/>
      <c r="AE40" s="30"/>
    </row>
    <row r="41" spans="1:31" s="2" customFormat="1" ht="25.35" customHeight="1">
      <c r="A41" s="30"/>
      <c r="B41" s="273"/>
      <c r="C41" s="287"/>
      <c r="D41" s="353" t="s">
        <v>47</v>
      </c>
      <c r="E41" s="354"/>
      <c r="F41" s="354"/>
      <c r="G41" s="355" t="s">
        <v>48</v>
      </c>
      <c r="H41" s="356" t="s">
        <v>49</v>
      </c>
      <c r="I41" s="354"/>
      <c r="J41" s="357">
        <f>SUM(J32:J39)</f>
        <v>0</v>
      </c>
      <c r="K41" s="358"/>
      <c r="L41" s="90"/>
      <c r="S41" s="30"/>
      <c r="T41" s="30"/>
      <c r="U41" s="30"/>
      <c r="V41" s="30"/>
      <c r="W41" s="30"/>
      <c r="X41" s="30"/>
      <c r="Y41" s="30"/>
      <c r="Z41" s="30"/>
      <c r="AA41" s="30"/>
      <c r="AB41" s="30"/>
      <c r="AC41" s="30"/>
      <c r="AD41" s="30"/>
      <c r="AE41" s="30"/>
    </row>
    <row r="42" spans="1:31" s="2" customFormat="1" ht="14.4" customHeight="1">
      <c r="A42" s="30"/>
      <c r="B42" s="301"/>
      <c r="C42" s="302"/>
      <c r="D42" s="302"/>
      <c r="E42" s="302"/>
      <c r="F42" s="302"/>
      <c r="G42" s="302"/>
      <c r="H42" s="302"/>
      <c r="I42" s="302"/>
      <c r="J42" s="302"/>
      <c r="K42" s="302"/>
      <c r="L42" s="90"/>
      <c r="S42" s="30"/>
      <c r="T42" s="30"/>
      <c r="U42" s="30"/>
      <c r="V42" s="30"/>
      <c r="W42" s="30"/>
      <c r="X42" s="30"/>
      <c r="Y42" s="30"/>
      <c r="Z42" s="30"/>
      <c r="AA42" s="30"/>
      <c r="AB42" s="30"/>
      <c r="AC42" s="30"/>
      <c r="AD42" s="30"/>
      <c r="AE42" s="30"/>
    </row>
    <row r="43" spans="2:11" ht="12">
      <c r="B43" s="280"/>
      <c r="C43" s="280"/>
      <c r="D43" s="280"/>
      <c r="E43" s="280"/>
      <c r="F43" s="280"/>
      <c r="G43" s="280"/>
      <c r="H43" s="280"/>
      <c r="I43" s="280"/>
      <c r="J43" s="280"/>
      <c r="K43" s="280"/>
    </row>
    <row r="44" spans="2:11" ht="12">
      <c r="B44" s="280"/>
      <c r="C44" s="280"/>
      <c r="D44" s="280"/>
      <c r="E44" s="280"/>
      <c r="F44" s="280"/>
      <c r="G44" s="280"/>
      <c r="H44" s="280"/>
      <c r="I44" s="280"/>
      <c r="J44" s="280"/>
      <c r="K44" s="280"/>
    </row>
    <row r="45" spans="2:11" ht="12">
      <c r="B45" s="280"/>
      <c r="C45" s="280"/>
      <c r="D45" s="280"/>
      <c r="E45" s="280"/>
      <c r="F45" s="280"/>
      <c r="G45" s="280"/>
      <c r="H45" s="280"/>
      <c r="I45" s="280"/>
      <c r="J45" s="280"/>
      <c r="K45" s="280"/>
    </row>
    <row r="46" spans="1:31" s="2" customFormat="1" ht="6.9" customHeight="1">
      <c r="A46" s="30"/>
      <c r="B46" s="271"/>
      <c r="C46" s="272"/>
      <c r="D46" s="272"/>
      <c r="E46" s="272"/>
      <c r="F46" s="272"/>
      <c r="G46" s="272"/>
      <c r="H46" s="272"/>
      <c r="I46" s="272"/>
      <c r="J46" s="272"/>
      <c r="K46" s="272"/>
      <c r="L46" s="90"/>
      <c r="S46" s="30"/>
      <c r="T46" s="30"/>
      <c r="U46" s="30"/>
      <c r="V46" s="30"/>
      <c r="W46" s="30"/>
      <c r="X46" s="30"/>
      <c r="Y46" s="30"/>
      <c r="Z46" s="30"/>
      <c r="AA46" s="30"/>
      <c r="AB46" s="30"/>
      <c r="AC46" s="30"/>
      <c r="AD46" s="30"/>
      <c r="AE46" s="30"/>
    </row>
    <row r="47" spans="1:31" s="2" customFormat="1" ht="24.9" customHeight="1">
      <c r="A47" s="30"/>
      <c r="B47" s="273"/>
      <c r="C47" s="274" t="s">
        <v>113</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6.9" customHeight="1">
      <c r="A48" s="30"/>
      <c r="B48" s="273"/>
      <c r="C48" s="275"/>
      <c r="D48" s="275"/>
      <c r="E48" s="275"/>
      <c r="F48" s="275"/>
      <c r="G48" s="275"/>
      <c r="H48" s="275"/>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17</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77" t="str">
        <f>E7</f>
        <v>Malý Pěčín, rybník na p.č.432 - obnova nefunkčních objektů a odbahnění</v>
      </c>
      <c r="F50" s="278"/>
      <c r="G50" s="278"/>
      <c r="H50" s="278"/>
      <c r="I50" s="275"/>
      <c r="J50" s="275"/>
      <c r="K50" s="275"/>
      <c r="L50" s="90"/>
      <c r="S50" s="30"/>
      <c r="T50" s="30"/>
      <c r="U50" s="30"/>
      <c r="V50" s="30"/>
      <c r="W50" s="30"/>
      <c r="X50" s="30"/>
      <c r="Y50" s="30"/>
      <c r="Z50" s="30"/>
      <c r="AA50" s="30"/>
      <c r="AB50" s="30"/>
      <c r="AC50" s="30"/>
      <c r="AD50" s="30"/>
      <c r="AE50" s="30"/>
    </row>
    <row r="51" spans="2:12" s="1" customFormat="1" ht="12" customHeight="1">
      <c r="B51" s="279"/>
      <c r="C51" s="276" t="s">
        <v>109</v>
      </c>
      <c r="D51" s="280"/>
      <c r="E51" s="280"/>
      <c r="F51" s="280"/>
      <c r="G51" s="280"/>
      <c r="H51" s="280"/>
      <c r="I51" s="280"/>
      <c r="J51" s="280"/>
      <c r="K51" s="280"/>
      <c r="L51" s="20"/>
    </row>
    <row r="52" spans="1:31" s="2" customFormat="1" ht="16.5" customHeight="1">
      <c r="A52" s="30"/>
      <c r="B52" s="273"/>
      <c r="C52" s="275"/>
      <c r="D52" s="275"/>
      <c r="E52" s="277" t="s">
        <v>110</v>
      </c>
      <c r="F52" s="281"/>
      <c r="G52" s="281"/>
      <c r="H52" s="281"/>
      <c r="I52" s="275"/>
      <c r="J52" s="275"/>
      <c r="K52" s="275"/>
      <c r="L52" s="90"/>
      <c r="S52" s="30"/>
      <c r="T52" s="30"/>
      <c r="U52" s="30"/>
      <c r="V52" s="30"/>
      <c r="W52" s="30"/>
      <c r="X52" s="30"/>
      <c r="Y52" s="30"/>
      <c r="Z52" s="30"/>
      <c r="AA52" s="30"/>
      <c r="AB52" s="30"/>
      <c r="AC52" s="30"/>
      <c r="AD52" s="30"/>
      <c r="AE52" s="30"/>
    </row>
    <row r="53" spans="1:31" s="2" customFormat="1" ht="12" customHeight="1">
      <c r="A53" s="30"/>
      <c r="B53" s="273"/>
      <c r="C53" s="276" t="s">
        <v>111</v>
      </c>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16.5" customHeight="1">
      <c r="A54" s="30"/>
      <c r="B54" s="273"/>
      <c r="C54" s="275"/>
      <c r="D54" s="275"/>
      <c r="E54" s="282" t="str">
        <f>E11</f>
        <v>3 - oprava levého břehu</v>
      </c>
      <c r="F54" s="281"/>
      <c r="G54" s="281"/>
      <c r="H54" s="281"/>
      <c r="I54" s="275"/>
      <c r="J54" s="275"/>
      <c r="K54" s="275"/>
      <c r="L54" s="90"/>
      <c r="S54" s="30"/>
      <c r="T54" s="30"/>
      <c r="U54" s="30"/>
      <c r="V54" s="30"/>
      <c r="W54" s="30"/>
      <c r="X54" s="30"/>
      <c r="Y54" s="30"/>
      <c r="Z54" s="30"/>
      <c r="AA54" s="30"/>
      <c r="AB54" s="30"/>
      <c r="AC54" s="30"/>
      <c r="AD54" s="30"/>
      <c r="AE54" s="30"/>
    </row>
    <row r="55" spans="1:31" s="2" customFormat="1" ht="6.9" customHeight="1">
      <c r="A55" s="30"/>
      <c r="B55" s="273"/>
      <c r="C55" s="275"/>
      <c r="D55" s="275"/>
      <c r="E55" s="275"/>
      <c r="F55" s="275"/>
      <c r="G55" s="275"/>
      <c r="H55" s="275"/>
      <c r="I55" s="275"/>
      <c r="J55" s="275"/>
      <c r="K55" s="275"/>
      <c r="L55" s="90"/>
      <c r="S55" s="30"/>
      <c r="T55" s="30"/>
      <c r="U55" s="30"/>
      <c r="V55" s="30"/>
      <c r="W55" s="30"/>
      <c r="X55" s="30"/>
      <c r="Y55" s="30"/>
      <c r="Z55" s="30"/>
      <c r="AA55" s="30"/>
      <c r="AB55" s="30"/>
      <c r="AC55" s="30"/>
      <c r="AD55" s="30"/>
      <c r="AE55" s="30"/>
    </row>
    <row r="56" spans="1:31" s="2" customFormat="1" ht="12" customHeight="1">
      <c r="A56" s="30"/>
      <c r="B56" s="273"/>
      <c r="C56" s="276" t="s">
        <v>22</v>
      </c>
      <c r="D56" s="275"/>
      <c r="E56" s="275"/>
      <c r="F56" s="283" t="str">
        <f>F14</f>
        <v>Malý Pěčín</v>
      </c>
      <c r="G56" s="275"/>
      <c r="H56" s="275"/>
      <c r="I56" s="276" t="s">
        <v>24</v>
      </c>
      <c r="J56" s="284">
        <f>IF(J14="","",J14)</f>
        <v>43692</v>
      </c>
      <c r="K56" s="275"/>
      <c r="L56" s="90"/>
      <c r="S56" s="30"/>
      <c r="T56" s="30"/>
      <c r="U56" s="30"/>
      <c r="V56" s="30"/>
      <c r="W56" s="30"/>
      <c r="X56" s="30"/>
      <c r="Y56" s="30"/>
      <c r="Z56" s="30"/>
      <c r="AA56" s="30"/>
      <c r="AB56" s="30"/>
      <c r="AC56" s="30"/>
      <c r="AD56" s="30"/>
      <c r="AE56" s="30"/>
    </row>
    <row r="57" spans="1:31" s="2" customFormat="1" ht="6.9" customHeight="1">
      <c r="A57" s="30"/>
      <c r="B57" s="273"/>
      <c r="C57" s="275"/>
      <c r="D57" s="275"/>
      <c r="E57" s="275"/>
      <c r="F57" s="275"/>
      <c r="G57" s="275"/>
      <c r="H57" s="275"/>
      <c r="I57" s="275"/>
      <c r="J57" s="275"/>
      <c r="K57" s="275"/>
      <c r="L57" s="90"/>
      <c r="S57" s="30"/>
      <c r="T57" s="30"/>
      <c r="U57" s="30"/>
      <c r="V57" s="30"/>
      <c r="W57" s="30"/>
      <c r="X57" s="30"/>
      <c r="Y57" s="30"/>
      <c r="Z57" s="30"/>
      <c r="AA57" s="30"/>
      <c r="AB57" s="30"/>
      <c r="AC57" s="30"/>
      <c r="AD57" s="30"/>
      <c r="AE57" s="30"/>
    </row>
    <row r="58" spans="1:31" s="2" customFormat="1" ht="27.9" customHeight="1">
      <c r="A58" s="30"/>
      <c r="B58" s="273"/>
      <c r="C58" s="276" t="s">
        <v>25</v>
      </c>
      <c r="D58" s="275"/>
      <c r="E58" s="275"/>
      <c r="F58" s="283" t="str">
        <f>E17</f>
        <v xml:space="preserve"> </v>
      </c>
      <c r="G58" s="275"/>
      <c r="H58" s="275"/>
      <c r="I58" s="276" t="s">
        <v>31</v>
      </c>
      <c r="J58" s="285" t="str">
        <f>E23</f>
        <v>Ing. Zdeněk Hejtman</v>
      </c>
      <c r="K58" s="275"/>
      <c r="L58" s="90"/>
      <c r="S58" s="30"/>
      <c r="T58" s="30"/>
      <c r="U58" s="30"/>
      <c r="V58" s="30"/>
      <c r="W58" s="30"/>
      <c r="X58" s="30"/>
      <c r="Y58" s="30"/>
      <c r="Z58" s="30"/>
      <c r="AA58" s="30"/>
      <c r="AB58" s="30"/>
      <c r="AC58" s="30"/>
      <c r="AD58" s="30"/>
      <c r="AE58" s="30"/>
    </row>
    <row r="59" spans="1:31" s="2" customFormat="1" ht="15.15" customHeight="1">
      <c r="A59" s="30"/>
      <c r="B59" s="273"/>
      <c r="C59" s="276" t="s">
        <v>29</v>
      </c>
      <c r="D59" s="275"/>
      <c r="E59" s="275"/>
      <c r="F59" s="283" t="str">
        <f>IF(E20="","",E20)</f>
        <v>Vyplň údaj</v>
      </c>
      <c r="G59" s="275"/>
      <c r="H59" s="275"/>
      <c r="I59" s="276" t="s">
        <v>34</v>
      </c>
      <c r="J59" s="285" t="str">
        <f>E26</f>
        <v xml:space="preserve"> </v>
      </c>
      <c r="K59" s="275"/>
      <c r="L59" s="90"/>
      <c r="S59" s="30"/>
      <c r="T59" s="30"/>
      <c r="U59" s="30"/>
      <c r="V59" s="30"/>
      <c r="W59" s="30"/>
      <c r="X59" s="30"/>
      <c r="Y59" s="30"/>
      <c r="Z59" s="30"/>
      <c r="AA59" s="30"/>
      <c r="AB59" s="30"/>
      <c r="AC59" s="30"/>
      <c r="AD59" s="30"/>
      <c r="AE59" s="30"/>
    </row>
    <row r="60" spans="1:31" s="2" customFormat="1" ht="10.35" customHeight="1">
      <c r="A60" s="30"/>
      <c r="B60" s="273"/>
      <c r="C60" s="275"/>
      <c r="D60" s="275"/>
      <c r="E60" s="275"/>
      <c r="F60" s="275"/>
      <c r="G60" s="275"/>
      <c r="H60" s="275"/>
      <c r="I60" s="275"/>
      <c r="J60" s="275"/>
      <c r="K60" s="275"/>
      <c r="L60" s="90"/>
      <c r="S60" s="30"/>
      <c r="T60" s="30"/>
      <c r="U60" s="30"/>
      <c r="V60" s="30"/>
      <c r="W60" s="30"/>
      <c r="X60" s="30"/>
      <c r="Y60" s="30"/>
      <c r="Z60" s="30"/>
      <c r="AA60" s="30"/>
      <c r="AB60" s="30"/>
      <c r="AC60" s="30"/>
      <c r="AD60" s="30"/>
      <c r="AE60" s="30"/>
    </row>
    <row r="61" spans="1:31" s="2" customFormat="1" ht="29.25" customHeight="1">
      <c r="A61" s="30"/>
      <c r="B61" s="273"/>
      <c r="C61" s="286" t="s">
        <v>114</v>
      </c>
      <c r="D61" s="287"/>
      <c r="E61" s="287"/>
      <c r="F61" s="287"/>
      <c r="G61" s="287"/>
      <c r="H61" s="287"/>
      <c r="I61" s="287"/>
      <c r="J61" s="288" t="s">
        <v>115</v>
      </c>
      <c r="K61" s="287"/>
      <c r="L61" s="90"/>
      <c r="S61" s="30"/>
      <c r="T61" s="30"/>
      <c r="U61" s="30"/>
      <c r="V61" s="30"/>
      <c r="W61" s="30"/>
      <c r="X61" s="30"/>
      <c r="Y61" s="30"/>
      <c r="Z61" s="30"/>
      <c r="AA61" s="30"/>
      <c r="AB61" s="30"/>
      <c r="AC61" s="30"/>
      <c r="AD61" s="30"/>
      <c r="AE61" s="30"/>
    </row>
    <row r="62" spans="1:31" s="2" customFormat="1" ht="10.35" customHeight="1">
      <c r="A62" s="30"/>
      <c r="B62" s="273"/>
      <c r="C62" s="275"/>
      <c r="D62" s="275"/>
      <c r="E62" s="275"/>
      <c r="F62" s="275"/>
      <c r="G62" s="275"/>
      <c r="H62" s="275"/>
      <c r="I62" s="275"/>
      <c r="J62" s="275"/>
      <c r="K62" s="275"/>
      <c r="L62" s="90"/>
      <c r="S62" s="30"/>
      <c r="T62" s="30"/>
      <c r="U62" s="30"/>
      <c r="V62" s="30"/>
      <c r="W62" s="30"/>
      <c r="X62" s="30"/>
      <c r="Y62" s="30"/>
      <c r="Z62" s="30"/>
      <c r="AA62" s="30"/>
      <c r="AB62" s="30"/>
      <c r="AC62" s="30"/>
      <c r="AD62" s="30"/>
      <c r="AE62" s="30"/>
    </row>
    <row r="63" spans="1:47" s="2" customFormat="1" ht="22.95" customHeight="1">
      <c r="A63" s="30"/>
      <c r="B63" s="273"/>
      <c r="C63" s="289" t="s">
        <v>69</v>
      </c>
      <c r="D63" s="275"/>
      <c r="E63" s="275"/>
      <c r="F63" s="275"/>
      <c r="G63" s="275"/>
      <c r="H63" s="275"/>
      <c r="I63" s="275"/>
      <c r="J63" s="290">
        <f>J90</f>
        <v>0</v>
      </c>
      <c r="K63" s="275"/>
      <c r="L63" s="90"/>
      <c r="S63" s="30"/>
      <c r="T63" s="30"/>
      <c r="U63" s="30"/>
      <c r="V63" s="30"/>
      <c r="W63" s="30"/>
      <c r="X63" s="30"/>
      <c r="Y63" s="30"/>
      <c r="Z63" s="30"/>
      <c r="AA63" s="30"/>
      <c r="AB63" s="30"/>
      <c r="AC63" s="30"/>
      <c r="AD63" s="30"/>
      <c r="AE63" s="30"/>
      <c r="AU63" s="17" t="s">
        <v>116</v>
      </c>
    </row>
    <row r="64" spans="2:12" s="9" customFormat="1" ht="24.9" customHeight="1">
      <c r="B64" s="291"/>
      <c r="C64" s="292"/>
      <c r="D64" s="293" t="s">
        <v>117</v>
      </c>
      <c r="E64" s="294"/>
      <c r="F64" s="294"/>
      <c r="G64" s="294"/>
      <c r="H64" s="294"/>
      <c r="I64" s="294"/>
      <c r="J64" s="295">
        <f>J91</f>
        <v>0</v>
      </c>
      <c r="K64" s="292"/>
      <c r="L64" s="93"/>
    </row>
    <row r="65" spans="2:12" s="10" customFormat="1" ht="19.95" customHeight="1">
      <c r="B65" s="296"/>
      <c r="C65" s="297"/>
      <c r="D65" s="298" t="s">
        <v>118</v>
      </c>
      <c r="E65" s="299"/>
      <c r="F65" s="299"/>
      <c r="G65" s="299"/>
      <c r="H65" s="299"/>
      <c r="I65" s="299"/>
      <c r="J65" s="300">
        <f>J92</f>
        <v>0</v>
      </c>
      <c r="K65" s="297"/>
      <c r="L65" s="94"/>
    </row>
    <row r="66" spans="2:12" s="10" customFormat="1" ht="19.95" customHeight="1">
      <c r="B66" s="296"/>
      <c r="C66" s="297"/>
      <c r="D66" s="298" t="s">
        <v>368</v>
      </c>
      <c r="E66" s="299"/>
      <c r="F66" s="299"/>
      <c r="G66" s="299"/>
      <c r="H66" s="299"/>
      <c r="I66" s="299"/>
      <c r="J66" s="300">
        <f>J125</f>
        <v>0</v>
      </c>
      <c r="K66" s="297"/>
      <c r="L66" s="94"/>
    </row>
    <row r="67" spans="2:12" s="10" customFormat="1" ht="19.95" customHeight="1">
      <c r="B67" s="296"/>
      <c r="C67" s="297"/>
      <c r="D67" s="298" t="s">
        <v>119</v>
      </c>
      <c r="E67" s="299"/>
      <c r="F67" s="299"/>
      <c r="G67" s="299"/>
      <c r="H67" s="299"/>
      <c r="I67" s="299"/>
      <c r="J67" s="300">
        <f>J129</f>
        <v>0</v>
      </c>
      <c r="K67" s="297"/>
      <c r="L67" s="94"/>
    </row>
    <row r="68" spans="2:12" s="10" customFormat="1" ht="19.95" customHeight="1">
      <c r="B68" s="296"/>
      <c r="C68" s="297"/>
      <c r="D68" s="298" t="s">
        <v>122</v>
      </c>
      <c r="E68" s="299"/>
      <c r="F68" s="299"/>
      <c r="G68" s="299"/>
      <c r="H68" s="299"/>
      <c r="I68" s="299"/>
      <c r="J68" s="300">
        <f>J137</f>
        <v>0</v>
      </c>
      <c r="K68" s="297"/>
      <c r="L68" s="94"/>
    </row>
    <row r="69" spans="1:31" s="2" customFormat="1" ht="21.75" customHeight="1">
      <c r="A69" s="30"/>
      <c r="B69" s="273"/>
      <c r="C69" s="275"/>
      <c r="D69" s="275"/>
      <c r="E69" s="275"/>
      <c r="F69" s="275"/>
      <c r="G69" s="275"/>
      <c r="H69" s="275"/>
      <c r="I69" s="275"/>
      <c r="J69" s="275"/>
      <c r="K69" s="275"/>
      <c r="L69" s="90"/>
      <c r="S69" s="30"/>
      <c r="T69" s="30"/>
      <c r="U69" s="30"/>
      <c r="V69" s="30"/>
      <c r="W69" s="30"/>
      <c r="X69" s="30"/>
      <c r="Y69" s="30"/>
      <c r="Z69" s="30"/>
      <c r="AA69" s="30"/>
      <c r="AB69" s="30"/>
      <c r="AC69" s="30"/>
      <c r="AD69" s="30"/>
      <c r="AE69" s="30"/>
    </row>
    <row r="70" spans="1:31" s="2" customFormat="1" ht="6.9" customHeight="1">
      <c r="A70" s="30"/>
      <c r="B70" s="301"/>
      <c r="C70" s="302"/>
      <c r="D70" s="302"/>
      <c r="E70" s="302"/>
      <c r="F70" s="302"/>
      <c r="G70" s="302"/>
      <c r="H70" s="302"/>
      <c r="I70" s="302"/>
      <c r="J70" s="302"/>
      <c r="K70" s="302"/>
      <c r="L70" s="90"/>
      <c r="S70" s="30"/>
      <c r="T70" s="30"/>
      <c r="U70" s="30"/>
      <c r="V70" s="30"/>
      <c r="W70" s="30"/>
      <c r="X70" s="30"/>
      <c r="Y70" s="30"/>
      <c r="Z70" s="30"/>
      <c r="AA70" s="30"/>
      <c r="AB70" s="30"/>
      <c r="AC70" s="30"/>
      <c r="AD70" s="30"/>
      <c r="AE70" s="30"/>
    </row>
    <row r="71" spans="2:11" ht="12">
      <c r="B71" s="280"/>
      <c r="C71" s="280"/>
      <c r="D71" s="280"/>
      <c r="E71" s="280"/>
      <c r="F71" s="280"/>
      <c r="G71" s="280"/>
      <c r="H71" s="280"/>
      <c r="I71" s="280"/>
      <c r="J71" s="280"/>
      <c r="K71" s="280"/>
    </row>
    <row r="72" spans="2:11" ht="12">
      <c r="B72" s="280"/>
      <c r="C72" s="280"/>
      <c r="D72" s="280"/>
      <c r="E72" s="280"/>
      <c r="F72" s="280"/>
      <c r="G72" s="280"/>
      <c r="H72" s="280"/>
      <c r="I72" s="280"/>
      <c r="J72" s="280"/>
      <c r="K72" s="280"/>
    </row>
    <row r="73" spans="2:11" ht="12">
      <c r="B73" s="280"/>
      <c r="C73" s="280"/>
      <c r="D73" s="280"/>
      <c r="E73" s="280"/>
      <c r="F73" s="280"/>
      <c r="G73" s="280"/>
      <c r="H73" s="280"/>
      <c r="I73" s="280"/>
      <c r="J73" s="280"/>
      <c r="K73" s="280"/>
    </row>
    <row r="74" spans="1:31" s="2" customFormat="1" ht="6.9" customHeight="1">
      <c r="A74" s="30"/>
      <c r="B74" s="271"/>
      <c r="C74" s="272"/>
      <c r="D74" s="272"/>
      <c r="E74" s="272"/>
      <c r="F74" s="272"/>
      <c r="G74" s="272"/>
      <c r="H74" s="272"/>
      <c r="I74" s="272"/>
      <c r="J74" s="272"/>
      <c r="K74" s="272"/>
      <c r="L74" s="90"/>
      <c r="S74" s="30"/>
      <c r="T74" s="30"/>
      <c r="U74" s="30"/>
      <c r="V74" s="30"/>
      <c r="W74" s="30"/>
      <c r="X74" s="30"/>
      <c r="Y74" s="30"/>
      <c r="Z74" s="30"/>
      <c r="AA74" s="30"/>
      <c r="AB74" s="30"/>
      <c r="AC74" s="30"/>
      <c r="AD74" s="30"/>
      <c r="AE74" s="30"/>
    </row>
    <row r="75" spans="1:31" s="2" customFormat="1" ht="24.9" customHeight="1">
      <c r="A75" s="30"/>
      <c r="B75" s="273"/>
      <c r="C75" s="274" t="s">
        <v>123</v>
      </c>
      <c r="D75" s="275"/>
      <c r="E75" s="275"/>
      <c r="F75" s="275"/>
      <c r="G75" s="275"/>
      <c r="H75" s="275"/>
      <c r="I75" s="275"/>
      <c r="J75" s="275"/>
      <c r="K75" s="275"/>
      <c r="L75" s="90"/>
      <c r="S75" s="30"/>
      <c r="T75" s="30"/>
      <c r="U75" s="30"/>
      <c r="V75" s="30"/>
      <c r="W75" s="30"/>
      <c r="X75" s="30"/>
      <c r="Y75" s="30"/>
      <c r="Z75" s="30"/>
      <c r="AA75" s="30"/>
      <c r="AB75" s="30"/>
      <c r="AC75" s="30"/>
      <c r="AD75" s="30"/>
      <c r="AE75" s="30"/>
    </row>
    <row r="76" spans="1:31" s="2" customFormat="1" ht="6.9" customHeight="1">
      <c r="A76" s="30"/>
      <c r="B76" s="273"/>
      <c r="C76" s="275"/>
      <c r="D76" s="275"/>
      <c r="E76" s="275"/>
      <c r="F76" s="275"/>
      <c r="G76" s="275"/>
      <c r="H76" s="275"/>
      <c r="I76" s="275"/>
      <c r="J76" s="275"/>
      <c r="K76" s="275"/>
      <c r="L76" s="90"/>
      <c r="S76" s="30"/>
      <c r="T76" s="30"/>
      <c r="U76" s="30"/>
      <c r="V76" s="30"/>
      <c r="W76" s="30"/>
      <c r="X76" s="30"/>
      <c r="Y76" s="30"/>
      <c r="Z76" s="30"/>
      <c r="AA76" s="30"/>
      <c r="AB76" s="30"/>
      <c r="AC76" s="30"/>
      <c r="AD76" s="30"/>
      <c r="AE76" s="30"/>
    </row>
    <row r="77" spans="1:31" s="2" customFormat="1" ht="12" customHeight="1">
      <c r="A77" s="30"/>
      <c r="B77" s="273"/>
      <c r="C77" s="276" t="s">
        <v>17</v>
      </c>
      <c r="D77" s="275"/>
      <c r="E77" s="275"/>
      <c r="F77" s="275"/>
      <c r="G77" s="275"/>
      <c r="H77" s="275"/>
      <c r="I77" s="275"/>
      <c r="J77" s="275"/>
      <c r="K77" s="275"/>
      <c r="L77" s="90"/>
      <c r="S77" s="30"/>
      <c r="T77" s="30"/>
      <c r="U77" s="30"/>
      <c r="V77" s="30"/>
      <c r="W77" s="30"/>
      <c r="X77" s="30"/>
      <c r="Y77" s="30"/>
      <c r="Z77" s="30"/>
      <c r="AA77" s="30"/>
      <c r="AB77" s="30"/>
      <c r="AC77" s="30"/>
      <c r="AD77" s="30"/>
      <c r="AE77" s="30"/>
    </row>
    <row r="78" spans="1:31" s="2" customFormat="1" ht="16.5" customHeight="1">
      <c r="A78" s="30"/>
      <c r="B78" s="273"/>
      <c r="C78" s="275"/>
      <c r="D78" s="275"/>
      <c r="E78" s="277" t="str">
        <f>E7</f>
        <v>Malý Pěčín, rybník na p.č.432 - obnova nefunkčních objektů a odbahnění</v>
      </c>
      <c r="F78" s="278"/>
      <c r="G78" s="278"/>
      <c r="H78" s="278"/>
      <c r="I78" s="275"/>
      <c r="J78" s="275"/>
      <c r="K78" s="275"/>
      <c r="L78" s="90"/>
      <c r="S78" s="30"/>
      <c r="T78" s="30"/>
      <c r="U78" s="30"/>
      <c r="V78" s="30"/>
      <c r="W78" s="30"/>
      <c r="X78" s="30"/>
      <c r="Y78" s="30"/>
      <c r="Z78" s="30"/>
      <c r="AA78" s="30"/>
      <c r="AB78" s="30"/>
      <c r="AC78" s="30"/>
      <c r="AD78" s="30"/>
      <c r="AE78" s="30"/>
    </row>
    <row r="79" spans="2:12" s="1" customFormat="1" ht="12" customHeight="1">
      <c r="B79" s="279"/>
      <c r="C79" s="276" t="s">
        <v>109</v>
      </c>
      <c r="D79" s="280"/>
      <c r="E79" s="280"/>
      <c r="F79" s="280"/>
      <c r="G79" s="280"/>
      <c r="H79" s="280"/>
      <c r="I79" s="280"/>
      <c r="J79" s="280"/>
      <c r="K79" s="280"/>
      <c r="L79" s="20"/>
    </row>
    <row r="80" spans="1:31" s="2" customFormat="1" ht="16.5" customHeight="1">
      <c r="A80" s="30"/>
      <c r="B80" s="273"/>
      <c r="C80" s="275"/>
      <c r="D80" s="275"/>
      <c r="E80" s="277" t="s">
        <v>110</v>
      </c>
      <c r="F80" s="281"/>
      <c r="G80" s="281"/>
      <c r="H80" s="281"/>
      <c r="I80" s="275"/>
      <c r="J80" s="275"/>
      <c r="K80" s="275"/>
      <c r="L80" s="90"/>
      <c r="S80" s="30"/>
      <c r="T80" s="30"/>
      <c r="U80" s="30"/>
      <c r="V80" s="30"/>
      <c r="W80" s="30"/>
      <c r="X80" s="30"/>
      <c r="Y80" s="30"/>
      <c r="Z80" s="30"/>
      <c r="AA80" s="30"/>
      <c r="AB80" s="30"/>
      <c r="AC80" s="30"/>
      <c r="AD80" s="30"/>
      <c r="AE80" s="30"/>
    </row>
    <row r="81" spans="1:31" s="2" customFormat="1" ht="12" customHeight="1">
      <c r="A81" s="30"/>
      <c r="B81" s="273"/>
      <c r="C81" s="276" t="s">
        <v>111</v>
      </c>
      <c r="D81" s="275"/>
      <c r="E81" s="275"/>
      <c r="F81" s="275"/>
      <c r="G81" s="275"/>
      <c r="H81" s="275"/>
      <c r="I81" s="275"/>
      <c r="J81" s="275"/>
      <c r="K81" s="275"/>
      <c r="L81" s="90"/>
      <c r="S81" s="30"/>
      <c r="T81" s="30"/>
      <c r="U81" s="30"/>
      <c r="V81" s="30"/>
      <c r="W81" s="30"/>
      <c r="X81" s="30"/>
      <c r="Y81" s="30"/>
      <c r="Z81" s="30"/>
      <c r="AA81" s="30"/>
      <c r="AB81" s="30"/>
      <c r="AC81" s="30"/>
      <c r="AD81" s="30"/>
      <c r="AE81" s="30"/>
    </row>
    <row r="82" spans="1:31" s="2" customFormat="1" ht="16.5" customHeight="1">
      <c r="A82" s="30"/>
      <c r="B82" s="273"/>
      <c r="C82" s="275"/>
      <c r="D82" s="275"/>
      <c r="E82" s="282" t="str">
        <f>E11</f>
        <v>3 - oprava levého břehu</v>
      </c>
      <c r="F82" s="281"/>
      <c r="G82" s="281"/>
      <c r="H82" s="281"/>
      <c r="I82" s="275"/>
      <c r="J82" s="275"/>
      <c r="K82" s="275"/>
      <c r="L82" s="90"/>
      <c r="S82" s="30"/>
      <c r="T82" s="30"/>
      <c r="U82" s="30"/>
      <c r="V82" s="30"/>
      <c r="W82" s="30"/>
      <c r="X82" s="30"/>
      <c r="Y82" s="30"/>
      <c r="Z82" s="30"/>
      <c r="AA82" s="30"/>
      <c r="AB82" s="30"/>
      <c r="AC82" s="30"/>
      <c r="AD82" s="30"/>
      <c r="AE82" s="30"/>
    </row>
    <row r="83" spans="1:31" s="2" customFormat="1" ht="6.9" customHeight="1">
      <c r="A83" s="30"/>
      <c r="B83" s="273"/>
      <c r="C83" s="275"/>
      <c r="D83" s="275"/>
      <c r="E83" s="275"/>
      <c r="F83" s="275"/>
      <c r="G83" s="275"/>
      <c r="H83" s="275"/>
      <c r="I83" s="275"/>
      <c r="J83" s="275"/>
      <c r="K83" s="275"/>
      <c r="L83" s="90"/>
      <c r="S83" s="30"/>
      <c r="T83" s="30"/>
      <c r="U83" s="30"/>
      <c r="V83" s="30"/>
      <c r="W83" s="30"/>
      <c r="X83" s="30"/>
      <c r="Y83" s="30"/>
      <c r="Z83" s="30"/>
      <c r="AA83" s="30"/>
      <c r="AB83" s="30"/>
      <c r="AC83" s="30"/>
      <c r="AD83" s="30"/>
      <c r="AE83" s="30"/>
    </row>
    <row r="84" spans="1:31" s="2" customFormat="1" ht="12" customHeight="1">
      <c r="A84" s="30"/>
      <c r="B84" s="273"/>
      <c r="C84" s="276" t="s">
        <v>22</v>
      </c>
      <c r="D84" s="275"/>
      <c r="E84" s="275"/>
      <c r="F84" s="283" t="str">
        <f>F14</f>
        <v>Malý Pěčín</v>
      </c>
      <c r="G84" s="275"/>
      <c r="H84" s="275"/>
      <c r="I84" s="276" t="s">
        <v>24</v>
      </c>
      <c r="J84" s="284">
        <f>IF(J14="","",J14)</f>
        <v>43692</v>
      </c>
      <c r="K84" s="275"/>
      <c r="L84" s="90"/>
      <c r="S84" s="30"/>
      <c r="T84" s="30"/>
      <c r="U84" s="30"/>
      <c r="V84" s="30"/>
      <c r="W84" s="30"/>
      <c r="X84" s="30"/>
      <c r="Y84" s="30"/>
      <c r="Z84" s="30"/>
      <c r="AA84" s="30"/>
      <c r="AB84" s="30"/>
      <c r="AC84" s="30"/>
      <c r="AD84" s="30"/>
      <c r="AE84" s="30"/>
    </row>
    <row r="85" spans="1:31" s="2" customFormat="1" ht="6.9" customHeight="1">
      <c r="A85" s="30"/>
      <c r="B85" s="273"/>
      <c r="C85" s="275"/>
      <c r="D85" s="275"/>
      <c r="E85" s="275"/>
      <c r="F85" s="275"/>
      <c r="G85" s="275"/>
      <c r="H85" s="275"/>
      <c r="I85" s="275"/>
      <c r="J85" s="275"/>
      <c r="K85" s="275"/>
      <c r="L85" s="90"/>
      <c r="S85" s="30"/>
      <c r="T85" s="30"/>
      <c r="U85" s="30"/>
      <c r="V85" s="30"/>
      <c r="W85" s="30"/>
      <c r="X85" s="30"/>
      <c r="Y85" s="30"/>
      <c r="Z85" s="30"/>
      <c r="AA85" s="30"/>
      <c r="AB85" s="30"/>
      <c r="AC85" s="30"/>
      <c r="AD85" s="30"/>
      <c r="AE85" s="30"/>
    </row>
    <row r="86" spans="1:31" s="2" customFormat="1" ht="27.9" customHeight="1">
      <c r="A86" s="30"/>
      <c r="B86" s="273"/>
      <c r="C86" s="276" t="s">
        <v>25</v>
      </c>
      <c r="D86" s="275"/>
      <c r="E86" s="275"/>
      <c r="F86" s="283" t="str">
        <f>E17</f>
        <v xml:space="preserve"> </v>
      </c>
      <c r="G86" s="275"/>
      <c r="H86" s="275"/>
      <c r="I86" s="276" t="s">
        <v>31</v>
      </c>
      <c r="J86" s="285" t="str">
        <f>E23</f>
        <v>Ing. Zdeněk Hejtman</v>
      </c>
      <c r="K86" s="275"/>
      <c r="L86" s="90"/>
      <c r="S86" s="30"/>
      <c r="T86" s="30"/>
      <c r="U86" s="30"/>
      <c r="V86" s="30"/>
      <c r="W86" s="30"/>
      <c r="X86" s="30"/>
      <c r="Y86" s="30"/>
      <c r="Z86" s="30"/>
      <c r="AA86" s="30"/>
      <c r="AB86" s="30"/>
      <c r="AC86" s="30"/>
      <c r="AD86" s="30"/>
      <c r="AE86" s="30"/>
    </row>
    <row r="87" spans="1:31" s="2" customFormat="1" ht="15.15" customHeight="1">
      <c r="A87" s="30"/>
      <c r="B87" s="273"/>
      <c r="C87" s="276" t="s">
        <v>29</v>
      </c>
      <c r="D87" s="275"/>
      <c r="E87" s="275"/>
      <c r="F87" s="283" t="str">
        <f>IF(E20="","",E20)</f>
        <v>Vyplň údaj</v>
      </c>
      <c r="G87" s="275"/>
      <c r="H87" s="275"/>
      <c r="I87" s="276" t="s">
        <v>34</v>
      </c>
      <c r="J87" s="285" t="str">
        <f>E26</f>
        <v xml:space="preserve"> </v>
      </c>
      <c r="K87" s="275"/>
      <c r="L87" s="90"/>
      <c r="S87" s="30"/>
      <c r="T87" s="30"/>
      <c r="U87" s="30"/>
      <c r="V87" s="30"/>
      <c r="W87" s="30"/>
      <c r="X87" s="30"/>
      <c r="Y87" s="30"/>
      <c r="Z87" s="30"/>
      <c r="AA87" s="30"/>
      <c r="AB87" s="30"/>
      <c r="AC87" s="30"/>
      <c r="AD87" s="30"/>
      <c r="AE87" s="30"/>
    </row>
    <row r="88" spans="1:31" s="2" customFormat="1" ht="10.35" customHeight="1">
      <c r="A88" s="30"/>
      <c r="B88" s="273"/>
      <c r="C88" s="275"/>
      <c r="D88" s="275"/>
      <c r="E88" s="275"/>
      <c r="F88" s="275"/>
      <c r="G88" s="275"/>
      <c r="H88" s="275"/>
      <c r="I88" s="275"/>
      <c r="J88" s="275"/>
      <c r="K88" s="275"/>
      <c r="L88" s="90"/>
      <c r="S88" s="30"/>
      <c r="T88" s="30"/>
      <c r="U88" s="30"/>
      <c r="V88" s="30"/>
      <c r="W88" s="30"/>
      <c r="X88" s="30"/>
      <c r="Y88" s="30"/>
      <c r="Z88" s="30"/>
      <c r="AA88" s="30"/>
      <c r="AB88" s="30"/>
      <c r="AC88" s="30"/>
      <c r="AD88" s="30"/>
      <c r="AE88" s="30"/>
    </row>
    <row r="89" spans="1:31" s="11" customFormat="1" ht="29.25" customHeight="1">
      <c r="A89" s="95"/>
      <c r="B89" s="304"/>
      <c r="C89" s="305" t="s">
        <v>124</v>
      </c>
      <c r="D89" s="306" t="s">
        <v>56</v>
      </c>
      <c r="E89" s="306" t="s">
        <v>52</v>
      </c>
      <c r="F89" s="306" t="s">
        <v>53</v>
      </c>
      <c r="G89" s="306" t="s">
        <v>125</v>
      </c>
      <c r="H89" s="306" t="s">
        <v>126</v>
      </c>
      <c r="I89" s="306" t="s">
        <v>127</v>
      </c>
      <c r="J89" s="306" t="s">
        <v>115</v>
      </c>
      <c r="K89" s="307" t="s">
        <v>128</v>
      </c>
      <c r="L89" s="96"/>
      <c r="M89" s="53" t="s">
        <v>3</v>
      </c>
      <c r="N89" s="54" t="s">
        <v>41</v>
      </c>
      <c r="O89" s="54" t="s">
        <v>129</v>
      </c>
      <c r="P89" s="54" t="s">
        <v>130</v>
      </c>
      <c r="Q89" s="54" t="s">
        <v>131</v>
      </c>
      <c r="R89" s="54" t="s">
        <v>132</v>
      </c>
      <c r="S89" s="54" t="s">
        <v>133</v>
      </c>
      <c r="T89" s="55" t="s">
        <v>134</v>
      </c>
      <c r="U89" s="95"/>
      <c r="V89" s="95"/>
      <c r="W89" s="95"/>
      <c r="X89" s="95"/>
      <c r="Y89" s="95"/>
      <c r="Z89" s="95"/>
      <c r="AA89" s="95"/>
      <c r="AB89" s="95"/>
      <c r="AC89" s="95"/>
      <c r="AD89" s="95"/>
      <c r="AE89" s="95"/>
    </row>
    <row r="90" spans="1:63" s="2" customFormat="1" ht="22.95" customHeight="1">
      <c r="A90" s="30"/>
      <c r="B90" s="273"/>
      <c r="C90" s="308" t="s">
        <v>135</v>
      </c>
      <c r="D90" s="275"/>
      <c r="E90" s="275"/>
      <c r="F90" s="275"/>
      <c r="G90" s="275"/>
      <c r="H90" s="275"/>
      <c r="I90" s="275"/>
      <c r="J90" s="309">
        <f>BK90</f>
        <v>0</v>
      </c>
      <c r="K90" s="275"/>
      <c r="L90" s="31"/>
      <c r="M90" s="56"/>
      <c r="N90" s="47"/>
      <c r="O90" s="57"/>
      <c r="P90" s="97">
        <f>P91</f>
        <v>0</v>
      </c>
      <c r="Q90" s="57"/>
      <c r="R90" s="97">
        <f>R91</f>
        <v>211.7643752</v>
      </c>
      <c r="S90" s="57"/>
      <c r="T90" s="98">
        <f>T91</f>
        <v>0</v>
      </c>
      <c r="U90" s="30"/>
      <c r="V90" s="30"/>
      <c r="W90" s="30"/>
      <c r="X90" s="30"/>
      <c r="Y90" s="30"/>
      <c r="Z90" s="30"/>
      <c r="AA90" s="30"/>
      <c r="AB90" s="30"/>
      <c r="AC90" s="30"/>
      <c r="AD90" s="30"/>
      <c r="AE90" s="30"/>
      <c r="AT90" s="17" t="s">
        <v>70</v>
      </c>
      <c r="AU90" s="17" t="s">
        <v>116</v>
      </c>
      <c r="BK90" s="99">
        <f>BK91</f>
        <v>0</v>
      </c>
    </row>
    <row r="91" spans="2:63" s="12" customFormat="1" ht="25.95" customHeight="1">
      <c r="B91" s="310"/>
      <c r="C91" s="311"/>
      <c r="D91" s="312" t="s">
        <v>70</v>
      </c>
      <c r="E91" s="313" t="s">
        <v>136</v>
      </c>
      <c r="F91" s="313" t="s">
        <v>137</v>
      </c>
      <c r="G91" s="311"/>
      <c r="H91" s="311"/>
      <c r="I91" s="311"/>
      <c r="J91" s="314">
        <f>BK91</f>
        <v>0</v>
      </c>
      <c r="K91" s="311"/>
      <c r="L91" s="100"/>
      <c r="M91" s="102"/>
      <c r="N91" s="103"/>
      <c r="O91" s="103"/>
      <c r="P91" s="104">
        <f>P92+P125+P129+P137</f>
        <v>0</v>
      </c>
      <c r="Q91" s="103"/>
      <c r="R91" s="104">
        <f>R92+R125+R129+R137</f>
        <v>211.7643752</v>
      </c>
      <c r="S91" s="103"/>
      <c r="T91" s="105">
        <f>T92+T125+T129+T137</f>
        <v>0</v>
      </c>
      <c r="AR91" s="101" t="s">
        <v>78</v>
      </c>
      <c r="AT91" s="106" t="s">
        <v>70</v>
      </c>
      <c r="AU91" s="106" t="s">
        <v>71</v>
      </c>
      <c r="AY91" s="101" t="s">
        <v>138</v>
      </c>
      <c r="BK91" s="107">
        <f>BK92+BK125+BK129+BK137</f>
        <v>0</v>
      </c>
    </row>
    <row r="92" spans="2:63" s="12" customFormat="1" ht="22.95" customHeight="1">
      <c r="B92" s="310"/>
      <c r="C92" s="311"/>
      <c r="D92" s="312" t="s">
        <v>70</v>
      </c>
      <c r="E92" s="315" t="s">
        <v>78</v>
      </c>
      <c r="F92" s="315" t="s">
        <v>139</v>
      </c>
      <c r="G92" s="311"/>
      <c r="H92" s="311"/>
      <c r="I92" s="311"/>
      <c r="J92" s="316">
        <f>BK92</f>
        <v>0</v>
      </c>
      <c r="K92" s="311"/>
      <c r="L92" s="100"/>
      <c r="M92" s="102"/>
      <c r="N92" s="103"/>
      <c r="O92" s="103"/>
      <c r="P92" s="104">
        <f>SUM(P93:P124)</f>
        <v>0</v>
      </c>
      <c r="Q92" s="103"/>
      <c r="R92" s="104">
        <f>SUM(R93:R124)</f>
        <v>0.0013000000000000002</v>
      </c>
      <c r="S92" s="103"/>
      <c r="T92" s="105">
        <f>SUM(T93:T124)</f>
        <v>0</v>
      </c>
      <c r="AR92" s="101" t="s">
        <v>78</v>
      </c>
      <c r="AT92" s="106" t="s">
        <v>70</v>
      </c>
      <c r="AU92" s="106" t="s">
        <v>78</v>
      </c>
      <c r="AY92" s="101" t="s">
        <v>138</v>
      </c>
      <c r="BK92" s="107">
        <f>SUM(BK93:BK124)</f>
        <v>0</v>
      </c>
    </row>
    <row r="93" spans="1:65" s="2" customFormat="1" ht="48" customHeight="1">
      <c r="A93" s="30"/>
      <c r="B93" s="273"/>
      <c r="C93" s="330" t="s">
        <v>78</v>
      </c>
      <c r="D93" s="330" t="s">
        <v>140</v>
      </c>
      <c r="E93" s="331" t="s">
        <v>174</v>
      </c>
      <c r="F93" s="332" t="s">
        <v>175</v>
      </c>
      <c r="G93" s="333" t="s">
        <v>170</v>
      </c>
      <c r="H93" s="334">
        <v>67.69</v>
      </c>
      <c r="I93" s="108"/>
      <c r="J93" s="335">
        <f>ROUND(I93*H93,2)</f>
        <v>0</v>
      </c>
      <c r="K93" s="332" t="s">
        <v>144</v>
      </c>
      <c r="L93" s="31"/>
      <c r="M93" s="109" t="s">
        <v>3</v>
      </c>
      <c r="N93" s="110" t="s">
        <v>42</v>
      </c>
      <c r="O93" s="49"/>
      <c r="P93" s="111">
        <f>O93*H93</f>
        <v>0</v>
      </c>
      <c r="Q93" s="111">
        <v>0</v>
      </c>
      <c r="R93" s="111">
        <f>Q93*H93</f>
        <v>0</v>
      </c>
      <c r="S93" s="111">
        <v>0</v>
      </c>
      <c r="T93" s="112">
        <f>S93*H93</f>
        <v>0</v>
      </c>
      <c r="U93" s="30"/>
      <c r="V93" s="30"/>
      <c r="W93" s="30"/>
      <c r="X93" s="30"/>
      <c r="Y93" s="30"/>
      <c r="Z93" s="30"/>
      <c r="AA93" s="30"/>
      <c r="AB93" s="30"/>
      <c r="AC93" s="30"/>
      <c r="AD93" s="30"/>
      <c r="AE93" s="30"/>
      <c r="AR93" s="113" t="s">
        <v>90</v>
      </c>
      <c r="AT93" s="113" t="s">
        <v>140</v>
      </c>
      <c r="AU93" s="113" t="s">
        <v>80</v>
      </c>
      <c r="AY93" s="17" t="s">
        <v>138</v>
      </c>
      <c r="BE93" s="114">
        <f>IF(N93="základní",J93,0)</f>
        <v>0</v>
      </c>
      <c r="BF93" s="114">
        <f>IF(N93="snížená",J93,0)</f>
        <v>0</v>
      </c>
      <c r="BG93" s="114">
        <f>IF(N93="zákl. přenesená",J93,0)</f>
        <v>0</v>
      </c>
      <c r="BH93" s="114">
        <f>IF(N93="sníž. přenesená",J93,0)</f>
        <v>0</v>
      </c>
      <c r="BI93" s="114">
        <f>IF(N93="nulová",J93,0)</f>
        <v>0</v>
      </c>
      <c r="BJ93" s="17" t="s">
        <v>78</v>
      </c>
      <c r="BK93" s="114">
        <f>ROUND(I93*H93,2)</f>
        <v>0</v>
      </c>
      <c r="BL93" s="17" t="s">
        <v>90</v>
      </c>
      <c r="BM93" s="113" t="s">
        <v>369</v>
      </c>
    </row>
    <row r="94" spans="1:47" s="2" customFormat="1" ht="134.4">
      <c r="A94" s="30"/>
      <c r="B94" s="273"/>
      <c r="C94" s="275"/>
      <c r="D94" s="317" t="s">
        <v>146</v>
      </c>
      <c r="E94" s="275"/>
      <c r="F94" s="318" t="s">
        <v>177</v>
      </c>
      <c r="G94" s="275"/>
      <c r="H94" s="275"/>
      <c r="I94" s="275"/>
      <c r="J94" s="275"/>
      <c r="K94" s="275"/>
      <c r="L94" s="31"/>
      <c r="M94" s="115"/>
      <c r="N94" s="116"/>
      <c r="O94" s="49"/>
      <c r="P94" s="49"/>
      <c r="Q94" s="49"/>
      <c r="R94" s="49"/>
      <c r="S94" s="49"/>
      <c r="T94" s="50"/>
      <c r="U94" s="30"/>
      <c r="V94" s="30"/>
      <c r="W94" s="30"/>
      <c r="X94" s="30"/>
      <c r="Y94" s="30"/>
      <c r="Z94" s="30"/>
      <c r="AA94" s="30"/>
      <c r="AB94" s="30"/>
      <c r="AC94" s="30"/>
      <c r="AD94" s="30"/>
      <c r="AE94" s="30"/>
      <c r="AT94" s="17" t="s">
        <v>146</v>
      </c>
      <c r="AU94" s="17" t="s">
        <v>80</v>
      </c>
    </row>
    <row r="95" spans="2:51" s="13" customFormat="1" ht="12">
      <c r="B95" s="319"/>
      <c r="C95" s="320"/>
      <c r="D95" s="317" t="s">
        <v>148</v>
      </c>
      <c r="E95" s="321" t="s">
        <v>3</v>
      </c>
      <c r="F95" s="322" t="s">
        <v>370</v>
      </c>
      <c r="G95" s="320"/>
      <c r="H95" s="323">
        <v>67.69</v>
      </c>
      <c r="I95" s="320"/>
      <c r="J95" s="320"/>
      <c r="K95" s="320"/>
      <c r="L95" s="117"/>
      <c r="M95" s="119"/>
      <c r="N95" s="120"/>
      <c r="O95" s="120"/>
      <c r="P95" s="120"/>
      <c r="Q95" s="120"/>
      <c r="R95" s="120"/>
      <c r="S95" s="120"/>
      <c r="T95" s="121"/>
      <c r="AT95" s="118" t="s">
        <v>148</v>
      </c>
      <c r="AU95" s="118" t="s">
        <v>80</v>
      </c>
      <c r="AV95" s="13" t="s">
        <v>80</v>
      </c>
      <c r="AW95" s="13" t="s">
        <v>33</v>
      </c>
      <c r="AX95" s="13" t="s">
        <v>71</v>
      </c>
      <c r="AY95" s="118" t="s">
        <v>138</v>
      </c>
    </row>
    <row r="96" spans="2:51" s="14" customFormat="1" ht="12">
      <c r="B96" s="324"/>
      <c r="C96" s="325"/>
      <c r="D96" s="317" t="s">
        <v>148</v>
      </c>
      <c r="E96" s="326" t="s">
        <v>3</v>
      </c>
      <c r="F96" s="327" t="s">
        <v>180</v>
      </c>
      <c r="G96" s="325"/>
      <c r="H96" s="328">
        <v>67.69</v>
      </c>
      <c r="I96" s="325"/>
      <c r="J96" s="325"/>
      <c r="K96" s="325"/>
      <c r="L96" s="122"/>
      <c r="M96" s="124"/>
      <c r="N96" s="125"/>
      <c r="O96" s="125"/>
      <c r="P96" s="125"/>
      <c r="Q96" s="125"/>
      <c r="R96" s="125"/>
      <c r="S96" s="125"/>
      <c r="T96" s="126"/>
      <c r="AT96" s="123" t="s">
        <v>148</v>
      </c>
      <c r="AU96" s="123" t="s">
        <v>80</v>
      </c>
      <c r="AV96" s="14" t="s">
        <v>90</v>
      </c>
      <c r="AW96" s="14" t="s">
        <v>33</v>
      </c>
      <c r="AX96" s="14" t="s">
        <v>78</v>
      </c>
      <c r="AY96" s="123" t="s">
        <v>138</v>
      </c>
    </row>
    <row r="97" spans="1:65" s="2" customFormat="1" ht="48" customHeight="1">
      <c r="A97" s="30"/>
      <c r="B97" s="273"/>
      <c r="C97" s="330" t="s">
        <v>80</v>
      </c>
      <c r="D97" s="330" t="s">
        <v>140</v>
      </c>
      <c r="E97" s="331" t="s">
        <v>182</v>
      </c>
      <c r="F97" s="332" t="s">
        <v>183</v>
      </c>
      <c r="G97" s="333" t="s">
        <v>170</v>
      </c>
      <c r="H97" s="334">
        <v>67.69</v>
      </c>
      <c r="I97" s="108"/>
      <c r="J97" s="335">
        <f>ROUND(I97*H97,2)</f>
        <v>0</v>
      </c>
      <c r="K97" s="332" t="s">
        <v>144</v>
      </c>
      <c r="L97" s="31"/>
      <c r="M97" s="109" t="s">
        <v>3</v>
      </c>
      <c r="N97" s="110" t="s">
        <v>42</v>
      </c>
      <c r="O97" s="49"/>
      <c r="P97" s="111">
        <f>O97*H97</f>
        <v>0</v>
      </c>
      <c r="Q97" s="111">
        <v>0</v>
      </c>
      <c r="R97" s="111">
        <f>Q97*H97</f>
        <v>0</v>
      </c>
      <c r="S97" s="111">
        <v>0</v>
      </c>
      <c r="T97" s="112">
        <f>S97*H97</f>
        <v>0</v>
      </c>
      <c r="U97" s="30"/>
      <c r="V97" s="30"/>
      <c r="W97" s="30"/>
      <c r="X97" s="30"/>
      <c r="Y97" s="30"/>
      <c r="Z97" s="30"/>
      <c r="AA97" s="30"/>
      <c r="AB97" s="30"/>
      <c r="AC97" s="30"/>
      <c r="AD97" s="30"/>
      <c r="AE97" s="30"/>
      <c r="AR97" s="113" t="s">
        <v>90</v>
      </c>
      <c r="AT97" s="113" t="s">
        <v>140</v>
      </c>
      <c r="AU97" s="113" t="s">
        <v>80</v>
      </c>
      <c r="AY97" s="17" t="s">
        <v>138</v>
      </c>
      <c r="BE97" s="114">
        <f>IF(N97="základní",J97,0)</f>
        <v>0</v>
      </c>
      <c r="BF97" s="114">
        <f>IF(N97="snížená",J97,0)</f>
        <v>0</v>
      </c>
      <c r="BG97" s="114">
        <f>IF(N97="zákl. přenesená",J97,0)</f>
        <v>0</v>
      </c>
      <c r="BH97" s="114">
        <f>IF(N97="sníž. přenesená",J97,0)</f>
        <v>0</v>
      </c>
      <c r="BI97" s="114">
        <f>IF(N97="nulová",J97,0)</f>
        <v>0</v>
      </c>
      <c r="BJ97" s="17" t="s">
        <v>78</v>
      </c>
      <c r="BK97" s="114">
        <f>ROUND(I97*H97,2)</f>
        <v>0</v>
      </c>
      <c r="BL97" s="17" t="s">
        <v>90</v>
      </c>
      <c r="BM97" s="113" t="s">
        <v>371</v>
      </c>
    </row>
    <row r="98" spans="1:47" s="2" customFormat="1" ht="134.4">
      <c r="A98" s="30"/>
      <c r="B98" s="273"/>
      <c r="C98" s="275"/>
      <c r="D98" s="317" t="s">
        <v>146</v>
      </c>
      <c r="E98" s="275"/>
      <c r="F98" s="318" t="s">
        <v>177</v>
      </c>
      <c r="G98" s="275"/>
      <c r="H98" s="275"/>
      <c r="I98" s="275"/>
      <c r="J98" s="275"/>
      <c r="K98" s="275"/>
      <c r="L98" s="31"/>
      <c r="M98" s="115"/>
      <c r="N98" s="116"/>
      <c r="O98" s="49"/>
      <c r="P98" s="49"/>
      <c r="Q98" s="49"/>
      <c r="R98" s="49"/>
      <c r="S98" s="49"/>
      <c r="T98" s="50"/>
      <c r="U98" s="30"/>
      <c r="V98" s="30"/>
      <c r="W98" s="30"/>
      <c r="X98" s="30"/>
      <c r="Y98" s="30"/>
      <c r="Z98" s="30"/>
      <c r="AA98" s="30"/>
      <c r="AB98" s="30"/>
      <c r="AC98" s="30"/>
      <c r="AD98" s="30"/>
      <c r="AE98" s="30"/>
      <c r="AT98" s="17" t="s">
        <v>146</v>
      </c>
      <c r="AU98" s="17" t="s">
        <v>80</v>
      </c>
    </row>
    <row r="99" spans="1:65" s="2" customFormat="1" ht="48" customHeight="1">
      <c r="A99" s="30"/>
      <c r="B99" s="273"/>
      <c r="C99" s="330" t="s">
        <v>87</v>
      </c>
      <c r="D99" s="330" t="s">
        <v>140</v>
      </c>
      <c r="E99" s="331" t="s">
        <v>228</v>
      </c>
      <c r="F99" s="332" t="s">
        <v>229</v>
      </c>
      <c r="G99" s="333" t="s">
        <v>170</v>
      </c>
      <c r="H99" s="334">
        <v>4.65</v>
      </c>
      <c r="I99" s="108"/>
      <c r="J99" s="335">
        <f>ROUND(I99*H99,2)</f>
        <v>0</v>
      </c>
      <c r="K99" s="332" t="s">
        <v>144</v>
      </c>
      <c r="L99" s="31"/>
      <c r="M99" s="109" t="s">
        <v>3</v>
      </c>
      <c r="N99" s="110" t="s">
        <v>42</v>
      </c>
      <c r="O99" s="49"/>
      <c r="P99" s="111">
        <f>O99*H99</f>
        <v>0</v>
      </c>
      <c r="Q99" s="111">
        <v>0</v>
      </c>
      <c r="R99" s="111">
        <f>Q99*H99</f>
        <v>0</v>
      </c>
      <c r="S99" s="111">
        <v>0</v>
      </c>
      <c r="T99" s="112">
        <f>S99*H99</f>
        <v>0</v>
      </c>
      <c r="U99" s="30"/>
      <c r="V99" s="30"/>
      <c r="W99" s="30"/>
      <c r="X99" s="30"/>
      <c r="Y99" s="30"/>
      <c r="Z99" s="30"/>
      <c r="AA99" s="30"/>
      <c r="AB99" s="30"/>
      <c r="AC99" s="30"/>
      <c r="AD99" s="30"/>
      <c r="AE99" s="30"/>
      <c r="AR99" s="113" t="s">
        <v>90</v>
      </c>
      <c r="AT99" s="113" t="s">
        <v>140</v>
      </c>
      <c r="AU99" s="113" t="s">
        <v>80</v>
      </c>
      <c r="AY99" s="17" t="s">
        <v>138</v>
      </c>
      <c r="BE99" s="114">
        <f>IF(N99="základní",J99,0)</f>
        <v>0</v>
      </c>
      <c r="BF99" s="114">
        <f>IF(N99="snížená",J99,0)</f>
        <v>0</v>
      </c>
      <c r="BG99" s="114">
        <f>IF(N99="zákl. přenesená",J99,0)</f>
        <v>0</v>
      </c>
      <c r="BH99" s="114">
        <f>IF(N99="sníž. přenesená",J99,0)</f>
        <v>0</v>
      </c>
      <c r="BI99" s="114">
        <f>IF(N99="nulová",J99,0)</f>
        <v>0</v>
      </c>
      <c r="BJ99" s="17" t="s">
        <v>78</v>
      </c>
      <c r="BK99" s="114">
        <f>ROUND(I99*H99,2)</f>
        <v>0</v>
      </c>
      <c r="BL99" s="17" t="s">
        <v>90</v>
      </c>
      <c r="BM99" s="113" t="s">
        <v>372</v>
      </c>
    </row>
    <row r="100" spans="1:47" s="2" customFormat="1" ht="240">
      <c r="A100" s="30"/>
      <c r="B100" s="273"/>
      <c r="C100" s="275"/>
      <c r="D100" s="317" t="s">
        <v>146</v>
      </c>
      <c r="E100" s="275"/>
      <c r="F100" s="318" t="s">
        <v>205</v>
      </c>
      <c r="G100" s="275"/>
      <c r="H100" s="275"/>
      <c r="I100" s="275"/>
      <c r="J100" s="275"/>
      <c r="K100" s="275"/>
      <c r="L100" s="31"/>
      <c r="M100" s="115"/>
      <c r="N100" s="116"/>
      <c r="O100" s="49"/>
      <c r="P100" s="49"/>
      <c r="Q100" s="49"/>
      <c r="R100" s="49"/>
      <c r="S100" s="49"/>
      <c r="T100" s="50"/>
      <c r="U100" s="30"/>
      <c r="V100" s="30"/>
      <c r="W100" s="30"/>
      <c r="X100" s="30"/>
      <c r="Y100" s="30"/>
      <c r="Z100" s="30"/>
      <c r="AA100" s="30"/>
      <c r="AB100" s="30"/>
      <c r="AC100" s="30"/>
      <c r="AD100" s="30"/>
      <c r="AE100" s="30"/>
      <c r="AT100" s="17" t="s">
        <v>146</v>
      </c>
      <c r="AU100" s="17" t="s">
        <v>80</v>
      </c>
    </row>
    <row r="101" spans="1:65" s="2" customFormat="1" ht="48" customHeight="1">
      <c r="A101" s="30"/>
      <c r="B101" s="273"/>
      <c r="C101" s="330" t="s">
        <v>90</v>
      </c>
      <c r="D101" s="330" t="s">
        <v>140</v>
      </c>
      <c r="E101" s="331" t="s">
        <v>233</v>
      </c>
      <c r="F101" s="332" t="s">
        <v>234</v>
      </c>
      <c r="G101" s="333" t="s">
        <v>170</v>
      </c>
      <c r="H101" s="334">
        <v>67.69</v>
      </c>
      <c r="I101" s="108"/>
      <c r="J101" s="335">
        <f>ROUND(I101*H101,2)</f>
        <v>0</v>
      </c>
      <c r="K101" s="332" t="s">
        <v>144</v>
      </c>
      <c r="L101" s="31"/>
      <c r="M101" s="109" t="s">
        <v>3</v>
      </c>
      <c r="N101" s="110" t="s">
        <v>42</v>
      </c>
      <c r="O101" s="49"/>
      <c r="P101" s="111">
        <f>O101*H101</f>
        <v>0</v>
      </c>
      <c r="Q101" s="111">
        <v>0</v>
      </c>
      <c r="R101" s="111">
        <f>Q101*H101</f>
        <v>0</v>
      </c>
      <c r="S101" s="111">
        <v>0</v>
      </c>
      <c r="T101" s="112">
        <f>S101*H101</f>
        <v>0</v>
      </c>
      <c r="U101" s="30"/>
      <c r="V101" s="30"/>
      <c r="W101" s="30"/>
      <c r="X101" s="30"/>
      <c r="Y101" s="30"/>
      <c r="Z101" s="30"/>
      <c r="AA101" s="30"/>
      <c r="AB101" s="30"/>
      <c r="AC101" s="30"/>
      <c r="AD101" s="30"/>
      <c r="AE101" s="30"/>
      <c r="AR101" s="113" t="s">
        <v>90</v>
      </c>
      <c r="AT101" s="113" t="s">
        <v>140</v>
      </c>
      <c r="AU101" s="113" t="s">
        <v>80</v>
      </c>
      <c r="AY101" s="17" t="s">
        <v>138</v>
      </c>
      <c r="BE101" s="114">
        <f>IF(N101="základní",J101,0)</f>
        <v>0</v>
      </c>
      <c r="BF101" s="114">
        <f>IF(N101="snížená",J101,0)</f>
        <v>0</v>
      </c>
      <c r="BG101" s="114">
        <f>IF(N101="zákl. přenesená",J101,0)</f>
        <v>0</v>
      </c>
      <c r="BH101" s="114">
        <f>IF(N101="sníž. přenesená",J101,0)</f>
        <v>0</v>
      </c>
      <c r="BI101" s="114">
        <f>IF(N101="nulová",J101,0)</f>
        <v>0</v>
      </c>
      <c r="BJ101" s="17" t="s">
        <v>78</v>
      </c>
      <c r="BK101" s="114">
        <f>ROUND(I101*H101,2)</f>
        <v>0</v>
      </c>
      <c r="BL101" s="17" t="s">
        <v>90</v>
      </c>
      <c r="BM101" s="113" t="s">
        <v>373</v>
      </c>
    </row>
    <row r="102" spans="1:47" s="2" customFormat="1" ht="240">
      <c r="A102" s="30"/>
      <c r="B102" s="273"/>
      <c r="C102" s="275"/>
      <c r="D102" s="317" t="s">
        <v>146</v>
      </c>
      <c r="E102" s="275"/>
      <c r="F102" s="318" t="s">
        <v>205</v>
      </c>
      <c r="G102" s="275"/>
      <c r="H102" s="275"/>
      <c r="I102" s="275"/>
      <c r="J102" s="275"/>
      <c r="K102" s="275"/>
      <c r="L102" s="31"/>
      <c r="M102" s="115"/>
      <c r="N102" s="116"/>
      <c r="O102" s="49"/>
      <c r="P102" s="49"/>
      <c r="Q102" s="49"/>
      <c r="R102" s="49"/>
      <c r="S102" s="49"/>
      <c r="T102" s="50"/>
      <c r="U102" s="30"/>
      <c r="V102" s="30"/>
      <c r="W102" s="30"/>
      <c r="X102" s="30"/>
      <c r="Y102" s="30"/>
      <c r="Z102" s="30"/>
      <c r="AA102" s="30"/>
      <c r="AB102" s="30"/>
      <c r="AC102" s="30"/>
      <c r="AD102" s="30"/>
      <c r="AE102" s="30"/>
      <c r="AT102" s="17" t="s">
        <v>146</v>
      </c>
      <c r="AU102" s="17" t="s">
        <v>80</v>
      </c>
    </row>
    <row r="103" spans="2:51" s="13" customFormat="1" ht="12">
      <c r="B103" s="319"/>
      <c r="C103" s="320"/>
      <c r="D103" s="317" t="s">
        <v>148</v>
      </c>
      <c r="E103" s="321" t="s">
        <v>3</v>
      </c>
      <c r="F103" s="322" t="s">
        <v>370</v>
      </c>
      <c r="G103" s="320"/>
      <c r="H103" s="323">
        <v>67.69</v>
      </c>
      <c r="I103" s="320"/>
      <c r="J103" s="320"/>
      <c r="K103" s="320"/>
      <c r="L103" s="117"/>
      <c r="M103" s="119"/>
      <c r="N103" s="120"/>
      <c r="O103" s="120"/>
      <c r="P103" s="120"/>
      <c r="Q103" s="120"/>
      <c r="R103" s="120"/>
      <c r="S103" s="120"/>
      <c r="T103" s="121"/>
      <c r="AT103" s="118" t="s">
        <v>148</v>
      </c>
      <c r="AU103" s="118" t="s">
        <v>80</v>
      </c>
      <c r="AV103" s="13" t="s">
        <v>80</v>
      </c>
      <c r="AW103" s="13" t="s">
        <v>33</v>
      </c>
      <c r="AX103" s="13" t="s">
        <v>71</v>
      </c>
      <c r="AY103" s="118" t="s">
        <v>138</v>
      </c>
    </row>
    <row r="104" spans="2:51" s="14" customFormat="1" ht="12">
      <c r="B104" s="324"/>
      <c r="C104" s="325"/>
      <c r="D104" s="317" t="s">
        <v>148</v>
      </c>
      <c r="E104" s="326" t="s">
        <v>3</v>
      </c>
      <c r="F104" s="327" t="s">
        <v>180</v>
      </c>
      <c r="G104" s="325"/>
      <c r="H104" s="328">
        <v>67.69</v>
      </c>
      <c r="I104" s="325"/>
      <c r="J104" s="325"/>
      <c r="K104" s="325"/>
      <c r="L104" s="122"/>
      <c r="M104" s="124"/>
      <c r="N104" s="125"/>
      <c r="O104" s="125"/>
      <c r="P104" s="125"/>
      <c r="Q104" s="125"/>
      <c r="R104" s="125"/>
      <c r="S104" s="125"/>
      <c r="T104" s="126"/>
      <c r="AT104" s="123" t="s">
        <v>148</v>
      </c>
      <c r="AU104" s="123" t="s">
        <v>80</v>
      </c>
      <c r="AV104" s="14" t="s">
        <v>90</v>
      </c>
      <c r="AW104" s="14" t="s">
        <v>33</v>
      </c>
      <c r="AX104" s="14" t="s">
        <v>78</v>
      </c>
      <c r="AY104" s="123" t="s">
        <v>138</v>
      </c>
    </row>
    <row r="105" spans="1:65" s="2" customFormat="1" ht="36" customHeight="1">
      <c r="A105" s="30"/>
      <c r="B105" s="273"/>
      <c r="C105" s="330" t="s">
        <v>93</v>
      </c>
      <c r="D105" s="330" t="s">
        <v>140</v>
      </c>
      <c r="E105" s="331" t="s">
        <v>374</v>
      </c>
      <c r="F105" s="332" t="s">
        <v>375</v>
      </c>
      <c r="G105" s="333" t="s">
        <v>170</v>
      </c>
      <c r="H105" s="334">
        <v>4.65</v>
      </c>
      <c r="I105" s="108"/>
      <c r="J105" s="335">
        <f>ROUND(I105*H105,2)</f>
        <v>0</v>
      </c>
      <c r="K105" s="332" t="s">
        <v>144</v>
      </c>
      <c r="L105" s="31"/>
      <c r="M105" s="109" t="s">
        <v>3</v>
      </c>
      <c r="N105" s="110" t="s">
        <v>42</v>
      </c>
      <c r="O105" s="49"/>
      <c r="P105" s="111">
        <f>O105*H105</f>
        <v>0</v>
      </c>
      <c r="Q105" s="111">
        <v>0</v>
      </c>
      <c r="R105" s="111">
        <f>Q105*H105</f>
        <v>0</v>
      </c>
      <c r="S105" s="111">
        <v>0</v>
      </c>
      <c r="T105" s="112">
        <f>S105*H105</f>
        <v>0</v>
      </c>
      <c r="U105" s="30"/>
      <c r="V105" s="30"/>
      <c r="W105" s="30"/>
      <c r="X105" s="30"/>
      <c r="Y105" s="30"/>
      <c r="Z105" s="30"/>
      <c r="AA105" s="30"/>
      <c r="AB105" s="30"/>
      <c r="AC105" s="30"/>
      <c r="AD105" s="30"/>
      <c r="AE105" s="30"/>
      <c r="AR105" s="113" t="s">
        <v>90</v>
      </c>
      <c r="AT105" s="113" t="s">
        <v>140</v>
      </c>
      <c r="AU105" s="113" t="s">
        <v>80</v>
      </c>
      <c r="AY105" s="17" t="s">
        <v>138</v>
      </c>
      <c r="BE105" s="114">
        <f>IF(N105="základní",J105,0)</f>
        <v>0</v>
      </c>
      <c r="BF105" s="114">
        <f>IF(N105="snížená",J105,0)</f>
        <v>0</v>
      </c>
      <c r="BG105" s="114">
        <f>IF(N105="zákl. přenesená",J105,0)</f>
        <v>0</v>
      </c>
      <c r="BH105" s="114">
        <f>IF(N105="sníž. přenesená",J105,0)</f>
        <v>0</v>
      </c>
      <c r="BI105" s="114">
        <f>IF(N105="nulová",J105,0)</f>
        <v>0</v>
      </c>
      <c r="BJ105" s="17" t="s">
        <v>78</v>
      </c>
      <c r="BK105" s="114">
        <f>ROUND(I105*H105,2)</f>
        <v>0</v>
      </c>
      <c r="BL105" s="17" t="s">
        <v>90</v>
      </c>
      <c r="BM105" s="113" t="s">
        <v>376</v>
      </c>
    </row>
    <row r="106" spans="1:47" s="2" customFormat="1" ht="192">
      <c r="A106" s="30"/>
      <c r="B106" s="273"/>
      <c r="C106" s="275"/>
      <c r="D106" s="317" t="s">
        <v>146</v>
      </c>
      <c r="E106" s="275"/>
      <c r="F106" s="318" t="s">
        <v>242</v>
      </c>
      <c r="G106" s="275"/>
      <c r="H106" s="275"/>
      <c r="I106" s="275"/>
      <c r="J106" s="275"/>
      <c r="K106" s="275"/>
      <c r="L106" s="31"/>
      <c r="M106" s="115"/>
      <c r="N106" s="116"/>
      <c r="O106" s="49"/>
      <c r="P106" s="49"/>
      <c r="Q106" s="49"/>
      <c r="R106" s="49"/>
      <c r="S106" s="49"/>
      <c r="T106" s="50"/>
      <c r="U106" s="30"/>
      <c r="V106" s="30"/>
      <c r="W106" s="30"/>
      <c r="X106" s="30"/>
      <c r="Y106" s="30"/>
      <c r="Z106" s="30"/>
      <c r="AA106" s="30"/>
      <c r="AB106" s="30"/>
      <c r="AC106" s="30"/>
      <c r="AD106" s="30"/>
      <c r="AE106" s="30"/>
      <c r="AT106" s="17" t="s">
        <v>146</v>
      </c>
      <c r="AU106" s="17" t="s">
        <v>80</v>
      </c>
    </row>
    <row r="107" spans="1:65" s="2" customFormat="1" ht="48" customHeight="1">
      <c r="A107" s="30"/>
      <c r="B107" s="273"/>
      <c r="C107" s="330" t="s">
        <v>96</v>
      </c>
      <c r="D107" s="330" t="s">
        <v>140</v>
      </c>
      <c r="E107" s="331" t="s">
        <v>243</v>
      </c>
      <c r="F107" s="332" t="s">
        <v>244</v>
      </c>
      <c r="G107" s="333" t="s">
        <v>170</v>
      </c>
      <c r="H107" s="334">
        <v>52.45</v>
      </c>
      <c r="I107" s="108"/>
      <c r="J107" s="335">
        <f>ROUND(I107*H107,2)</f>
        <v>0</v>
      </c>
      <c r="K107" s="332" t="s">
        <v>144</v>
      </c>
      <c r="L107" s="31"/>
      <c r="M107" s="109" t="s">
        <v>3</v>
      </c>
      <c r="N107" s="110" t="s">
        <v>42</v>
      </c>
      <c r="O107" s="49"/>
      <c r="P107" s="111">
        <f>O107*H107</f>
        <v>0</v>
      </c>
      <c r="Q107" s="111">
        <v>0</v>
      </c>
      <c r="R107" s="111">
        <f>Q107*H107</f>
        <v>0</v>
      </c>
      <c r="S107" s="111">
        <v>0</v>
      </c>
      <c r="T107" s="112">
        <f>S107*H107</f>
        <v>0</v>
      </c>
      <c r="U107" s="30"/>
      <c r="V107" s="30"/>
      <c r="W107" s="30"/>
      <c r="X107" s="30"/>
      <c r="Y107" s="30"/>
      <c r="Z107" s="30"/>
      <c r="AA107" s="30"/>
      <c r="AB107" s="30"/>
      <c r="AC107" s="30"/>
      <c r="AD107" s="30"/>
      <c r="AE107" s="30"/>
      <c r="AR107" s="113" t="s">
        <v>90</v>
      </c>
      <c r="AT107" s="113" t="s">
        <v>140</v>
      </c>
      <c r="AU107" s="113" t="s">
        <v>80</v>
      </c>
      <c r="AY107" s="17" t="s">
        <v>138</v>
      </c>
      <c r="BE107" s="114">
        <f>IF(N107="základní",J107,0)</f>
        <v>0</v>
      </c>
      <c r="BF107" s="114">
        <f>IF(N107="snížená",J107,0)</f>
        <v>0</v>
      </c>
      <c r="BG107" s="114">
        <f>IF(N107="zákl. přenesená",J107,0)</f>
        <v>0</v>
      </c>
      <c r="BH107" s="114">
        <f>IF(N107="sníž. přenesená",J107,0)</f>
        <v>0</v>
      </c>
      <c r="BI107" s="114">
        <f>IF(N107="nulová",J107,0)</f>
        <v>0</v>
      </c>
      <c r="BJ107" s="17" t="s">
        <v>78</v>
      </c>
      <c r="BK107" s="114">
        <f>ROUND(I107*H107,2)</f>
        <v>0</v>
      </c>
      <c r="BL107" s="17" t="s">
        <v>90</v>
      </c>
      <c r="BM107" s="113" t="s">
        <v>377</v>
      </c>
    </row>
    <row r="108" spans="1:47" s="2" customFormat="1" ht="115.2">
      <c r="A108" s="30"/>
      <c r="B108" s="273"/>
      <c r="C108" s="275"/>
      <c r="D108" s="317" t="s">
        <v>146</v>
      </c>
      <c r="E108" s="275"/>
      <c r="F108" s="318" t="s">
        <v>246</v>
      </c>
      <c r="G108" s="275"/>
      <c r="H108" s="275"/>
      <c r="I108" s="275"/>
      <c r="J108" s="275"/>
      <c r="K108" s="275"/>
      <c r="L108" s="31"/>
      <c r="M108" s="115"/>
      <c r="N108" s="116"/>
      <c r="O108" s="49"/>
      <c r="P108" s="49"/>
      <c r="Q108" s="49"/>
      <c r="R108" s="49"/>
      <c r="S108" s="49"/>
      <c r="T108" s="50"/>
      <c r="U108" s="30"/>
      <c r="V108" s="30"/>
      <c r="W108" s="30"/>
      <c r="X108" s="30"/>
      <c r="Y108" s="30"/>
      <c r="Z108" s="30"/>
      <c r="AA108" s="30"/>
      <c r="AB108" s="30"/>
      <c r="AC108" s="30"/>
      <c r="AD108" s="30"/>
      <c r="AE108" s="30"/>
      <c r="AT108" s="17" t="s">
        <v>146</v>
      </c>
      <c r="AU108" s="17" t="s">
        <v>80</v>
      </c>
    </row>
    <row r="109" spans="1:65" s="2" customFormat="1" ht="16.5" customHeight="1">
      <c r="A109" s="30"/>
      <c r="B109" s="273"/>
      <c r="C109" s="330" t="s">
        <v>99</v>
      </c>
      <c r="D109" s="330" t="s">
        <v>140</v>
      </c>
      <c r="E109" s="331" t="s">
        <v>249</v>
      </c>
      <c r="F109" s="332" t="s">
        <v>250</v>
      </c>
      <c r="G109" s="333" t="s">
        <v>170</v>
      </c>
      <c r="H109" s="334">
        <v>67.69</v>
      </c>
      <c r="I109" s="108"/>
      <c r="J109" s="335">
        <f>ROUND(I109*H109,2)</f>
        <v>0</v>
      </c>
      <c r="K109" s="332" t="s">
        <v>144</v>
      </c>
      <c r="L109" s="31"/>
      <c r="M109" s="109" t="s">
        <v>3</v>
      </c>
      <c r="N109" s="110" t="s">
        <v>42</v>
      </c>
      <c r="O109" s="49"/>
      <c r="P109" s="111">
        <f>O109*H109</f>
        <v>0</v>
      </c>
      <c r="Q109" s="111">
        <v>0</v>
      </c>
      <c r="R109" s="111">
        <f>Q109*H109</f>
        <v>0</v>
      </c>
      <c r="S109" s="111">
        <v>0</v>
      </c>
      <c r="T109" s="112">
        <f>S109*H109</f>
        <v>0</v>
      </c>
      <c r="U109" s="30"/>
      <c r="V109" s="30"/>
      <c r="W109" s="30"/>
      <c r="X109" s="30"/>
      <c r="Y109" s="30"/>
      <c r="Z109" s="30"/>
      <c r="AA109" s="30"/>
      <c r="AB109" s="30"/>
      <c r="AC109" s="30"/>
      <c r="AD109" s="30"/>
      <c r="AE109" s="30"/>
      <c r="AR109" s="113" t="s">
        <v>90</v>
      </c>
      <c r="AT109" s="113" t="s">
        <v>140</v>
      </c>
      <c r="AU109" s="113" t="s">
        <v>80</v>
      </c>
      <c r="AY109" s="17" t="s">
        <v>138</v>
      </c>
      <c r="BE109" s="114">
        <f>IF(N109="základní",J109,0)</f>
        <v>0</v>
      </c>
      <c r="BF109" s="114">
        <f>IF(N109="snížená",J109,0)</f>
        <v>0</v>
      </c>
      <c r="BG109" s="114">
        <f>IF(N109="zákl. přenesená",J109,0)</f>
        <v>0</v>
      </c>
      <c r="BH109" s="114">
        <f>IF(N109="sníž. přenesená",J109,0)</f>
        <v>0</v>
      </c>
      <c r="BI109" s="114">
        <f>IF(N109="nulová",J109,0)</f>
        <v>0</v>
      </c>
      <c r="BJ109" s="17" t="s">
        <v>78</v>
      </c>
      <c r="BK109" s="114">
        <f>ROUND(I109*H109,2)</f>
        <v>0</v>
      </c>
      <c r="BL109" s="17" t="s">
        <v>90</v>
      </c>
      <c r="BM109" s="113" t="s">
        <v>378</v>
      </c>
    </row>
    <row r="110" spans="1:47" s="2" customFormat="1" ht="393.6">
      <c r="A110" s="30"/>
      <c r="B110" s="273"/>
      <c r="C110" s="275"/>
      <c r="D110" s="317" t="s">
        <v>146</v>
      </c>
      <c r="E110" s="275"/>
      <c r="F110" s="318" t="s">
        <v>252</v>
      </c>
      <c r="G110" s="275"/>
      <c r="H110" s="275"/>
      <c r="I110" s="275"/>
      <c r="J110" s="275"/>
      <c r="K110" s="275"/>
      <c r="L110" s="31"/>
      <c r="M110" s="115"/>
      <c r="N110" s="116"/>
      <c r="O110" s="49"/>
      <c r="P110" s="49"/>
      <c r="Q110" s="49"/>
      <c r="R110" s="49"/>
      <c r="S110" s="49"/>
      <c r="T110" s="50"/>
      <c r="U110" s="30"/>
      <c r="V110" s="30"/>
      <c r="W110" s="30"/>
      <c r="X110" s="30"/>
      <c r="Y110" s="30"/>
      <c r="Z110" s="30"/>
      <c r="AA110" s="30"/>
      <c r="AB110" s="30"/>
      <c r="AC110" s="30"/>
      <c r="AD110" s="30"/>
      <c r="AE110" s="30"/>
      <c r="AT110" s="17" t="s">
        <v>146</v>
      </c>
      <c r="AU110" s="17" t="s">
        <v>80</v>
      </c>
    </row>
    <row r="111" spans="2:51" s="13" customFormat="1" ht="12">
      <c r="B111" s="319"/>
      <c r="C111" s="320"/>
      <c r="D111" s="317" t="s">
        <v>148</v>
      </c>
      <c r="E111" s="321" t="s">
        <v>3</v>
      </c>
      <c r="F111" s="322" t="s">
        <v>370</v>
      </c>
      <c r="G111" s="320"/>
      <c r="H111" s="323">
        <v>67.69</v>
      </c>
      <c r="I111" s="320"/>
      <c r="J111" s="320"/>
      <c r="K111" s="320"/>
      <c r="L111" s="117"/>
      <c r="M111" s="119"/>
      <c r="N111" s="120"/>
      <c r="O111" s="120"/>
      <c r="P111" s="120"/>
      <c r="Q111" s="120"/>
      <c r="R111" s="120"/>
      <c r="S111" s="120"/>
      <c r="T111" s="121"/>
      <c r="AT111" s="118" t="s">
        <v>148</v>
      </c>
      <c r="AU111" s="118" t="s">
        <v>80</v>
      </c>
      <c r="AV111" s="13" t="s">
        <v>80</v>
      </c>
      <c r="AW111" s="13" t="s">
        <v>33</v>
      </c>
      <c r="AX111" s="13" t="s">
        <v>71</v>
      </c>
      <c r="AY111" s="118" t="s">
        <v>138</v>
      </c>
    </row>
    <row r="112" spans="2:51" s="14" customFormat="1" ht="12">
      <c r="B112" s="324"/>
      <c r="C112" s="325"/>
      <c r="D112" s="317" t="s">
        <v>148</v>
      </c>
      <c r="E112" s="326" t="s">
        <v>3</v>
      </c>
      <c r="F112" s="327" t="s">
        <v>180</v>
      </c>
      <c r="G112" s="325"/>
      <c r="H112" s="328">
        <v>67.69</v>
      </c>
      <c r="I112" s="325"/>
      <c r="J112" s="325"/>
      <c r="K112" s="325"/>
      <c r="L112" s="122"/>
      <c r="M112" s="124"/>
      <c r="N112" s="125"/>
      <c r="O112" s="125"/>
      <c r="P112" s="125"/>
      <c r="Q112" s="125"/>
      <c r="R112" s="125"/>
      <c r="S112" s="125"/>
      <c r="T112" s="126"/>
      <c r="AT112" s="123" t="s">
        <v>148</v>
      </c>
      <c r="AU112" s="123" t="s">
        <v>80</v>
      </c>
      <c r="AV112" s="14" t="s">
        <v>90</v>
      </c>
      <c r="AW112" s="14" t="s">
        <v>33</v>
      </c>
      <c r="AX112" s="14" t="s">
        <v>78</v>
      </c>
      <c r="AY112" s="123" t="s">
        <v>138</v>
      </c>
    </row>
    <row r="113" spans="1:65" s="2" customFormat="1" ht="36" customHeight="1">
      <c r="A113" s="30"/>
      <c r="B113" s="273"/>
      <c r="C113" s="330" t="s">
        <v>181</v>
      </c>
      <c r="D113" s="330" t="s">
        <v>140</v>
      </c>
      <c r="E113" s="331" t="s">
        <v>254</v>
      </c>
      <c r="F113" s="332" t="s">
        <v>255</v>
      </c>
      <c r="G113" s="333" t="s">
        <v>256</v>
      </c>
      <c r="H113" s="334">
        <v>135.38</v>
      </c>
      <c r="I113" s="108"/>
      <c r="J113" s="335">
        <f>ROUND(I113*H113,2)</f>
        <v>0</v>
      </c>
      <c r="K113" s="332" t="s">
        <v>144</v>
      </c>
      <c r="L113" s="31"/>
      <c r="M113" s="109" t="s">
        <v>3</v>
      </c>
      <c r="N113" s="110" t="s">
        <v>42</v>
      </c>
      <c r="O113" s="49"/>
      <c r="P113" s="111">
        <f>O113*H113</f>
        <v>0</v>
      </c>
      <c r="Q113" s="111">
        <v>0</v>
      </c>
      <c r="R113" s="111">
        <f>Q113*H113</f>
        <v>0</v>
      </c>
      <c r="S113" s="111">
        <v>0</v>
      </c>
      <c r="T113" s="112">
        <f>S113*H113</f>
        <v>0</v>
      </c>
      <c r="U113" s="30"/>
      <c r="V113" s="30"/>
      <c r="W113" s="30"/>
      <c r="X113" s="30"/>
      <c r="Y113" s="30"/>
      <c r="Z113" s="30"/>
      <c r="AA113" s="30"/>
      <c r="AB113" s="30"/>
      <c r="AC113" s="30"/>
      <c r="AD113" s="30"/>
      <c r="AE113" s="30"/>
      <c r="AR113" s="113" t="s">
        <v>90</v>
      </c>
      <c r="AT113" s="113" t="s">
        <v>140</v>
      </c>
      <c r="AU113" s="113" t="s">
        <v>80</v>
      </c>
      <c r="AY113" s="17" t="s">
        <v>138</v>
      </c>
      <c r="BE113" s="114">
        <f>IF(N113="základní",J113,0)</f>
        <v>0</v>
      </c>
      <c r="BF113" s="114">
        <f>IF(N113="snížená",J113,0)</f>
        <v>0</v>
      </c>
      <c r="BG113" s="114">
        <f>IF(N113="zákl. přenesená",J113,0)</f>
        <v>0</v>
      </c>
      <c r="BH113" s="114">
        <f>IF(N113="sníž. přenesená",J113,0)</f>
        <v>0</v>
      </c>
      <c r="BI113" s="114">
        <f>IF(N113="nulová",J113,0)</f>
        <v>0</v>
      </c>
      <c r="BJ113" s="17" t="s">
        <v>78</v>
      </c>
      <c r="BK113" s="114">
        <f>ROUND(I113*H113,2)</f>
        <v>0</v>
      </c>
      <c r="BL113" s="17" t="s">
        <v>90</v>
      </c>
      <c r="BM113" s="113" t="s">
        <v>379</v>
      </c>
    </row>
    <row r="114" spans="1:47" s="2" customFormat="1" ht="38.4">
      <c r="A114" s="30"/>
      <c r="B114" s="273"/>
      <c r="C114" s="275"/>
      <c r="D114" s="317" t="s">
        <v>146</v>
      </c>
      <c r="E114" s="275"/>
      <c r="F114" s="318" t="s">
        <v>258</v>
      </c>
      <c r="G114" s="275"/>
      <c r="H114" s="275"/>
      <c r="I114" s="275"/>
      <c r="J114" s="275"/>
      <c r="K114" s="275"/>
      <c r="L114" s="31"/>
      <c r="M114" s="115"/>
      <c r="N114" s="116"/>
      <c r="O114" s="49"/>
      <c r="P114" s="49"/>
      <c r="Q114" s="49"/>
      <c r="R114" s="49"/>
      <c r="S114" s="49"/>
      <c r="T114" s="50"/>
      <c r="U114" s="30"/>
      <c r="V114" s="30"/>
      <c r="W114" s="30"/>
      <c r="X114" s="30"/>
      <c r="Y114" s="30"/>
      <c r="Z114" s="30"/>
      <c r="AA114" s="30"/>
      <c r="AB114" s="30"/>
      <c r="AC114" s="30"/>
      <c r="AD114" s="30"/>
      <c r="AE114" s="30"/>
      <c r="AT114" s="17" t="s">
        <v>146</v>
      </c>
      <c r="AU114" s="17" t="s">
        <v>80</v>
      </c>
    </row>
    <row r="115" spans="2:51" s="13" customFormat="1" ht="12">
      <c r="B115" s="319"/>
      <c r="C115" s="320"/>
      <c r="D115" s="317" t="s">
        <v>148</v>
      </c>
      <c r="E115" s="321" t="s">
        <v>3</v>
      </c>
      <c r="F115" s="322" t="s">
        <v>380</v>
      </c>
      <c r="G115" s="320"/>
      <c r="H115" s="323">
        <v>135.38</v>
      </c>
      <c r="I115" s="320"/>
      <c r="J115" s="320"/>
      <c r="K115" s="320"/>
      <c r="L115" s="117"/>
      <c r="M115" s="119"/>
      <c r="N115" s="120"/>
      <c r="O115" s="120"/>
      <c r="P115" s="120"/>
      <c r="Q115" s="120"/>
      <c r="R115" s="120"/>
      <c r="S115" s="120"/>
      <c r="T115" s="121"/>
      <c r="AT115" s="118" t="s">
        <v>148</v>
      </c>
      <c r="AU115" s="118" t="s">
        <v>80</v>
      </c>
      <c r="AV115" s="13" t="s">
        <v>80</v>
      </c>
      <c r="AW115" s="13" t="s">
        <v>33</v>
      </c>
      <c r="AX115" s="13" t="s">
        <v>78</v>
      </c>
      <c r="AY115" s="118" t="s">
        <v>138</v>
      </c>
    </row>
    <row r="116" spans="1:65" s="2" customFormat="1" ht="24" customHeight="1">
      <c r="A116" s="30"/>
      <c r="B116" s="273"/>
      <c r="C116" s="330" t="s">
        <v>185</v>
      </c>
      <c r="D116" s="330" t="s">
        <v>140</v>
      </c>
      <c r="E116" s="331" t="s">
        <v>381</v>
      </c>
      <c r="F116" s="332" t="s">
        <v>382</v>
      </c>
      <c r="G116" s="333" t="s">
        <v>170</v>
      </c>
      <c r="H116" s="334">
        <v>4.65</v>
      </c>
      <c r="I116" s="108"/>
      <c r="J116" s="335">
        <f>ROUND(I116*H116,2)</f>
        <v>0</v>
      </c>
      <c r="K116" s="332" t="s">
        <v>144</v>
      </c>
      <c r="L116" s="31"/>
      <c r="M116" s="109" t="s">
        <v>3</v>
      </c>
      <c r="N116" s="110" t="s">
        <v>42</v>
      </c>
      <c r="O116" s="49"/>
      <c r="P116" s="111">
        <f>O116*H116</f>
        <v>0</v>
      </c>
      <c r="Q116" s="111">
        <v>0</v>
      </c>
      <c r="R116" s="111">
        <f>Q116*H116</f>
        <v>0</v>
      </c>
      <c r="S116" s="111">
        <v>0</v>
      </c>
      <c r="T116" s="112">
        <f>S116*H116</f>
        <v>0</v>
      </c>
      <c r="U116" s="30"/>
      <c r="V116" s="30"/>
      <c r="W116" s="30"/>
      <c r="X116" s="30"/>
      <c r="Y116" s="30"/>
      <c r="Z116" s="30"/>
      <c r="AA116" s="30"/>
      <c r="AB116" s="30"/>
      <c r="AC116" s="30"/>
      <c r="AD116" s="30"/>
      <c r="AE116" s="30"/>
      <c r="AR116" s="113" t="s">
        <v>90</v>
      </c>
      <c r="AT116" s="113" t="s">
        <v>140</v>
      </c>
      <c r="AU116" s="113" t="s">
        <v>80</v>
      </c>
      <c r="AY116" s="17" t="s">
        <v>138</v>
      </c>
      <c r="BE116" s="114">
        <f>IF(N116="základní",J116,0)</f>
        <v>0</v>
      </c>
      <c r="BF116" s="114">
        <f>IF(N116="snížená",J116,0)</f>
        <v>0</v>
      </c>
      <c r="BG116" s="114">
        <f>IF(N116="zákl. přenesená",J116,0)</f>
        <v>0</v>
      </c>
      <c r="BH116" s="114">
        <f>IF(N116="sníž. přenesená",J116,0)</f>
        <v>0</v>
      </c>
      <c r="BI116" s="114">
        <f>IF(N116="nulová",J116,0)</f>
        <v>0</v>
      </c>
      <c r="BJ116" s="17" t="s">
        <v>78</v>
      </c>
      <c r="BK116" s="114">
        <f>ROUND(I116*H116,2)</f>
        <v>0</v>
      </c>
      <c r="BL116" s="17" t="s">
        <v>90</v>
      </c>
      <c r="BM116" s="113" t="s">
        <v>383</v>
      </c>
    </row>
    <row r="117" spans="1:47" s="2" customFormat="1" ht="96">
      <c r="A117" s="30"/>
      <c r="B117" s="273"/>
      <c r="C117" s="275"/>
      <c r="D117" s="317" t="s">
        <v>146</v>
      </c>
      <c r="E117" s="275"/>
      <c r="F117" s="318" t="s">
        <v>384</v>
      </c>
      <c r="G117" s="275"/>
      <c r="H117" s="275"/>
      <c r="I117" s="275"/>
      <c r="J117" s="275"/>
      <c r="K117" s="275"/>
      <c r="L117" s="31"/>
      <c r="M117" s="115"/>
      <c r="N117" s="116"/>
      <c r="O117" s="49"/>
      <c r="P117" s="49"/>
      <c r="Q117" s="49"/>
      <c r="R117" s="49"/>
      <c r="S117" s="49"/>
      <c r="T117" s="50"/>
      <c r="U117" s="30"/>
      <c r="V117" s="30"/>
      <c r="W117" s="30"/>
      <c r="X117" s="30"/>
      <c r="Y117" s="30"/>
      <c r="Z117" s="30"/>
      <c r="AA117" s="30"/>
      <c r="AB117" s="30"/>
      <c r="AC117" s="30"/>
      <c r="AD117" s="30"/>
      <c r="AE117" s="30"/>
      <c r="AT117" s="17" t="s">
        <v>146</v>
      </c>
      <c r="AU117" s="17" t="s">
        <v>80</v>
      </c>
    </row>
    <row r="118" spans="2:51" s="13" customFormat="1" ht="12">
      <c r="B118" s="319"/>
      <c r="C118" s="320"/>
      <c r="D118" s="317" t="s">
        <v>148</v>
      </c>
      <c r="E118" s="321" t="s">
        <v>3</v>
      </c>
      <c r="F118" s="322" t="s">
        <v>385</v>
      </c>
      <c r="G118" s="320"/>
      <c r="H118" s="323">
        <v>4.65</v>
      </c>
      <c r="I118" s="320"/>
      <c r="J118" s="320"/>
      <c r="K118" s="320"/>
      <c r="L118" s="117"/>
      <c r="M118" s="119"/>
      <c r="N118" s="120"/>
      <c r="O118" s="120"/>
      <c r="P118" s="120"/>
      <c r="Q118" s="120"/>
      <c r="R118" s="120"/>
      <c r="S118" s="120"/>
      <c r="T118" s="121"/>
      <c r="AT118" s="118" t="s">
        <v>148</v>
      </c>
      <c r="AU118" s="118" t="s">
        <v>80</v>
      </c>
      <c r="AV118" s="13" t="s">
        <v>80</v>
      </c>
      <c r="AW118" s="13" t="s">
        <v>33</v>
      </c>
      <c r="AX118" s="13" t="s">
        <v>78</v>
      </c>
      <c r="AY118" s="118" t="s">
        <v>138</v>
      </c>
    </row>
    <row r="119" spans="1:65" s="2" customFormat="1" ht="36" customHeight="1">
      <c r="A119" s="30"/>
      <c r="B119" s="273"/>
      <c r="C119" s="330" t="s">
        <v>191</v>
      </c>
      <c r="D119" s="330" t="s">
        <v>140</v>
      </c>
      <c r="E119" s="331" t="s">
        <v>261</v>
      </c>
      <c r="F119" s="332" t="s">
        <v>262</v>
      </c>
      <c r="G119" s="333" t="s">
        <v>143</v>
      </c>
      <c r="H119" s="334">
        <v>52</v>
      </c>
      <c r="I119" s="108"/>
      <c r="J119" s="335">
        <f>ROUND(I119*H119,2)</f>
        <v>0</v>
      </c>
      <c r="K119" s="332" t="s">
        <v>144</v>
      </c>
      <c r="L119" s="31"/>
      <c r="M119" s="109" t="s">
        <v>3</v>
      </c>
      <c r="N119" s="110" t="s">
        <v>42</v>
      </c>
      <c r="O119" s="49"/>
      <c r="P119" s="111">
        <f>O119*H119</f>
        <v>0</v>
      </c>
      <c r="Q119" s="111">
        <v>0</v>
      </c>
      <c r="R119" s="111">
        <f>Q119*H119</f>
        <v>0</v>
      </c>
      <c r="S119" s="111">
        <v>0</v>
      </c>
      <c r="T119" s="112">
        <f>S119*H119</f>
        <v>0</v>
      </c>
      <c r="U119" s="30"/>
      <c r="V119" s="30"/>
      <c r="W119" s="30"/>
      <c r="X119" s="30"/>
      <c r="Y119" s="30"/>
      <c r="Z119" s="30"/>
      <c r="AA119" s="30"/>
      <c r="AB119" s="30"/>
      <c r="AC119" s="30"/>
      <c r="AD119" s="30"/>
      <c r="AE119" s="30"/>
      <c r="AR119" s="113" t="s">
        <v>90</v>
      </c>
      <c r="AT119" s="113" t="s">
        <v>140</v>
      </c>
      <c r="AU119" s="113" t="s">
        <v>80</v>
      </c>
      <c r="AY119" s="17" t="s">
        <v>138</v>
      </c>
      <c r="BE119" s="114">
        <f>IF(N119="základní",J119,0)</f>
        <v>0</v>
      </c>
      <c r="BF119" s="114">
        <f>IF(N119="snížená",J119,0)</f>
        <v>0</v>
      </c>
      <c r="BG119" s="114">
        <f>IF(N119="zákl. přenesená",J119,0)</f>
        <v>0</v>
      </c>
      <c r="BH119" s="114">
        <f>IF(N119="sníž. přenesená",J119,0)</f>
        <v>0</v>
      </c>
      <c r="BI119" s="114">
        <f>IF(N119="nulová",J119,0)</f>
        <v>0</v>
      </c>
      <c r="BJ119" s="17" t="s">
        <v>78</v>
      </c>
      <c r="BK119" s="114">
        <f>ROUND(I119*H119,2)</f>
        <v>0</v>
      </c>
      <c r="BL119" s="17" t="s">
        <v>90</v>
      </c>
      <c r="BM119" s="113" t="s">
        <v>386</v>
      </c>
    </row>
    <row r="120" spans="1:47" s="2" customFormat="1" ht="172.8">
      <c r="A120" s="30"/>
      <c r="B120" s="273"/>
      <c r="C120" s="275"/>
      <c r="D120" s="317" t="s">
        <v>146</v>
      </c>
      <c r="E120" s="275"/>
      <c r="F120" s="318" t="s">
        <v>264</v>
      </c>
      <c r="G120" s="275"/>
      <c r="H120" s="275"/>
      <c r="I120" s="275"/>
      <c r="J120" s="275"/>
      <c r="K120" s="275"/>
      <c r="L120" s="31"/>
      <c r="M120" s="115"/>
      <c r="N120" s="116"/>
      <c r="O120" s="49"/>
      <c r="P120" s="49"/>
      <c r="Q120" s="49"/>
      <c r="R120" s="49"/>
      <c r="S120" s="49"/>
      <c r="T120" s="50"/>
      <c r="U120" s="30"/>
      <c r="V120" s="30"/>
      <c r="W120" s="30"/>
      <c r="X120" s="30"/>
      <c r="Y120" s="30"/>
      <c r="Z120" s="30"/>
      <c r="AA120" s="30"/>
      <c r="AB120" s="30"/>
      <c r="AC120" s="30"/>
      <c r="AD120" s="30"/>
      <c r="AE120" s="30"/>
      <c r="AT120" s="17" t="s">
        <v>146</v>
      </c>
      <c r="AU120" s="17" t="s">
        <v>80</v>
      </c>
    </row>
    <row r="121" spans="1:65" s="2" customFormat="1" ht="16.5" customHeight="1">
      <c r="A121" s="30"/>
      <c r="B121" s="273"/>
      <c r="C121" s="336" t="s">
        <v>195</v>
      </c>
      <c r="D121" s="336" t="s">
        <v>267</v>
      </c>
      <c r="E121" s="337" t="s">
        <v>268</v>
      </c>
      <c r="F121" s="338" t="s">
        <v>269</v>
      </c>
      <c r="G121" s="339" t="s">
        <v>270</v>
      </c>
      <c r="H121" s="340">
        <v>1.3</v>
      </c>
      <c r="I121" s="127"/>
      <c r="J121" s="341">
        <f>ROUND(I121*H121,2)</f>
        <v>0</v>
      </c>
      <c r="K121" s="338" t="s">
        <v>144</v>
      </c>
      <c r="L121" s="128"/>
      <c r="M121" s="129" t="s">
        <v>3</v>
      </c>
      <c r="N121" s="130" t="s">
        <v>42</v>
      </c>
      <c r="O121" s="49"/>
      <c r="P121" s="111">
        <f>O121*H121</f>
        <v>0</v>
      </c>
      <c r="Q121" s="111">
        <v>0.001</v>
      </c>
      <c r="R121" s="111">
        <f>Q121*H121</f>
        <v>0.0013000000000000002</v>
      </c>
      <c r="S121" s="111">
        <v>0</v>
      </c>
      <c r="T121" s="112">
        <f>S121*H121</f>
        <v>0</v>
      </c>
      <c r="U121" s="30"/>
      <c r="V121" s="30"/>
      <c r="W121" s="30"/>
      <c r="X121" s="30"/>
      <c r="Y121" s="30"/>
      <c r="Z121" s="30"/>
      <c r="AA121" s="30"/>
      <c r="AB121" s="30"/>
      <c r="AC121" s="30"/>
      <c r="AD121" s="30"/>
      <c r="AE121" s="30"/>
      <c r="AR121" s="113" t="s">
        <v>181</v>
      </c>
      <c r="AT121" s="113" t="s">
        <v>267</v>
      </c>
      <c r="AU121" s="113" t="s">
        <v>80</v>
      </c>
      <c r="AY121" s="17" t="s">
        <v>138</v>
      </c>
      <c r="BE121" s="114">
        <f>IF(N121="základní",J121,0)</f>
        <v>0</v>
      </c>
      <c r="BF121" s="114">
        <f>IF(N121="snížená",J121,0)</f>
        <v>0</v>
      </c>
      <c r="BG121" s="114">
        <f>IF(N121="zákl. přenesená",J121,0)</f>
        <v>0</v>
      </c>
      <c r="BH121" s="114">
        <f>IF(N121="sníž. přenesená",J121,0)</f>
        <v>0</v>
      </c>
      <c r="BI121" s="114">
        <f>IF(N121="nulová",J121,0)</f>
        <v>0</v>
      </c>
      <c r="BJ121" s="17" t="s">
        <v>78</v>
      </c>
      <c r="BK121" s="114">
        <f>ROUND(I121*H121,2)</f>
        <v>0</v>
      </c>
      <c r="BL121" s="17" t="s">
        <v>90</v>
      </c>
      <c r="BM121" s="113" t="s">
        <v>387</v>
      </c>
    </row>
    <row r="122" spans="2:51" s="13" customFormat="1" ht="12">
      <c r="B122" s="319"/>
      <c r="C122" s="320"/>
      <c r="D122" s="317" t="s">
        <v>148</v>
      </c>
      <c r="E122" s="320"/>
      <c r="F122" s="322" t="s">
        <v>388</v>
      </c>
      <c r="G122" s="320"/>
      <c r="H122" s="323">
        <v>1.3</v>
      </c>
      <c r="I122" s="320"/>
      <c r="J122" s="320"/>
      <c r="K122" s="320"/>
      <c r="L122" s="117"/>
      <c r="M122" s="119"/>
      <c r="N122" s="120"/>
      <c r="O122" s="120"/>
      <c r="P122" s="120"/>
      <c r="Q122" s="120"/>
      <c r="R122" s="120"/>
      <c r="S122" s="120"/>
      <c r="T122" s="121"/>
      <c r="AT122" s="118" t="s">
        <v>148</v>
      </c>
      <c r="AU122" s="118" t="s">
        <v>80</v>
      </c>
      <c r="AV122" s="13" t="s">
        <v>80</v>
      </c>
      <c r="AW122" s="13" t="s">
        <v>4</v>
      </c>
      <c r="AX122" s="13" t="s">
        <v>78</v>
      </c>
      <c r="AY122" s="118" t="s">
        <v>138</v>
      </c>
    </row>
    <row r="123" spans="1:65" s="2" customFormat="1" ht="36" customHeight="1">
      <c r="A123" s="30"/>
      <c r="B123" s="273"/>
      <c r="C123" s="330" t="s">
        <v>201</v>
      </c>
      <c r="D123" s="330" t="s">
        <v>140</v>
      </c>
      <c r="E123" s="331" t="s">
        <v>389</v>
      </c>
      <c r="F123" s="332" t="s">
        <v>390</v>
      </c>
      <c r="G123" s="333" t="s">
        <v>143</v>
      </c>
      <c r="H123" s="334">
        <v>52</v>
      </c>
      <c r="I123" s="108"/>
      <c r="J123" s="335">
        <f>ROUND(I123*H123,2)</f>
        <v>0</v>
      </c>
      <c r="K123" s="332" t="s">
        <v>144</v>
      </c>
      <c r="L123" s="31"/>
      <c r="M123" s="109" t="s">
        <v>3</v>
      </c>
      <c r="N123" s="110" t="s">
        <v>42</v>
      </c>
      <c r="O123" s="49"/>
      <c r="P123" s="111">
        <f>O123*H123</f>
        <v>0</v>
      </c>
      <c r="Q123" s="111">
        <v>0</v>
      </c>
      <c r="R123" s="111">
        <f>Q123*H123</f>
        <v>0</v>
      </c>
      <c r="S123" s="111">
        <v>0</v>
      </c>
      <c r="T123" s="112">
        <f>S123*H123</f>
        <v>0</v>
      </c>
      <c r="U123" s="30"/>
      <c r="V123" s="30"/>
      <c r="W123" s="30"/>
      <c r="X123" s="30"/>
      <c r="Y123" s="30"/>
      <c r="Z123" s="30"/>
      <c r="AA123" s="30"/>
      <c r="AB123" s="30"/>
      <c r="AC123" s="30"/>
      <c r="AD123" s="30"/>
      <c r="AE123" s="30"/>
      <c r="AR123" s="113" t="s">
        <v>90</v>
      </c>
      <c r="AT123" s="113" t="s">
        <v>140</v>
      </c>
      <c r="AU123" s="113" t="s">
        <v>80</v>
      </c>
      <c r="AY123" s="17" t="s">
        <v>138</v>
      </c>
      <c r="BE123" s="114">
        <f>IF(N123="základní",J123,0)</f>
        <v>0</v>
      </c>
      <c r="BF123" s="114">
        <f>IF(N123="snížená",J123,0)</f>
        <v>0</v>
      </c>
      <c r="BG123" s="114">
        <f>IF(N123="zákl. přenesená",J123,0)</f>
        <v>0</v>
      </c>
      <c r="BH123" s="114">
        <f>IF(N123="sníž. přenesená",J123,0)</f>
        <v>0</v>
      </c>
      <c r="BI123" s="114">
        <f>IF(N123="nulová",J123,0)</f>
        <v>0</v>
      </c>
      <c r="BJ123" s="17" t="s">
        <v>78</v>
      </c>
      <c r="BK123" s="114">
        <f>ROUND(I123*H123,2)</f>
        <v>0</v>
      </c>
      <c r="BL123" s="17" t="s">
        <v>90</v>
      </c>
      <c r="BM123" s="113" t="s">
        <v>391</v>
      </c>
    </row>
    <row r="124" spans="1:47" s="2" customFormat="1" ht="153.6">
      <c r="A124" s="30"/>
      <c r="B124" s="273"/>
      <c r="C124" s="275"/>
      <c r="D124" s="317" t="s">
        <v>146</v>
      </c>
      <c r="E124" s="275"/>
      <c r="F124" s="318" t="s">
        <v>392</v>
      </c>
      <c r="G124" s="275"/>
      <c r="H124" s="275"/>
      <c r="I124" s="275"/>
      <c r="J124" s="275"/>
      <c r="K124" s="275"/>
      <c r="L124" s="31"/>
      <c r="M124" s="115"/>
      <c r="N124" s="116"/>
      <c r="O124" s="49"/>
      <c r="P124" s="49"/>
      <c r="Q124" s="49"/>
      <c r="R124" s="49"/>
      <c r="S124" s="49"/>
      <c r="T124" s="50"/>
      <c r="U124" s="30"/>
      <c r="V124" s="30"/>
      <c r="W124" s="30"/>
      <c r="X124" s="30"/>
      <c r="Y124" s="30"/>
      <c r="Z124" s="30"/>
      <c r="AA124" s="30"/>
      <c r="AB124" s="30"/>
      <c r="AC124" s="30"/>
      <c r="AD124" s="30"/>
      <c r="AE124" s="30"/>
      <c r="AT124" s="17" t="s">
        <v>146</v>
      </c>
      <c r="AU124" s="17" t="s">
        <v>80</v>
      </c>
    </row>
    <row r="125" spans="2:63" s="12" customFormat="1" ht="22.95" customHeight="1">
      <c r="B125" s="310"/>
      <c r="C125" s="311"/>
      <c r="D125" s="312" t="s">
        <v>70</v>
      </c>
      <c r="E125" s="315" t="s">
        <v>87</v>
      </c>
      <c r="F125" s="315" t="s">
        <v>393</v>
      </c>
      <c r="G125" s="311"/>
      <c r="H125" s="311"/>
      <c r="I125" s="311"/>
      <c r="J125" s="316">
        <f>BK125</f>
        <v>0</v>
      </c>
      <c r="K125" s="311"/>
      <c r="L125" s="100"/>
      <c r="M125" s="102"/>
      <c r="N125" s="103"/>
      <c r="O125" s="103"/>
      <c r="P125" s="104">
        <f>SUM(P126:P128)</f>
        <v>0</v>
      </c>
      <c r="Q125" s="103"/>
      <c r="R125" s="104">
        <f>SUM(R126:R128)</f>
        <v>0.71595</v>
      </c>
      <c r="S125" s="103"/>
      <c r="T125" s="105">
        <f>SUM(T126:T128)</f>
        <v>0</v>
      </c>
      <c r="AR125" s="101" t="s">
        <v>78</v>
      </c>
      <c r="AT125" s="106" t="s">
        <v>70</v>
      </c>
      <c r="AU125" s="106" t="s">
        <v>78</v>
      </c>
      <c r="AY125" s="101" t="s">
        <v>138</v>
      </c>
      <c r="BK125" s="107">
        <f>SUM(BK126:BK128)</f>
        <v>0</v>
      </c>
    </row>
    <row r="126" spans="1:65" s="2" customFormat="1" ht="24" customHeight="1">
      <c r="A126" s="30"/>
      <c r="B126" s="273"/>
      <c r="C126" s="330" t="s">
        <v>207</v>
      </c>
      <c r="D126" s="330" t="s">
        <v>140</v>
      </c>
      <c r="E126" s="331" t="s">
        <v>394</v>
      </c>
      <c r="F126" s="332" t="s">
        <v>395</v>
      </c>
      <c r="G126" s="333" t="s">
        <v>170</v>
      </c>
      <c r="H126" s="334">
        <v>9</v>
      </c>
      <c r="I126" s="108"/>
      <c r="J126" s="335">
        <f>ROUND(I126*H126,2)</f>
        <v>0</v>
      </c>
      <c r="K126" s="332" t="s">
        <v>144</v>
      </c>
      <c r="L126" s="31"/>
      <c r="M126" s="109" t="s">
        <v>3</v>
      </c>
      <c r="N126" s="110" t="s">
        <v>42</v>
      </c>
      <c r="O126" s="49"/>
      <c r="P126" s="111">
        <f>O126*H126</f>
        <v>0</v>
      </c>
      <c r="Q126" s="111">
        <v>0.07955</v>
      </c>
      <c r="R126" s="111">
        <f>Q126*H126</f>
        <v>0.71595</v>
      </c>
      <c r="S126" s="111">
        <v>0</v>
      </c>
      <c r="T126" s="112">
        <f>S126*H126</f>
        <v>0</v>
      </c>
      <c r="U126" s="30"/>
      <c r="V126" s="30"/>
      <c r="W126" s="30"/>
      <c r="X126" s="30"/>
      <c r="Y126" s="30"/>
      <c r="Z126" s="30"/>
      <c r="AA126" s="30"/>
      <c r="AB126" s="30"/>
      <c r="AC126" s="30"/>
      <c r="AD126" s="30"/>
      <c r="AE126" s="30"/>
      <c r="AR126" s="113" t="s">
        <v>90</v>
      </c>
      <c r="AT126" s="113" t="s">
        <v>140</v>
      </c>
      <c r="AU126" s="113" t="s">
        <v>80</v>
      </c>
      <c r="AY126" s="17" t="s">
        <v>138</v>
      </c>
      <c r="BE126" s="114">
        <f>IF(N126="základní",J126,0)</f>
        <v>0</v>
      </c>
      <c r="BF126" s="114">
        <f>IF(N126="snížená",J126,0)</f>
        <v>0</v>
      </c>
      <c r="BG126" s="114">
        <f>IF(N126="zákl. přenesená",J126,0)</f>
        <v>0</v>
      </c>
      <c r="BH126" s="114">
        <f>IF(N126="sníž. přenesená",J126,0)</f>
        <v>0</v>
      </c>
      <c r="BI126" s="114">
        <f>IF(N126="nulová",J126,0)</f>
        <v>0</v>
      </c>
      <c r="BJ126" s="17" t="s">
        <v>78</v>
      </c>
      <c r="BK126" s="114">
        <f>ROUND(I126*H126,2)</f>
        <v>0</v>
      </c>
      <c r="BL126" s="17" t="s">
        <v>90</v>
      </c>
      <c r="BM126" s="113" t="s">
        <v>396</v>
      </c>
    </row>
    <row r="127" spans="1:47" s="2" customFormat="1" ht="268.8">
      <c r="A127" s="30"/>
      <c r="B127" s="273"/>
      <c r="C127" s="275"/>
      <c r="D127" s="317" t="s">
        <v>146</v>
      </c>
      <c r="E127" s="275"/>
      <c r="F127" s="318" t="s">
        <v>397</v>
      </c>
      <c r="G127" s="275"/>
      <c r="H127" s="275"/>
      <c r="I127" s="275"/>
      <c r="J127" s="275"/>
      <c r="K127" s="275"/>
      <c r="L127" s="31"/>
      <c r="M127" s="115"/>
      <c r="N127" s="116"/>
      <c r="O127" s="49"/>
      <c r="P127" s="49"/>
      <c r="Q127" s="49"/>
      <c r="R127" s="49"/>
      <c r="S127" s="49"/>
      <c r="T127" s="50"/>
      <c r="U127" s="30"/>
      <c r="V127" s="30"/>
      <c r="W127" s="30"/>
      <c r="X127" s="30"/>
      <c r="Y127" s="30"/>
      <c r="Z127" s="30"/>
      <c r="AA127" s="30"/>
      <c r="AB127" s="30"/>
      <c r="AC127" s="30"/>
      <c r="AD127" s="30"/>
      <c r="AE127" s="30"/>
      <c r="AT127" s="17" t="s">
        <v>146</v>
      </c>
      <c r="AU127" s="17" t="s">
        <v>80</v>
      </c>
    </row>
    <row r="128" spans="2:51" s="13" customFormat="1" ht="20.4">
      <c r="B128" s="319"/>
      <c r="C128" s="320"/>
      <c r="D128" s="317" t="s">
        <v>148</v>
      </c>
      <c r="E128" s="321" t="s">
        <v>3</v>
      </c>
      <c r="F128" s="322" t="s">
        <v>398</v>
      </c>
      <c r="G128" s="320"/>
      <c r="H128" s="323">
        <v>9</v>
      </c>
      <c r="I128" s="320"/>
      <c r="J128" s="320"/>
      <c r="K128" s="320"/>
      <c r="L128" s="117"/>
      <c r="M128" s="119"/>
      <c r="N128" s="120"/>
      <c r="O128" s="120"/>
      <c r="P128" s="120"/>
      <c r="Q128" s="120"/>
      <c r="R128" s="120"/>
      <c r="S128" s="120"/>
      <c r="T128" s="121"/>
      <c r="AT128" s="118" t="s">
        <v>148</v>
      </c>
      <c r="AU128" s="118" t="s">
        <v>80</v>
      </c>
      <c r="AV128" s="13" t="s">
        <v>80</v>
      </c>
      <c r="AW128" s="13" t="s">
        <v>33</v>
      </c>
      <c r="AX128" s="13" t="s">
        <v>78</v>
      </c>
      <c r="AY128" s="118" t="s">
        <v>138</v>
      </c>
    </row>
    <row r="129" spans="2:63" s="12" customFormat="1" ht="22.95" customHeight="1">
      <c r="B129" s="310"/>
      <c r="C129" s="311"/>
      <c r="D129" s="312" t="s">
        <v>70</v>
      </c>
      <c r="E129" s="315" t="s">
        <v>90</v>
      </c>
      <c r="F129" s="315" t="s">
        <v>279</v>
      </c>
      <c r="G129" s="311"/>
      <c r="H129" s="311"/>
      <c r="I129" s="311"/>
      <c r="J129" s="316">
        <f>BK129</f>
        <v>0</v>
      </c>
      <c r="K129" s="311"/>
      <c r="L129" s="100"/>
      <c r="M129" s="102"/>
      <c r="N129" s="103"/>
      <c r="O129" s="103"/>
      <c r="P129" s="104">
        <f>SUM(P130:P136)</f>
        <v>0</v>
      </c>
      <c r="Q129" s="103"/>
      <c r="R129" s="104">
        <f>SUM(R130:R136)</f>
        <v>211.04712519999998</v>
      </c>
      <c r="S129" s="103"/>
      <c r="T129" s="105">
        <f>SUM(T130:T136)</f>
        <v>0</v>
      </c>
      <c r="AR129" s="101" t="s">
        <v>78</v>
      </c>
      <c r="AT129" s="106" t="s">
        <v>70</v>
      </c>
      <c r="AU129" s="106" t="s">
        <v>78</v>
      </c>
      <c r="AY129" s="101" t="s">
        <v>138</v>
      </c>
      <c r="BK129" s="107">
        <f>SUM(BK130:BK136)</f>
        <v>0</v>
      </c>
    </row>
    <row r="130" spans="1:65" s="2" customFormat="1" ht="36" customHeight="1">
      <c r="A130" s="30"/>
      <c r="B130" s="273"/>
      <c r="C130" s="330" t="s">
        <v>212</v>
      </c>
      <c r="D130" s="330" t="s">
        <v>140</v>
      </c>
      <c r="E130" s="331" t="s">
        <v>399</v>
      </c>
      <c r="F130" s="332" t="s">
        <v>400</v>
      </c>
      <c r="G130" s="333" t="s">
        <v>170</v>
      </c>
      <c r="H130" s="334">
        <v>31.9</v>
      </c>
      <c r="I130" s="108"/>
      <c r="J130" s="335">
        <f>ROUND(I130*H130,2)</f>
        <v>0</v>
      </c>
      <c r="K130" s="332" t="s">
        <v>144</v>
      </c>
      <c r="L130" s="31"/>
      <c r="M130" s="109" t="s">
        <v>3</v>
      </c>
      <c r="N130" s="110" t="s">
        <v>42</v>
      </c>
      <c r="O130" s="49"/>
      <c r="P130" s="111">
        <f>O130*H130</f>
        <v>0</v>
      </c>
      <c r="Q130" s="111">
        <v>2.0875</v>
      </c>
      <c r="R130" s="111">
        <f>Q130*H130</f>
        <v>66.59124999999999</v>
      </c>
      <c r="S130" s="111">
        <v>0</v>
      </c>
      <c r="T130" s="112">
        <f>S130*H130</f>
        <v>0</v>
      </c>
      <c r="U130" s="30"/>
      <c r="V130" s="30"/>
      <c r="W130" s="30"/>
      <c r="X130" s="30"/>
      <c r="Y130" s="30"/>
      <c r="Z130" s="30"/>
      <c r="AA130" s="30"/>
      <c r="AB130" s="30"/>
      <c r="AC130" s="30"/>
      <c r="AD130" s="30"/>
      <c r="AE130" s="30"/>
      <c r="AR130" s="113" t="s">
        <v>90</v>
      </c>
      <c r="AT130" s="113" t="s">
        <v>140</v>
      </c>
      <c r="AU130" s="113" t="s">
        <v>80</v>
      </c>
      <c r="AY130" s="17" t="s">
        <v>138</v>
      </c>
      <c r="BE130" s="114">
        <f>IF(N130="základní",J130,0)</f>
        <v>0</v>
      </c>
      <c r="BF130" s="114">
        <f>IF(N130="snížená",J130,0)</f>
        <v>0</v>
      </c>
      <c r="BG130" s="114">
        <f>IF(N130="zákl. přenesená",J130,0)</f>
        <v>0</v>
      </c>
      <c r="BH130" s="114">
        <f>IF(N130="sníž. přenesená",J130,0)</f>
        <v>0</v>
      </c>
      <c r="BI130" s="114">
        <f>IF(N130="nulová",J130,0)</f>
        <v>0</v>
      </c>
      <c r="BJ130" s="17" t="s">
        <v>78</v>
      </c>
      <c r="BK130" s="114">
        <f>ROUND(I130*H130,2)</f>
        <v>0</v>
      </c>
      <c r="BL130" s="17" t="s">
        <v>90</v>
      </c>
      <c r="BM130" s="113" t="s">
        <v>401</v>
      </c>
    </row>
    <row r="131" spans="1:47" s="2" customFormat="1" ht="105.6">
      <c r="A131" s="30"/>
      <c r="B131" s="273"/>
      <c r="C131" s="275"/>
      <c r="D131" s="317" t="s">
        <v>146</v>
      </c>
      <c r="E131" s="275"/>
      <c r="F131" s="318" t="s">
        <v>402</v>
      </c>
      <c r="G131" s="275"/>
      <c r="H131" s="275"/>
      <c r="I131" s="275"/>
      <c r="J131" s="275"/>
      <c r="K131" s="275"/>
      <c r="L131" s="31"/>
      <c r="M131" s="115"/>
      <c r="N131" s="116"/>
      <c r="O131" s="49"/>
      <c r="P131" s="49"/>
      <c r="Q131" s="49"/>
      <c r="R131" s="49"/>
      <c r="S131" s="49"/>
      <c r="T131" s="50"/>
      <c r="U131" s="30"/>
      <c r="V131" s="30"/>
      <c r="W131" s="30"/>
      <c r="X131" s="30"/>
      <c r="Y131" s="30"/>
      <c r="Z131" s="30"/>
      <c r="AA131" s="30"/>
      <c r="AB131" s="30"/>
      <c r="AC131" s="30"/>
      <c r="AD131" s="30"/>
      <c r="AE131" s="30"/>
      <c r="AT131" s="17" t="s">
        <v>146</v>
      </c>
      <c r="AU131" s="17" t="s">
        <v>80</v>
      </c>
    </row>
    <row r="132" spans="2:51" s="13" customFormat="1" ht="12">
      <c r="B132" s="319"/>
      <c r="C132" s="320"/>
      <c r="D132" s="317" t="s">
        <v>148</v>
      </c>
      <c r="E132" s="321" t="s">
        <v>3</v>
      </c>
      <c r="F132" s="322" t="s">
        <v>403</v>
      </c>
      <c r="G132" s="320"/>
      <c r="H132" s="323">
        <v>31.9</v>
      </c>
      <c r="I132" s="320"/>
      <c r="J132" s="320"/>
      <c r="K132" s="320"/>
      <c r="L132" s="117"/>
      <c r="M132" s="119"/>
      <c r="N132" s="120"/>
      <c r="O132" s="120"/>
      <c r="P132" s="120"/>
      <c r="Q132" s="120"/>
      <c r="R132" s="120"/>
      <c r="S132" s="120"/>
      <c r="T132" s="121"/>
      <c r="AT132" s="118" t="s">
        <v>148</v>
      </c>
      <c r="AU132" s="118" t="s">
        <v>80</v>
      </c>
      <c r="AV132" s="13" t="s">
        <v>80</v>
      </c>
      <c r="AW132" s="13" t="s">
        <v>33</v>
      </c>
      <c r="AX132" s="13" t="s">
        <v>78</v>
      </c>
      <c r="AY132" s="118" t="s">
        <v>138</v>
      </c>
    </row>
    <row r="133" spans="1:65" s="2" customFormat="1" ht="36" customHeight="1">
      <c r="A133" s="30"/>
      <c r="B133" s="273"/>
      <c r="C133" s="330" t="s">
        <v>9</v>
      </c>
      <c r="D133" s="330" t="s">
        <v>140</v>
      </c>
      <c r="E133" s="331" t="s">
        <v>281</v>
      </c>
      <c r="F133" s="332" t="s">
        <v>282</v>
      </c>
      <c r="G133" s="333" t="s">
        <v>170</v>
      </c>
      <c r="H133" s="334">
        <v>67.69</v>
      </c>
      <c r="I133" s="108"/>
      <c r="J133" s="335">
        <f>ROUND(I133*H133,2)</f>
        <v>0</v>
      </c>
      <c r="K133" s="332" t="s">
        <v>144</v>
      </c>
      <c r="L133" s="31"/>
      <c r="M133" s="109" t="s">
        <v>3</v>
      </c>
      <c r="N133" s="110" t="s">
        <v>42</v>
      </c>
      <c r="O133" s="49"/>
      <c r="P133" s="111">
        <f>O133*H133</f>
        <v>0</v>
      </c>
      <c r="Q133" s="111">
        <v>2.13408</v>
      </c>
      <c r="R133" s="111">
        <f>Q133*H133</f>
        <v>144.45587519999998</v>
      </c>
      <c r="S133" s="111">
        <v>0</v>
      </c>
      <c r="T133" s="112">
        <f>S133*H133</f>
        <v>0</v>
      </c>
      <c r="U133" s="30"/>
      <c r="V133" s="30"/>
      <c r="W133" s="30"/>
      <c r="X133" s="30"/>
      <c r="Y133" s="30"/>
      <c r="Z133" s="30"/>
      <c r="AA133" s="30"/>
      <c r="AB133" s="30"/>
      <c r="AC133" s="30"/>
      <c r="AD133" s="30"/>
      <c r="AE133" s="30"/>
      <c r="AR133" s="113" t="s">
        <v>90</v>
      </c>
      <c r="AT133" s="113" t="s">
        <v>140</v>
      </c>
      <c r="AU133" s="113" t="s">
        <v>80</v>
      </c>
      <c r="AY133" s="17" t="s">
        <v>138</v>
      </c>
      <c r="BE133" s="114">
        <f>IF(N133="základní",J133,0)</f>
        <v>0</v>
      </c>
      <c r="BF133" s="114">
        <f>IF(N133="snížená",J133,0)</f>
        <v>0</v>
      </c>
      <c r="BG133" s="114">
        <f>IF(N133="zákl. přenesená",J133,0)</f>
        <v>0</v>
      </c>
      <c r="BH133" s="114">
        <f>IF(N133="sníž. přenesená",J133,0)</f>
        <v>0</v>
      </c>
      <c r="BI133" s="114">
        <f>IF(N133="nulová",J133,0)</f>
        <v>0</v>
      </c>
      <c r="BJ133" s="17" t="s">
        <v>78</v>
      </c>
      <c r="BK133" s="114">
        <f>ROUND(I133*H133,2)</f>
        <v>0</v>
      </c>
      <c r="BL133" s="17" t="s">
        <v>90</v>
      </c>
      <c r="BM133" s="113" t="s">
        <v>404</v>
      </c>
    </row>
    <row r="134" spans="1:47" s="2" customFormat="1" ht="124.8">
      <c r="A134" s="30"/>
      <c r="B134" s="273"/>
      <c r="C134" s="275"/>
      <c r="D134" s="317" t="s">
        <v>146</v>
      </c>
      <c r="E134" s="275"/>
      <c r="F134" s="318" t="s">
        <v>284</v>
      </c>
      <c r="G134" s="275"/>
      <c r="H134" s="275"/>
      <c r="I134" s="275"/>
      <c r="J134" s="275"/>
      <c r="K134" s="275"/>
      <c r="L134" s="31"/>
      <c r="M134" s="115"/>
      <c r="N134" s="116"/>
      <c r="O134" s="49"/>
      <c r="P134" s="49"/>
      <c r="Q134" s="49"/>
      <c r="R134" s="49"/>
      <c r="S134" s="49"/>
      <c r="T134" s="50"/>
      <c r="U134" s="30"/>
      <c r="V134" s="30"/>
      <c r="W134" s="30"/>
      <c r="X134" s="30"/>
      <c r="Y134" s="30"/>
      <c r="Z134" s="30"/>
      <c r="AA134" s="30"/>
      <c r="AB134" s="30"/>
      <c r="AC134" s="30"/>
      <c r="AD134" s="30"/>
      <c r="AE134" s="30"/>
      <c r="AT134" s="17" t="s">
        <v>146</v>
      </c>
      <c r="AU134" s="17" t="s">
        <v>80</v>
      </c>
    </row>
    <row r="135" spans="2:51" s="13" customFormat="1" ht="12">
      <c r="B135" s="319"/>
      <c r="C135" s="320"/>
      <c r="D135" s="317" t="s">
        <v>148</v>
      </c>
      <c r="E135" s="321" t="s">
        <v>3</v>
      </c>
      <c r="F135" s="322" t="s">
        <v>405</v>
      </c>
      <c r="G135" s="320"/>
      <c r="H135" s="323">
        <v>67.69</v>
      </c>
      <c r="I135" s="320"/>
      <c r="J135" s="320"/>
      <c r="K135" s="320"/>
      <c r="L135" s="117"/>
      <c r="M135" s="119"/>
      <c r="N135" s="120"/>
      <c r="O135" s="120"/>
      <c r="P135" s="120"/>
      <c r="Q135" s="120"/>
      <c r="R135" s="120"/>
      <c r="S135" s="120"/>
      <c r="T135" s="121"/>
      <c r="AT135" s="118" t="s">
        <v>148</v>
      </c>
      <c r="AU135" s="118" t="s">
        <v>80</v>
      </c>
      <c r="AV135" s="13" t="s">
        <v>80</v>
      </c>
      <c r="AW135" s="13" t="s">
        <v>33</v>
      </c>
      <c r="AX135" s="13" t="s">
        <v>71</v>
      </c>
      <c r="AY135" s="118" t="s">
        <v>138</v>
      </c>
    </row>
    <row r="136" spans="2:51" s="14" customFormat="1" ht="12">
      <c r="B136" s="324"/>
      <c r="C136" s="325"/>
      <c r="D136" s="317" t="s">
        <v>148</v>
      </c>
      <c r="E136" s="326" t="s">
        <v>3</v>
      </c>
      <c r="F136" s="327" t="s">
        <v>287</v>
      </c>
      <c r="G136" s="325"/>
      <c r="H136" s="328">
        <v>67.69</v>
      </c>
      <c r="I136" s="325"/>
      <c r="J136" s="325"/>
      <c r="K136" s="325"/>
      <c r="L136" s="122"/>
      <c r="M136" s="124"/>
      <c r="N136" s="125"/>
      <c r="O136" s="125"/>
      <c r="P136" s="125"/>
      <c r="Q136" s="125"/>
      <c r="R136" s="125"/>
      <c r="S136" s="125"/>
      <c r="T136" s="126"/>
      <c r="AT136" s="123" t="s">
        <v>148</v>
      </c>
      <c r="AU136" s="123" t="s">
        <v>80</v>
      </c>
      <c r="AV136" s="14" t="s">
        <v>90</v>
      </c>
      <c r="AW136" s="14" t="s">
        <v>33</v>
      </c>
      <c r="AX136" s="14" t="s">
        <v>78</v>
      </c>
      <c r="AY136" s="123" t="s">
        <v>138</v>
      </c>
    </row>
    <row r="137" spans="2:63" s="12" customFormat="1" ht="22.95" customHeight="1">
      <c r="B137" s="310"/>
      <c r="C137" s="311"/>
      <c r="D137" s="312" t="s">
        <v>70</v>
      </c>
      <c r="E137" s="315" t="s">
        <v>327</v>
      </c>
      <c r="F137" s="315" t="s">
        <v>328</v>
      </c>
      <c r="G137" s="311"/>
      <c r="H137" s="311"/>
      <c r="I137" s="311"/>
      <c r="J137" s="316">
        <f>BK137</f>
        <v>0</v>
      </c>
      <c r="K137" s="311"/>
      <c r="L137" s="100"/>
      <c r="M137" s="102"/>
      <c r="N137" s="103"/>
      <c r="O137" s="103"/>
      <c r="P137" s="104">
        <f>P138</f>
        <v>0</v>
      </c>
      <c r="Q137" s="103"/>
      <c r="R137" s="104">
        <f>R138</f>
        <v>0</v>
      </c>
      <c r="S137" s="103"/>
      <c r="T137" s="105">
        <f>T138</f>
        <v>0</v>
      </c>
      <c r="AR137" s="101" t="s">
        <v>78</v>
      </c>
      <c r="AT137" s="106" t="s">
        <v>70</v>
      </c>
      <c r="AU137" s="106" t="s">
        <v>78</v>
      </c>
      <c r="AY137" s="101" t="s">
        <v>138</v>
      </c>
      <c r="BK137" s="107">
        <f>BK138</f>
        <v>0</v>
      </c>
    </row>
    <row r="138" spans="1:65" s="2" customFormat="1" ht="24" customHeight="1">
      <c r="A138" s="30"/>
      <c r="B138" s="273"/>
      <c r="C138" s="330" t="s">
        <v>219</v>
      </c>
      <c r="D138" s="330" t="s">
        <v>140</v>
      </c>
      <c r="E138" s="331" t="s">
        <v>330</v>
      </c>
      <c r="F138" s="332" t="s">
        <v>331</v>
      </c>
      <c r="G138" s="333" t="s">
        <v>256</v>
      </c>
      <c r="H138" s="334">
        <v>211.764</v>
      </c>
      <c r="I138" s="108"/>
      <c r="J138" s="335">
        <f>ROUND(I138*H138,2)</f>
        <v>0</v>
      </c>
      <c r="K138" s="332" t="s">
        <v>144</v>
      </c>
      <c r="L138" s="31"/>
      <c r="M138" s="131" t="s">
        <v>3</v>
      </c>
      <c r="N138" s="132" t="s">
        <v>42</v>
      </c>
      <c r="O138" s="133"/>
      <c r="P138" s="134">
        <f>O138*H138</f>
        <v>0</v>
      </c>
      <c r="Q138" s="134">
        <v>0</v>
      </c>
      <c r="R138" s="134">
        <f>Q138*H138</f>
        <v>0</v>
      </c>
      <c r="S138" s="134">
        <v>0</v>
      </c>
      <c r="T138" s="135">
        <f>S138*H138</f>
        <v>0</v>
      </c>
      <c r="U138" s="30"/>
      <c r="V138" s="30"/>
      <c r="W138" s="30"/>
      <c r="X138" s="30"/>
      <c r="Y138" s="30"/>
      <c r="Z138" s="30"/>
      <c r="AA138" s="30"/>
      <c r="AB138" s="30"/>
      <c r="AC138" s="30"/>
      <c r="AD138" s="30"/>
      <c r="AE138" s="30"/>
      <c r="AR138" s="113" t="s">
        <v>90</v>
      </c>
      <c r="AT138" s="113" t="s">
        <v>140</v>
      </c>
      <c r="AU138" s="113" t="s">
        <v>80</v>
      </c>
      <c r="AY138" s="17" t="s">
        <v>138</v>
      </c>
      <c r="BE138" s="114">
        <f>IF(N138="základní",J138,0)</f>
        <v>0</v>
      </c>
      <c r="BF138" s="114">
        <f>IF(N138="snížená",J138,0)</f>
        <v>0</v>
      </c>
      <c r="BG138" s="114">
        <f>IF(N138="zákl. přenesená",J138,0)</f>
        <v>0</v>
      </c>
      <c r="BH138" s="114">
        <f>IF(N138="sníž. přenesená",J138,0)</f>
        <v>0</v>
      </c>
      <c r="BI138" s="114">
        <f>IF(N138="nulová",J138,0)</f>
        <v>0</v>
      </c>
      <c r="BJ138" s="17" t="s">
        <v>78</v>
      </c>
      <c r="BK138" s="114">
        <f>ROUND(I138*H138,2)</f>
        <v>0</v>
      </c>
      <c r="BL138" s="17" t="s">
        <v>90</v>
      </c>
      <c r="BM138" s="113" t="s">
        <v>406</v>
      </c>
    </row>
    <row r="139" spans="1:31" s="2" customFormat="1" ht="6.9" customHeight="1">
      <c r="A139" s="30"/>
      <c r="B139" s="301"/>
      <c r="C139" s="302"/>
      <c r="D139" s="302"/>
      <c r="E139" s="302"/>
      <c r="F139" s="302"/>
      <c r="G139" s="302"/>
      <c r="H139" s="302"/>
      <c r="I139" s="302"/>
      <c r="J139" s="302"/>
      <c r="K139" s="302"/>
      <c r="L139" s="31"/>
      <c r="M139" s="30"/>
      <c r="O139" s="30"/>
      <c r="P139" s="30"/>
      <c r="Q139" s="30"/>
      <c r="R139" s="30"/>
      <c r="S139" s="30"/>
      <c r="T139" s="30"/>
      <c r="U139" s="30"/>
      <c r="V139" s="30"/>
      <c r="W139" s="30"/>
      <c r="X139" s="30"/>
      <c r="Y139" s="30"/>
      <c r="Z139" s="30"/>
      <c r="AA139" s="30"/>
      <c r="AB139" s="30"/>
      <c r="AC139" s="30"/>
      <c r="AD139" s="30"/>
      <c r="AE139" s="30"/>
    </row>
  </sheetData>
  <sheetProtection algorithmName="SHA-512" hashValue="zL28q7IQs4TA/nawl4KK9jA/xsVp5M2HJGRG36iIumW18SD/S5nRtAG8wrj41mcitwABcpJw22g+p+HnvCIRzw==" saltValue="4g83ukMYAVQYzMieIRXNGQ==" spinCount="100000" sheet="1" objects="1" scenarios="1"/>
  <autoFilter ref="C89:K138"/>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31"/>
  <sheetViews>
    <sheetView showGridLines="0" workbookViewId="0" topLeftCell="A1">
      <selection activeCell="I127" sqref="I12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92</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2:12" s="1" customFormat="1" ht="12" customHeight="1">
      <c r="B8" s="279"/>
      <c r="C8" s="280"/>
      <c r="D8" s="276" t="s">
        <v>109</v>
      </c>
      <c r="E8" s="280"/>
      <c r="F8" s="280"/>
      <c r="G8" s="280"/>
      <c r="H8" s="280"/>
      <c r="I8" s="280"/>
      <c r="J8" s="280"/>
      <c r="K8" s="280"/>
      <c r="L8" s="20"/>
    </row>
    <row r="9" spans="1:31" s="2" customFormat="1" ht="16.5" customHeight="1">
      <c r="A9" s="30"/>
      <c r="B9" s="273"/>
      <c r="C9" s="275"/>
      <c r="D9" s="275"/>
      <c r="E9" s="277" t="s">
        <v>110</v>
      </c>
      <c r="F9" s="281"/>
      <c r="G9" s="281"/>
      <c r="H9" s="281"/>
      <c r="I9" s="275"/>
      <c r="J9" s="275"/>
      <c r="K9" s="275"/>
      <c r="L9" s="90"/>
      <c r="S9" s="30"/>
      <c r="T9" s="30"/>
      <c r="U9" s="30"/>
      <c r="V9" s="30"/>
      <c r="W9" s="30"/>
      <c r="X9" s="30"/>
      <c r="Y9" s="30"/>
      <c r="Z9" s="30"/>
      <c r="AA9" s="30"/>
      <c r="AB9" s="30"/>
      <c r="AC9" s="30"/>
      <c r="AD9" s="30"/>
      <c r="AE9" s="30"/>
    </row>
    <row r="10" spans="1:31" s="2" customFormat="1" ht="12" customHeight="1">
      <c r="A10" s="30"/>
      <c r="B10" s="273"/>
      <c r="C10" s="275"/>
      <c r="D10" s="276" t="s">
        <v>111</v>
      </c>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6.5" customHeight="1">
      <c r="A11" s="30"/>
      <c r="B11" s="273"/>
      <c r="C11" s="275"/>
      <c r="D11" s="275"/>
      <c r="E11" s="282" t="s">
        <v>407</v>
      </c>
      <c r="F11" s="281"/>
      <c r="G11" s="281"/>
      <c r="H11" s="281"/>
      <c r="I11" s="275"/>
      <c r="J11" s="275"/>
      <c r="K11" s="275"/>
      <c r="L11" s="90"/>
      <c r="S11" s="30"/>
      <c r="T11" s="30"/>
      <c r="U11" s="30"/>
      <c r="V11" s="30"/>
      <c r="W11" s="30"/>
      <c r="X11" s="30"/>
      <c r="Y11" s="30"/>
      <c r="Z11" s="30"/>
      <c r="AA11" s="30"/>
      <c r="AB11" s="30"/>
      <c r="AC11" s="30"/>
      <c r="AD11" s="30"/>
      <c r="AE11" s="30"/>
    </row>
    <row r="12" spans="1:31" s="2" customFormat="1" ht="12">
      <c r="A12" s="30"/>
      <c r="B12" s="273"/>
      <c r="C12" s="275"/>
      <c r="D12" s="275"/>
      <c r="E12" s="275"/>
      <c r="F12" s="275"/>
      <c r="G12" s="275"/>
      <c r="H12" s="275"/>
      <c r="I12" s="275"/>
      <c r="J12" s="275"/>
      <c r="K12" s="275"/>
      <c r="L12" s="90"/>
      <c r="S12" s="30"/>
      <c r="T12" s="30"/>
      <c r="U12" s="30"/>
      <c r="V12" s="30"/>
      <c r="W12" s="30"/>
      <c r="X12" s="30"/>
      <c r="Y12" s="30"/>
      <c r="Z12" s="30"/>
      <c r="AA12" s="30"/>
      <c r="AB12" s="30"/>
      <c r="AC12" s="30"/>
      <c r="AD12" s="30"/>
      <c r="AE12" s="30"/>
    </row>
    <row r="13" spans="1:31" s="2" customFormat="1" ht="12" customHeight="1">
      <c r="A13" s="30"/>
      <c r="B13" s="273"/>
      <c r="C13" s="275"/>
      <c r="D13" s="276" t="s">
        <v>19</v>
      </c>
      <c r="E13" s="275"/>
      <c r="F13" s="283" t="s">
        <v>20</v>
      </c>
      <c r="G13" s="275"/>
      <c r="H13" s="275"/>
      <c r="I13" s="276" t="s">
        <v>21</v>
      </c>
      <c r="J13" s="283" t="s">
        <v>3</v>
      </c>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22</v>
      </c>
      <c r="E14" s="275"/>
      <c r="F14" s="283" t="s">
        <v>23</v>
      </c>
      <c r="G14" s="275"/>
      <c r="H14" s="275"/>
      <c r="I14" s="276" t="s">
        <v>24</v>
      </c>
      <c r="J14" s="284">
        <f>'Rekapitulace stavby'!AN8</f>
        <v>43692</v>
      </c>
      <c r="K14" s="275"/>
      <c r="L14" s="90"/>
      <c r="S14" s="30"/>
      <c r="T14" s="30"/>
      <c r="U14" s="30"/>
      <c r="V14" s="30"/>
      <c r="W14" s="30"/>
      <c r="X14" s="30"/>
      <c r="Y14" s="30"/>
      <c r="Z14" s="30"/>
      <c r="AA14" s="30"/>
      <c r="AB14" s="30"/>
      <c r="AC14" s="30"/>
      <c r="AD14" s="30"/>
      <c r="AE14" s="30"/>
    </row>
    <row r="15" spans="1:31" s="2" customFormat="1" ht="10.95" customHeight="1">
      <c r="A15" s="30"/>
      <c r="B15" s="273"/>
      <c r="C15" s="275"/>
      <c r="D15" s="275"/>
      <c r="E15" s="275"/>
      <c r="F15" s="275"/>
      <c r="G15" s="275"/>
      <c r="H15" s="275"/>
      <c r="I15" s="275"/>
      <c r="J15" s="275"/>
      <c r="K15" s="275"/>
      <c r="L15" s="90"/>
      <c r="S15" s="30"/>
      <c r="T15" s="30"/>
      <c r="U15" s="30"/>
      <c r="V15" s="30"/>
      <c r="W15" s="30"/>
      <c r="X15" s="30"/>
      <c r="Y15" s="30"/>
      <c r="Z15" s="30"/>
      <c r="AA15" s="30"/>
      <c r="AB15" s="30"/>
      <c r="AC15" s="30"/>
      <c r="AD15" s="30"/>
      <c r="AE15" s="30"/>
    </row>
    <row r="16" spans="1:31" s="2" customFormat="1" ht="12" customHeight="1">
      <c r="A16" s="30"/>
      <c r="B16" s="273"/>
      <c r="C16" s="275"/>
      <c r="D16" s="276" t="s">
        <v>25</v>
      </c>
      <c r="E16" s="275"/>
      <c r="F16" s="275"/>
      <c r="G16" s="275"/>
      <c r="H16" s="275"/>
      <c r="I16" s="276" t="s">
        <v>26</v>
      </c>
      <c r="J16" s="283" t="str">
        <f>IF('Rekapitulace stavby'!AN10="","",'Rekapitulace stavby'!AN10)</f>
        <v/>
      </c>
      <c r="K16" s="275"/>
      <c r="L16" s="90"/>
      <c r="S16" s="30"/>
      <c r="T16" s="30"/>
      <c r="U16" s="30"/>
      <c r="V16" s="30"/>
      <c r="W16" s="30"/>
      <c r="X16" s="30"/>
      <c r="Y16" s="30"/>
      <c r="Z16" s="30"/>
      <c r="AA16" s="30"/>
      <c r="AB16" s="30"/>
      <c r="AC16" s="30"/>
      <c r="AD16" s="30"/>
      <c r="AE16" s="30"/>
    </row>
    <row r="17" spans="1:31" s="2" customFormat="1" ht="18" customHeight="1">
      <c r="A17" s="30"/>
      <c r="B17" s="273"/>
      <c r="C17" s="275"/>
      <c r="D17" s="275"/>
      <c r="E17" s="283" t="str">
        <f>IF('Rekapitulace stavby'!E11="","",'Rekapitulace stavby'!E11)</f>
        <v xml:space="preserve"> </v>
      </c>
      <c r="F17" s="275"/>
      <c r="G17" s="275"/>
      <c r="H17" s="275"/>
      <c r="I17" s="276" t="s">
        <v>28</v>
      </c>
      <c r="J17" s="283" t="str">
        <f>IF('Rekapitulace stavby'!AN11="","",'Rekapitulace stavby'!AN11)</f>
        <v/>
      </c>
      <c r="K17" s="275"/>
      <c r="L17" s="90"/>
      <c r="S17" s="30"/>
      <c r="T17" s="30"/>
      <c r="U17" s="30"/>
      <c r="V17" s="30"/>
      <c r="W17" s="30"/>
      <c r="X17" s="30"/>
      <c r="Y17" s="30"/>
      <c r="Z17" s="30"/>
      <c r="AA17" s="30"/>
      <c r="AB17" s="30"/>
      <c r="AC17" s="30"/>
      <c r="AD17" s="30"/>
      <c r="AE17" s="30"/>
    </row>
    <row r="18" spans="1:31" s="2" customFormat="1" ht="6.9" customHeight="1">
      <c r="A18" s="30"/>
      <c r="B18" s="273"/>
      <c r="C18" s="275"/>
      <c r="D18" s="275"/>
      <c r="E18" s="275"/>
      <c r="F18" s="275"/>
      <c r="G18" s="275"/>
      <c r="H18" s="275"/>
      <c r="I18" s="275"/>
      <c r="J18" s="275"/>
      <c r="K18" s="275"/>
      <c r="L18" s="90"/>
      <c r="S18" s="30"/>
      <c r="T18" s="30"/>
      <c r="U18" s="30"/>
      <c r="V18" s="30"/>
      <c r="W18" s="30"/>
      <c r="X18" s="30"/>
      <c r="Y18" s="30"/>
      <c r="Z18" s="30"/>
      <c r="AA18" s="30"/>
      <c r="AB18" s="30"/>
      <c r="AC18" s="30"/>
      <c r="AD18" s="30"/>
      <c r="AE18" s="30"/>
    </row>
    <row r="19" spans="1:31" s="2" customFormat="1" ht="12" customHeight="1">
      <c r="A19" s="30"/>
      <c r="B19" s="273"/>
      <c r="C19" s="275"/>
      <c r="D19" s="276" t="s">
        <v>29</v>
      </c>
      <c r="E19" s="275"/>
      <c r="F19" s="275"/>
      <c r="G19" s="275"/>
      <c r="H19" s="275"/>
      <c r="I19" s="276" t="s">
        <v>26</v>
      </c>
      <c r="J19" s="217" t="str">
        <f>'Rekapitulace stavby'!AN13</f>
        <v>Vyplň údaj</v>
      </c>
      <c r="K19" s="275"/>
      <c r="L19" s="90"/>
      <c r="S19" s="30"/>
      <c r="T19" s="30"/>
      <c r="U19" s="30"/>
      <c r="V19" s="30"/>
      <c r="W19" s="30"/>
      <c r="X19" s="30"/>
      <c r="Y19" s="30"/>
      <c r="Z19" s="30"/>
      <c r="AA19" s="30"/>
      <c r="AB19" s="30"/>
      <c r="AC19" s="30"/>
      <c r="AD19" s="30"/>
      <c r="AE19" s="30"/>
    </row>
    <row r="20" spans="1:31" s="2" customFormat="1" ht="18" customHeight="1">
      <c r="A20" s="30"/>
      <c r="B20" s="273"/>
      <c r="C20" s="275"/>
      <c r="D20" s="275"/>
      <c r="E20" s="252" t="str">
        <f>'Rekapitulace stavby'!E14</f>
        <v>Vyplň údaj</v>
      </c>
      <c r="F20" s="303"/>
      <c r="G20" s="303"/>
      <c r="H20" s="303"/>
      <c r="I20" s="276" t="s">
        <v>28</v>
      </c>
      <c r="J20" s="218" t="str">
        <f>'Rekapitulace stavby'!AN14</f>
        <v>Vyplň údaj</v>
      </c>
      <c r="K20" s="275"/>
      <c r="L20" s="90"/>
      <c r="S20" s="30"/>
      <c r="T20" s="30"/>
      <c r="U20" s="30"/>
      <c r="V20" s="30"/>
      <c r="W20" s="30"/>
      <c r="X20" s="30"/>
      <c r="Y20" s="30"/>
      <c r="Z20" s="30"/>
      <c r="AA20" s="30"/>
      <c r="AB20" s="30"/>
      <c r="AC20" s="30"/>
      <c r="AD20" s="30"/>
      <c r="AE20" s="30"/>
    </row>
    <row r="21" spans="1:31" s="2" customFormat="1" ht="6.9" customHeight="1">
      <c r="A21" s="30"/>
      <c r="B21" s="273"/>
      <c r="C21" s="275"/>
      <c r="D21" s="275"/>
      <c r="E21" s="275"/>
      <c r="F21" s="275"/>
      <c r="G21" s="275"/>
      <c r="H21" s="275"/>
      <c r="I21" s="275"/>
      <c r="J21" s="275"/>
      <c r="K21" s="275"/>
      <c r="L21" s="90"/>
      <c r="S21" s="30"/>
      <c r="T21" s="30"/>
      <c r="U21" s="30"/>
      <c r="V21" s="30"/>
      <c r="W21" s="30"/>
      <c r="X21" s="30"/>
      <c r="Y21" s="30"/>
      <c r="Z21" s="30"/>
      <c r="AA21" s="30"/>
      <c r="AB21" s="30"/>
      <c r="AC21" s="30"/>
      <c r="AD21" s="30"/>
      <c r="AE21" s="30"/>
    </row>
    <row r="22" spans="1:31" s="2" customFormat="1" ht="12" customHeight="1">
      <c r="A22" s="30"/>
      <c r="B22" s="273"/>
      <c r="C22" s="275"/>
      <c r="D22" s="276" t="s">
        <v>31</v>
      </c>
      <c r="E22" s="275"/>
      <c r="F22" s="275"/>
      <c r="G22" s="275"/>
      <c r="H22" s="275"/>
      <c r="I22" s="276" t="s">
        <v>26</v>
      </c>
      <c r="J22" s="283" t="s">
        <v>32</v>
      </c>
      <c r="K22" s="275"/>
      <c r="L22" s="90"/>
      <c r="S22" s="30"/>
      <c r="T22" s="30"/>
      <c r="U22" s="30"/>
      <c r="V22" s="30"/>
      <c r="W22" s="30"/>
      <c r="X22" s="30"/>
      <c r="Y22" s="30"/>
      <c r="Z22" s="30"/>
      <c r="AA22" s="30"/>
      <c r="AB22" s="30"/>
      <c r="AC22" s="30"/>
      <c r="AD22" s="30"/>
      <c r="AE22" s="30"/>
    </row>
    <row r="23" spans="1:31" s="2" customFormat="1" ht="18" customHeight="1">
      <c r="A23" s="30"/>
      <c r="B23" s="273"/>
      <c r="C23" s="275"/>
      <c r="D23" s="275"/>
      <c r="E23" s="283" t="s">
        <v>888</v>
      </c>
      <c r="F23" s="275"/>
      <c r="G23" s="275"/>
      <c r="H23" s="275"/>
      <c r="I23" s="276" t="s">
        <v>28</v>
      </c>
      <c r="J23" s="283" t="s">
        <v>3</v>
      </c>
      <c r="K23" s="275"/>
      <c r="L23" s="90"/>
      <c r="S23" s="30"/>
      <c r="T23" s="30"/>
      <c r="U23" s="30"/>
      <c r="V23" s="30"/>
      <c r="W23" s="30"/>
      <c r="X23" s="30"/>
      <c r="Y23" s="30"/>
      <c r="Z23" s="30"/>
      <c r="AA23" s="30"/>
      <c r="AB23" s="30"/>
      <c r="AC23" s="30"/>
      <c r="AD23" s="30"/>
      <c r="AE23" s="30"/>
    </row>
    <row r="24" spans="1:31" s="2" customFormat="1" ht="6.9" customHeight="1">
      <c r="A24" s="30"/>
      <c r="B24" s="273"/>
      <c r="C24" s="275"/>
      <c r="D24" s="275"/>
      <c r="E24" s="275"/>
      <c r="F24" s="275"/>
      <c r="G24" s="275"/>
      <c r="H24" s="275"/>
      <c r="I24" s="275"/>
      <c r="J24" s="275"/>
      <c r="K24" s="275"/>
      <c r="L24" s="90"/>
      <c r="S24" s="30"/>
      <c r="T24" s="30"/>
      <c r="U24" s="30"/>
      <c r="V24" s="30"/>
      <c r="W24" s="30"/>
      <c r="X24" s="30"/>
      <c r="Y24" s="30"/>
      <c r="Z24" s="30"/>
      <c r="AA24" s="30"/>
      <c r="AB24" s="30"/>
      <c r="AC24" s="30"/>
      <c r="AD24" s="30"/>
      <c r="AE24" s="30"/>
    </row>
    <row r="25" spans="1:31" s="2" customFormat="1" ht="12" customHeight="1">
      <c r="A25" s="30"/>
      <c r="B25" s="273"/>
      <c r="C25" s="275"/>
      <c r="D25" s="276" t="s">
        <v>34</v>
      </c>
      <c r="E25" s="275"/>
      <c r="F25" s="275"/>
      <c r="G25" s="275"/>
      <c r="H25" s="275"/>
      <c r="I25" s="276" t="s">
        <v>26</v>
      </c>
      <c r="J25" s="283" t="str">
        <f>IF('Rekapitulace stavby'!AN19="","",'Rekapitulace stavby'!AN19)</f>
        <v/>
      </c>
      <c r="K25" s="275"/>
      <c r="L25" s="90"/>
      <c r="S25" s="30"/>
      <c r="T25" s="30"/>
      <c r="U25" s="30"/>
      <c r="V25" s="30"/>
      <c r="W25" s="30"/>
      <c r="X25" s="30"/>
      <c r="Y25" s="30"/>
      <c r="Z25" s="30"/>
      <c r="AA25" s="30"/>
      <c r="AB25" s="30"/>
      <c r="AC25" s="30"/>
      <c r="AD25" s="30"/>
      <c r="AE25" s="30"/>
    </row>
    <row r="26" spans="1:31" s="2" customFormat="1" ht="18" customHeight="1">
      <c r="A26" s="30"/>
      <c r="B26" s="273"/>
      <c r="C26" s="275"/>
      <c r="D26" s="275"/>
      <c r="E26" s="283" t="str">
        <f>IF('Rekapitulace stavby'!E20="","",'Rekapitulace stavby'!E20)</f>
        <v xml:space="preserve"> </v>
      </c>
      <c r="F26" s="275"/>
      <c r="G26" s="275"/>
      <c r="H26" s="275"/>
      <c r="I26" s="276" t="s">
        <v>28</v>
      </c>
      <c r="J26" s="283" t="str">
        <f>IF('Rekapitulace stavby'!AN20="","",'Rekapitulace stavby'!AN20)</f>
        <v/>
      </c>
      <c r="K26" s="275"/>
      <c r="L26" s="90"/>
      <c r="S26" s="30"/>
      <c r="T26" s="30"/>
      <c r="U26" s="30"/>
      <c r="V26" s="30"/>
      <c r="W26" s="30"/>
      <c r="X26" s="30"/>
      <c r="Y26" s="30"/>
      <c r="Z26" s="30"/>
      <c r="AA26" s="30"/>
      <c r="AB26" s="30"/>
      <c r="AC26" s="30"/>
      <c r="AD26" s="30"/>
      <c r="AE26" s="30"/>
    </row>
    <row r="27" spans="1:31" s="2" customFormat="1" ht="6.9" customHeight="1">
      <c r="A27" s="30"/>
      <c r="B27" s="273"/>
      <c r="C27" s="275"/>
      <c r="D27" s="275"/>
      <c r="E27" s="275"/>
      <c r="F27" s="275"/>
      <c r="G27" s="275"/>
      <c r="H27" s="275"/>
      <c r="I27" s="275"/>
      <c r="J27" s="275"/>
      <c r="K27" s="275"/>
      <c r="L27" s="90"/>
      <c r="S27" s="30"/>
      <c r="T27" s="30"/>
      <c r="U27" s="30"/>
      <c r="V27" s="30"/>
      <c r="W27" s="30"/>
      <c r="X27" s="30"/>
      <c r="Y27" s="30"/>
      <c r="Z27" s="30"/>
      <c r="AA27" s="30"/>
      <c r="AB27" s="30"/>
      <c r="AC27" s="30"/>
      <c r="AD27" s="30"/>
      <c r="AE27" s="30"/>
    </row>
    <row r="28" spans="1:31" s="2" customFormat="1" ht="12" customHeight="1">
      <c r="A28" s="30"/>
      <c r="B28" s="273"/>
      <c r="C28" s="275"/>
      <c r="D28" s="276" t="s">
        <v>35</v>
      </c>
      <c r="E28" s="275"/>
      <c r="F28" s="275"/>
      <c r="G28" s="275"/>
      <c r="H28" s="275"/>
      <c r="I28" s="275"/>
      <c r="J28" s="275"/>
      <c r="K28" s="275"/>
      <c r="L28" s="90"/>
      <c r="S28" s="30"/>
      <c r="T28" s="30"/>
      <c r="U28" s="30"/>
      <c r="V28" s="30"/>
      <c r="W28" s="30"/>
      <c r="X28" s="30"/>
      <c r="Y28" s="30"/>
      <c r="Z28" s="30"/>
      <c r="AA28" s="30"/>
      <c r="AB28" s="30"/>
      <c r="AC28" s="30"/>
      <c r="AD28" s="30"/>
      <c r="AE28" s="30"/>
    </row>
    <row r="29" spans="1:31" s="8" customFormat="1" ht="16.5" customHeight="1">
      <c r="A29" s="91"/>
      <c r="B29" s="344"/>
      <c r="C29" s="345"/>
      <c r="D29" s="345"/>
      <c r="E29" s="346" t="s">
        <v>3</v>
      </c>
      <c r="F29" s="346"/>
      <c r="G29" s="346"/>
      <c r="H29" s="346"/>
      <c r="I29" s="345"/>
      <c r="J29" s="345"/>
      <c r="K29" s="345"/>
      <c r="L29" s="92"/>
      <c r="S29" s="91"/>
      <c r="T29" s="91"/>
      <c r="U29" s="91"/>
      <c r="V29" s="91"/>
      <c r="W29" s="91"/>
      <c r="X29" s="91"/>
      <c r="Y29" s="91"/>
      <c r="Z29" s="91"/>
      <c r="AA29" s="91"/>
      <c r="AB29" s="91"/>
      <c r="AC29" s="91"/>
      <c r="AD29" s="91"/>
      <c r="AE29" s="91"/>
    </row>
    <row r="30" spans="1:31" s="2" customFormat="1" ht="6.9" customHeight="1">
      <c r="A30" s="30"/>
      <c r="B30" s="273"/>
      <c r="C30" s="275"/>
      <c r="D30" s="275"/>
      <c r="E30" s="275"/>
      <c r="F30" s="275"/>
      <c r="G30" s="275"/>
      <c r="H30" s="275"/>
      <c r="I30" s="275"/>
      <c r="J30" s="275"/>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25.35" customHeight="1">
      <c r="A32" s="30"/>
      <c r="B32" s="273"/>
      <c r="C32" s="275"/>
      <c r="D32" s="348" t="s">
        <v>37</v>
      </c>
      <c r="E32" s="275"/>
      <c r="F32" s="275"/>
      <c r="G32" s="275"/>
      <c r="H32" s="275"/>
      <c r="I32" s="275"/>
      <c r="J32" s="290">
        <f>ROUND(J89,2)</f>
        <v>0</v>
      </c>
      <c r="K32" s="275"/>
      <c r="L32" s="90"/>
      <c r="S32" s="30"/>
      <c r="T32" s="30"/>
      <c r="U32" s="30"/>
      <c r="V32" s="30"/>
      <c r="W32" s="30"/>
      <c r="X32" s="30"/>
      <c r="Y32" s="30"/>
      <c r="Z32" s="30"/>
      <c r="AA32" s="30"/>
      <c r="AB32" s="30"/>
      <c r="AC32" s="30"/>
      <c r="AD32" s="30"/>
      <c r="AE32" s="30"/>
    </row>
    <row r="33" spans="1:31" s="2" customFormat="1" ht="6.9" customHeight="1">
      <c r="A33" s="30"/>
      <c r="B33" s="273"/>
      <c r="C33" s="275"/>
      <c r="D33" s="347"/>
      <c r="E33" s="347"/>
      <c r="F33" s="347"/>
      <c r="G33" s="347"/>
      <c r="H33" s="347"/>
      <c r="I33" s="347"/>
      <c r="J33" s="347"/>
      <c r="K33" s="347"/>
      <c r="L33" s="90"/>
      <c r="S33" s="30"/>
      <c r="T33" s="30"/>
      <c r="U33" s="30"/>
      <c r="V33" s="30"/>
      <c r="W33" s="30"/>
      <c r="X33" s="30"/>
      <c r="Y33" s="30"/>
      <c r="Z33" s="30"/>
      <c r="AA33" s="30"/>
      <c r="AB33" s="30"/>
      <c r="AC33" s="30"/>
      <c r="AD33" s="30"/>
      <c r="AE33" s="30"/>
    </row>
    <row r="34" spans="1:31" s="2" customFormat="1" ht="14.4" customHeight="1">
      <c r="A34" s="30"/>
      <c r="B34" s="273"/>
      <c r="C34" s="275"/>
      <c r="D34" s="275"/>
      <c r="E34" s="275"/>
      <c r="F34" s="349" t="s">
        <v>39</v>
      </c>
      <c r="G34" s="275"/>
      <c r="H34" s="275"/>
      <c r="I34" s="349" t="s">
        <v>38</v>
      </c>
      <c r="J34" s="349" t="s">
        <v>40</v>
      </c>
      <c r="K34" s="275"/>
      <c r="L34" s="90"/>
      <c r="S34" s="30"/>
      <c r="T34" s="30"/>
      <c r="U34" s="30"/>
      <c r="V34" s="30"/>
      <c r="W34" s="30"/>
      <c r="X34" s="30"/>
      <c r="Y34" s="30"/>
      <c r="Z34" s="30"/>
      <c r="AA34" s="30"/>
      <c r="AB34" s="30"/>
      <c r="AC34" s="30"/>
      <c r="AD34" s="30"/>
      <c r="AE34" s="30"/>
    </row>
    <row r="35" spans="1:31" s="2" customFormat="1" ht="14.4" customHeight="1">
      <c r="A35" s="30"/>
      <c r="B35" s="273"/>
      <c r="C35" s="275"/>
      <c r="D35" s="350" t="s">
        <v>41</v>
      </c>
      <c r="E35" s="276" t="s">
        <v>42</v>
      </c>
      <c r="F35" s="351">
        <f>ROUND((SUM(BE89:BE130)),2)</f>
        <v>0</v>
      </c>
      <c r="G35" s="275"/>
      <c r="H35" s="275"/>
      <c r="I35" s="352">
        <v>0.21</v>
      </c>
      <c r="J35" s="351">
        <f>ROUND(((SUM(BE89:BE130))*I35),2)</f>
        <v>0</v>
      </c>
      <c r="K35" s="275"/>
      <c r="L35" s="90"/>
      <c r="S35" s="30"/>
      <c r="T35" s="30"/>
      <c r="U35" s="30"/>
      <c r="V35" s="30"/>
      <c r="W35" s="30"/>
      <c r="X35" s="30"/>
      <c r="Y35" s="30"/>
      <c r="Z35" s="30"/>
      <c r="AA35" s="30"/>
      <c r="AB35" s="30"/>
      <c r="AC35" s="30"/>
      <c r="AD35" s="30"/>
      <c r="AE35" s="30"/>
    </row>
    <row r="36" spans="1:31" s="2" customFormat="1" ht="14.4" customHeight="1">
      <c r="A36" s="30"/>
      <c r="B36" s="273"/>
      <c r="C36" s="275"/>
      <c r="D36" s="275"/>
      <c r="E36" s="276" t="s">
        <v>43</v>
      </c>
      <c r="F36" s="351">
        <f>ROUND((SUM(BF89:BF130)),2)</f>
        <v>0</v>
      </c>
      <c r="G36" s="275"/>
      <c r="H36" s="275"/>
      <c r="I36" s="352">
        <v>0.15</v>
      </c>
      <c r="J36" s="351">
        <f>ROUND(((SUM(BF89:BF130))*I36),2)</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44</v>
      </c>
      <c r="F37" s="351">
        <f>ROUND((SUM(BG89:BG130)),2)</f>
        <v>0</v>
      </c>
      <c r="G37" s="275"/>
      <c r="H37" s="275"/>
      <c r="I37" s="352">
        <v>0.21</v>
      </c>
      <c r="J37" s="351">
        <f>0</f>
        <v>0</v>
      </c>
      <c r="K37" s="275"/>
      <c r="L37" s="90"/>
      <c r="S37" s="30"/>
      <c r="T37" s="30"/>
      <c r="U37" s="30"/>
      <c r="V37" s="30"/>
      <c r="W37" s="30"/>
      <c r="X37" s="30"/>
      <c r="Y37" s="30"/>
      <c r="Z37" s="30"/>
      <c r="AA37" s="30"/>
      <c r="AB37" s="30"/>
      <c r="AC37" s="30"/>
      <c r="AD37" s="30"/>
      <c r="AE37" s="30"/>
    </row>
    <row r="38" spans="1:31" s="2" customFormat="1" ht="14.4" customHeight="1" hidden="1">
      <c r="A38" s="30"/>
      <c r="B38" s="273"/>
      <c r="C38" s="275"/>
      <c r="D38" s="275"/>
      <c r="E38" s="276" t="s">
        <v>45</v>
      </c>
      <c r="F38" s="351">
        <f>ROUND((SUM(BH89:BH130)),2)</f>
        <v>0</v>
      </c>
      <c r="G38" s="275"/>
      <c r="H38" s="275"/>
      <c r="I38" s="352">
        <v>0.15</v>
      </c>
      <c r="J38" s="351">
        <f>0</f>
        <v>0</v>
      </c>
      <c r="K38" s="275"/>
      <c r="L38" s="90"/>
      <c r="S38" s="30"/>
      <c r="T38" s="30"/>
      <c r="U38" s="30"/>
      <c r="V38" s="30"/>
      <c r="W38" s="30"/>
      <c r="X38" s="30"/>
      <c r="Y38" s="30"/>
      <c r="Z38" s="30"/>
      <c r="AA38" s="30"/>
      <c r="AB38" s="30"/>
      <c r="AC38" s="30"/>
      <c r="AD38" s="30"/>
      <c r="AE38" s="30"/>
    </row>
    <row r="39" spans="1:31" s="2" customFormat="1" ht="14.4" customHeight="1" hidden="1">
      <c r="A39" s="30"/>
      <c r="B39" s="273"/>
      <c r="C39" s="275"/>
      <c r="D39" s="275"/>
      <c r="E39" s="276" t="s">
        <v>46</v>
      </c>
      <c r="F39" s="351">
        <f>ROUND((SUM(BI89:BI130)),2)</f>
        <v>0</v>
      </c>
      <c r="G39" s="275"/>
      <c r="H39" s="275"/>
      <c r="I39" s="352">
        <v>0</v>
      </c>
      <c r="J39" s="351">
        <f>0</f>
        <v>0</v>
      </c>
      <c r="K39" s="275"/>
      <c r="L39" s="90"/>
      <c r="S39" s="30"/>
      <c r="T39" s="30"/>
      <c r="U39" s="30"/>
      <c r="V39" s="30"/>
      <c r="W39" s="30"/>
      <c r="X39" s="30"/>
      <c r="Y39" s="30"/>
      <c r="Z39" s="30"/>
      <c r="AA39" s="30"/>
      <c r="AB39" s="30"/>
      <c r="AC39" s="30"/>
      <c r="AD39" s="30"/>
      <c r="AE39" s="30"/>
    </row>
    <row r="40" spans="1:31" s="2" customFormat="1" ht="6.9" customHeight="1">
      <c r="A40" s="30"/>
      <c r="B40" s="273"/>
      <c r="C40" s="275"/>
      <c r="D40" s="275"/>
      <c r="E40" s="275"/>
      <c r="F40" s="275"/>
      <c r="G40" s="275"/>
      <c r="H40" s="275"/>
      <c r="I40" s="275"/>
      <c r="J40" s="275"/>
      <c r="K40" s="275"/>
      <c r="L40" s="90"/>
      <c r="S40" s="30"/>
      <c r="T40" s="30"/>
      <c r="U40" s="30"/>
      <c r="V40" s="30"/>
      <c r="W40" s="30"/>
      <c r="X40" s="30"/>
      <c r="Y40" s="30"/>
      <c r="Z40" s="30"/>
      <c r="AA40" s="30"/>
      <c r="AB40" s="30"/>
      <c r="AC40" s="30"/>
      <c r="AD40" s="30"/>
      <c r="AE40" s="30"/>
    </row>
    <row r="41" spans="1:31" s="2" customFormat="1" ht="25.35" customHeight="1">
      <c r="A41" s="30"/>
      <c r="B41" s="273"/>
      <c r="C41" s="287"/>
      <c r="D41" s="353" t="s">
        <v>47</v>
      </c>
      <c r="E41" s="354"/>
      <c r="F41" s="354"/>
      <c r="G41" s="355" t="s">
        <v>48</v>
      </c>
      <c r="H41" s="356" t="s">
        <v>49</v>
      </c>
      <c r="I41" s="354"/>
      <c r="J41" s="357">
        <f>SUM(J32:J39)</f>
        <v>0</v>
      </c>
      <c r="K41" s="358"/>
      <c r="L41" s="90"/>
      <c r="S41" s="30"/>
      <c r="T41" s="30"/>
      <c r="U41" s="30"/>
      <c r="V41" s="30"/>
      <c r="W41" s="30"/>
      <c r="X41" s="30"/>
      <c r="Y41" s="30"/>
      <c r="Z41" s="30"/>
      <c r="AA41" s="30"/>
      <c r="AB41" s="30"/>
      <c r="AC41" s="30"/>
      <c r="AD41" s="30"/>
      <c r="AE41" s="30"/>
    </row>
    <row r="42" spans="1:31" s="2" customFormat="1" ht="14.4" customHeight="1">
      <c r="A42" s="30"/>
      <c r="B42" s="301"/>
      <c r="C42" s="302"/>
      <c r="D42" s="302"/>
      <c r="E42" s="302"/>
      <c r="F42" s="302"/>
      <c r="G42" s="302"/>
      <c r="H42" s="302"/>
      <c r="I42" s="302"/>
      <c r="J42" s="302"/>
      <c r="K42" s="302"/>
      <c r="L42" s="90"/>
      <c r="S42" s="30"/>
      <c r="T42" s="30"/>
      <c r="U42" s="30"/>
      <c r="V42" s="30"/>
      <c r="W42" s="30"/>
      <c r="X42" s="30"/>
      <c r="Y42" s="30"/>
      <c r="Z42" s="30"/>
      <c r="AA42" s="30"/>
      <c r="AB42" s="30"/>
      <c r="AC42" s="30"/>
      <c r="AD42" s="30"/>
      <c r="AE42" s="30"/>
    </row>
    <row r="43" spans="2:11" ht="12">
      <c r="B43" s="280"/>
      <c r="C43" s="280"/>
      <c r="D43" s="280"/>
      <c r="E43" s="280"/>
      <c r="F43" s="280"/>
      <c r="G43" s="280"/>
      <c r="H43" s="280"/>
      <c r="I43" s="280"/>
      <c r="J43" s="280"/>
      <c r="K43" s="280"/>
    </row>
    <row r="44" spans="2:11" ht="12">
      <c r="B44" s="280"/>
      <c r="C44" s="280"/>
      <c r="D44" s="280"/>
      <c r="E44" s="280"/>
      <c r="F44" s="280"/>
      <c r="G44" s="280"/>
      <c r="H44" s="280"/>
      <c r="I44" s="280"/>
      <c r="J44" s="280"/>
      <c r="K44" s="280"/>
    </row>
    <row r="45" spans="2:11" ht="12">
      <c r="B45" s="280"/>
      <c r="C45" s="280"/>
      <c r="D45" s="280"/>
      <c r="E45" s="280"/>
      <c r="F45" s="280"/>
      <c r="G45" s="280"/>
      <c r="H45" s="280"/>
      <c r="I45" s="280"/>
      <c r="J45" s="280"/>
      <c r="K45" s="280"/>
    </row>
    <row r="46" spans="1:31" s="2" customFormat="1" ht="6.9" customHeight="1">
      <c r="A46" s="30"/>
      <c r="B46" s="271"/>
      <c r="C46" s="272"/>
      <c r="D46" s="272"/>
      <c r="E46" s="272"/>
      <c r="F46" s="272"/>
      <c r="G46" s="272"/>
      <c r="H46" s="272"/>
      <c r="I46" s="272"/>
      <c r="J46" s="272"/>
      <c r="K46" s="272"/>
      <c r="L46" s="90"/>
      <c r="S46" s="30"/>
      <c r="T46" s="30"/>
      <c r="U46" s="30"/>
      <c r="V46" s="30"/>
      <c r="W46" s="30"/>
      <c r="X46" s="30"/>
      <c r="Y46" s="30"/>
      <c r="Z46" s="30"/>
      <c r="AA46" s="30"/>
      <c r="AB46" s="30"/>
      <c r="AC46" s="30"/>
      <c r="AD46" s="30"/>
      <c r="AE46" s="30"/>
    </row>
    <row r="47" spans="1:31" s="2" customFormat="1" ht="24.9" customHeight="1">
      <c r="A47" s="30"/>
      <c r="B47" s="273"/>
      <c r="C47" s="274" t="s">
        <v>113</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6.9" customHeight="1">
      <c r="A48" s="30"/>
      <c r="B48" s="273"/>
      <c r="C48" s="275"/>
      <c r="D48" s="275"/>
      <c r="E48" s="275"/>
      <c r="F48" s="275"/>
      <c r="G48" s="275"/>
      <c r="H48" s="275"/>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17</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77" t="str">
        <f>E7</f>
        <v>Malý Pěčín, rybník na p.č.432 - obnova nefunkčních objektů a odbahnění</v>
      </c>
      <c r="F50" s="278"/>
      <c r="G50" s="278"/>
      <c r="H50" s="278"/>
      <c r="I50" s="275"/>
      <c r="J50" s="275"/>
      <c r="K50" s="275"/>
      <c r="L50" s="90"/>
      <c r="S50" s="30"/>
      <c r="T50" s="30"/>
      <c r="U50" s="30"/>
      <c r="V50" s="30"/>
      <c r="W50" s="30"/>
      <c r="X50" s="30"/>
      <c r="Y50" s="30"/>
      <c r="Z50" s="30"/>
      <c r="AA50" s="30"/>
      <c r="AB50" s="30"/>
      <c r="AC50" s="30"/>
      <c r="AD50" s="30"/>
      <c r="AE50" s="30"/>
    </row>
    <row r="51" spans="2:12" s="1" customFormat="1" ht="12" customHeight="1">
      <c r="B51" s="279"/>
      <c r="C51" s="276" t="s">
        <v>109</v>
      </c>
      <c r="D51" s="280"/>
      <c r="E51" s="280"/>
      <c r="F51" s="280"/>
      <c r="G51" s="280"/>
      <c r="H51" s="280"/>
      <c r="I51" s="280"/>
      <c r="J51" s="280"/>
      <c r="K51" s="280"/>
      <c r="L51" s="20"/>
    </row>
    <row r="52" spans="1:31" s="2" customFormat="1" ht="16.5" customHeight="1">
      <c r="A52" s="30"/>
      <c r="B52" s="273"/>
      <c r="C52" s="275"/>
      <c r="D52" s="275"/>
      <c r="E52" s="277" t="s">
        <v>110</v>
      </c>
      <c r="F52" s="281"/>
      <c r="G52" s="281"/>
      <c r="H52" s="281"/>
      <c r="I52" s="275"/>
      <c r="J52" s="275"/>
      <c r="K52" s="275"/>
      <c r="L52" s="90"/>
      <c r="S52" s="30"/>
      <c r="T52" s="30"/>
      <c r="U52" s="30"/>
      <c r="V52" s="30"/>
      <c r="W52" s="30"/>
      <c r="X52" s="30"/>
      <c r="Y52" s="30"/>
      <c r="Z52" s="30"/>
      <c r="AA52" s="30"/>
      <c r="AB52" s="30"/>
      <c r="AC52" s="30"/>
      <c r="AD52" s="30"/>
      <c r="AE52" s="30"/>
    </row>
    <row r="53" spans="1:31" s="2" customFormat="1" ht="12" customHeight="1">
      <c r="A53" s="30"/>
      <c r="B53" s="273"/>
      <c r="C53" s="276" t="s">
        <v>111</v>
      </c>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16.5" customHeight="1">
      <c r="A54" s="30"/>
      <c r="B54" s="273"/>
      <c r="C54" s="275"/>
      <c r="D54" s="275"/>
      <c r="E54" s="282" t="str">
        <f>E11</f>
        <v>4 - sedimentační hrázka</v>
      </c>
      <c r="F54" s="281"/>
      <c r="G54" s="281"/>
      <c r="H54" s="281"/>
      <c r="I54" s="275"/>
      <c r="J54" s="275"/>
      <c r="K54" s="275"/>
      <c r="L54" s="90"/>
      <c r="S54" s="30"/>
      <c r="T54" s="30"/>
      <c r="U54" s="30"/>
      <c r="V54" s="30"/>
      <c r="W54" s="30"/>
      <c r="X54" s="30"/>
      <c r="Y54" s="30"/>
      <c r="Z54" s="30"/>
      <c r="AA54" s="30"/>
      <c r="AB54" s="30"/>
      <c r="AC54" s="30"/>
      <c r="AD54" s="30"/>
      <c r="AE54" s="30"/>
    </row>
    <row r="55" spans="1:31" s="2" customFormat="1" ht="6.9" customHeight="1">
      <c r="A55" s="30"/>
      <c r="B55" s="273"/>
      <c r="C55" s="275"/>
      <c r="D55" s="275"/>
      <c r="E55" s="275"/>
      <c r="F55" s="275"/>
      <c r="G55" s="275"/>
      <c r="H55" s="275"/>
      <c r="I55" s="275"/>
      <c r="J55" s="275"/>
      <c r="K55" s="275"/>
      <c r="L55" s="90"/>
      <c r="S55" s="30"/>
      <c r="T55" s="30"/>
      <c r="U55" s="30"/>
      <c r="V55" s="30"/>
      <c r="W55" s="30"/>
      <c r="X55" s="30"/>
      <c r="Y55" s="30"/>
      <c r="Z55" s="30"/>
      <c r="AA55" s="30"/>
      <c r="AB55" s="30"/>
      <c r="AC55" s="30"/>
      <c r="AD55" s="30"/>
      <c r="AE55" s="30"/>
    </row>
    <row r="56" spans="1:31" s="2" customFormat="1" ht="12" customHeight="1">
      <c r="A56" s="30"/>
      <c r="B56" s="273"/>
      <c r="C56" s="276" t="s">
        <v>22</v>
      </c>
      <c r="D56" s="275"/>
      <c r="E56" s="275"/>
      <c r="F56" s="283" t="str">
        <f>F14</f>
        <v>Malý Pěčín</v>
      </c>
      <c r="G56" s="275"/>
      <c r="H56" s="275"/>
      <c r="I56" s="276" t="s">
        <v>24</v>
      </c>
      <c r="J56" s="284">
        <f>IF(J14="","",J14)</f>
        <v>43692</v>
      </c>
      <c r="K56" s="275"/>
      <c r="L56" s="90"/>
      <c r="S56" s="30"/>
      <c r="T56" s="30"/>
      <c r="U56" s="30"/>
      <c r="V56" s="30"/>
      <c r="W56" s="30"/>
      <c r="X56" s="30"/>
      <c r="Y56" s="30"/>
      <c r="Z56" s="30"/>
      <c r="AA56" s="30"/>
      <c r="AB56" s="30"/>
      <c r="AC56" s="30"/>
      <c r="AD56" s="30"/>
      <c r="AE56" s="30"/>
    </row>
    <row r="57" spans="1:31" s="2" customFormat="1" ht="6.9" customHeight="1">
      <c r="A57" s="30"/>
      <c r="B57" s="273"/>
      <c r="C57" s="275"/>
      <c r="D57" s="275"/>
      <c r="E57" s="275"/>
      <c r="F57" s="275"/>
      <c r="G57" s="275"/>
      <c r="H57" s="275"/>
      <c r="I57" s="275"/>
      <c r="J57" s="275"/>
      <c r="K57" s="275"/>
      <c r="L57" s="90"/>
      <c r="S57" s="30"/>
      <c r="T57" s="30"/>
      <c r="U57" s="30"/>
      <c r="V57" s="30"/>
      <c r="W57" s="30"/>
      <c r="X57" s="30"/>
      <c r="Y57" s="30"/>
      <c r="Z57" s="30"/>
      <c r="AA57" s="30"/>
      <c r="AB57" s="30"/>
      <c r="AC57" s="30"/>
      <c r="AD57" s="30"/>
      <c r="AE57" s="30"/>
    </row>
    <row r="58" spans="1:31" s="2" customFormat="1" ht="27.9" customHeight="1">
      <c r="A58" s="30"/>
      <c r="B58" s="273"/>
      <c r="C58" s="276" t="s">
        <v>25</v>
      </c>
      <c r="D58" s="275"/>
      <c r="E58" s="275"/>
      <c r="F58" s="283" t="str">
        <f>E17</f>
        <v xml:space="preserve"> </v>
      </c>
      <c r="G58" s="275"/>
      <c r="H58" s="275"/>
      <c r="I58" s="276" t="s">
        <v>31</v>
      </c>
      <c r="J58" s="285" t="str">
        <f>E23</f>
        <v>Ing. Zdeněk Hejtman</v>
      </c>
      <c r="K58" s="275"/>
      <c r="L58" s="90"/>
      <c r="S58" s="30"/>
      <c r="T58" s="30"/>
      <c r="U58" s="30"/>
      <c r="V58" s="30"/>
      <c r="W58" s="30"/>
      <c r="X58" s="30"/>
      <c r="Y58" s="30"/>
      <c r="Z58" s="30"/>
      <c r="AA58" s="30"/>
      <c r="AB58" s="30"/>
      <c r="AC58" s="30"/>
      <c r="AD58" s="30"/>
      <c r="AE58" s="30"/>
    </row>
    <row r="59" spans="1:31" s="2" customFormat="1" ht="15.15" customHeight="1">
      <c r="A59" s="30"/>
      <c r="B59" s="273"/>
      <c r="C59" s="276" t="s">
        <v>29</v>
      </c>
      <c r="D59" s="275"/>
      <c r="E59" s="275"/>
      <c r="F59" s="283" t="str">
        <f>IF(E20="","",E20)</f>
        <v>Vyplň údaj</v>
      </c>
      <c r="G59" s="275"/>
      <c r="H59" s="275"/>
      <c r="I59" s="276" t="s">
        <v>34</v>
      </c>
      <c r="J59" s="285" t="str">
        <f>E26</f>
        <v xml:space="preserve"> </v>
      </c>
      <c r="K59" s="275"/>
      <c r="L59" s="90"/>
      <c r="S59" s="30"/>
      <c r="T59" s="30"/>
      <c r="U59" s="30"/>
      <c r="V59" s="30"/>
      <c r="W59" s="30"/>
      <c r="X59" s="30"/>
      <c r="Y59" s="30"/>
      <c r="Z59" s="30"/>
      <c r="AA59" s="30"/>
      <c r="AB59" s="30"/>
      <c r="AC59" s="30"/>
      <c r="AD59" s="30"/>
      <c r="AE59" s="30"/>
    </row>
    <row r="60" spans="1:31" s="2" customFormat="1" ht="10.35" customHeight="1">
      <c r="A60" s="30"/>
      <c r="B60" s="273"/>
      <c r="C60" s="275"/>
      <c r="D60" s="275"/>
      <c r="E60" s="275"/>
      <c r="F60" s="275"/>
      <c r="G60" s="275"/>
      <c r="H60" s="275"/>
      <c r="I60" s="275"/>
      <c r="J60" s="275"/>
      <c r="K60" s="275"/>
      <c r="L60" s="90"/>
      <c r="S60" s="30"/>
      <c r="T60" s="30"/>
      <c r="U60" s="30"/>
      <c r="V60" s="30"/>
      <c r="W60" s="30"/>
      <c r="X60" s="30"/>
      <c r="Y60" s="30"/>
      <c r="Z60" s="30"/>
      <c r="AA60" s="30"/>
      <c r="AB60" s="30"/>
      <c r="AC60" s="30"/>
      <c r="AD60" s="30"/>
      <c r="AE60" s="30"/>
    </row>
    <row r="61" spans="1:31" s="2" customFormat="1" ht="29.25" customHeight="1">
      <c r="A61" s="30"/>
      <c r="B61" s="273"/>
      <c r="C61" s="286" t="s">
        <v>114</v>
      </c>
      <c r="D61" s="287"/>
      <c r="E61" s="287"/>
      <c r="F61" s="287"/>
      <c r="G61" s="287"/>
      <c r="H61" s="287"/>
      <c r="I61" s="287"/>
      <c r="J61" s="288" t="s">
        <v>115</v>
      </c>
      <c r="K61" s="287"/>
      <c r="L61" s="90"/>
      <c r="S61" s="30"/>
      <c r="T61" s="30"/>
      <c r="U61" s="30"/>
      <c r="V61" s="30"/>
      <c r="W61" s="30"/>
      <c r="X61" s="30"/>
      <c r="Y61" s="30"/>
      <c r="Z61" s="30"/>
      <c r="AA61" s="30"/>
      <c r="AB61" s="30"/>
      <c r="AC61" s="30"/>
      <c r="AD61" s="30"/>
      <c r="AE61" s="30"/>
    </row>
    <row r="62" spans="1:31" s="2" customFormat="1" ht="10.35" customHeight="1">
      <c r="A62" s="30"/>
      <c r="B62" s="273"/>
      <c r="C62" s="275"/>
      <c r="D62" s="275"/>
      <c r="E62" s="275"/>
      <c r="F62" s="275"/>
      <c r="G62" s="275"/>
      <c r="H62" s="275"/>
      <c r="I62" s="275"/>
      <c r="J62" s="275"/>
      <c r="K62" s="275"/>
      <c r="L62" s="90"/>
      <c r="S62" s="30"/>
      <c r="T62" s="30"/>
      <c r="U62" s="30"/>
      <c r="V62" s="30"/>
      <c r="W62" s="30"/>
      <c r="X62" s="30"/>
      <c r="Y62" s="30"/>
      <c r="Z62" s="30"/>
      <c r="AA62" s="30"/>
      <c r="AB62" s="30"/>
      <c r="AC62" s="30"/>
      <c r="AD62" s="30"/>
      <c r="AE62" s="30"/>
    </row>
    <row r="63" spans="1:47" s="2" customFormat="1" ht="22.95" customHeight="1">
      <c r="A63" s="30"/>
      <c r="B63" s="273"/>
      <c r="C63" s="289" t="s">
        <v>69</v>
      </c>
      <c r="D63" s="275"/>
      <c r="E63" s="275"/>
      <c r="F63" s="275"/>
      <c r="G63" s="275"/>
      <c r="H63" s="275"/>
      <c r="I63" s="275"/>
      <c r="J63" s="290">
        <f>J89</f>
        <v>0</v>
      </c>
      <c r="K63" s="275"/>
      <c r="L63" s="90"/>
      <c r="S63" s="30"/>
      <c r="T63" s="30"/>
      <c r="U63" s="30"/>
      <c r="V63" s="30"/>
      <c r="W63" s="30"/>
      <c r="X63" s="30"/>
      <c r="Y63" s="30"/>
      <c r="Z63" s="30"/>
      <c r="AA63" s="30"/>
      <c r="AB63" s="30"/>
      <c r="AC63" s="30"/>
      <c r="AD63" s="30"/>
      <c r="AE63" s="30"/>
      <c r="AU63" s="17" t="s">
        <v>116</v>
      </c>
    </row>
    <row r="64" spans="2:12" s="9" customFormat="1" ht="24.9" customHeight="1">
      <c r="B64" s="291"/>
      <c r="C64" s="292"/>
      <c r="D64" s="293" t="s">
        <v>117</v>
      </c>
      <c r="E64" s="294"/>
      <c r="F64" s="294"/>
      <c r="G64" s="294"/>
      <c r="H64" s="294"/>
      <c r="I64" s="294"/>
      <c r="J64" s="295">
        <f>J90</f>
        <v>0</v>
      </c>
      <c r="K64" s="292"/>
      <c r="L64" s="93"/>
    </row>
    <row r="65" spans="2:12" s="10" customFormat="1" ht="19.95" customHeight="1">
      <c r="B65" s="296"/>
      <c r="C65" s="297"/>
      <c r="D65" s="298" t="s">
        <v>118</v>
      </c>
      <c r="E65" s="299"/>
      <c r="F65" s="299"/>
      <c r="G65" s="299"/>
      <c r="H65" s="299"/>
      <c r="I65" s="299"/>
      <c r="J65" s="300">
        <f>J91</f>
        <v>0</v>
      </c>
      <c r="K65" s="297"/>
      <c r="L65" s="94"/>
    </row>
    <row r="66" spans="2:12" s="10" customFormat="1" ht="19.95" customHeight="1">
      <c r="B66" s="296"/>
      <c r="C66" s="297"/>
      <c r="D66" s="298" t="s">
        <v>119</v>
      </c>
      <c r="E66" s="299"/>
      <c r="F66" s="299"/>
      <c r="G66" s="299"/>
      <c r="H66" s="299"/>
      <c r="I66" s="299"/>
      <c r="J66" s="300">
        <f>J118</f>
        <v>0</v>
      </c>
      <c r="K66" s="297"/>
      <c r="L66" s="94"/>
    </row>
    <row r="67" spans="2:12" s="10" customFormat="1" ht="19.95" customHeight="1">
      <c r="B67" s="296"/>
      <c r="C67" s="297"/>
      <c r="D67" s="298" t="s">
        <v>122</v>
      </c>
      <c r="E67" s="299"/>
      <c r="F67" s="299"/>
      <c r="G67" s="299"/>
      <c r="H67" s="299"/>
      <c r="I67" s="299"/>
      <c r="J67" s="300">
        <f>J129</f>
        <v>0</v>
      </c>
      <c r="K67" s="297"/>
      <c r="L67" s="94"/>
    </row>
    <row r="68" spans="1:31" s="2" customFormat="1" ht="21.75" customHeight="1">
      <c r="A68" s="30"/>
      <c r="B68" s="273"/>
      <c r="C68" s="275"/>
      <c r="D68" s="275"/>
      <c r="E68" s="275"/>
      <c r="F68" s="275"/>
      <c r="G68" s="275"/>
      <c r="H68" s="275"/>
      <c r="I68" s="275"/>
      <c r="J68" s="275"/>
      <c r="K68" s="275"/>
      <c r="L68" s="90"/>
      <c r="S68" s="30"/>
      <c r="T68" s="30"/>
      <c r="U68" s="30"/>
      <c r="V68" s="30"/>
      <c r="W68" s="30"/>
      <c r="X68" s="30"/>
      <c r="Y68" s="30"/>
      <c r="Z68" s="30"/>
      <c r="AA68" s="30"/>
      <c r="AB68" s="30"/>
      <c r="AC68" s="30"/>
      <c r="AD68" s="30"/>
      <c r="AE68" s="30"/>
    </row>
    <row r="69" spans="1:31" s="2" customFormat="1" ht="6.9" customHeight="1">
      <c r="A69" s="30"/>
      <c r="B69" s="301"/>
      <c r="C69" s="302"/>
      <c r="D69" s="302"/>
      <c r="E69" s="302"/>
      <c r="F69" s="302"/>
      <c r="G69" s="302"/>
      <c r="H69" s="302"/>
      <c r="I69" s="302"/>
      <c r="J69" s="302"/>
      <c r="K69" s="302"/>
      <c r="L69" s="90"/>
      <c r="S69" s="30"/>
      <c r="T69" s="30"/>
      <c r="U69" s="30"/>
      <c r="V69" s="30"/>
      <c r="W69" s="30"/>
      <c r="X69" s="30"/>
      <c r="Y69" s="30"/>
      <c r="Z69" s="30"/>
      <c r="AA69" s="30"/>
      <c r="AB69" s="30"/>
      <c r="AC69" s="30"/>
      <c r="AD69" s="30"/>
      <c r="AE69" s="30"/>
    </row>
    <row r="70" spans="2:11" ht="12">
      <c r="B70" s="280"/>
      <c r="C70" s="280"/>
      <c r="D70" s="280"/>
      <c r="E70" s="280"/>
      <c r="F70" s="280"/>
      <c r="G70" s="280"/>
      <c r="H70" s="280"/>
      <c r="I70" s="280"/>
      <c r="J70" s="280"/>
      <c r="K70" s="280"/>
    </row>
    <row r="71" spans="2:11" ht="12">
      <c r="B71" s="280"/>
      <c r="C71" s="280"/>
      <c r="D71" s="280"/>
      <c r="E71" s="280"/>
      <c r="F71" s="280"/>
      <c r="G71" s="280"/>
      <c r="H71" s="280"/>
      <c r="I71" s="280"/>
      <c r="J71" s="280"/>
      <c r="K71" s="280"/>
    </row>
    <row r="72" spans="2:11" ht="12">
      <c r="B72" s="280"/>
      <c r="C72" s="280"/>
      <c r="D72" s="280"/>
      <c r="E72" s="280"/>
      <c r="F72" s="280"/>
      <c r="G72" s="280"/>
      <c r="H72" s="280"/>
      <c r="I72" s="280"/>
      <c r="J72" s="280"/>
      <c r="K72" s="280"/>
    </row>
    <row r="73" spans="1:31" s="2" customFormat="1" ht="6.9" customHeight="1">
      <c r="A73" s="30"/>
      <c r="B73" s="271"/>
      <c r="C73" s="272"/>
      <c r="D73" s="272"/>
      <c r="E73" s="272"/>
      <c r="F73" s="272"/>
      <c r="G73" s="272"/>
      <c r="H73" s="272"/>
      <c r="I73" s="272"/>
      <c r="J73" s="272"/>
      <c r="K73" s="272"/>
      <c r="L73" s="90"/>
      <c r="S73" s="30"/>
      <c r="T73" s="30"/>
      <c r="U73" s="30"/>
      <c r="V73" s="30"/>
      <c r="W73" s="30"/>
      <c r="X73" s="30"/>
      <c r="Y73" s="30"/>
      <c r="Z73" s="30"/>
      <c r="AA73" s="30"/>
      <c r="AB73" s="30"/>
      <c r="AC73" s="30"/>
      <c r="AD73" s="30"/>
      <c r="AE73" s="30"/>
    </row>
    <row r="74" spans="1:31" s="2" customFormat="1" ht="24.9" customHeight="1">
      <c r="A74" s="30"/>
      <c r="B74" s="273"/>
      <c r="C74" s="274" t="s">
        <v>123</v>
      </c>
      <c r="D74" s="275"/>
      <c r="E74" s="275"/>
      <c r="F74" s="275"/>
      <c r="G74" s="275"/>
      <c r="H74" s="275"/>
      <c r="I74" s="275"/>
      <c r="J74" s="275"/>
      <c r="K74" s="275"/>
      <c r="L74" s="90"/>
      <c r="S74" s="30"/>
      <c r="T74" s="30"/>
      <c r="U74" s="30"/>
      <c r="V74" s="30"/>
      <c r="W74" s="30"/>
      <c r="X74" s="30"/>
      <c r="Y74" s="30"/>
      <c r="Z74" s="30"/>
      <c r="AA74" s="30"/>
      <c r="AB74" s="30"/>
      <c r="AC74" s="30"/>
      <c r="AD74" s="30"/>
      <c r="AE74" s="30"/>
    </row>
    <row r="75" spans="1:31" s="2" customFormat="1" ht="6.9" customHeight="1">
      <c r="A75" s="30"/>
      <c r="B75" s="273"/>
      <c r="C75" s="275"/>
      <c r="D75" s="275"/>
      <c r="E75" s="275"/>
      <c r="F75" s="275"/>
      <c r="G75" s="275"/>
      <c r="H75" s="275"/>
      <c r="I75" s="275"/>
      <c r="J75" s="275"/>
      <c r="K75" s="275"/>
      <c r="L75" s="90"/>
      <c r="S75" s="30"/>
      <c r="T75" s="30"/>
      <c r="U75" s="30"/>
      <c r="V75" s="30"/>
      <c r="W75" s="30"/>
      <c r="X75" s="30"/>
      <c r="Y75" s="30"/>
      <c r="Z75" s="30"/>
      <c r="AA75" s="30"/>
      <c r="AB75" s="30"/>
      <c r="AC75" s="30"/>
      <c r="AD75" s="30"/>
      <c r="AE75" s="30"/>
    </row>
    <row r="76" spans="1:31" s="2" customFormat="1" ht="12" customHeight="1">
      <c r="A76" s="30"/>
      <c r="B76" s="273"/>
      <c r="C76" s="276" t="s">
        <v>17</v>
      </c>
      <c r="D76" s="275"/>
      <c r="E76" s="275"/>
      <c r="F76" s="275"/>
      <c r="G76" s="275"/>
      <c r="H76" s="275"/>
      <c r="I76" s="275"/>
      <c r="J76" s="275"/>
      <c r="K76" s="275"/>
      <c r="L76" s="90"/>
      <c r="S76" s="30"/>
      <c r="T76" s="30"/>
      <c r="U76" s="30"/>
      <c r="V76" s="30"/>
      <c r="W76" s="30"/>
      <c r="X76" s="30"/>
      <c r="Y76" s="30"/>
      <c r="Z76" s="30"/>
      <c r="AA76" s="30"/>
      <c r="AB76" s="30"/>
      <c r="AC76" s="30"/>
      <c r="AD76" s="30"/>
      <c r="AE76" s="30"/>
    </row>
    <row r="77" spans="1:31" s="2" customFormat="1" ht="16.5" customHeight="1">
      <c r="A77" s="30"/>
      <c r="B77" s="273"/>
      <c r="C77" s="275"/>
      <c r="D77" s="275"/>
      <c r="E77" s="277" t="str">
        <f>E7</f>
        <v>Malý Pěčín, rybník na p.č.432 - obnova nefunkčních objektů a odbahnění</v>
      </c>
      <c r="F77" s="278"/>
      <c r="G77" s="278"/>
      <c r="H77" s="278"/>
      <c r="I77" s="275"/>
      <c r="J77" s="275"/>
      <c r="K77" s="275"/>
      <c r="L77" s="90"/>
      <c r="S77" s="30"/>
      <c r="T77" s="30"/>
      <c r="U77" s="30"/>
      <c r="V77" s="30"/>
      <c r="W77" s="30"/>
      <c r="X77" s="30"/>
      <c r="Y77" s="30"/>
      <c r="Z77" s="30"/>
      <c r="AA77" s="30"/>
      <c r="AB77" s="30"/>
      <c r="AC77" s="30"/>
      <c r="AD77" s="30"/>
      <c r="AE77" s="30"/>
    </row>
    <row r="78" spans="2:12" s="1" customFormat="1" ht="12" customHeight="1">
      <c r="B78" s="279"/>
      <c r="C78" s="276" t="s">
        <v>109</v>
      </c>
      <c r="D78" s="280"/>
      <c r="E78" s="280"/>
      <c r="F78" s="280"/>
      <c r="G78" s="280"/>
      <c r="H78" s="280"/>
      <c r="I78" s="280"/>
      <c r="J78" s="280"/>
      <c r="K78" s="280"/>
      <c r="L78" s="20"/>
    </row>
    <row r="79" spans="1:31" s="2" customFormat="1" ht="16.5" customHeight="1">
      <c r="A79" s="30"/>
      <c r="B79" s="273"/>
      <c r="C79" s="275"/>
      <c r="D79" s="275"/>
      <c r="E79" s="277" t="s">
        <v>110</v>
      </c>
      <c r="F79" s="281"/>
      <c r="G79" s="281"/>
      <c r="H79" s="281"/>
      <c r="I79" s="275"/>
      <c r="J79" s="275"/>
      <c r="K79" s="275"/>
      <c r="L79" s="90"/>
      <c r="S79" s="30"/>
      <c r="T79" s="30"/>
      <c r="U79" s="30"/>
      <c r="V79" s="30"/>
      <c r="W79" s="30"/>
      <c r="X79" s="30"/>
      <c r="Y79" s="30"/>
      <c r="Z79" s="30"/>
      <c r="AA79" s="30"/>
      <c r="AB79" s="30"/>
      <c r="AC79" s="30"/>
      <c r="AD79" s="30"/>
      <c r="AE79" s="30"/>
    </row>
    <row r="80" spans="1:31" s="2" customFormat="1" ht="12" customHeight="1">
      <c r="A80" s="30"/>
      <c r="B80" s="273"/>
      <c r="C80" s="276" t="s">
        <v>111</v>
      </c>
      <c r="D80" s="275"/>
      <c r="E80" s="275"/>
      <c r="F80" s="275"/>
      <c r="G80" s="275"/>
      <c r="H80" s="275"/>
      <c r="I80" s="275"/>
      <c r="J80" s="275"/>
      <c r="K80" s="275"/>
      <c r="L80" s="90"/>
      <c r="S80" s="30"/>
      <c r="T80" s="30"/>
      <c r="U80" s="30"/>
      <c r="V80" s="30"/>
      <c r="W80" s="30"/>
      <c r="X80" s="30"/>
      <c r="Y80" s="30"/>
      <c r="Z80" s="30"/>
      <c r="AA80" s="30"/>
      <c r="AB80" s="30"/>
      <c r="AC80" s="30"/>
      <c r="AD80" s="30"/>
      <c r="AE80" s="30"/>
    </row>
    <row r="81" spans="1:31" s="2" customFormat="1" ht="16.5" customHeight="1">
      <c r="A81" s="30"/>
      <c r="B81" s="273"/>
      <c r="C81" s="275"/>
      <c r="D81" s="275"/>
      <c r="E81" s="282" t="str">
        <f>E11</f>
        <v>4 - sedimentační hrázka</v>
      </c>
      <c r="F81" s="281"/>
      <c r="G81" s="281"/>
      <c r="H81" s="281"/>
      <c r="I81" s="275"/>
      <c r="J81" s="275"/>
      <c r="K81" s="275"/>
      <c r="L81" s="90"/>
      <c r="S81" s="30"/>
      <c r="T81" s="30"/>
      <c r="U81" s="30"/>
      <c r="V81" s="30"/>
      <c r="W81" s="30"/>
      <c r="X81" s="30"/>
      <c r="Y81" s="30"/>
      <c r="Z81" s="30"/>
      <c r="AA81" s="30"/>
      <c r="AB81" s="30"/>
      <c r="AC81" s="30"/>
      <c r="AD81" s="30"/>
      <c r="AE81" s="30"/>
    </row>
    <row r="82" spans="1:31" s="2" customFormat="1" ht="6.9" customHeight="1">
      <c r="A82" s="30"/>
      <c r="B82" s="273"/>
      <c r="C82" s="275"/>
      <c r="D82" s="275"/>
      <c r="E82" s="275"/>
      <c r="F82" s="275"/>
      <c r="G82" s="275"/>
      <c r="H82" s="275"/>
      <c r="I82" s="275"/>
      <c r="J82" s="275"/>
      <c r="K82" s="275"/>
      <c r="L82" s="90"/>
      <c r="S82" s="30"/>
      <c r="T82" s="30"/>
      <c r="U82" s="30"/>
      <c r="V82" s="30"/>
      <c r="W82" s="30"/>
      <c r="X82" s="30"/>
      <c r="Y82" s="30"/>
      <c r="Z82" s="30"/>
      <c r="AA82" s="30"/>
      <c r="AB82" s="30"/>
      <c r="AC82" s="30"/>
      <c r="AD82" s="30"/>
      <c r="AE82" s="30"/>
    </row>
    <row r="83" spans="1:31" s="2" customFormat="1" ht="12" customHeight="1">
      <c r="A83" s="30"/>
      <c r="B83" s="273"/>
      <c r="C83" s="276" t="s">
        <v>22</v>
      </c>
      <c r="D83" s="275"/>
      <c r="E83" s="275"/>
      <c r="F83" s="283" t="str">
        <f>F14</f>
        <v>Malý Pěčín</v>
      </c>
      <c r="G83" s="275"/>
      <c r="H83" s="275"/>
      <c r="I83" s="276" t="s">
        <v>24</v>
      </c>
      <c r="J83" s="284">
        <f>IF(J14="","",J14)</f>
        <v>43692</v>
      </c>
      <c r="K83" s="275"/>
      <c r="L83" s="90"/>
      <c r="S83" s="30"/>
      <c r="T83" s="30"/>
      <c r="U83" s="30"/>
      <c r="V83" s="30"/>
      <c r="W83" s="30"/>
      <c r="X83" s="30"/>
      <c r="Y83" s="30"/>
      <c r="Z83" s="30"/>
      <c r="AA83" s="30"/>
      <c r="AB83" s="30"/>
      <c r="AC83" s="30"/>
      <c r="AD83" s="30"/>
      <c r="AE83" s="30"/>
    </row>
    <row r="84" spans="1:31" s="2" customFormat="1" ht="6.9" customHeight="1">
      <c r="A84" s="30"/>
      <c r="B84" s="273"/>
      <c r="C84" s="275"/>
      <c r="D84" s="275"/>
      <c r="E84" s="275"/>
      <c r="F84" s="275"/>
      <c r="G84" s="275"/>
      <c r="H84" s="275"/>
      <c r="I84" s="275"/>
      <c r="J84" s="275"/>
      <c r="K84" s="275"/>
      <c r="L84" s="90"/>
      <c r="S84" s="30"/>
      <c r="T84" s="30"/>
      <c r="U84" s="30"/>
      <c r="V84" s="30"/>
      <c r="W84" s="30"/>
      <c r="X84" s="30"/>
      <c r="Y84" s="30"/>
      <c r="Z84" s="30"/>
      <c r="AA84" s="30"/>
      <c r="AB84" s="30"/>
      <c r="AC84" s="30"/>
      <c r="AD84" s="30"/>
      <c r="AE84" s="30"/>
    </row>
    <row r="85" spans="1:31" s="2" customFormat="1" ht="27.9" customHeight="1">
      <c r="A85" s="30"/>
      <c r="B85" s="273"/>
      <c r="C85" s="276" t="s">
        <v>25</v>
      </c>
      <c r="D85" s="275"/>
      <c r="E85" s="275"/>
      <c r="F85" s="283" t="str">
        <f>E17</f>
        <v xml:space="preserve"> </v>
      </c>
      <c r="G85" s="275"/>
      <c r="H85" s="275"/>
      <c r="I85" s="276" t="s">
        <v>31</v>
      </c>
      <c r="J85" s="285" t="str">
        <f>E23</f>
        <v>Ing. Zdeněk Hejtman</v>
      </c>
      <c r="K85" s="275"/>
      <c r="L85" s="90"/>
      <c r="S85" s="30"/>
      <c r="T85" s="30"/>
      <c r="U85" s="30"/>
      <c r="V85" s="30"/>
      <c r="W85" s="30"/>
      <c r="X85" s="30"/>
      <c r="Y85" s="30"/>
      <c r="Z85" s="30"/>
      <c r="AA85" s="30"/>
      <c r="AB85" s="30"/>
      <c r="AC85" s="30"/>
      <c r="AD85" s="30"/>
      <c r="AE85" s="30"/>
    </row>
    <row r="86" spans="1:31" s="2" customFormat="1" ht="15.15" customHeight="1">
      <c r="A86" s="30"/>
      <c r="B86" s="273"/>
      <c r="C86" s="276" t="s">
        <v>29</v>
      </c>
      <c r="D86" s="275"/>
      <c r="E86" s="275"/>
      <c r="F86" s="283" t="str">
        <f>IF(E20="","",E20)</f>
        <v>Vyplň údaj</v>
      </c>
      <c r="G86" s="275"/>
      <c r="H86" s="275"/>
      <c r="I86" s="276" t="s">
        <v>34</v>
      </c>
      <c r="J86" s="285" t="str">
        <f>E26</f>
        <v xml:space="preserve"> </v>
      </c>
      <c r="K86" s="275"/>
      <c r="L86" s="90"/>
      <c r="S86" s="30"/>
      <c r="T86" s="30"/>
      <c r="U86" s="30"/>
      <c r="V86" s="30"/>
      <c r="W86" s="30"/>
      <c r="X86" s="30"/>
      <c r="Y86" s="30"/>
      <c r="Z86" s="30"/>
      <c r="AA86" s="30"/>
      <c r="AB86" s="30"/>
      <c r="AC86" s="30"/>
      <c r="AD86" s="30"/>
      <c r="AE86" s="30"/>
    </row>
    <row r="87" spans="1:31" s="2" customFormat="1" ht="10.35" customHeight="1">
      <c r="A87" s="30"/>
      <c r="B87" s="273"/>
      <c r="C87" s="275"/>
      <c r="D87" s="275"/>
      <c r="E87" s="275"/>
      <c r="F87" s="275"/>
      <c r="G87" s="275"/>
      <c r="H87" s="275"/>
      <c r="I87" s="275"/>
      <c r="J87" s="275"/>
      <c r="K87" s="275"/>
      <c r="L87" s="90"/>
      <c r="S87" s="30"/>
      <c r="T87" s="30"/>
      <c r="U87" s="30"/>
      <c r="V87" s="30"/>
      <c r="W87" s="30"/>
      <c r="X87" s="30"/>
      <c r="Y87" s="30"/>
      <c r="Z87" s="30"/>
      <c r="AA87" s="30"/>
      <c r="AB87" s="30"/>
      <c r="AC87" s="30"/>
      <c r="AD87" s="30"/>
      <c r="AE87" s="30"/>
    </row>
    <row r="88" spans="1:31" s="11" customFormat="1" ht="29.25" customHeight="1">
      <c r="A88" s="95"/>
      <c r="B88" s="304"/>
      <c r="C88" s="305" t="s">
        <v>124</v>
      </c>
      <c r="D88" s="306" t="s">
        <v>56</v>
      </c>
      <c r="E88" s="306" t="s">
        <v>52</v>
      </c>
      <c r="F88" s="306" t="s">
        <v>53</v>
      </c>
      <c r="G88" s="306" t="s">
        <v>125</v>
      </c>
      <c r="H88" s="306" t="s">
        <v>126</v>
      </c>
      <c r="I88" s="306" t="s">
        <v>127</v>
      </c>
      <c r="J88" s="306" t="s">
        <v>115</v>
      </c>
      <c r="K88" s="307" t="s">
        <v>128</v>
      </c>
      <c r="L88" s="96"/>
      <c r="M88" s="53" t="s">
        <v>3</v>
      </c>
      <c r="N88" s="54" t="s">
        <v>41</v>
      </c>
      <c r="O88" s="54" t="s">
        <v>129</v>
      </c>
      <c r="P88" s="54" t="s">
        <v>130</v>
      </c>
      <c r="Q88" s="54" t="s">
        <v>131</v>
      </c>
      <c r="R88" s="54" t="s">
        <v>132</v>
      </c>
      <c r="S88" s="54" t="s">
        <v>133</v>
      </c>
      <c r="T88" s="55" t="s">
        <v>134</v>
      </c>
      <c r="U88" s="95"/>
      <c r="V88" s="95"/>
      <c r="W88" s="95"/>
      <c r="X88" s="95"/>
      <c r="Y88" s="95"/>
      <c r="Z88" s="95"/>
      <c r="AA88" s="95"/>
      <c r="AB88" s="95"/>
      <c r="AC88" s="95"/>
      <c r="AD88" s="95"/>
      <c r="AE88" s="95"/>
    </row>
    <row r="89" spans="1:63" s="2" customFormat="1" ht="22.95" customHeight="1">
      <c r="A89" s="30"/>
      <c r="B89" s="273"/>
      <c r="C89" s="308" t="s">
        <v>135</v>
      </c>
      <c r="D89" s="275"/>
      <c r="E89" s="275"/>
      <c r="F89" s="275"/>
      <c r="G89" s="275"/>
      <c r="H89" s="275"/>
      <c r="I89" s="275"/>
      <c r="J89" s="309">
        <f>BK89</f>
        <v>0</v>
      </c>
      <c r="K89" s="275"/>
      <c r="L89" s="31"/>
      <c r="M89" s="56"/>
      <c r="N89" s="47"/>
      <c r="O89" s="57"/>
      <c r="P89" s="97">
        <f>P90</f>
        <v>0</v>
      </c>
      <c r="Q89" s="57"/>
      <c r="R89" s="97">
        <f>R90</f>
        <v>32.6564742</v>
      </c>
      <c r="S89" s="57"/>
      <c r="T89" s="98">
        <f>T90</f>
        <v>0</v>
      </c>
      <c r="U89" s="30"/>
      <c r="V89" s="30"/>
      <c r="W89" s="30"/>
      <c r="X89" s="30"/>
      <c r="Y89" s="30"/>
      <c r="Z89" s="30"/>
      <c r="AA89" s="30"/>
      <c r="AB89" s="30"/>
      <c r="AC89" s="30"/>
      <c r="AD89" s="30"/>
      <c r="AE89" s="30"/>
      <c r="AT89" s="17" t="s">
        <v>70</v>
      </c>
      <c r="AU89" s="17" t="s">
        <v>116</v>
      </c>
      <c r="BK89" s="99">
        <f>BK90</f>
        <v>0</v>
      </c>
    </row>
    <row r="90" spans="2:63" s="12" customFormat="1" ht="25.95" customHeight="1">
      <c r="B90" s="310"/>
      <c r="C90" s="311"/>
      <c r="D90" s="312" t="s">
        <v>70</v>
      </c>
      <c r="E90" s="313" t="s">
        <v>136</v>
      </c>
      <c r="F90" s="313" t="s">
        <v>137</v>
      </c>
      <c r="G90" s="311"/>
      <c r="H90" s="311"/>
      <c r="I90" s="311"/>
      <c r="J90" s="314">
        <f>BK90</f>
        <v>0</v>
      </c>
      <c r="K90" s="311"/>
      <c r="L90" s="100"/>
      <c r="M90" s="102"/>
      <c r="N90" s="103"/>
      <c r="O90" s="103"/>
      <c r="P90" s="104">
        <f>P91+P118+P129</f>
        <v>0</v>
      </c>
      <c r="Q90" s="103"/>
      <c r="R90" s="104">
        <f>R91+R118+R129</f>
        <v>32.6564742</v>
      </c>
      <c r="S90" s="103"/>
      <c r="T90" s="105">
        <f>T91+T118+T129</f>
        <v>0</v>
      </c>
      <c r="AR90" s="101" t="s">
        <v>78</v>
      </c>
      <c r="AT90" s="106" t="s">
        <v>70</v>
      </c>
      <c r="AU90" s="106" t="s">
        <v>71</v>
      </c>
      <c r="AY90" s="101" t="s">
        <v>138</v>
      </c>
      <c r="BK90" s="107">
        <f>BK91+BK118+BK129</f>
        <v>0</v>
      </c>
    </row>
    <row r="91" spans="2:63" s="12" customFormat="1" ht="22.95" customHeight="1">
      <c r="B91" s="310"/>
      <c r="C91" s="311"/>
      <c r="D91" s="312" t="s">
        <v>70</v>
      </c>
      <c r="E91" s="315" t="s">
        <v>78</v>
      </c>
      <c r="F91" s="315" t="s">
        <v>139</v>
      </c>
      <c r="G91" s="311"/>
      <c r="H91" s="311"/>
      <c r="I91" s="311"/>
      <c r="J91" s="316">
        <f>BK91</f>
        <v>0</v>
      </c>
      <c r="K91" s="311"/>
      <c r="L91" s="100"/>
      <c r="M91" s="102"/>
      <c r="N91" s="103"/>
      <c r="O91" s="103"/>
      <c r="P91" s="104">
        <f>SUM(P92:P117)</f>
        <v>0</v>
      </c>
      <c r="Q91" s="103"/>
      <c r="R91" s="104">
        <f>SUM(R92:R117)</f>
        <v>0</v>
      </c>
      <c r="S91" s="103"/>
      <c r="T91" s="105">
        <f>SUM(T92:T117)</f>
        <v>0</v>
      </c>
      <c r="AR91" s="101" t="s">
        <v>78</v>
      </c>
      <c r="AT91" s="106" t="s">
        <v>70</v>
      </c>
      <c r="AU91" s="106" t="s">
        <v>78</v>
      </c>
      <c r="AY91" s="101" t="s">
        <v>138</v>
      </c>
      <c r="BK91" s="107">
        <f>SUM(BK92:BK117)</f>
        <v>0</v>
      </c>
    </row>
    <row r="92" spans="1:65" s="2" customFormat="1" ht="48" customHeight="1">
      <c r="A92" s="30"/>
      <c r="B92" s="273"/>
      <c r="C92" s="330" t="s">
        <v>78</v>
      </c>
      <c r="D92" s="330" t="s">
        <v>140</v>
      </c>
      <c r="E92" s="331" t="s">
        <v>174</v>
      </c>
      <c r="F92" s="332" t="s">
        <v>175</v>
      </c>
      <c r="G92" s="333" t="s">
        <v>170</v>
      </c>
      <c r="H92" s="334">
        <v>41.31</v>
      </c>
      <c r="I92" s="108"/>
      <c r="J92" s="335">
        <f>ROUND(I92*H92,2)</f>
        <v>0</v>
      </c>
      <c r="K92" s="332" t="s">
        <v>144</v>
      </c>
      <c r="L92" s="31"/>
      <c r="M92" s="109" t="s">
        <v>3</v>
      </c>
      <c r="N92" s="110" t="s">
        <v>42</v>
      </c>
      <c r="O92" s="49"/>
      <c r="P92" s="111">
        <f>O92*H92</f>
        <v>0</v>
      </c>
      <c r="Q92" s="111">
        <v>0</v>
      </c>
      <c r="R92" s="111">
        <f>Q92*H92</f>
        <v>0</v>
      </c>
      <c r="S92" s="111">
        <v>0</v>
      </c>
      <c r="T92" s="112">
        <f>S92*H92</f>
        <v>0</v>
      </c>
      <c r="U92" s="30"/>
      <c r="V92" s="30"/>
      <c r="W92" s="30"/>
      <c r="X92" s="30"/>
      <c r="Y92" s="30"/>
      <c r="Z92" s="30"/>
      <c r="AA92" s="30"/>
      <c r="AB92" s="30"/>
      <c r="AC92" s="30"/>
      <c r="AD92" s="30"/>
      <c r="AE92" s="30"/>
      <c r="AR92" s="113" t="s">
        <v>90</v>
      </c>
      <c r="AT92" s="113" t="s">
        <v>140</v>
      </c>
      <c r="AU92" s="113" t="s">
        <v>80</v>
      </c>
      <c r="AY92" s="17" t="s">
        <v>138</v>
      </c>
      <c r="BE92" s="114">
        <f>IF(N92="základní",J92,0)</f>
        <v>0</v>
      </c>
      <c r="BF92" s="114">
        <f>IF(N92="snížená",J92,0)</f>
        <v>0</v>
      </c>
      <c r="BG92" s="114">
        <f>IF(N92="zákl. přenesená",J92,0)</f>
        <v>0</v>
      </c>
      <c r="BH92" s="114">
        <f>IF(N92="sníž. přenesená",J92,0)</f>
        <v>0</v>
      </c>
      <c r="BI92" s="114">
        <f>IF(N92="nulová",J92,0)</f>
        <v>0</v>
      </c>
      <c r="BJ92" s="17" t="s">
        <v>78</v>
      </c>
      <c r="BK92" s="114">
        <f>ROUND(I92*H92,2)</f>
        <v>0</v>
      </c>
      <c r="BL92" s="17" t="s">
        <v>90</v>
      </c>
      <c r="BM92" s="113" t="s">
        <v>408</v>
      </c>
    </row>
    <row r="93" spans="1:47" s="2" customFormat="1" ht="134.4">
      <c r="A93" s="30"/>
      <c r="B93" s="273"/>
      <c r="C93" s="275"/>
      <c r="D93" s="317" t="s">
        <v>146</v>
      </c>
      <c r="E93" s="275"/>
      <c r="F93" s="318" t="s">
        <v>177</v>
      </c>
      <c r="G93" s="275"/>
      <c r="H93" s="275"/>
      <c r="I93" s="275"/>
      <c r="J93" s="275"/>
      <c r="K93" s="275"/>
      <c r="L93" s="31"/>
      <c r="M93" s="115"/>
      <c r="N93" s="116"/>
      <c r="O93" s="49"/>
      <c r="P93" s="49"/>
      <c r="Q93" s="49"/>
      <c r="R93" s="49"/>
      <c r="S93" s="49"/>
      <c r="T93" s="50"/>
      <c r="U93" s="30"/>
      <c r="V93" s="30"/>
      <c r="W93" s="30"/>
      <c r="X93" s="30"/>
      <c r="Y93" s="30"/>
      <c r="Z93" s="30"/>
      <c r="AA93" s="30"/>
      <c r="AB93" s="30"/>
      <c r="AC93" s="30"/>
      <c r="AD93" s="30"/>
      <c r="AE93" s="30"/>
      <c r="AT93" s="17" t="s">
        <v>146</v>
      </c>
      <c r="AU93" s="17" t="s">
        <v>80</v>
      </c>
    </row>
    <row r="94" spans="2:51" s="13" customFormat="1" ht="12">
      <c r="B94" s="319"/>
      <c r="C94" s="320"/>
      <c r="D94" s="317" t="s">
        <v>148</v>
      </c>
      <c r="E94" s="321" t="s">
        <v>3</v>
      </c>
      <c r="F94" s="322" t="s">
        <v>409</v>
      </c>
      <c r="G94" s="320"/>
      <c r="H94" s="323">
        <v>41.31</v>
      </c>
      <c r="I94" s="320"/>
      <c r="J94" s="320"/>
      <c r="K94" s="320"/>
      <c r="L94" s="117"/>
      <c r="M94" s="119"/>
      <c r="N94" s="120"/>
      <c r="O94" s="120"/>
      <c r="P94" s="120"/>
      <c r="Q94" s="120"/>
      <c r="R94" s="120"/>
      <c r="S94" s="120"/>
      <c r="T94" s="121"/>
      <c r="AT94" s="118" t="s">
        <v>148</v>
      </c>
      <c r="AU94" s="118" t="s">
        <v>80</v>
      </c>
      <c r="AV94" s="13" t="s">
        <v>80</v>
      </c>
      <c r="AW94" s="13" t="s">
        <v>33</v>
      </c>
      <c r="AX94" s="13" t="s">
        <v>71</v>
      </c>
      <c r="AY94" s="118" t="s">
        <v>138</v>
      </c>
    </row>
    <row r="95" spans="2:51" s="14" customFormat="1" ht="12">
      <c r="B95" s="324"/>
      <c r="C95" s="325"/>
      <c r="D95" s="317" t="s">
        <v>148</v>
      </c>
      <c r="E95" s="326" t="s">
        <v>3</v>
      </c>
      <c r="F95" s="327" t="s">
        <v>180</v>
      </c>
      <c r="G95" s="325"/>
      <c r="H95" s="328">
        <v>41.31</v>
      </c>
      <c r="I95" s="325"/>
      <c r="J95" s="325"/>
      <c r="K95" s="325"/>
      <c r="L95" s="122"/>
      <c r="M95" s="124"/>
      <c r="N95" s="125"/>
      <c r="O95" s="125"/>
      <c r="P95" s="125"/>
      <c r="Q95" s="125"/>
      <c r="R95" s="125"/>
      <c r="S95" s="125"/>
      <c r="T95" s="126"/>
      <c r="AT95" s="123" t="s">
        <v>148</v>
      </c>
      <c r="AU95" s="123" t="s">
        <v>80</v>
      </c>
      <c r="AV95" s="14" t="s">
        <v>90</v>
      </c>
      <c r="AW95" s="14" t="s">
        <v>33</v>
      </c>
      <c r="AX95" s="14" t="s">
        <v>78</v>
      </c>
      <c r="AY95" s="123" t="s">
        <v>138</v>
      </c>
    </row>
    <row r="96" spans="1:65" s="2" customFormat="1" ht="48" customHeight="1">
      <c r="A96" s="30"/>
      <c r="B96" s="273"/>
      <c r="C96" s="330" t="s">
        <v>80</v>
      </c>
      <c r="D96" s="330" t="s">
        <v>140</v>
      </c>
      <c r="E96" s="331" t="s">
        <v>182</v>
      </c>
      <c r="F96" s="332" t="s">
        <v>183</v>
      </c>
      <c r="G96" s="333" t="s">
        <v>170</v>
      </c>
      <c r="H96" s="334">
        <v>41.31</v>
      </c>
      <c r="I96" s="108"/>
      <c r="J96" s="335">
        <f>ROUND(I96*H96,2)</f>
        <v>0</v>
      </c>
      <c r="K96" s="332" t="s">
        <v>144</v>
      </c>
      <c r="L96" s="31"/>
      <c r="M96" s="109" t="s">
        <v>3</v>
      </c>
      <c r="N96" s="110" t="s">
        <v>42</v>
      </c>
      <c r="O96" s="49"/>
      <c r="P96" s="111">
        <f>O96*H96</f>
        <v>0</v>
      </c>
      <c r="Q96" s="111">
        <v>0</v>
      </c>
      <c r="R96" s="111">
        <f>Q96*H96</f>
        <v>0</v>
      </c>
      <c r="S96" s="111">
        <v>0</v>
      </c>
      <c r="T96" s="112">
        <f>S96*H96</f>
        <v>0</v>
      </c>
      <c r="U96" s="30"/>
      <c r="V96" s="30"/>
      <c r="W96" s="30"/>
      <c r="X96" s="30"/>
      <c r="Y96" s="30"/>
      <c r="Z96" s="30"/>
      <c r="AA96" s="30"/>
      <c r="AB96" s="30"/>
      <c r="AC96" s="30"/>
      <c r="AD96" s="30"/>
      <c r="AE96" s="30"/>
      <c r="AR96" s="113" t="s">
        <v>90</v>
      </c>
      <c r="AT96" s="113" t="s">
        <v>140</v>
      </c>
      <c r="AU96" s="113" t="s">
        <v>80</v>
      </c>
      <c r="AY96" s="17" t="s">
        <v>138</v>
      </c>
      <c r="BE96" s="114">
        <f>IF(N96="základní",J96,0)</f>
        <v>0</v>
      </c>
      <c r="BF96" s="114">
        <f>IF(N96="snížená",J96,0)</f>
        <v>0</v>
      </c>
      <c r="BG96" s="114">
        <f>IF(N96="zákl. přenesená",J96,0)</f>
        <v>0</v>
      </c>
      <c r="BH96" s="114">
        <f>IF(N96="sníž. přenesená",J96,0)</f>
        <v>0</v>
      </c>
      <c r="BI96" s="114">
        <f>IF(N96="nulová",J96,0)</f>
        <v>0</v>
      </c>
      <c r="BJ96" s="17" t="s">
        <v>78</v>
      </c>
      <c r="BK96" s="114">
        <f>ROUND(I96*H96,2)</f>
        <v>0</v>
      </c>
      <c r="BL96" s="17" t="s">
        <v>90</v>
      </c>
      <c r="BM96" s="113" t="s">
        <v>410</v>
      </c>
    </row>
    <row r="97" spans="1:47" s="2" customFormat="1" ht="134.4">
      <c r="A97" s="30"/>
      <c r="B97" s="273"/>
      <c r="C97" s="275"/>
      <c r="D97" s="317" t="s">
        <v>146</v>
      </c>
      <c r="E97" s="275"/>
      <c r="F97" s="318" t="s">
        <v>177</v>
      </c>
      <c r="G97" s="275"/>
      <c r="H97" s="275"/>
      <c r="I97" s="275"/>
      <c r="J97" s="275"/>
      <c r="K97" s="275"/>
      <c r="L97" s="31"/>
      <c r="M97" s="115"/>
      <c r="N97" s="116"/>
      <c r="O97" s="49"/>
      <c r="P97" s="49"/>
      <c r="Q97" s="49"/>
      <c r="R97" s="49"/>
      <c r="S97" s="49"/>
      <c r="T97" s="50"/>
      <c r="U97" s="30"/>
      <c r="V97" s="30"/>
      <c r="W97" s="30"/>
      <c r="X97" s="30"/>
      <c r="Y97" s="30"/>
      <c r="Z97" s="30"/>
      <c r="AA97" s="30"/>
      <c r="AB97" s="30"/>
      <c r="AC97" s="30"/>
      <c r="AD97" s="30"/>
      <c r="AE97" s="30"/>
      <c r="AT97" s="17" t="s">
        <v>146</v>
      </c>
      <c r="AU97" s="17" t="s">
        <v>80</v>
      </c>
    </row>
    <row r="98" spans="1:65" s="2" customFormat="1" ht="48" customHeight="1">
      <c r="A98" s="30"/>
      <c r="B98" s="273"/>
      <c r="C98" s="330" t="s">
        <v>87</v>
      </c>
      <c r="D98" s="330" t="s">
        <v>140</v>
      </c>
      <c r="E98" s="331" t="s">
        <v>228</v>
      </c>
      <c r="F98" s="332" t="s">
        <v>229</v>
      </c>
      <c r="G98" s="333" t="s">
        <v>170</v>
      </c>
      <c r="H98" s="334">
        <v>45.34</v>
      </c>
      <c r="I98" s="108"/>
      <c r="J98" s="335">
        <f>ROUND(I98*H98,2)</f>
        <v>0</v>
      </c>
      <c r="K98" s="332" t="s">
        <v>144</v>
      </c>
      <c r="L98" s="31"/>
      <c r="M98" s="109" t="s">
        <v>3</v>
      </c>
      <c r="N98" s="110" t="s">
        <v>42</v>
      </c>
      <c r="O98" s="49"/>
      <c r="P98" s="111">
        <f>O98*H98</f>
        <v>0</v>
      </c>
      <c r="Q98" s="111">
        <v>0</v>
      </c>
      <c r="R98" s="111">
        <f>Q98*H98</f>
        <v>0</v>
      </c>
      <c r="S98" s="111">
        <v>0</v>
      </c>
      <c r="T98" s="112">
        <f>S98*H98</f>
        <v>0</v>
      </c>
      <c r="U98" s="30"/>
      <c r="V98" s="30"/>
      <c r="W98" s="30"/>
      <c r="X98" s="30"/>
      <c r="Y98" s="30"/>
      <c r="Z98" s="30"/>
      <c r="AA98" s="30"/>
      <c r="AB98" s="30"/>
      <c r="AC98" s="30"/>
      <c r="AD98" s="30"/>
      <c r="AE98" s="30"/>
      <c r="AR98" s="113" t="s">
        <v>90</v>
      </c>
      <c r="AT98" s="113" t="s">
        <v>140</v>
      </c>
      <c r="AU98" s="113" t="s">
        <v>80</v>
      </c>
      <c r="AY98" s="17" t="s">
        <v>138</v>
      </c>
      <c r="BE98" s="114">
        <f>IF(N98="základní",J98,0)</f>
        <v>0</v>
      </c>
      <c r="BF98" s="114">
        <f>IF(N98="snížená",J98,0)</f>
        <v>0</v>
      </c>
      <c r="BG98" s="114">
        <f>IF(N98="zákl. přenesená",J98,0)</f>
        <v>0</v>
      </c>
      <c r="BH98" s="114">
        <f>IF(N98="sníž. přenesená",J98,0)</f>
        <v>0</v>
      </c>
      <c r="BI98" s="114">
        <f>IF(N98="nulová",J98,0)</f>
        <v>0</v>
      </c>
      <c r="BJ98" s="17" t="s">
        <v>78</v>
      </c>
      <c r="BK98" s="114">
        <f>ROUND(I98*H98,2)</f>
        <v>0</v>
      </c>
      <c r="BL98" s="17" t="s">
        <v>90</v>
      </c>
      <c r="BM98" s="113" t="s">
        <v>411</v>
      </c>
    </row>
    <row r="99" spans="1:47" s="2" customFormat="1" ht="240">
      <c r="A99" s="30"/>
      <c r="B99" s="273"/>
      <c r="C99" s="275"/>
      <c r="D99" s="317" t="s">
        <v>146</v>
      </c>
      <c r="E99" s="275"/>
      <c r="F99" s="318" t="s">
        <v>205</v>
      </c>
      <c r="G99" s="275"/>
      <c r="H99" s="275"/>
      <c r="I99" s="275"/>
      <c r="J99" s="275"/>
      <c r="K99" s="275"/>
      <c r="L99" s="31"/>
      <c r="M99" s="115"/>
      <c r="N99" s="116"/>
      <c r="O99" s="49"/>
      <c r="P99" s="49"/>
      <c r="Q99" s="49"/>
      <c r="R99" s="49"/>
      <c r="S99" s="49"/>
      <c r="T99" s="50"/>
      <c r="U99" s="30"/>
      <c r="V99" s="30"/>
      <c r="W99" s="30"/>
      <c r="X99" s="30"/>
      <c r="Y99" s="30"/>
      <c r="Z99" s="30"/>
      <c r="AA99" s="30"/>
      <c r="AB99" s="30"/>
      <c r="AC99" s="30"/>
      <c r="AD99" s="30"/>
      <c r="AE99" s="30"/>
      <c r="AT99" s="17" t="s">
        <v>146</v>
      </c>
      <c r="AU99" s="17" t="s">
        <v>80</v>
      </c>
    </row>
    <row r="100" spans="2:51" s="13" customFormat="1" ht="12">
      <c r="B100" s="319"/>
      <c r="C100" s="320"/>
      <c r="D100" s="317" t="s">
        <v>148</v>
      </c>
      <c r="E100" s="321" t="s">
        <v>3</v>
      </c>
      <c r="F100" s="322" t="s">
        <v>412</v>
      </c>
      <c r="G100" s="320"/>
      <c r="H100" s="323">
        <v>45.34</v>
      </c>
      <c r="I100" s="320"/>
      <c r="J100" s="320"/>
      <c r="K100" s="320"/>
      <c r="L100" s="117"/>
      <c r="M100" s="119"/>
      <c r="N100" s="120"/>
      <c r="O100" s="120"/>
      <c r="P100" s="120"/>
      <c r="Q100" s="120"/>
      <c r="R100" s="120"/>
      <c r="S100" s="120"/>
      <c r="T100" s="121"/>
      <c r="AT100" s="118" t="s">
        <v>148</v>
      </c>
      <c r="AU100" s="118" t="s">
        <v>80</v>
      </c>
      <c r="AV100" s="13" t="s">
        <v>80</v>
      </c>
      <c r="AW100" s="13" t="s">
        <v>33</v>
      </c>
      <c r="AX100" s="13" t="s">
        <v>78</v>
      </c>
      <c r="AY100" s="118" t="s">
        <v>138</v>
      </c>
    </row>
    <row r="101" spans="1:65" s="2" customFormat="1" ht="48" customHeight="1">
      <c r="A101" s="30"/>
      <c r="B101" s="273"/>
      <c r="C101" s="330" t="s">
        <v>90</v>
      </c>
      <c r="D101" s="330" t="s">
        <v>140</v>
      </c>
      <c r="E101" s="331" t="s">
        <v>233</v>
      </c>
      <c r="F101" s="332" t="s">
        <v>234</v>
      </c>
      <c r="G101" s="333" t="s">
        <v>170</v>
      </c>
      <c r="H101" s="334">
        <v>41.31</v>
      </c>
      <c r="I101" s="108"/>
      <c r="J101" s="335">
        <f>ROUND(I101*H101,2)</f>
        <v>0</v>
      </c>
      <c r="K101" s="332" t="s">
        <v>144</v>
      </c>
      <c r="L101" s="31"/>
      <c r="M101" s="109" t="s">
        <v>3</v>
      </c>
      <c r="N101" s="110" t="s">
        <v>42</v>
      </c>
      <c r="O101" s="49"/>
      <c r="P101" s="111">
        <f>O101*H101</f>
        <v>0</v>
      </c>
      <c r="Q101" s="111">
        <v>0</v>
      </c>
      <c r="R101" s="111">
        <f>Q101*H101</f>
        <v>0</v>
      </c>
      <c r="S101" s="111">
        <v>0</v>
      </c>
      <c r="T101" s="112">
        <f>S101*H101</f>
        <v>0</v>
      </c>
      <c r="U101" s="30"/>
      <c r="V101" s="30"/>
      <c r="W101" s="30"/>
      <c r="X101" s="30"/>
      <c r="Y101" s="30"/>
      <c r="Z101" s="30"/>
      <c r="AA101" s="30"/>
      <c r="AB101" s="30"/>
      <c r="AC101" s="30"/>
      <c r="AD101" s="30"/>
      <c r="AE101" s="30"/>
      <c r="AR101" s="113" t="s">
        <v>90</v>
      </c>
      <c r="AT101" s="113" t="s">
        <v>140</v>
      </c>
      <c r="AU101" s="113" t="s">
        <v>80</v>
      </c>
      <c r="AY101" s="17" t="s">
        <v>138</v>
      </c>
      <c r="BE101" s="114">
        <f>IF(N101="základní",J101,0)</f>
        <v>0</v>
      </c>
      <c r="BF101" s="114">
        <f>IF(N101="snížená",J101,0)</f>
        <v>0</v>
      </c>
      <c r="BG101" s="114">
        <f>IF(N101="zákl. přenesená",J101,0)</f>
        <v>0</v>
      </c>
      <c r="BH101" s="114">
        <f>IF(N101="sníž. přenesená",J101,0)</f>
        <v>0</v>
      </c>
      <c r="BI101" s="114">
        <f>IF(N101="nulová",J101,0)</f>
        <v>0</v>
      </c>
      <c r="BJ101" s="17" t="s">
        <v>78</v>
      </c>
      <c r="BK101" s="114">
        <f>ROUND(I101*H101,2)</f>
        <v>0</v>
      </c>
      <c r="BL101" s="17" t="s">
        <v>90</v>
      </c>
      <c r="BM101" s="113" t="s">
        <v>413</v>
      </c>
    </row>
    <row r="102" spans="1:47" s="2" customFormat="1" ht="240">
      <c r="A102" s="30"/>
      <c r="B102" s="273"/>
      <c r="C102" s="275"/>
      <c r="D102" s="317" t="s">
        <v>146</v>
      </c>
      <c r="E102" s="275"/>
      <c r="F102" s="318" t="s">
        <v>205</v>
      </c>
      <c r="G102" s="275"/>
      <c r="H102" s="275"/>
      <c r="I102" s="275"/>
      <c r="J102" s="275"/>
      <c r="K102" s="275"/>
      <c r="L102" s="31"/>
      <c r="M102" s="115"/>
      <c r="N102" s="116"/>
      <c r="O102" s="49"/>
      <c r="P102" s="49"/>
      <c r="Q102" s="49"/>
      <c r="R102" s="49"/>
      <c r="S102" s="49"/>
      <c r="T102" s="50"/>
      <c r="U102" s="30"/>
      <c r="V102" s="30"/>
      <c r="W102" s="30"/>
      <c r="X102" s="30"/>
      <c r="Y102" s="30"/>
      <c r="Z102" s="30"/>
      <c r="AA102" s="30"/>
      <c r="AB102" s="30"/>
      <c r="AC102" s="30"/>
      <c r="AD102" s="30"/>
      <c r="AE102" s="30"/>
      <c r="AT102" s="17" t="s">
        <v>146</v>
      </c>
      <c r="AU102" s="17" t="s">
        <v>80</v>
      </c>
    </row>
    <row r="103" spans="2:51" s="13" customFormat="1" ht="12">
      <c r="B103" s="319"/>
      <c r="C103" s="320"/>
      <c r="D103" s="317" t="s">
        <v>148</v>
      </c>
      <c r="E103" s="321" t="s">
        <v>3</v>
      </c>
      <c r="F103" s="322" t="s">
        <v>409</v>
      </c>
      <c r="G103" s="320"/>
      <c r="H103" s="323">
        <v>41.31</v>
      </c>
      <c r="I103" s="320"/>
      <c r="J103" s="320"/>
      <c r="K103" s="320"/>
      <c r="L103" s="117"/>
      <c r="M103" s="119"/>
      <c r="N103" s="120"/>
      <c r="O103" s="120"/>
      <c r="P103" s="120"/>
      <c r="Q103" s="120"/>
      <c r="R103" s="120"/>
      <c r="S103" s="120"/>
      <c r="T103" s="121"/>
      <c r="AT103" s="118" t="s">
        <v>148</v>
      </c>
      <c r="AU103" s="118" t="s">
        <v>80</v>
      </c>
      <c r="AV103" s="13" t="s">
        <v>80</v>
      </c>
      <c r="AW103" s="13" t="s">
        <v>33</v>
      </c>
      <c r="AX103" s="13" t="s">
        <v>71</v>
      </c>
      <c r="AY103" s="118" t="s">
        <v>138</v>
      </c>
    </row>
    <row r="104" spans="2:51" s="14" customFormat="1" ht="12">
      <c r="B104" s="324"/>
      <c r="C104" s="325"/>
      <c r="D104" s="317" t="s">
        <v>148</v>
      </c>
      <c r="E104" s="326" t="s">
        <v>3</v>
      </c>
      <c r="F104" s="327" t="s">
        <v>180</v>
      </c>
      <c r="G104" s="325"/>
      <c r="H104" s="328">
        <v>41.31</v>
      </c>
      <c r="I104" s="325"/>
      <c r="J104" s="325"/>
      <c r="K104" s="325"/>
      <c r="L104" s="122"/>
      <c r="M104" s="124"/>
      <c r="N104" s="125"/>
      <c r="O104" s="125"/>
      <c r="P104" s="125"/>
      <c r="Q104" s="125"/>
      <c r="R104" s="125"/>
      <c r="S104" s="125"/>
      <c r="T104" s="126"/>
      <c r="AT104" s="123" t="s">
        <v>148</v>
      </c>
      <c r="AU104" s="123" t="s">
        <v>80</v>
      </c>
      <c r="AV104" s="14" t="s">
        <v>90</v>
      </c>
      <c r="AW104" s="14" t="s">
        <v>33</v>
      </c>
      <c r="AX104" s="14" t="s">
        <v>78</v>
      </c>
      <c r="AY104" s="123" t="s">
        <v>138</v>
      </c>
    </row>
    <row r="105" spans="1:65" s="2" customFormat="1" ht="36" customHeight="1">
      <c r="A105" s="30"/>
      <c r="B105" s="273"/>
      <c r="C105" s="330" t="s">
        <v>93</v>
      </c>
      <c r="D105" s="330" t="s">
        <v>140</v>
      </c>
      <c r="E105" s="331" t="s">
        <v>374</v>
      </c>
      <c r="F105" s="332" t="s">
        <v>375</v>
      </c>
      <c r="G105" s="333" t="s">
        <v>170</v>
      </c>
      <c r="H105" s="334">
        <v>45.34</v>
      </c>
      <c r="I105" s="108"/>
      <c r="J105" s="335">
        <f>ROUND(I105*H105,2)</f>
        <v>0</v>
      </c>
      <c r="K105" s="332" t="s">
        <v>144</v>
      </c>
      <c r="L105" s="31"/>
      <c r="M105" s="109" t="s">
        <v>3</v>
      </c>
      <c r="N105" s="110" t="s">
        <v>42</v>
      </c>
      <c r="O105" s="49"/>
      <c r="P105" s="111">
        <f>O105*H105</f>
        <v>0</v>
      </c>
      <c r="Q105" s="111">
        <v>0</v>
      </c>
      <c r="R105" s="111">
        <f>Q105*H105</f>
        <v>0</v>
      </c>
      <c r="S105" s="111">
        <v>0</v>
      </c>
      <c r="T105" s="112">
        <f>S105*H105</f>
        <v>0</v>
      </c>
      <c r="U105" s="30"/>
      <c r="V105" s="30"/>
      <c r="W105" s="30"/>
      <c r="X105" s="30"/>
      <c r="Y105" s="30"/>
      <c r="Z105" s="30"/>
      <c r="AA105" s="30"/>
      <c r="AB105" s="30"/>
      <c r="AC105" s="30"/>
      <c r="AD105" s="30"/>
      <c r="AE105" s="30"/>
      <c r="AR105" s="113" t="s">
        <v>90</v>
      </c>
      <c r="AT105" s="113" t="s">
        <v>140</v>
      </c>
      <c r="AU105" s="113" t="s">
        <v>80</v>
      </c>
      <c r="AY105" s="17" t="s">
        <v>138</v>
      </c>
      <c r="BE105" s="114">
        <f>IF(N105="základní",J105,0)</f>
        <v>0</v>
      </c>
      <c r="BF105" s="114">
        <f>IF(N105="snížená",J105,0)</f>
        <v>0</v>
      </c>
      <c r="BG105" s="114">
        <f>IF(N105="zákl. přenesená",J105,0)</f>
        <v>0</v>
      </c>
      <c r="BH105" s="114">
        <f>IF(N105="sníž. přenesená",J105,0)</f>
        <v>0</v>
      </c>
      <c r="BI105" s="114">
        <f>IF(N105="nulová",J105,0)</f>
        <v>0</v>
      </c>
      <c r="BJ105" s="17" t="s">
        <v>78</v>
      </c>
      <c r="BK105" s="114">
        <f>ROUND(I105*H105,2)</f>
        <v>0</v>
      </c>
      <c r="BL105" s="17" t="s">
        <v>90</v>
      </c>
      <c r="BM105" s="113" t="s">
        <v>414</v>
      </c>
    </row>
    <row r="106" spans="1:47" s="2" customFormat="1" ht="192">
      <c r="A106" s="30"/>
      <c r="B106" s="273"/>
      <c r="C106" s="275"/>
      <c r="D106" s="317" t="s">
        <v>146</v>
      </c>
      <c r="E106" s="275"/>
      <c r="F106" s="318" t="s">
        <v>242</v>
      </c>
      <c r="G106" s="275"/>
      <c r="H106" s="275"/>
      <c r="I106" s="275"/>
      <c r="J106" s="275"/>
      <c r="K106" s="275"/>
      <c r="L106" s="31"/>
      <c r="M106" s="115"/>
      <c r="N106" s="116"/>
      <c r="O106" s="49"/>
      <c r="P106" s="49"/>
      <c r="Q106" s="49"/>
      <c r="R106" s="49"/>
      <c r="S106" s="49"/>
      <c r="T106" s="50"/>
      <c r="U106" s="30"/>
      <c r="V106" s="30"/>
      <c r="W106" s="30"/>
      <c r="X106" s="30"/>
      <c r="Y106" s="30"/>
      <c r="Z106" s="30"/>
      <c r="AA106" s="30"/>
      <c r="AB106" s="30"/>
      <c r="AC106" s="30"/>
      <c r="AD106" s="30"/>
      <c r="AE106" s="30"/>
      <c r="AT106" s="17" t="s">
        <v>146</v>
      </c>
      <c r="AU106" s="17" t="s">
        <v>80</v>
      </c>
    </row>
    <row r="107" spans="2:51" s="13" customFormat="1" ht="12">
      <c r="B107" s="319"/>
      <c r="C107" s="320"/>
      <c r="D107" s="317" t="s">
        <v>148</v>
      </c>
      <c r="E107" s="321" t="s">
        <v>3</v>
      </c>
      <c r="F107" s="322" t="s">
        <v>412</v>
      </c>
      <c r="G107" s="320"/>
      <c r="H107" s="323">
        <v>45.34</v>
      </c>
      <c r="I107" s="320"/>
      <c r="J107" s="320"/>
      <c r="K107" s="320"/>
      <c r="L107" s="117"/>
      <c r="M107" s="119"/>
      <c r="N107" s="120"/>
      <c r="O107" s="120"/>
      <c r="P107" s="120"/>
      <c r="Q107" s="120"/>
      <c r="R107" s="120"/>
      <c r="S107" s="120"/>
      <c r="T107" s="121"/>
      <c r="AT107" s="118" t="s">
        <v>148</v>
      </c>
      <c r="AU107" s="118" t="s">
        <v>80</v>
      </c>
      <c r="AV107" s="13" t="s">
        <v>80</v>
      </c>
      <c r="AW107" s="13" t="s">
        <v>33</v>
      </c>
      <c r="AX107" s="13" t="s">
        <v>78</v>
      </c>
      <c r="AY107" s="118" t="s">
        <v>138</v>
      </c>
    </row>
    <row r="108" spans="1:65" s="2" customFormat="1" ht="48" customHeight="1">
      <c r="A108" s="30"/>
      <c r="B108" s="273"/>
      <c r="C108" s="330" t="s">
        <v>96</v>
      </c>
      <c r="D108" s="330" t="s">
        <v>140</v>
      </c>
      <c r="E108" s="331" t="s">
        <v>243</v>
      </c>
      <c r="F108" s="332" t="s">
        <v>244</v>
      </c>
      <c r="G108" s="333" t="s">
        <v>170</v>
      </c>
      <c r="H108" s="334">
        <v>45.34</v>
      </c>
      <c r="I108" s="108"/>
      <c r="J108" s="335">
        <f>ROUND(I108*H108,2)</f>
        <v>0</v>
      </c>
      <c r="K108" s="332" t="s">
        <v>144</v>
      </c>
      <c r="L108" s="31"/>
      <c r="M108" s="109" t="s">
        <v>3</v>
      </c>
      <c r="N108" s="110" t="s">
        <v>42</v>
      </c>
      <c r="O108" s="49"/>
      <c r="P108" s="111">
        <f>O108*H108</f>
        <v>0</v>
      </c>
      <c r="Q108" s="111">
        <v>0</v>
      </c>
      <c r="R108" s="111">
        <f>Q108*H108</f>
        <v>0</v>
      </c>
      <c r="S108" s="111">
        <v>0</v>
      </c>
      <c r="T108" s="112">
        <f>S108*H108</f>
        <v>0</v>
      </c>
      <c r="U108" s="30"/>
      <c r="V108" s="30"/>
      <c r="W108" s="30"/>
      <c r="X108" s="30"/>
      <c r="Y108" s="30"/>
      <c r="Z108" s="30"/>
      <c r="AA108" s="30"/>
      <c r="AB108" s="30"/>
      <c r="AC108" s="30"/>
      <c r="AD108" s="30"/>
      <c r="AE108" s="30"/>
      <c r="AR108" s="113" t="s">
        <v>90</v>
      </c>
      <c r="AT108" s="113" t="s">
        <v>140</v>
      </c>
      <c r="AU108" s="113" t="s">
        <v>80</v>
      </c>
      <c r="AY108" s="17" t="s">
        <v>138</v>
      </c>
      <c r="BE108" s="114">
        <f>IF(N108="základní",J108,0)</f>
        <v>0</v>
      </c>
      <c r="BF108" s="114">
        <f>IF(N108="snížená",J108,0)</f>
        <v>0</v>
      </c>
      <c r="BG108" s="114">
        <f>IF(N108="zákl. přenesená",J108,0)</f>
        <v>0</v>
      </c>
      <c r="BH108" s="114">
        <f>IF(N108="sníž. přenesená",J108,0)</f>
        <v>0</v>
      </c>
      <c r="BI108" s="114">
        <f>IF(N108="nulová",J108,0)</f>
        <v>0</v>
      </c>
      <c r="BJ108" s="17" t="s">
        <v>78</v>
      </c>
      <c r="BK108" s="114">
        <f>ROUND(I108*H108,2)</f>
        <v>0</v>
      </c>
      <c r="BL108" s="17" t="s">
        <v>90</v>
      </c>
      <c r="BM108" s="113" t="s">
        <v>415</v>
      </c>
    </row>
    <row r="109" spans="1:47" s="2" customFormat="1" ht="115.2">
      <c r="A109" s="30"/>
      <c r="B109" s="273"/>
      <c r="C109" s="275"/>
      <c r="D109" s="317" t="s">
        <v>146</v>
      </c>
      <c r="E109" s="275"/>
      <c r="F109" s="318" t="s">
        <v>246</v>
      </c>
      <c r="G109" s="275"/>
      <c r="H109" s="275"/>
      <c r="I109" s="275"/>
      <c r="J109" s="275"/>
      <c r="K109" s="275"/>
      <c r="L109" s="31"/>
      <c r="M109" s="115"/>
      <c r="N109" s="116"/>
      <c r="O109" s="49"/>
      <c r="P109" s="49"/>
      <c r="Q109" s="49"/>
      <c r="R109" s="49"/>
      <c r="S109" s="49"/>
      <c r="T109" s="50"/>
      <c r="U109" s="30"/>
      <c r="V109" s="30"/>
      <c r="W109" s="30"/>
      <c r="X109" s="30"/>
      <c r="Y109" s="30"/>
      <c r="Z109" s="30"/>
      <c r="AA109" s="30"/>
      <c r="AB109" s="30"/>
      <c r="AC109" s="30"/>
      <c r="AD109" s="30"/>
      <c r="AE109" s="30"/>
      <c r="AT109" s="17" t="s">
        <v>146</v>
      </c>
      <c r="AU109" s="17" t="s">
        <v>80</v>
      </c>
    </row>
    <row r="110" spans="2:51" s="13" customFormat="1" ht="12">
      <c r="B110" s="319"/>
      <c r="C110" s="320"/>
      <c r="D110" s="317" t="s">
        <v>148</v>
      </c>
      <c r="E110" s="321" t="s">
        <v>3</v>
      </c>
      <c r="F110" s="322" t="s">
        <v>412</v>
      </c>
      <c r="G110" s="320"/>
      <c r="H110" s="323">
        <v>45.34</v>
      </c>
      <c r="I110" s="320"/>
      <c r="J110" s="320"/>
      <c r="K110" s="320"/>
      <c r="L110" s="117"/>
      <c r="M110" s="119"/>
      <c r="N110" s="120"/>
      <c r="O110" s="120"/>
      <c r="P110" s="120"/>
      <c r="Q110" s="120"/>
      <c r="R110" s="120"/>
      <c r="S110" s="120"/>
      <c r="T110" s="121"/>
      <c r="AT110" s="118" t="s">
        <v>148</v>
      </c>
      <c r="AU110" s="118" t="s">
        <v>80</v>
      </c>
      <c r="AV110" s="13" t="s">
        <v>80</v>
      </c>
      <c r="AW110" s="13" t="s">
        <v>33</v>
      </c>
      <c r="AX110" s="13" t="s">
        <v>78</v>
      </c>
      <c r="AY110" s="118" t="s">
        <v>138</v>
      </c>
    </row>
    <row r="111" spans="1:65" s="2" customFormat="1" ht="16.5" customHeight="1">
      <c r="A111" s="30"/>
      <c r="B111" s="273"/>
      <c r="C111" s="330" t="s">
        <v>99</v>
      </c>
      <c r="D111" s="330" t="s">
        <v>140</v>
      </c>
      <c r="E111" s="331" t="s">
        <v>249</v>
      </c>
      <c r="F111" s="332" t="s">
        <v>250</v>
      </c>
      <c r="G111" s="333" t="s">
        <v>170</v>
      </c>
      <c r="H111" s="334">
        <v>41.31</v>
      </c>
      <c r="I111" s="108"/>
      <c r="J111" s="335">
        <f>ROUND(I111*H111,2)</f>
        <v>0</v>
      </c>
      <c r="K111" s="332" t="s">
        <v>144</v>
      </c>
      <c r="L111" s="31"/>
      <c r="M111" s="109" t="s">
        <v>3</v>
      </c>
      <c r="N111" s="110" t="s">
        <v>42</v>
      </c>
      <c r="O111" s="49"/>
      <c r="P111" s="111">
        <f>O111*H111</f>
        <v>0</v>
      </c>
      <c r="Q111" s="111">
        <v>0</v>
      </c>
      <c r="R111" s="111">
        <f>Q111*H111</f>
        <v>0</v>
      </c>
      <c r="S111" s="111">
        <v>0</v>
      </c>
      <c r="T111" s="112">
        <f>S111*H111</f>
        <v>0</v>
      </c>
      <c r="U111" s="30"/>
      <c r="V111" s="30"/>
      <c r="W111" s="30"/>
      <c r="X111" s="30"/>
      <c r="Y111" s="30"/>
      <c r="Z111" s="30"/>
      <c r="AA111" s="30"/>
      <c r="AB111" s="30"/>
      <c r="AC111" s="30"/>
      <c r="AD111" s="30"/>
      <c r="AE111" s="30"/>
      <c r="AR111" s="113" t="s">
        <v>90</v>
      </c>
      <c r="AT111" s="113" t="s">
        <v>140</v>
      </c>
      <c r="AU111" s="113" t="s">
        <v>80</v>
      </c>
      <c r="AY111" s="17" t="s">
        <v>138</v>
      </c>
      <c r="BE111" s="114">
        <f>IF(N111="základní",J111,0)</f>
        <v>0</v>
      </c>
      <c r="BF111" s="114">
        <f>IF(N111="snížená",J111,0)</f>
        <v>0</v>
      </c>
      <c r="BG111" s="114">
        <f>IF(N111="zákl. přenesená",J111,0)</f>
        <v>0</v>
      </c>
      <c r="BH111" s="114">
        <f>IF(N111="sníž. přenesená",J111,0)</f>
        <v>0</v>
      </c>
      <c r="BI111" s="114">
        <f>IF(N111="nulová",J111,0)</f>
        <v>0</v>
      </c>
      <c r="BJ111" s="17" t="s">
        <v>78</v>
      </c>
      <c r="BK111" s="114">
        <f>ROUND(I111*H111,2)</f>
        <v>0</v>
      </c>
      <c r="BL111" s="17" t="s">
        <v>90</v>
      </c>
      <c r="BM111" s="113" t="s">
        <v>416</v>
      </c>
    </row>
    <row r="112" spans="1:47" s="2" customFormat="1" ht="393.6">
      <c r="A112" s="30"/>
      <c r="B112" s="273"/>
      <c r="C112" s="275"/>
      <c r="D112" s="317" t="s">
        <v>146</v>
      </c>
      <c r="E112" s="275"/>
      <c r="F112" s="318" t="s">
        <v>252</v>
      </c>
      <c r="G112" s="275"/>
      <c r="H112" s="275"/>
      <c r="I112" s="275"/>
      <c r="J112" s="275"/>
      <c r="K112" s="275"/>
      <c r="L112" s="31"/>
      <c r="M112" s="115"/>
      <c r="N112" s="116"/>
      <c r="O112" s="49"/>
      <c r="P112" s="49"/>
      <c r="Q112" s="49"/>
      <c r="R112" s="49"/>
      <c r="S112" s="49"/>
      <c r="T112" s="50"/>
      <c r="U112" s="30"/>
      <c r="V112" s="30"/>
      <c r="W112" s="30"/>
      <c r="X112" s="30"/>
      <c r="Y112" s="30"/>
      <c r="Z112" s="30"/>
      <c r="AA112" s="30"/>
      <c r="AB112" s="30"/>
      <c r="AC112" s="30"/>
      <c r="AD112" s="30"/>
      <c r="AE112" s="30"/>
      <c r="AT112" s="17" t="s">
        <v>146</v>
      </c>
      <c r="AU112" s="17" t="s">
        <v>80</v>
      </c>
    </row>
    <row r="113" spans="2:51" s="13" customFormat="1" ht="12">
      <c r="B113" s="319"/>
      <c r="C113" s="320"/>
      <c r="D113" s="317" t="s">
        <v>148</v>
      </c>
      <c r="E113" s="321" t="s">
        <v>3</v>
      </c>
      <c r="F113" s="322" t="s">
        <v>409</v>
      </c>
      <c r="G113" s="320"/>
      <c r="H113" s="323">
        <v>41.31</v>
      </c>
      <c r="I113" s="320"/>
      <c r="J113" s="320"/>
      <c r="K113" s="320"/>
      <c r="L113" s="117"/>
      <c r="M113" s="119"/>
      <c r="N113" s="120"/>
      <c r="O113" s="120"/>
      <c r="P113" s="120"/>
      <c r="Q113" s="120"/>
      <c r="R113" s="120"/>
      <c r="S113" s="120"/>
      <c r="T113" s="121"/>
      <c r="AT113" s="118" t="s">
        <v>148</v>
      </c>
      <c r="AU113" s="118" t="s">
        <v>80</v>
      </c>
      <c r="AV113" s="13" t="s">
        <v>80</v>
      </c>
      <c r="AW113" s="13" t="s">
        <v>33</v>
      </c>
      <c r="AX113" s="13" t="s">
        <v>71</v>
      </c>
      <c r="AY113" s="118" t="s">
        <v>138</v>
      </c>
    </row>
    <row r="114" spans="2:51" s="14" customFormat="1" ht="12">
      <c r="B114" s="324"/>
      <c r="C114" s="325"/>
      <c r="D114" s="317" t="s">
        <v>148</v>
      </c>
      <c r="E114" s="326" t="s">
        <v>3</v>
      </c>
      <c r="F114" s="327" t="s">
        <v>180</v>
      </c>
      <c r="G114" s="325"/>
      <c r="H114" s="328">
        <v>41.31</v>
      </c>
      <c r="I114" s="325"/>
      <c r="J114" s="325"/>
      <c r="K114" s="325"/>
      <c r="L114" s="122"/>
      <c r="M114" s="124"/>
      <c r="N114" s="125"/>
      <c r="O114" s="125"/>
      <c r="P114" s="125"/>
      <c r="Q114" s="125"/>
      <c r="R114" s="125"/>
      <c r="S114" s="125"/>
      <c r="T114" s="126"/>
      <c r="AT114" s="123" t="s">
        <v>148</v>
      </c>
      <c r="AU114" s="123" t="s">
        <v>80</v>
      </c>
      <c r="AV114" s="14" t="s">
        <v>90</v>
      </c>
      <c r="AW114" s="14" t="s">
        <v>33</v>
      </c>
      <c r="AX114" s="14" t="s">
        <v>78</v>
      </c>
      <c r="AY114" s="123" t="s">
        <v>138</v>
      </c>
    </row>
    <row r="115" spans="1:65" s="2" customFormat="1" ht="36" customHeight="1">
      <c r="A115" s="30"/>
      <c r="B115" s="273"/>
      <c r="C115" s="330" t="s">
        <v>181</v>
      </c>
      <c r="D115" s="330" t="s">
        <v>140</v>
      </c>
      <c r="E115" s="331" t="s">
        <v>254</v>
      </c>
      <c r="F115" s="332" t="s">
        <v>255</v>
      </c>
      <c r="G115" s="333" t="s">
        <v>256</v>
      </c>
      <c r="H115" s="334">
        <v>82.62</v>
      </c>
      <c r="I115" s="108"/>
      <c r="J115" s="335">
        <f>ROUND(I115*H115,2)</f>
        <v>0</v>
      </c>
      <c r="K115" s="332" t="s">
        <v>144</v>
      </c>
      <c r="L115" s="31"/>
      <c r="M115" s="109" t="s">
        <v>3</v>
      </c>
      <c r="N115" s="110" t="s">
        <v>42</v>
      </c>
      <c r="O115" s="49"/>
      <c r="P115" s="111">
        <f>O115*H115</f>
        <v>0</v>
      </c>
      <c r="Q115" s="111">
        <v>0</v>
      </c>
      <c r="R115" s="111">
        <f>Q115*H115</f>
        <v>0</v>
      </c>
      <c r="S115" s="111">
        <v>0</v>
      </c>
      <c r="T115" s="112">
        <f>S115*H115</f>
        <v>0</v>
      </c>
      <c r="U115" s="30"/>
      <c r="V115" s="30"/>
      <c r="W115" s="30"/>
      <c r="X115" s="30"/>
      <c r="Y115" s="30"/>
      <c r="Z115" s="30"/>
      <c r="AA115" s="30"/>
      <c r="AB115" s="30"/>
      <c r="AC115" s="30"/>
      <c r="AD115" s="30"/>
      <c r="AE115" s="30"/>
      <c r="AR115" s="113" t="s">
        <v>90</v>
      </c>
      <c r="AT115" s="113" t="s">
        <v>140</v>
      </c>
      <c r="AU115" s="113" t="s">
        <v>80</v>
      </c>
      <c r="AY115" s="17" t="s">
        <v>138</v>
      </c>
      <c r="BE115" s="114">
        <f>IF(N115="základní",J115,0)</f>
        <v>0</v>
      </c>
      <c r="BF115" s="114">
        <f>IF(N115="snížená",J115,0)</f>
        <v>0</v>
      </c>
      <c r="BG115" s="114">
        <f>IF(N115="zákl. přenesená",J115,0)</f>
        <v>0</v>
      </c>
      <c r="BH115" s="114">
        <f>IF(N115="sníž. přenesená",J115,0)</f>
        <v>0</v>
      </c>
      <c r="BI115" s="114">
        <f>IF(N115="nulová",J115,0)</f>
        <v>0</v>
      </c>
      <c r="BJ115" s="17" t="s">
        <v>78</v>
      </c>
      <c r="BK115" s="114">
        <f>ROUND(I115*H115,2)</f>
        <v>0</v>
      </c>
      <c r="BL115" s="17" t="s">
        <v>90</v>
      </c>
      <c r="BM115" s="113" t="s">
        <v>417</v>
      </c>
    </row>
    <row r="116" spans="1:47" s="2" customFormat="1" ht="38.4">
      <c r="A116" s="30"/>
      <c r="B116" s="273"/>
      <c r="C116" s="275"/>
      <c r="D116" s="317" t="s">
        <v>146</v>
      </c>
      <c r="E116" s="275"/>
      <c r="F116" s="318" t="s">
        <v>258</v>
      </c>
      <c r="G116" s="275"/>
      <c r="H116" s="275"/>
      <c r="I116" s="275"/>
      <c r="J116" s="275"/>
      <c r="K116" s="275"/>
      <c r="L116" s="31"/>
      <c r="M116" s="115"/>
      <c r="N116" s="116"/>
      <c r="O116" s="49"/>
      <c r="P116" s="49"/>
      <c r="Q116" s="49"/>
      <c r="R116" s="49"/>
      <c r="S116" s="49"/>
      <c r="T116" s="50"/>
      <c r="U116" s="30"/>
      <c r="V116" s="30"/>
      <c r="W116" s="30"/>
      <c r="X116" s="30"/>
      <c r="Y116" s="30"/>
      <c r="Z116" s="30"/>
      <c r="AA116" s="30"/>
      <c r="AB116" s="30"/>
      <c r="AC116" s="30"/>
      <c r="AD116" s="30"/>
      <c r="AE116" s="30"/>
      <c r="AT116" s="17" t="s">
        <v>146</v>
      </c>
      <c r="AU116" s="17" t="s">
        <v>80</v>
      </c>
    </row>
    <row r="117" spans="2:51" s="13" customFormat="1" ht="12">
      <c r="B117" s="319"/>
      <c r="C117" s="320"/>
      <c r="D117" s="317" t="s">
        <v>148</v>
      </c>
      <c r="E117" s="321" t="s">
        <v>3</v>
      </c>
      <c r="F117" s="322" t="s">
        <v>418</v>
      </c>
      <c r="G117" s="320"/>
      <c r="H117" s="323">
        <v>82.62</v>
      </c>
      <c r="I117" s="320"/>
      <c r="J117" s="320"/>
      <c r="K117" s="320"/>
      <c r="L117" s="117"/>
      <c r="M117" s="119"/>
      <c r="N117" s="120"/>
      <c r="O117" s="120"/>
      <c r="P117" s="120"/>
      <c r="Q117" s="120"/>
      <c r="R117" s="120"/>
      <c r="S117" s="120"/>
      <c r="T117" s="121"/>
      <c r="AT117" s="118" t="s">
        <v>148</v>
      </c>
      <c r="AU117" s="118" t="s">
        <v>80</v>
      </c>
      <c r="AV117" s="13" t="s">
        <v>80</v>
      </c>
      <c r="AW117" s="13" t="s">
        <v>33</v>
      </c>
      <c r="AX117" s="13" t="s">
        <v>78</v>
      </c>
      <c r="AY117" s="118" t="s">
        <v>138</v>
      </c>
    </row>
    <row r="118" spans="2:63" s="12" customFormat="1" ht="22.95" customHeight="1">
      <c r="B118" s="310"/>
      <c r="C118" s="311"/>
      <c r="D118" s="312" t="s">
        <v>70</v>
      </c>
      <c r="E118" s="315" t="s">
        <v>90</v>
      </c>
      <c r="F118" s="315" t="s">
        <v>279</v>
      </c>
      <c r="G118" s="311"/>
      <c r="H118" s="311"/>
      <c r="I118" s="311"/>
      <c r="J118" s="316">
        <f>BK118</f>
        <v>0</v>
      </c>
      <c r="K118" s="311"/>
      <c r="L118" s="100"/>
      <c r="M118" s="102"/>
      <c r="N118" s="103"/>
      <c r="O118" s="103"/>
      <c r="P118" s="104">
        <f>SUM(P119:P128)</f>
        <v>0</v>
      </c>
      <c r="Q118" s="103"/>
      <c r="R118" s="104">
        <f>SUM(R119:R128)</f>
        <v>32.6564742</v>
      </c>
      <c r="S118" s="103"/>
      <c r="T118" s="105">
        <f>SUM(T119:T128)</f>
        <v>0</v>
      </c>
      <c r="AR118" s="101" t="s">
        <v>78</v>
      </c>
      <c r="AT118" s="106" t="s">
        <v>70</v>
      </c>
      <c r="AU118" s="106" t="s">
        <v>78</v>
      </c>
      <c r="AY118" s="101" t="s">
        <v>138</v>
      </c>
      <c r="BK118" s="107">
        <f>SUM(BK119:BK128)</f>
        <v>0</v>
      </c>
    </row>
    <row r="119" spans="1:65" s="2" customFormat="1" ht="36" customHeight="1">
      <c r="A119" s="30"/>
      <c r="B119" s="273"/>
      <c r="C119" s="330" t="s">
        <v>185</v>
      </c>
      <c r="D119" s="330" t="s">
        <v>140</v>
      </c>
      <c r="E119" s="331" t="s">
        <v>281</v>
      </c>
      <c r="F119" s="332" t="s">
        <v>282</v>
      </c>
      <c r="G119" s="333" t="s">
        <v>170</v>
      </c>
      <c r="H119" s="334">
        <v>4.34</v>
      </c>
      <c r="I119" s="108"/>
      <c r="J119" s="335">
        <f>ROUND(I119*H119,2)</f>
        <v>0</v>
      </c>
      <c r="K119" s="332" t="s">
        <v>144</v>
      </c>
      <c r="L119" s="31"/>
      <c r="M119" s="109" t="s">
        <v>3</v>
      </c>
      <c r="N119" s="110" t="s">
        <v>42</v>
      </c>
      <c r="O119" s="49"/>
      <c r="P119" s="111">
        <f>O119*H119</f>
        <v>0</v>
      </c>
      <c r="Q119" s="111">
        <v>2.13408</v>
      </c>
      <c r="R119" s="111">
        <f>Q119*H119</f>
        <v>9.2619072</v>
      </c>
      <c r="S119" s="111">
        <v>0</v>
      </c>
      <c r="T119" s="112">
        <f>S119*H119</f>
        <v>0</v>
      </c>
      <c r="U119" s="30"/>
      <c r="V119" s="30"/>
      <c r="W119" s="30"/>
      <c r="X119" s="30"/>
      <c r="Y119" s="30"/>
      <c r="Z119" s="30"/>
      <c r="AA119" s="30"/>
      <c r="AB119" s="30"/>
      <c r="AC119" s="30"/>
      <c r="AD119" s="30"/>
      <c r="AE119" s="30"/>
      <c r="AR119" s="113" t="s">
        <v>90</v>
      </c>
      <c r="AT119" s="113" t="s">
        <v>140</v>
      </c>
      <c r="AU119" s="113" t="s">
        <v>80</v>
      </c>
      <c r="AY119" s="17" t="s">
        <v>138</v>
      </c>
      <c r="BE119" s="114">
        <f>IF(N119="základní",J119,0)</f>
        <v>0</v>
      </c>
      <c r="BF119" s="114">
        <f>IF(N119="snížená",J119,0)</f>
        <v>0</v>
      </c>
      <c r="BG119" s="114">
        <f>IF(N119="zákl. přenesená",J119,0)</f>
        <v>0</v>
      </c>
      <c r="BH119" s="114">
        <f>IF(N119="sníž. přenesená",J119,0)</f>
        <v>0</v>
      </c>
      <c r="BI119" s="114">
        <f>IF(N119="nulová",J119,0)</f>
        <v>0</v>
      </c>
      <c r="BJ119" s="17" t="s">
        <v>78</v>
      </c>
      <c r="BK119" s="114">
        <f>ROUND(I119*H119,2)</f>
        <v>0</v>
      </c>
      <c r="BL119" s="17" t="s">
        <v>90</v>
      </c>
      <c r="BM119" s="113" t="s">
        <v>419</v>
      </c>
    </row>
    <row r="120" spans="1:47" s="2" customFormat="1" ht="124.8">
      <c r="A120" s="30"/>
      <c r="B120" s="273"/>
      <c r="C120" s="275"/>
      <c r="D120" s="317" t="s">
        <v>146</v>
      </c>
      <c r="E120" s="275"/>
      <c r="F120" s="318" t="s">
        <v>284</v>
      </c>
      <c r="G120" s="275"/>
      <c r="H120" s="275"/>
      <c r="I120" s="275"/>
      <c r="J120" s="275"/>
      <c r="K120" s="275"/>
      <c r="L120" s="31"/>
      <c r="M120" s="115"/>
      <c r="N120" s="116"/>
      <c r="O120" s="49"/>
      <c r="P120" s="49"/>
      <c r="Q120" s="49"/>
      <c r="R120" s="49"/>
      <c r="S120" s="49"/>
      <c r="T120" s="50"/>
      <c r="U120" s="30"/>
      <c r="V120" s="30"/>
      <c r="W120" s="30"/>
      <c r="X120" s="30"/>
      <c r="Y120" s="30"/>
      <c r="Z120" s="30"/>
      <c r="AA120" s="30"/>
      <c r="AB120" s="30"/>
      <c r="AC120" s="30"/>
      <c r="AD120" s="30"/>
      <c r="AE120" s="30"/>
      <c r="AT120" s="17" t="s">
        <v>146</v>
      </c>
      <c r="AU120" s="17" t="s">
        <v>80</v>
      </c>
    </row>
    <row r="121" spans="2:51" s="13" customFormat="1" ht="12">
      <c r="B121" s="319"/>
      <c r="C121" s="320"/>
      <c r="D121" s="317" t="s">
        <v>148</v>
      </c>
      <c r="E121" s="321" t="s">
        <v>3</v>
      </c>
      <c r="F121" s="322" t="s">
        <v>420</v>
      </c>
      <c r="G121" s="320"/>
      <c r="H121" s="323">
        <v>4.34</v>
      </c>
      <c r="I121" s="320"/>
      <c r="J121" s="320"/>
      <c r="K121" s="320"/>
      <c r="L121" s="117"/>
      <c r="M121" s="119"/>
      <c r="N121" s="120"/>
      <c r="O121" s="120"/>
      <c r="P121" s="120"/>
      <c r="Q121" s="120"/>
      <c r="R121" s="120"/>
      <c r="S121" s="120"/>
      <c r="T121" s="121"/>
      <c r="AT121" s="118" t="s">
        <v>148</v>
      </c>
      <c r="AU121" s="118" t="s">
        <v>80</v>
      </c>
      <c r="AV121" s="13" t="s">
        <v>80</v>
      </c>
      <c r="AW121" s="13" t="s">
        <v>33</v>
      </c>
      <c r="AX121" s="13" t="s">
        <v>71</v>
      </c>
      <c r="AY121" s="118" t="s">
        <v>138</v>
      </c>
    </row>
    <row r="122" spans="2:51" s="14" customFormat="1" ht="12">
      <c r="B122" s="324"/>
      <c r="C122" s="325"/>
      <c r="D122" s="317" t="s">
        <v>148</v>
      </c>
      <c r="E122" s="326" t="s">
        <v>3</v>
      </c>
      <c r="F122" s="327" t="s">
        <v>287</v>
      </c>
      <c r="G122" s="325"/>
      <c r="H122" s="328">
        <v>4.34</v>
      </c>
      <c r="I122" s="325"/>
      <c r="J122" s="325"/>
      <c r="K122" s="325"/>
      <c r="L122" s="122"/>
      <c r="M122" s="124"/>
      <c r="N122" s="125"/>
      <c r="O122" s="125"/>
      <c r="P122" s="125"/>
      <c r="Q122" s="125"/>
      <c r="R122" s="125"/>
      <c r="S122" s="125"/>
      <c r="T122" s="126"/>
      <c r="AT122" s="123" t="s">
        <v>148</v>
      </c>
      <c r="AU122" s="123" t="s">
        <v>80</v>
      </c>
      <c r="AV122" s="14" t="s">
        <v>90</v>
      </c>
      <c r="AW122" s="14" t="s">
        <v>33</v>
      </c>
      <c r="AX122" s="14" t="s">
        <v>78</v>
      </c>
      <c r="AY122" s="123" t="s">
        <v>138</v>
      </c>
    </row>
    <row r="123" spans="1:65" s="2" customFormat="1" ht="36" customHeight="1">
      <c r="A123" s="30"/>
      <c r="B123" s="273"/>
      <c r="C123" s="330" t="s">
        <v>191</v>
      </c>
      <c r="D123" s="330" t="s">
        <v>140</v>
      </c>
      <c r="E123" s="331" t="s">
        <v>289</v>
      </c>
      <c r="F123" s="332" t="s">
        <v>290</v>
      </c>
      <c r="G123" s="333" t="s">
        <v>170</v>
      </c>
      <c r="H123" s="334">
        <v>9.69</v>
      </c>
      <c r="I123" s="108"/>
      <c r="J123" s="335">
        <f>ROUND(I123*H123,2)</f>
        <v>0</v>
      </c>
      <c r="K123" s="332" t="s">
        <v>144</v>
      </c>
      <c r="L123" s="31"/>
      <c r="M123" s="109" t="s">
        <v>3</v>
      </c>
      <c r="N123" s="110" t="s">
        <v>42</v>
      </c>
      <c r="O123" s="49"/>
      <c r="P123" s="111">
        <f>O123*H123</f>
        <v>0</v>
      </c>
      <c r="Q123" s="111">
        <v>2.4143</v>
      </c>
      <c r="R123" s="111">
        <f>Q123*H123</f>
        <v>23.394567</v>
      </c>
      <c r="S123" s="111">
        <v>0</v>
      </c>
      <c r="T123" s="112">
        <f>S123*H123</f>
        <v>0</v>
      </c>
      <c r="U123" s="30"/>
      <c r="V123" s="30"/>
      <c r="W123" s="30"/>
      <c r="X123" s="30"/>
      <c r="Y123" s="30"/>
      <c r="Z123" s="30"/>
      <c r="AA123" s="30"/>
      <c r="AB123" s="30"/>
      <c r="AC123" s="30"/>
      <c r="AD123" s="30"/>
      <c r="AE123" s="30"/>
      <c r="AR123" s="113" t="s">
        <v>90</v>
      </c>
      <c r="AT123" s="113" t="s">
        <v>140</v>
      </c>
      <c r="AU123" s="113" t="s">
        <v>80</v>
      </c>
      <c r="AY123" s="17" t="s">
        <v>138</v>
      </c>
      <c r="BE123" s="114">
        <f>IF(N123="základní",J123,0)</f>
        <v>0</v>
      </c>
      <c r="BF123" s="114">
        <f>IF(N123="snížená",J123,0)</f>
        <v>0</v>
      </c>
      <c r="BG123" s="114">
        <f>IF(N123="zákl. přenesená",J123,0)</f>
        <v>0</v>
      </c>
      <c r="BH123" s="114">
        <f>IF(N123="sníž. přenesená",J123,0)</f>
        <v>0</v>
      </c>
      <c r="BI123" s="114">
        <f>IF(N123="nulová",J123,0)</f>
        <v>0</v>
      </c>
      <c r="BJ123" s="17" t="s">
        <v>78</v>
      </c>
      <c r="BK123" s="114">
        <f>ROUND(I123*H123,2)</f>
        <v>0</v>
      </c>
      <c r="BL123" s="17" t="s">
        <v>90</v>
      </c>
      <c r="BM123" s="113" t="s">
        <v>421</v>
      </c>
    </row>
    <row r="124" spans="1:47" s="2" customFormat="1" ht="124.8">
      <c r="A124" s="30"/>
      <c r="B124" s="273"/>
      <c r="C124" s="275"/>
      <c r="D124" s="317" t="s">
        <v>146</v>
      </c>
      <c r="E124" s="275"/>
      <c r="F124" s="318" t="s">
        <v>292</v>
      </c>
      <c r="G124" s="275"/>
      <c r="H124" s="275"/>
      <c r="I124" s="275"/>
      <c r="J124" s="275"/>
      <c r="K124" s="275"/>
      <c r="L124" s="31"/>
      <c r="M124" s="115"/>
      <c r="N124" s="116"/>
      <c r="O124" s="49"/>
      <c r="P124" s="49"/>
      <c r="Q124" s="49"/>
      <c r="R124" s="49"/>
      <c r="S124" s="49"/>
      <c r="T124" s="50"/>
      <c r="U124" s="30"/>
      <c r="V124" s="30"/>
      <c r="W124" s="30"/>
      <c r="X124" s="30"/>
      <c r="Y124" s="30"/>
      <c r="Z124" s="30"/>
      <c r="AA124" s="30"/>
      <c r="AB124" s="30"/>
      <c r="AC124" s="30"/>
      <c r="AD124" s="30"/>
      <c r="AE124" s="30"/>
      <c r="AT124" s="17" t="s">
        <v>146</v>
      </c>
      <c r="AU124" s="17" t="s">
        <v>80</v>
      </c>
    </row>
    <row r="125" spans="2:51" s="13" customFormat="1" ht="12">
      <c r="B125" s="319"/>
      <c r="C125" s="320"/>
      <c r="D125" s="317" t="s">
        <v>148</v>
      </c>
      <c r="E125" s="321" t="s">
        <v>3</v>
      </c>
      <c r="F125" s="322" t="s">
        <v>422</v>
      </c>
      <c r="G125" s="320"/>
      <c r="H125" s="323">
        <v>9.69</v>
      </c>
      <c r="I125" s="320"/>
      <c r="J125" s="320"/>
      <c r="K125" s="320"/>
      <c r="L125" s="117"/>
      <c r="M125" s="119"/>
      <c r="N125" s="120"/>
      <c r="O125" s="120"/>
      <c r="P125" s="120"/>
      <c r="Q125" s="120"/>
      <c r="R125" s="120"/>
      <c r="S125" s="120"/>
      <c r="T125" s="121"/>
      <c r="AT125" s="118" t="s">
        <v>148</v>
      </c>
      <c r="AU125" s="118" t="s">
        <v>80</v>
      </c>
      <c r="AV125" s="13" t="s">
        <v>80</v>
      </c>
      <c r="AW125" s="13" t="s">
        <v>33</v>
      </c>
      <c r="AX125" s="13" t="s">
        <v>78</v>
      </c>
      <c r="AY125" s="118" t="s">
        <v>138</v>
      </c>
    </row>
    <row r="126" spans="1:65" s="2" customFormat="1" ht="24" customHeight="1">
      <c r="A126" s="30"/>
      <c r="B126" s="273"/>
      <c r="C126" s="330" t="s">
        <v>195</v>
      </c>
      <c r="D126" s="330" t="s">
        <v>140</v>
      </c>
      <c r="E126" s="331" t="s">
        <v>295</v>
      </c>
      <c r="F126" s="332" t="s">
        <v>296</v>
      </c>
      <c r="G126" s="333" t="s">
        <v>143</v>
      </c>
      <c r="H126" s="334">
        <v>33</v>
      </c>
      <c r="I126" s="108"/>
      <c r="J126" s="335">
        <f>ROUND(I126*H126,2)</f>
        <v>0</v>
      </c>
      <c r="K126" s="332" t="s">
        <v>144</v>
      </c>
      <c r="L126" s="31"/>
      <c r="M126" s="109" t="s">
        <v>3</v>
      </c>
      <c r="N126" s="110" t="s">
        <v>42</v>
      </c>
      <c r="O126" s="49"/>
      <c r="P126" s="111">
        <f>O126*H126</f>
        <v>0</v>
      </c>
      <c r="Q126" s="111">
        <v>0</v>
      </c>
      <c r="R126" s="111">
        <f>Q126*H126</f>
        <v>0</v>
      </c>
      <c r="S126" s="111">
        <v>0</v>
      </c>
      <c r="T126" s="112">
        <f>S126*H126</f>
        <v>0</v>
      </c>
      <c r="U126" s="30"/>
      <c r="V126" s="30"/>
      <c r="W126" s="30"/>
      <c r="X126" s="30"/>
      <c r="Y126" s="30"/>
      <c r="Z126" s="30"/>
      <c r="AA126" s="30"/>
      <c r="AB126" s="30"/>
      <c r="AC126" s="30"/>
      <c r="AD126" s="30"/>
      <c r="AE126" s="30"/>
      <c r="AR126" s="113" t="s">
        <v>90</v>
      </c>
      <c r="AT126" s="113" t="s">
        <v>140</v>
      </c>
      <c r="AU126" s="113" t="s">
        <v>80</v>
      </c>
      <c r="AY126" s="17" t="s">
        <v>138</v>
      </c>
      <c r="BE126" s="114">
        <f>IF(N126="základní",J126,0)</f>
        <v>0</v>
      </c>
      <c r="BF126" s="114">
        <f>IF(N126="snížená",J126,0)</f>
        <v>0</v>
      </c>
      <c r="BG126" s="114">
        <f>IF(N126="zákl. přenesená",J126,0)</f>
        <v>0</v>
      </c>
      <c r="BH126" s="114">
        <f>IF(N126="sníž. přenesená",J126,0)</f>
        <v>0</v>
      </c>
      <c r="BI126" s="114">
        <f>IF(N126="nulová",J126,0)</f>
        <v>0</v>
      </c>
      <c r="BJ126" s="17" t="s">
        <v>78</v>
      </c>
      <c r="BK126" s="114">
        <f>ROUND(I126*H126,2)</f>
        <v>0</v>
      </c>
      <c r="BL126" s="17" t="s">
        <v>90</v>
      </c>
      <c r="BM126" s="113" t="s">
        <v>423</v>
      </c>
    </row>
    <row r="127" spans="1:47" s="2" customFormat="1" ht="124.8">
      <c r="A127" s="30"/>
      <c r="B127" s="273"/>
      <c r="C127" s="275"/>
      <c r="D127" s="317" t="s">
        <v>146</v>
      </c>
      <c r="E127" s="275"/>
      <c r="F127" s="318" t="s">
        <v>292</v>
      </c>
      <c r="G127" s="275"/>
      <c r="H127" s="275"/>
      <c r="I127" s="275"/>
      <c r="J127" s="275"/>
      <c r="K127" s="275"/>
      <c r="L127" s="31"/>
      <c r="M127" s="115"/>
      <c r="N127" s="116"/>
      <c r="O127" s="49"/>
      <c r="P127" s="49"/>
      <c r="Q127" s="49"/>
      <c r="R127" s="49"/>
      <c r="S127" s="49"/>
      <c r="T127" s="50"/>
      <c r="U127" s="30"/>
      <c r="V127" s="30"/>
      <c r="W127" s="30"/>
      <c r="X127" s="30"/>
      <c r="Y127" s="30"/>
      <c r="Z127" s="30"/>
      <c r="AA127" s="30"/>
      <c r="AB127" s="30"/>
      <c r="AC127" s="30"/>
      <c r="AD127" s="30"/>
      <c r="AE127" s="30"/>
      <c r="AT127" s="17" t="s">
        <v>146</v>
      </c>
      <c r="AU127" s="17" t="s">
        <v>80</v>
      </c>
    </row>
    <row r="128" spans="2:51" s="13" customFormat="1" ht="12">
      <c r="B128" s="319"/>
      <c r="C128" s="320"/>
      <c r="D128" s="317" t="s">
        <v>148</v>
      </c>
      <c r="E128" s="321" t="s">
        <v>3</v>
      </c>
      <c r="F128" s="322" t="s">
        <v>335</v>
      </c>
      <c r="G128" s="320"/>
      <c r="H128" s="323">
        <v>33</v>
      </c>
      <c r="I128" s="320"/>
      <c r="J128" s="320"/>
      <c r="K128" s="320"/>
      <c r="L128" s="117"/>
      <c r="M128" s="119"/>
      <c r="N128" s="120"/>
      <c r="O128" s="120"/>
      <c r="P128" s="120"/>
      <c r="Q128" s="120"/>
      <c r="R128" s="120"/>
      <c r="S128" s="120"/>
      <c r="T128" s="121"/>
      <c r="AT128" s="118" t="s">
        <v>148</v>
      </c>
      <c r="AU128" s="118" t="s">
        <v>80</v>
      </c>
      <c r="AV128" s="13" t="s">
        <v>80</v>
      </c>
      <c r="AW128" s="13" t="s">
        <v>33</v>
      </c>
      <c r="AX128" s="13" t="s">
        <v>78</v>
      </c>
      <c r="AY128" s="118" t="s">
        <v>138</v>
      </c>
    </row>
    <row r="129" spans="2:63" s="12" customFormat="1" ht="22.95" customHeight="1">
      <c r="B129" s="310"/>
      <c r="C129" s="311"/>
      <c r="D129" s="312" t="s">
        <v>70</v>
      </c>
      <c r="E129" s="315" t="s">
        <v>327</v>
      </c>
      <c r="F129" s="315" t="s">
        <v>328</v>
      </c>
      <c r="G129" s="311"/>
      <c r="H129" s="311"/>
      <c r="I129" s="311"/>
      <c r="J129" s="316">
        <f>BK129</f>
        <v>0</v>
      </c>
      <c r="K129" s="311"/>
      <c r="L129" s="100"/>
      <c r="M129" s="102"/>
      <c r="N129" s="103"/>
      <c r="O129" s="103"/>
      <c r="P129" s="104">
        <f>P130</f>
        <v>0</v>
      </c>
      <c r="Q129" s="103"/>
      <c r="R129" s="104">
        <f>R130</f>
        <v>0</v>
      </c>
      <c r="S129" s="103"/>
      <c r="T129" s="105">
        <f>T130</f>
        <v>0</v>
      </c>
      <c r="AR129" s="101" t="s">
        <v>78</v>
      </c>
      <c r="AT129" s="106" t="s">
        <v>70</v>
      </c>
      <c r="AU129" s="106" t="s">
        <v>78</v>
      </c>
      <c r="AY129" s="101" t="s">
        <v>138</v>
      </c>
      <c r="BK129" s="107">
        <f>BK130</f>
        <v>0</v>
      </c>
    </row>
    <row r="130" spans="1:65" s="2" customFormat="1" ht="24" customHeight="1">
      <c r="A130" s="30"/>
      <c r="B130" s="273"/>
      <c r="C130" s="330" t="s">
        <v>201</v>
      </c>
      <c r="D130" s="330" t="s">
        <v>140</v>
      </c>
      <c r="E130" s="331" t="s">
        <v>330</v>
      </c>
      <c r="F130" s="332" t="s">
        <v>331</v>
      </c>
      <c r="G130" s="333" t="s">
        <v>256</v>
      </c>
      <c r="H130" s="334">
        <v>32.656</v>
      </c>
      <c r="I130" s="108"/>
      <c r="J130" s="335">
        <f>ROUND(I130*H130,2)</f>
        <v>0</v>
      </c>
      <c r="K130" s="332" t="s">
        <v>144</v>
      </c>
      <c r="L130" s="31"/>
      <c r="M130" s="131" t="s">
        <v>3</v>
      </c>
      <c r="N130" s="132" t="s">
        <v>42</v>
      </c>
      <c r="O130" s="133"/>
      <c r="P130" s="134">
        <f>O130*H130</f>
        <v>0</v>
      </c>
      <c r="Q130" s="134">
        <v>0</v>
      </c>
      <c r="R130" s="134">
        <f>Q130*H130</f>
        <v>0</v>
      </c>
      <c r="S130" s="134">
        <v>0</v>
      </c>
      <c r="T130" s="135">
        <f>S130*H130</f>
        <v>0</v>
      </c>
      <c r="U130" s="30"/>
      <c r="V130" s="30"/>
      <c r="W130" s="30"/>
      <c r="X130" s="30"/>
      <c r="Y130" s="30"/>
      <c r="Z130" s="30"/>
      <c r="AA130" s="30"/>
      <c r="AB130" s="30"/>
      <c r="AC130" s="30"/>
      <c r="AD130" s="30"/>
      <c r="AE130" s="30"/>
      <c r="AR130" s="113" t="s">
        <v>90</v>
      </c>
      <c r="AT130" s="113" t="s">
        <v>140</v>
      </c>
      <c r="AU130" s="113" t="s">
        <v>80</v>
      </c>
      <c r="AY130" s="17" t="s">
        <v>138</v>
      </c>
      <c r="BE130" s="114">
        <f>IF(N130="základní",J130,0)</f>
        <v>0</v>
      </c>
      <c r="BF130" s="114">
        <f>IF(N130="snížená",J130,0)</f>
        <v>0</v>
      </c>
      <c r="BG130" s="114">
        <f>IF(N130="zákl. přenesená",J130,0)</f>
        <v>0</v>
      </c>
      <c r="BH130" s="114">
        <f>IF(N130="sníž. přenesená",J130,0)</f>
        <v>0</v>
      </c>
      <c r="BI130" s="114">
        <f>IF(N130="nulová",J130,0)</f>
        <v>0</v>
      </c>
      <c r="BJ130" s="17" t="s">
        <v>78</v>
      </c>
      <c r="BK130" s="114">
        <f>ROUND(I130*H130,2)</f>
        <v>0</v>
      </c>
      <c r="BL130" s="17" t="s">
        <v>90</v>
      </c>
      <c r="BM130" s="113" t="s">
        <v>424</v>
      </c>
    </row>
    <row r="131" spans="1:31" s="2" customFormat="1" ht="6.9" customHeight="1">
      <c r="A131" s="30"/>
      <c r="B131" s="301"/>
      <c r="C131" s="302"/>
      <c r="D131" s="302"/>
      <c r="E131" s="302"/>
      <c r="F131" s="302"/>
      <c r="G131" s="302"/>
      <c r="H131" s="302"/>
      <c r="I131" s="302"/>
      <c r="J131" s="302"/>
      <c r="K131" s="302"/>
      <c r="L131" s="31"/>
      <c r="M131" s="30"/>
      <c r="O131" s="30"/>
      <c r="P131" s="30"/>
      <c r="Q131" s="30"/>
      <c r="R131" s="30"/>
      <c r="S131" s="30"/>
      <c r="T131" s="30"/>
      <c r="U131" s="30"/>
      <c r="V131" s="30"/>
      <c r="W131" s="30"/>
      <c r="X131" s="30"/>
      <c r="Y131" s="30"/>
      <c r="Z131" s="30"/>
      <c r="AA131" s="30"/>
      <c r="AB131" s="30"/>
      <c r="AC131" s="30"/>
      <c r="AD131" s="30"/>
      <c r="AE131" s="30"/>
    </row>
  </sheetData>
  <sheetProtection algorithmName="SHA-512" hashValue="kEPqHgW/n/b8nR6tX7v2QCunUSdn3AF7z6OMAr4iXZRNsyW2DpLdfIngtc06xlwLUEiWDLZD+9StxMsESXvNCQ==" saltValue="kjM6AxQmYx3e8Z/Cqw7IYA==" spinCount="100000" sheet="1" objects="1" scenarios="1"/>
  <autoFilter ref="C88:K130"/>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16"/>
  <sheetViews>
    <sheetView showGridLines="0" workbookViewId="0" topLeftCell="A1">
      <selection activeCell="J112" sqref="J11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95</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2:12" s="1" customFormat="1" ht="12" customHeight="1">
      <c r="B8" s="279"/>
      <c r="C8" s="280"/>
      <c r="D8" s="276" t="s">
        <v>109</v>
      </c>
      <c r="E8" s="280"/>
      <c r="F8" s="280"/>
      <c r="G8" s="280"/>
      <c r="H8" s="280"/>
      <c r="I8" s="280"/>
      <c r="J8" s="280"/>
      <c r="K8" s="280"/>
      <c r="L8" s="20"/>
    </row>
    <row r="9" spans="1:31" s="2" customFormat="1" ht="16.5" customHeight="1">
      <c r="A9" s="30"/>
      <c r="B9" s="273"/>
      <c r="C9" s="275"/>
      <c r="D9" s="275"/>
      <c r="E9" s="277" t="s">
        <v>110</v>
      </c>
      <c r="F9" s="281"/>
      <c r="G9" s="281"/>
      <c r="H9" s="281"/>
      <c r="I9" s="275"/>
      <c r="J9" s="275"/>
      <c r="K9" s="275"/>
      <c r="L9" s="90"/>
      <c r="S9" s="30"/>
      <c r="T9" s="30"/>
      <c r="U9" s="30"/>
      <c r="V9" s="30"/>
      <c r="W9" s="30"/>
      <c r="X9" s="30"/>
      <c r="Y9" s="30"/>
      <c r="Z9" s="30"/>
      <c r="AA9" s="30"/>
      <c r="AB9" s="30"/>
      <c r="AC9" s="30"/>
      <c r="AD9" s="30"/>
      <c r="AE9" s="30"/>
    </row>
    <row r="10" spans="1:31" s="2" customFormat="1" ht="12" customHeight="1">
      <c r="A10" s="30"/>
      <c r="B10" s="273"/>
      <c r="C10" s="275"/>
      <c r="D10" s="276" t="s">
        <v>111</v>
      </c>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6.5" customHeight="1">
      <c r="A11" s="30"/>
      <c r="B11" s="273"/>
      <c r="C11" s="275"/>
      <c r="D11" s="275"/>
      <c r="E11" s="282" t="s">
        <v>425</v>
      </c>
      <c r="F11" s="281"/>
      <c r="G11" s="281"/>
      <c r="H11" s="281"/>
      <c r="I11" s="275"/>
      <c r="J11" s="275"/>
      <c r="K11" s="275"/>
      <c r="L11" s="90"/>
      <c r="S11" s="30"/>
      <c r="T11" s="30"/>
      <c r="U11" s="30"/>
      <c r="V11" s="30"/>
      <c r="W11" s="30"/>
      <c r="X11" s="30"/>
      <c r="Y11" s="30"/>
      <c r="Z11" s="30"/>
      <c r="AA11" s="30"/>
      <c r="AB11" s="30"/>
      <c r="AC11" s="30"/>
      <c r="AD11" s="30"/>
      <c r="AE11" s="30"/>
    </row>
    <row r="12" spans="1:31" s="2" customFormat="1" ht="12">
      <c r="A12" s="30"/>
      <c r="B12" s="273"/>
      <c r="C12" s="275"/>
      <c r="D12" s="275"/>
      <c r="E12" s="275"/>
      <c r="F12" s="275"/>
      <c r="G12" s="275"/>
      <c r="H12" s="275"/>
      <c r="I12" s="275"/>
      <c r="J12" s="275"/>
      <c r="K12" s="275"/>
      <c r="L12" s="90"/>
      <c r="S12" s="30"/>
      <c r="T12" s="30"/>
      <c r="U12" s="30"/>
      <c r="V12" s="30"/>
      <c r="W12" s="30"/>
      <c r="X12" s="30"/>
      <c r="Y12" s="30"/>
      <c r="Z12" s="30"/>
      <c r="AA12" s="30"/>
      <c r="AB12" s="30"/>
      <c r="AC12" s="30"/>
      <c r="AD12" s="30"/>
      <c r="AE12" s="30"/>
    </row>
    <row r="13" spans="1:31" s="2" customFormat="1" ht="12" customHeight="1">
      <c r="A13" s="30"/>
      <c r="B13" s="273"/>
      <c r="C13" s="275"/>
      <c r="D13" s="276" t="s">
        <v>19</v>
      </c>
      <c r="E13" s="275"/>
      <c r="F13" s="283" t="s">
        <v>20</v>
      </c>
      <c r="G13" s="275"/>
      <c r="H13" s="275"/>
      <c r="I13" s="276" t="s">
        <v>21</v>
      </c>
      <c r="J13" s="283" t="s">
        <v>3</v>
      </c>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22</v>
      </c>
      <c r="E14" s="275"/>
      <c r="F14" s="283" t="s">
        <v>23</v>
      </c>
      <c r="G14" s="275"/>
      <c r="H14" s="275"/>
      <c r="I14" s="276" t="s">
        <v>24</v>
      </c>
      <c r="J14" s="284">
        <f>'Rekapitulace stavby'!AN8</f>
        <v>43692</v>
      </c>
      <c r="K14" s="275"/>
      <c r="L14" s="90"/>
      <c r="S14" s="30"/>
      <c r="T14" s="30"/>
      <c r="U14" s="30"/>
      <c r="V14" s="30"/>
      <c r="W14" s="30"/>
      <c r="X14" s="30"/>
      <c r="Y14" s="30"/>
      <c r="Z14" s="30"/>
      <c r="AA14" s="30"/>
      <c r="AB14" s="30"/>
      <c r="AC14" s="30"/>
      <c r="AD14" s="30"/>
      <c r="AE14" s="30"/>
    </row>
    <row r="15" spans="1:31" s="2" customFormat="1" ht="10.95" customHeight="1">
      <c r="A15" s="30"/>
      <c r="B15" s="273"/>
      <c r="C15" s="275"/>
      <c r="D15" s="275"/>
      <c r="E15" s="275"/>
      <c r="F15" s="275"/>
      <c r="G15" s="275"/>
      <c r="H15" s="275"/>
      <c r="I15" s="275"/>
      <c r="J15" s="275"/>
      <c r="K15" s="275"/>
      <c r="L15" s="90"/>
      <c r="S15" s="30"/>
      <c r="T15" s="30"/>
      <c r="U15" s="30"/>
      <c r="V15" s="30"/>
      <c r="W15" s="30"/>
      <c r="X15" s="30"/>
      <c r="Y15" s="30"/>
      <c r="Z15" s="30"/>
      <c r="AA15" s="30"/>
      <c r="AB15" s="30"/>
      <c r="AC15" s="30"/>
      <c r="AD15" s="30"/>
      <c r="AE15" s="30"/>
    </row>
    <row r="16" spans="1:31" s="2" customFormat="1" ht="12" customHeight="1">
      <c r="A16" s="30"/>
      <c r="B16" s="273"/>
      <c r="C16" s="275"/>
      <c r="D16" s="276" t="s">
        <v>25</v>
      </c>
      <c r="E16" s="275"/>
      <c r="F16" s="275"/>
      <c r="G16" s="275"/>
      <c r="H16" s="275"/>
      <c r="I16" s="276" t="s">
        <v>26</v>
      </c>
      <c r="J16" s="283" t="str">
        <f>IF('Rekapitulace stavby'!AN10="","",'Rekapitulace stavby'!AN10)</f>
        <v/>
      </c>
      <c r="K16" s="275"/>
      <c r="L16" s="90"/>
      <c r="S16" s="30"/>
      <c r="T16" s="30"/>
      <c r="U16" s="30"/>
      <c r="V16" s="30"/>
      <c r="W16" s="30"/>
      <c r="X16" s="30"/>
      <c r="Y16" s="30"/>
      <c r="Z16" s="30"/>
      <c r="AA16" s="30"/>
      <c r="AB16" s="30"/>
      <c r="AC16" s="30"/>
      <c r="AD16" s="30"/>
      <c r="AE16" s="30"/>
    </row>
    <row r="17" spans="1:31" s="2" customFormat="1" ht="18" customHeight="1">
      <c r="A17" s="30"/>
      <c r="B17" s="273"/>
      <c r="C17" s="275"/>
      <c r="D17" s="275"/>
      <c r="E17" s="283" t="str">
        <f>IF('Rekapitulace stavby'!E11="","",'Rekapitulace stavby'!E11)</f>
        <v xml:space="preserve"> </v>
      </c>
      <c r="F17" s="275"/>
      <c r="G17" s="275"/>
      <c r="H17" s="275"/>
      <c r="I17" s="276" t="s">
        <v>28</v>
      </c>
      <c r="J17" s="283" t="str">
        <f>IF('Rekapitulace stavby'!AN11="","",'Rekapitulace stavby'!AN11)</f>
        <v/>
      </c>
      <c r="K17" s="275"/>
      <c r="L17" s="90"/>
      <c r="S17" s="30"/>
      <c r="T17" s="30"/>
      <c r="U17" s="30"/>
      <c r="V17" s="30"/>
      <c r="W17" s="30"/>
      <c r="X17" s="30"/>
      <c r="Y17" s="30"/>
      <c r="Z17" s="30"/>
      <c r="AA17" s="30"/>
      <c r="AB17" s="30"/>
      <c r="AC17" s="30"/>
      <c r="AD17" s="30"/>
      <c r="AE17" s="30"/>
    </row>
    <row r="18" spans="1:31" s="2" customFormat="1" ht="6.9" customHeight="1">
      <c r="A18" s="30"/>
      <c r="B18" s="273"/>
      <c r="C18" s="275"/>
      <c r="D18" s="275"/>
      <c r="E18" s="275"/>
      <c r="F18" s="275"/>
      <c r="G18" s="275"/>
      <c r="H18" s="275"/>
      <c r="I18" s="275"/>
      <c r="J18" s="275"/>
      <c r="K18" s="275"/>
      <c r="L18" s="90"/>
      <c r="S18" s="30"/>
      <c r="T18" s="30"/>
      <c r="U18" s="30"/>
      <c r="V18" s="30"/>
      <c r="W18" s="30"/>
      <c r="X18" s="30"/>
      <c r="Y18" s="30"/>
      <c r="Z18" s="30"/>
      <c r="AA18" s="30"/>
      <c r="AB18" s="30"/>
      <c r="AC18" s="30"/>
      <c r="AD18" s="30"/>
      <c r="AE18" s="30"/>
    </row>
    <row r="19" spans="1:31" s="2" customFormat="1" ht="12" customHeight="1">
      <c r="A19" s="30"/>
      <c r="B19" s="273"/>
      <c r="C19" s="275"/>
      <c r="D19" s="276" t="s">
        <v>29</v>
      </c>
      <c r="E19" s="275"/>
      <c r="F19" s="275"/>
      <c r="G19" s="275"/>
      <c r="H19" s="275"/>
      <c r="I19" s="276" t="s">
        <v>26</v>
      </c>
      <c r="J19" s="217" t="s">
        <v>889</v>
      </c>
      <c r="K19" s="275"/>
      <c r="L19" s="90"/>
      <c r="S19" s="30"/>
      <c r="T19" s="30"/>
      <c r="U19" s="30"/>
      <c r="V19" s="30"/>
      <c r="W19" s="30"/>
      <c r="X19" s="30"/>
      <c r="Y19" s="30"/>
      <c r="Z19" s="30"/>
      <c r="AA19" s="30"/>
      <c r="AB19" s="30"/>
      <c r="AC19" s="30"/>
      <c r="AD19" s="30"/>
      <c r="AE19" s="30"/>
    </row>
    <row r="20" spans="1:31" s="2" customFormat="1" ht="18" customHeight="1">
      <c r="A20" s="30"/>
      <c r="B20" s="273"/>
      <c r="C20" s="275"/>
      <c r="D20" s="275"/>
      <c r="E20" s="252" t="s">
        <v>890</v>
      </c>
      <c r="F20" s="303"/>
      <c r="G20" s="303"/>
      <c r="H20" s="303"/>
      <c r="I20" s="276" t="s">
        <v>28</v>
      </c>
      <c r="J20" s="217" t="str">
        <f>'Rekapitulace stavby'!AN14</f>
        <v>Vyplň údaj</v>
      </c>
      <c r="K20" s="275"/>
      <c r="L20" s="90"/>
      <c r="S20" s="30"/>
      <c r="T20" s="30"/>
      <c r="U20" s="30"/>
      <c r="V20" s="30"/>
      <c r="W20" s="30"/>
      <c r="X20" s="30"/>
      <c r="Y20" s="30"/>
      <c r="Z20" s="30"/>
      <c r="AA20" s="30"/>
      <c r="AB20" s="30"/>
      <c r="AC20" s="30"/>
      <c r="AD20" s="30"/>
      <c r="AE20" s="30"/>
    </row>
    <row r="21" spans="1:31" s="2" customFormat="1" ht="6.9" customHeight="1">
      <c r="A21" s="30"/>
      <c r="B21" s="273"/>
      <c r="C21" s="275"/>
      <c r="D21" s="275"/>
      <c r="E21" s="275"/>
      <c r="F21" s="275"/>
      <c r="G21" s="275"/>
      <c r="H21" s="275"/>
      <c r="I21" s="275"/>
      <c r="J21" s="275"/>
      <c r="K21" s="275"/>
      <c r="L21" s="90"/>
      <c r="S21" s="30"/>
      <c r="T21" s="30"/>
      <c r="U21" s="30"/>
      <c r="V21" s="30"/>
      <c r="W21" s="30"/>
      <c r="X21" s="30"/>
      <c r="Y21" s="30"/>
      <c r="Z21" s="30"/>
      <c r="AA21" s="30"/>
      <c r="AB21" s="30"/>
      <c r="AC21" s="30"/>
      <c r="AD21" s="30"/>
      <c r="AE21" s="30"/>
    </row>
    <row r="22" spans="1:31" s="2" customFormat="1" ht="12" customHeight="1">
      <c r="A22" s="30"/>
      <c r="B22" s="273"/>
      <c r="C22" s="275"/>
      <c r="D22" s="276" t="s">
        <v>31</v>
      </c>
      <c r="E22" s="275"/>
      <c r="F22" s="275"/>
      <c r="G22" s="275"/>
      <c r="H22" s="275"/>
      <c r="I22" s="276" t="s">
        <v>26</v>
      </c>
      <c r="J22" s="283" t="s">
        <v>32</v>
      </c>
      <c r="K22" s="275"/>
      <c r="L22" s="90"/>
      <c r="S22" s="30"/>
      <c r="T22" s="30"/>
      <c r="U22" s="30"/>
      <c r="V22" s="30"/>
      <c r="W22" s="30"/>
      <c r="X22" s="30"/>
      <c r="Y22" s="30"/>
      <c r="Z22" s="30"/>
      <c r="AA22" s="30"/>
      <c r="AB22" s="30"/>
      <c r="AC22" s="30"/>
      <c r="AD22" s="30"/>
      <c r="AE22" s="30"/>
    </row>
    <row r="23" spans="1:31" s="2" customFormat="1" ht="18" customHeight="1">
      <c r="A23" s="30"/>
      <c r="B23" s="273"/>
      <c r="C23" s="275"/>
      <c r="D23" s="275"/>
      <c r="E23" s="283" t="s">
        <v>888</v>
      </c>
      <c r="F23" s="275"/>
      <c r="G23" s="275"/>
      <c r="H23" s="275"/>
      <c r="I23" s="276" t="s">
        <v>28</v>
      </c>
      <c r="J23" s="283" t="s">
        <v>3</v>
      </c>
      <c r="K23" s="275"/>
      <c r="L23" s="90"/>
      <c r="S23" s="30"/>
      <c r="T23" s="30"/>
      <c r="U23" s="30"/>
      <c r="V23" s="30"/>
      <c r="W23" s="30"/>
      <c r="X23" s="30"/>
      <c r="Y23" s="30"/>
      <c r="Z23" s="30"/>
      <c r="AA23" s="30"/>
      <c r="AB23" s="30"/>
      <c r="AC23" s="30"/>
      <c r="AD23" s="30"/>
      <c r="AE23" s="30"/>
    </row>
    <row r="24" spans="1:31" s="2" customFormat="1" ht="6.9" customHeight="1">
      <c r="A24" s="30"/>
      <c r="B24" s="273"/>
      <c r="C24" s="275"/>
      <c r="D24" s="275"/>
      <c r="E24" s="275"/>
      <c r="F24" s="275"/>
      <c r="G24" s="275"/>
      <c r="H24" s="275"/>
      <c r="I24" s="275"/>
      <c r="J24" s="275"/>
      <c r="K24" s="275"/>
      <c r="L24" s="90"/>
      <c r="S24" s="30"/>
      <c r="T24" s="30"/>
      <c r="U24" s="30"/>
      <c r="V24" s="30"/>
      <c r="W24" s="30"/>
      <c r="X24" s="30"/>
      <c r="Y24" s="30"/>
      <c r="Z24" s="30"/>
      <c r="AA24" s="30"/>
      <c r="AB24" s="30"/>
      <c r="AC24" s="30"/>
      <c r="AD24" s="30"/>
      <c r="AE24" s="30"/>
    </row>
    <row r="25" spans="1:31" s="2" customFormat="1" ht="12" customHeight="1">
      <c r="A25" s="30"/>
      <c r="B25" s="273"/>
      <c r="C25" s="275"/>
      <c r="D25" s="276" t="s">
        <v>34</v>
      </c>
      <c r="E25" s="275"/>
      <c r="F25" s="275"/>
      <c r="G25" s="275"/>
      <c r="H25" s="275"/>
      <c r="I25" s="276" t="s">
        <v>26</v>
      </c>
      <c r="J25" s="283" t="str">
        <f>IF('Rekapitulace stavby'!AN19="","",'Rekapitulace stavby'!AN19)</f>
        <v/>
      </c>
      <c r="K25" s="275"/>
      <c r="L25" s="90"/>
      <c r="S25" s="30"/>
      <c r="T25" s="30"/>
      <c r="U25" s="30"/>
      <c r="V25" s="30"/>
      <c r="W25" s="30"/>
      <c r="X25" s="30"/>
      <c r="Y25" s="30"/>
      <c r="Z25" s="30"/>
      <c r="AA25" s="30"/>
      <c r="AB25" s="30"/>
      <c r="AC25" s="30"/>
      <c r="AD25" s="30"/>
      <c r="AE25" s="30"/>
    </row>
    <row r="26" spans="1:31" s="2" customFormat="1" ht="18" customHeight="1">
      <c r="A26" s="30"/>
      <c r="B26" s="273"/>
      <c r="C26" s="275"/>
      <c r="D26" s="275"/>
      <c r="E26" s="283" t="str">
        <f>IF('Rekapitulace stavby'!E20="","",'Rekapitulace stavby'!E20)</f>
        <v xml:space="preserve"> </v>
      </c>
      <c r="F26" s="275"/>
      <c r="G26" s="275"/>
      <c r="H26" s="275"/>
      <c r="I26" s="276" t="s">
        <v>28</v>
      </c>
      <c r="J26" s="283" t="str">
        <f>IF('Rekapitulace stavby'!AN20="","",'Rekapitulace stavby'!AN20)</f>
        <v/>
      </c>
      <c r="K26" s="275"/>
      <c r="L26" s="90"/>
      <c r="S26" s="30"/>
      <c r="T26" s="30"/>
      <c r="U26" s="30"/>
      <c r="V26" s="30"/>
      <c r="W26" s="30"/>
      <c r="X26" s="30"/>
      <c r="Y26" s="30"/>
      <c r="Z26" s="30"/>
      <c r="AA26" s="30"/>
      <c r="AB26" s="30"/>
      <c r="AC26" s="30"/>
      <c r="AD26" s="30"/>
      <c r="AE26" s="30"/>
    </row>
    <row r="27" spans="1:31" s="2" customFormat="1" ht="6.9" customHeight="1">
      <c r="A27" s="30"/>
      <c r="B27" s="273"/>
      <c r="C27" s="275"/>
      <c r="D27" s="275"/>
      <c r="E27" s="275"/>
      <c r="F27" s="275"/>
      <c r="G27" s="275"/>
      <c r="H27" s="275"/>
      <c r="I27" s="275"/>
      <c r="J27" s="275"/>
      <c r="K27" s="275"/>
      <c r="L27" s="90"/>
      <c r="S27" s="30"/>
      <c r="T27" s="30"/>
      <c r="U27" s="30"/>
      <c r="V27" s="30"/>
      <c r="W27" s="30"/>
      <c r="X27" s="30"/>
      <c r="Y27" s="30"/>
      <c r="Z27" s="30"/>
      <c r="AA27" s="30"/>
      <c r="AB27" s="30"/>
      <c r="AC27" s="30"/>
      <c r="AD27" s="30"/>
      <c r="AE27" s="30"/>
    </row>
    <row r="28" spans="1:31" s="2" customFormat="1" ht="12" customHeight="1">
      <c r="A28" s="30"/>
      <c r="B28" s="273"/>
      <c r="C28" s="275"/>
      <c r="D28" s="276" t="s">
        <v>35</v>
      </c>
      <c r="E28" s="275"/>
      <c r="F28" s="275"/>
      <c r="G28" s="275"/>
      <c r="H28" s="275"/>
      <c r="I28" s="275"/>
      <c r="J28" s="275"/>
      <c r="K28" s="275"/>
      <c r="L28" s="90"/>
      <c r="S28" s="30"/>
      <c r="T28" s="30"/>
      <c r="U28" s="30"/>
      <c r="V28" s="30"/>
      <c r="W28" s="30"/>
      <c r="X28" s="30"/>
      <c r="Y28" s="30"/>
      <c r="Z28" s="30"/>
      <c r="AA28" s="30"/>
      <c r="AB28" s="30"/>
      <c r="AC28" s="30"/>
      <c r="AD28" s="30"/>
      <c r="AE28" s="30"/>
    </row>
    <row r="29" spans="1:31" s="8" customFormat="1" ht="16.5" customHeight="1">
      <c r="A29" s="91"/>
      <c r="B29" s="344"/>
      <c r="C29" s="345"/>
      <c r="D29" s="345"/>
      <c r="E29" s="346" t="s">
        <v>3</v>
      </c>
      <c r="F29" s="346"/>
      <c r="G29" s="346"/>
      <c r="H29" s="346"/>
      <c r="I29" s="345"/>
      <c r="J29" s="345"/>
      <c r="K29" s="345"/>
      <c r="L29" s="92"/>
      <c r="S29" s="91"/>
      <c r="T29" s="91"/>
      <c r="U29" s="91"/>
      <c r="V29" s="91"/>
      <c r="W29" s="91"/>
      <c r="X29" s="91"/>
      <c r="Y29" s="91"/>
      <c r="Z29" s="91"/>
      <c r="AA29" s="91"/>
      <c r="AB29" s="91"/>
      <c r="AC29" s="91"/>
      <c r="AD29" s="91"/>
      <c r="AE29" s="91"/>
    </row>
    <row r="30" spans="1:31" s="2" customFormat="1" ht="6.9" customHeight="1">
      <c r="A30" s="30"/>
      <c r="B30" s="273"/>
      <c r="C30" s="275"/>
      <c r="D30" s="275"/>
      <c r="E30" s="275"/>
      <c r="F30" s="275"/>
      <c r="G30" s="275"/>
      <c r="H30" s="275"/>
      <c r="I30" s="275"/>
      <c r="J30" s="275"/>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25.35" customHeight="1">
      <c r="A32" s="30"/>
      <c r="B32" s="273"/>
      <c r="C32" s="275"/>
      <c r="D32" s="348" t="s">
        <v>37</v>
      </c>
      <c r="E32" s="275"/>
      <c r="F32" s="275"/>
      <c r="G32" s="275"/>
      <c r="H32" s="275"/>
      <c r="I32" s="275"/>
      <c r="J32" s="290">
        <f>ROUND(J90,2)</f>
        <v>0</v>
      </c>
      <c r="K32" s="275"/>
      <c r="L32" s="90"/>
      <c r="S32" s="30"/>
      <c r="T32" s="30"/>
      <c r="U32" s="30"/>
      <c r="V32" s="30"/>
      <c r="W32" s="30"/>
      <c r="X32" s="30"/>
      <c r="Y32" s="30"/>
      <c r="Z32" s="30"/>
      <c r="AA32" s="30"/>
      <c r="AB32" s="30"/>
      <c r="AC32" s="30"/>
      <c r="AD32" s="30"/>
      <c r="AE32" s="30"/>
    </row>
    <row r="33" spans="1:31" s="2" customFormat="1" ht="6.9" customHeight="1">
      <c r="A33" s="30"/>
      <c r="B33" s="273"/>
      <c r="C33" s="275"/>
      <c r="D33" s="347"/>
      <c r="E33" s="347"/>
      <c r="F33" s="347"/>
      <c r="G33" s="347"/>
      <c r="H33" s="347"/>
      <c r="I33" s="347"/>
      <c r="J33" s="347"/>
      <c r="K33" s="347"/>
      <c r="L33" s="90"/>
      <c r="S33" s="30"/>
      <c r="T33" s="30"/>
      <c r="U33" s="30"/>
      <c r="V33" s="30"/>
      <c r="W33" s="30"/>
      <c r="X33" s="30"/>
      <c r="Y33" s="30"/>
      <c r="Z33" s="30"/>
      <c r="AA33" s="30"/>
      <c r="AB33" s="30"/>
      <c r="AC33" s="30"/>
      <c r="AD33" s="30"/>
      <c r="AE33" s="30"/>
    </row>
    <row r="34" spans="1:31" s="2" customFormat="1" ht="14.4" customHeight="1">
      <c r="A34" s="30"/>
      <c r="B34" s="273"/>
      <c r="C34" s="275"/>
      <c r="D34" s="275"/>
      <c r="E34" s="275"/>
      <c r="F34" s="349" t="s">
        <v>39</v>
      </c>
      <c r="G34" s="275"/>
      <c r="H34" s="275"/>
      <c r="I34" s="349" t="s">
        <v>38</v>
      </c>
      <c r="J34" s="349" t="s">
        <v>40</v>
      </c>
      <c r="K34" s="275"/>
      <c r="L34" s="90"/>
      <c r="S34" s="30"/>
      <c r="T34" s="30"/>
      <c r="U34" s="30"/>
      <c r="V34" s="30"/>
      <c r="W34" s="30"/>
      <c r="X34" s="30"/>
      <c r="Y34" s="30"/>
      <c r="Z34" s="30"/>
      <c r="AA34" s="30"/>
      <c r="AB34" s="30"/>
      <c r="AC34" s="30"/>
      <c r="AD34" s="30"/>
      <c r="AE34" s="30"/>
    </row>
    <row r="35" spans="1:31" s="2" customFormat="1" ht="14.4" customHeight="1">
      <c r="A35" s="30"/>
      <c r="B35" s="273"/>
      <c r="C35" s="275"/>
      <c r="D35" s="350" t="s">
        <v>41</v>
      </c>
      <c r="E35" s="276" t="s">
        <v>42</v>
      </c>
      <c r="F35" s="351">
        <f>ROUND((SUM(BE90:BE115)),2)</f>
        <v>0</v>
      </c>
      <c r="G35" s="275"/>
      <c r="H35" s="275"/>
      <c r="I35" s="352">
        <v>0.21</v>
      </c>
      <c r="J35" s="351">
        <f>ROUND(((SUM(BE90:BE115))*I35),2)</f>
        <v>0</v>
      </c>
      <c r="K35" s="275"/>
      <c r="L35" s="90"/>
      <c r="S35" s="30"/>
      <c r="T35" s="30"/>
      <c r="U35" s="30"/>
      <c r="V35" s="30"/>
      <c r="W35" s="30"/>
      <c r="X35" s="30"/>
      <c r="Y35" s="30"/>
      <c r="Z35" s="30"/>
      <c r="AA35" s="30"/>
      <c r="AB35" s="30"/>
      <c r="AC35" s="30"/>
      <c r="AD35" s="30"/>
      <c r="AE35" s="30"/>
    </row>
    <row r="36" spans="1:31" s="2" customFormat="1" ht="14.4" customHeight="1">
      <c r="A36" s="30"/>
      <c r="B36" s="273"/>
      <c r="C36" s="275"/>
      <c r="D36" s="275"/>
      <c r="E36" s="276" t="s">
        <v>43</v>
      </c>
      <c r="F36" s="351">
        <f>ROUND((SUM(BF90:BF115)),2)</f>
        <v>0</v>
      </c>
      <c r="G36" s="275"/>
      <c r="H36" s="275"/>
      <c r="I36" s="352">
        <v>0.15</v>
      </c>
      <c r="J36" s="351">
        <f>ROUND(((SUM(BF90:BF115))*I36),2)</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44</v>
      </c>
      <c r="F37" s="351">
        <f>ROUND((SUM(BG90:BG115)),2)</f>
        <v>0</v>
      </c>
      <c r="G37" s="275"/>
      <c r="H37" s="275"/>
      <c r="I37" s="352">
        <v>0.21</v>
      </c>
      <c r="J37" s="351">
        <f>0</f>
        <v>0</v>
      </c>
      <c r="K37" s="275"/>
      <c r="L37" s="90"/>
      <c r="S37" s="30"/>
      <c r="T37" s="30"/>
      <c r="U37" s="30"/>
      <c r="V37" s="30"/>
      <c r="W37" s="30"/>
      <c r="X37" s="30"/>
      <c r="Y37" s="30"/>
      <c r="Z37" s="30"/>
      <c r="AA37" s="30"/>
      <c r="AB37" s="30"/>
      <c r="AC37" s="30"/>
      <c r="AD37" s="30"/>
      <c r="AE37" s="30"/>
    </row>
    <row r="38" spans="1:31" s="2" customFormat="1" ht="14.4" customHeight="1" hidden="1">
      <c r="A38" s="30"/>
      <c r="B38" s="273"/>
      <c r="C38" s="275"/>
      <c r="D38" s="275"/>
      <c r="E38" s="276" t="s">
        <v>45</v>
      </c>
      <c r="F38" s="351">
        <f>ROUND((SUM(BH90:BH115)),2)</f>
        <v>0</v>
      </c>
      <c r="G38" s="275"/>
      <c r="H38" s="275"/>
      <c r="I38" s="352">
        <v>0.15</v>
      </c>
      <c r="J38" s="351">
        <f>0</f>
        <v>0</v>
      </c>
      <c r="K38" s="275"/>
      <c r="L38" s="90"/>
      <c r="S38" s="30"/>
      <c r="T38" s="30"/>
      <c r="U38" s="30"/>
      <c r="V38" s="30"/>
      <c r="W38" s="30"/>
      <c r="X38" s="30"/>
      <c r="Y38" s="30"/>
      <c r="Z38" s="30"/>
      <c r="AA38" s="30"/>
      <c r="AB38" s="30"/>
      <c r="AC38" s="30"/>
      <c r="AD38" s="30"/>
      <c r="AE38" s="30"/>
    </row>
    <row r="39" spans="1:31" s="2" customFormat="1" ht="14.4" customHeight="1" hidden="1">
      <c r="A39" s="30"/>
      <c r="B39" s="273"/>
      <c r="C39" s="275"/>
      <c r="D39" s="275"/>
      <c r="E39" s="276" t="s">
        <v>46</v>
      </c>
      <c r="F39" s="351">
        <f>ROUND((SUM(BI90:BI115)),2)</f>
        <v>0</v>
      </c>
      <c r="G39" s="275"/>
      <c r="H39" s="275"/>
      <c r="I39" s="352">
        <v>0</v>
      </c>
      <c r="J39" s="351">
        <f>0</f>
        <v>0</v>
      </c>
      <c r="K39" s="275"/>
      <c r="L39" s="90"/>
      <c r="S39" s="30"/>
      <c r="T39" s="30"/>
      <c r="U39" s="30"/>
      <c r="V39" s="30"/>
      <c r="W39" s="30"/>
      <c r="X39" s="30"/>
      <c r="Y39" s="30"/>
      <c r="Z39" s="30"/>
      <c r="AA39" s="30"/>
      <c r="AB39" s="30"/>
      <c r="AC39" s="30"/>
      <c r="AD39" s="30"/>
      <c r="AE39" s="30"/>
    </row>
    <row r="40" spans="1:31" s="2" customFormat="1" ht="6.9" customHeight="1">
      <c r="A40" s="30"/>
      <c r="B40" s="273"/>
      <c r="C40" s="275"/>
      <c r="D40" s="275"/>
      <c r="E40" s="275"/>
      <c r="F40" s="275"/>
      <c r="G40" s="275"/>
      <c r="H40" s="275"/>
      <c r="I40" s="275"/>
      <c r="J40" s="275"/>
      <c r="K40" s="275"/>
      <c r="L40" s="90"/>
      <c r="S40" s="30"/>
      <c r="T40" s="30"/>
      <c r="U40" s="30"/>
      <c r="V40" s="30"/>
      <c r="W40" s="30"/>
      <c r="X40" s="30"/>
      <c r="Y40" s="30"/>
      <c r="Z40" s="30"/>
      <c r="AA40" s="30"/>
      <c r="AB40" s="30"/>
      <c r="AC40" s="30"/>
      <c r="AD40" s="30"/>
      <c r="AE40" s="30"/>
    </row>
    <row r="41" spans="1:31" s="2" customFormat="1" ht="25.35" customHeight="1">
      <c r="A41" s="30"/>
      <c r="B41" s="273"/>
      <c r="C41" s="287"/>
      <c r="D41" s="353" t="s">
        <v>47</v>
      </c>
      <c r="E41" s="354"/>
      <c r="F41" s="354"/>
      <c r="G41" s="355" t="s">
        <v>48</v>
      </c>
      <c r="H41" s="356" t="s">
        <v>49</v>
      </c>
      <c r="I41" s="354"/>
      <c r="J41" s="357">
        <f>SUM(J32:J39)</f>
        <v>0</v>
      </c>
      <c r="K41" s="358"/>
      <c r="L41" s="90"/>
      <c r="S41" s="30"/>
      <c r="T41" s="30"/>
      <c r="U41" s="30"/>
      <c r="V41" s="30"/>
      <c r="W41" s="30"/>
      <c r="X41" s="30"/>
      <c r="Y41" s="30"/>
      <c r="Z41" s="30"/>
      <c r="AA41" s="30"/>
      <c r="AB41" s="30"/>
      <c r="AC41" s="30"/>
      <c r="AD41" s="30"/>
      <c r="AE41" s="30"/>
    </row>
    <row r="42" spans="1:31" s="2" customFormat="1" ht="14.4" customHeight="1">
      <c r="A42" s="30"/>
      <c r="B42" s="301"/>
      <c r="C42" s="302"/>
      <c r="D42" s="302"/>
      <c r="E42" s="302"/>
      <c r="F42" s="302"/>
      <c r="G42" s="302"/>
      <c r="H42" s="302"/>
      <c r="I42" s="302"/>
      <c r="J42" s="302"/>
      <c r="K42" s="302"/>
      <c r="L42" s="90"/>
      <c r="S42" s="30"/>
      <c r="T42" s="30"/>
      <c r="U42" s="30"/>
      <c r="V42" s="30"/>
      <c r="W42" s="30"/>
      <c r="X42" s="30"/>
      <c r="Y42" s="30"/>
      <c r="Z42" s="30"/>
      <c r="AA42" s="30"/>
      <c r="AB42" s="30"/>
      <c r="AC42" s="30"/>
      <c r="AD42" s="30"/>
      <c r="AE42" s="30"/>
    </row>
    <row r="43" spans="2:11" ht="12">
      <c r="B43" s="280"/>
      <c r="C43" s="280"/>
      <c r="D43" s="280"/>
      <c r="E43" s="280"/>
      <c r="F43" s="280"/>
      <c r="G43" s="280"/>
      <c r="H43" s="280"/>
      <c r="I43" s="280"/>
      <c r="J43" s="280"/>
      <c r="K43" s="280"/>
    </row>
    <row r="44" spans="2:11" ht="12">
      <c r="B44" s="280"/>
      <c r="C44" s="280"/>
      <c r="D44" s="280"/>
      <c r="E44" s="280"/>
      <c r="F44" s="280"/>
      <c r="G44" s="280"/>
      <c r="H44" s="280"/>
      <c r="I44" s="280"/>
      <c r="J44" s="280"/>
      <c r="K44" s="280"/>
    </row>
    <row r="45" spans="2:11" ht="12">
      <c r="B45" s="280"/>
      <c r="C45" s="280"/>
      <c r="D45" s="280"/>
      <c r="E45" s="280"/>
      <c r="F45" s="280"/>
      <c r="G45" s="280"/>
      <c r="H45" s="280"/>
      <c r="I45" s="280"/>
      <c r="J45" s="280"/>
      <c r="K45" s="280"/>
    </row>
    <row r="46" spans="1:31" s="2" customFormat="1" ht="6.9" customHeight="1">
      <c r="A46" s="30"/>
      <c r="B46" s="271"/>
      <c r="C46" s="272"/>
      <c r="D46" s="272"/>
      <c r="E46" s="272"/>
      <c r="F46" s="272"/>
      <c r="G46" s="272"/>
      <c r="H46" s="272"/>
      <c r="I46" s="272"/>
      <c r="J46" s="272"/>
      <c r="K46" s="272"/>
      <c r="L46" s="90"/>
      <c r="S46" s="30"/>
      <c r="T46" s="30"/>
      <c r="U46" s="30"/>
      <c r="V46" s="30"/>
      <c r="W46" s="30"/>
      <c r="X46" s="30"/>
      <c r="Y46" s="30"/>
      <c r="Z46" s="30"/>
      <c r="AA46" s="30"/>
      <c r="AB46" s="30"/>
      <c r="AC46" s="30"/>
      <c r="AD46" s="30"/>
      <c r="AE46" s="30"/>
    </row>
    <row r="47" spans="1:31" s="2" customFormat="1" ht="24.9" customHeight="1">
      <c r="A47" s="30"/>
      <c r="B47" s="273"/>
      <c r="C47" s="274" t="s">
        <v>113</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6.9" customHeight="1">
      <c r="A48" s="30"/>
      <c r="B48" s="273"/>
      <c r="C48" s="275"/>
      <c r="D48" s="275"/>
      <c r="E48" s="275"/>
      <c r="F48" s="275"/>
      <c r="G48" s="275"/>
      <c r="H48" s="275"/>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17</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77" t="str">
        <f>E7</f>
        <v>Malý Pěčín, rybník na p.č.432 - obnova nefunkčních objektů a odbahnění</v>
      </c>
      <c r="F50" s="278"/>
      <c r="G50" s="278"/>
      <c r="H50" s="278"/>
      <c r="I50" s="275"/>
      <c r="J50" s="275"/>
      <c r="K50" s="275"/>
      <c r="L50" s="90"/>
      <c r="S50" s="30"/>
      <c r="T50" s="30"/>
      <c r="U50" s="30"/>
      <c r="V50" s="30"/>
      <c r="W50" s="30"/>
      <c r="X50" s="30"/>
      <c r="Y50" s="30"/>
      <c r="Z50" s="30"/>
      <c r="AA50" s="30"/>
      <c r="AB50" s="30"/>
      <c r="AC50" s="30"/>
      <c r="AD50" s="30"/>
      <c r="AE50" s="30"/>
    </row>
    <row r="51" spans="2:12" s="1" customFormat="1" ht="12" customHeight="1">
      <c r="B51" s="279"/>
      <c r="C51" s="276" t="s">
        <v>109</v>
      </c>
      <c r="D51" s="280"/>
      <c r="E51" s="280"/>
      <c r="F51" s="280"/>
      <c r="G51" s="280"/>
      <c r="H51" s="280"/>
      <c r="I51" s="280"/>
      <c r="J51" s="280"/>
      <c r="K51" s="280"/>
      <c r="L51" s="20"/>
    </row>
    <row r="52" spans="1:31" s="2" customFormat="1" ht="16.5" customHeight="1">
      <c r="A52" s="30"/>
      <c r="B52" s="273"/>
      <c r="C52" s="275"/>
      <c r="D52" s="275"/>
      <c r="E52" s="277" t="s">
        <v>110</v>
      </c>
      <c r="F52" s="281"/>
      <c r="G52" s="281"/>
      <c r="H52" s="281"/>
      <c r="I52" s="275"/>
      <c r="J52" s="275"/>
      <c r="K52" s="275"/>
      <c r="L52" s="90"/>
      <c r="S52" s="30"/>
      <c r="T52" s="30"/>
      <c r="U52" s="30"/>
      <c r="V52" s="30"/>
      <c r="W52" s="30"/>
      <c r="X52" s="30"/>
      <c r="Y52" s="30"/>
      <c r="Z52" s="30"/>
      <c r="AA52" s="30"/>
      <c r="AB52" s="30"/>
      <c r="AC52" s="30"/>
      <c r="AD52" s="30"/>
      <c r="AE52" s="30"/>
    </row>
    <row r="53" spans="1:31" s="2" customFormat="1" ht="12" customHeight="1">
      <c r="A53" s="30"/>
      <c r="B53" s="273"/>
      <c r="C53" s="276" t="s">
        <v>111</v>
      </c>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16.5" customHeight="1">
      <c r="A54" s="30"/>
      <c r="B54" s="273"/>
      <c r="C54" s="275"/>
      <c r="D54" s="275"/>
      <c r="E54" s="282" t="str">
        <f>E11</f>
        <v>5 - rekonstrukce nátokových objektů</v>
      </c>
      <c r="F54" s="281"/>
      <c r="G54" s="281"/>
      <c r="H54" s="281"/>
      <c r="I54" s="275"/>
      <c r="J54" s="275"/>
      <c r="K54" s="275"/>
      <c r="L54" s="90"/>
      <c r="S54" s="30"/>
      <c r="T54" s="30"/>
      <c r="U54" s="30"/>
      <c r="V54" s="30"/>
      <c r="W54" s="30"/>
      <c r="X54" s="30"/>
      <c r="Y54" s="30"/>
      <c r="Z54" s="30"/>
      <c r="AA54" s="30"/>
      <c r="AB54" s="30"/>
      <c r="AC54" s="30"/>
      <c r="AD54" s="30"/>
      <c r="AE54" s="30"/>
    </row>
    <row r="55" spans="1:31" s="2" customFormat="1" ht="6.9" customHeight="1">
      <c r="A55" s="30"/>
      <c r="B55" s="273"/>
      <c r="C55" s="275"/>
      <c r="D55" s="275"/>
      <c r="E55" s="275"/>
      <c r="F55" s="275"/>
      <c r="G55" s="275"/>
      <c r="H55" s="275"/>
      <c r="I55" s="275"/>
      <c r="J55" s="275"/>
      <c r="K55" s="275"/>
      <c r="L55" s="90"/>
      <c r="S55" s="30"/>
      <c r="T55" s="30"/>
      <c r="U55" s="30"/>
      <c r="V55" s="30"/>
      <c r="W55" s="30"/>
      <c r="X55" s="30"/>
      <c r="Y55" s="30"/>
      <c r="Z55" s="30"/>
      <c r="AA55" s="30"/>
      <c r="AB55" s="30"/>
      <c r="AC55" s="30"/>
      <c r="AD55" s="30"/>
      <c r="AE55" s="30"/>
    </row>
    <row r="56" spans="1:31" s="2" customFormat="1" ht="12" customHeight="1">
      <c r="A56" s="30"/>
      <c r="B56" s="273"/>
      <c r="C56" s="276" t="s">
        <v>22</v>
      </c>
      <c r="D56" s="275"/>
      <c r="E56" s="275"/>
      <c r="F56" s="283" t="str">
        <f>F14</f>
        <v>Malý Pěčín</v>
      </c>
      <c r="G56" s="275"/>
      <c r="H56" s="275"/>
      <c r="I56" s="276" t="s">
        <v>24</v>
      </c>
      <c r="J56" s="284">
        <f>IF(J14="","",J14)</f>
        <v>43692</v>
      </c>
      <c r="K56" s="275"/>
      <c r="L56" s="90"/>
      <c r="S56" s="30"/>
      <c r="T56" s="30"/>
      <c r="U56" s="30"/>
      <c r="V56" s="30"/>
      <c r="W56" s="30"/>
      <c r="X56" s="30"/>
      <c r="Y56" s="30"/>
      <c r="Z56" s="30"/>
      <c r="AA56" s="30"/>
      <c r="AB56" s="30"/>
      <c r="AC56" s="30"/>
      <c r="AD56" s="30"/>
      <c r="AE56" s="30"/>
    </row>
    <row r="57" spans="1:31" s="2" customFormat="1" ht="6.9" customHeight="1">
      <c r="A57" s="30"/>
      <c r="B57" s="273"/>
      <c r="C57" s="275"/>
      <c r="D57" s="275"/>
      <c r="E57" s="275"/>
      <c r="F57" s="275"/>
      <c r="G57" s="275"/>
      <c r="H57" s="275"/>
      <c r="I57" s="275"/>
      <c r="J57" s="275"/>
      <c r="K57" s="275"/>
      <c r="L57" s="90"/>
      <c r="S57" s="30"/>
      <c r="T57" s="30"/>
      <c r="U57" s="30"/>
      <c r="V57" s="30"/>
      <c r="W57" s="30"/>
      <c r="X57" s="30"/>
      <c r="Y57" s="30"/>
      <c r="Z57" s="30"/>
      <c r="AA57" s="30"/>
      <c r="AB57" s="30"/>
      <c r="AC57" s="30"/>
      <c r="AD57" s="30"/>
      <c r="AE57" s="30"/>
    </row>
    <row r="58" spans="1:31" s="2" customFormat="1" ht="27.9" customHeight="1">
      <c r="A58" s="30"/>
      <c r="B58" s="273"/>
      <c r="C58" s="276" t="s">
        <v>25</v>
      </c>
      <c r="D58" s="275"/>
      <c r="E58" s="275"/>
      <c r="F58" s="283" t="str">
        <f>E17</f>
        <v xml:space="preserve"> </v>
      </c>
      <c r="G58" s="275"/>
      <c r="H58" s="275"/>
      <c r="I58" s="276" t="s">
        <v>31</v>
      </c>
      <c r="J58" s="285" t="str">
        <f>E23</f>
        <v>Ing. Zdeněk Hejtman</v>
      </c>
      <c r="K58" s="275"/>
      <c r="L58" s="90"/>
      <c r="S58" s="30"/>
      <c r="T58" s="30"/>
      <c r="U58" s="30"/>
      <c r="V58" s="30"/>
      <c r="W58" s="30"/>
      <c r="X58" s="30"/>
      <c r="Y58" s="30"/>
      <c r="Z58" s="30"/>
      <c r="AA58" s="30"/>
      <c r="AB58" s="30"/>
      <c r="AC58" s="30"/>
      <c r="AD58" s="30"/>
      <c r="AE58" s="30"/>
    </row>
    <row r="59" spans="1:31" s="2" customFormat="1" ht="15.15" customHeight="1">
      <c r="A59" s="30"/>
      <c r="B59" s="273"/>
      <c r="C59" s="276" t="s">
        <v>29</v>
      </c>
      <c r="D59" s="275"/>
      <c r="E59" s="275"/>
      <c r="F59" s="283" t="str">
        <f>IF(E20="","",E20)</f>
        <v>='Rekapitulace stavby'!E14</v>
      </c>
      <c r="G59" s="275"/>
      <c r="H59" s="275"/>
      <c r="I59" s="276" t="s">
        <v>34</v>
      </c>
      <c r="J59" s="285" t="str">
        <f>E26</f>
        <v xml:space="preserve"> </v>
      </c>
      <c r="K59" s="275"/>
      <c r="L59" s="90"/>
      <c r="S59" s="30"/>
      <c r="T59" s="30"/>
      <c r="U59" s="30"/>
      <c r="V59" s="30"/>
      <c r="W59" s="30"/>
      <c r="X59" s="30"/>
      <c r="Y59" s="30"/>
      <c r="Z59" s="30"/>
      <c r="AA59" s="30"/>
      <c r="AB59" s="30"/>
      <c r="AC59" s="30"/>
      <c r="AD59" s="30"/>
      <c r="AE59" s="30"/>
    </row>
    <row r="60" spans="1:31" s="2" customFormat="1" ht="10.35" customHeight="1">
      <c r="A60" s="30"/>
      <c r="B60" s="273"/>
      <c r="C60" s="275"/>
      <c r="D60" s="275"/>
      <c r="E60" s="275"/>
      <c r="F60" s="275"/>
      <c r="G60" s="275"/>
      <c r="H60" s="275"/>
      <c r="I60" s="275"/>
      <c r="J60" s="275"/>
      <c r="K60" s="275"/>
      <c r="L60" s="90"/>
      <c r="S60" s="30"/>
      <c r="T60" s="30"/>
      <c r="U60" s="30"/>
      <c r="V60" s="30"/>
      <c r="W60" s="30"/>
      <c r="X60" s="30"/>
      <c r="Y60" s="30"/>
      <c r="Z60" s="30"/>
      <c r="AA60" s="30"/>
      <c r="AB60" s="30"/>
      <c r="AC60" s="30"/>
      <c r="AD60" s="30"/>
      <c r="AE60" s="30"/>
    </row>
    <row r="61" spans="1:31" s="2" customFormat="1" ht="29.25" customHeight="1">
      <c r="A61" s="30"/>
      <c r="B61" s="273"/>
      <c r="C61" s="286" t="s">
        <v>114</v>
      </c>
      <c r="D61" s="287"/>
      <c r="E61" s="287"/>
      <c r="F61" s="287"/>
      <c r="G61" s="287"/>
      <c r="H61" s="287"/>
      <c r="I61" s="287"/>
      <c r="J61" s="288" t="s">
        <v>115</v>
      </c>
      <c r="K61" s="287"/>
      <c r="L61" s="90"/>
      <c r="S61" s="30"/>
      <c r="T61" s="30"/>
      <c r="U61" s="30"/>
      <c r="V61" s="30"/>
      <c r="W61" s="30"/>
      <c r="X61" s="30"/>
      <c r="Y61" s="30"/>
      <c r="Z61" s="30"/>
      <c r="AA61" s="30"/>
      <c r="AB61" s="30"/>
      <c r="AC61" s="30"/>
      <c r="AD61" s="30"/>
      <c r="AE61" s="30"/>
    </row>
    <row r="62" spans="1:31" s="2" customFormat="1" ht="10.35" customHeight="1">
      <c r="A62" s="30"/>
      <c r="B62" s="273"/>
      <c r="C62" s="275"/>
      <c r="D62" s="275"/>
      <c r="E62" s="275"/>
      <c r="F62" s="275"/>
      <c r="G62" s="275"/>
      <c r="H62" s="275"/>
      <c r="I62" s="275"/>
      <c r="J62" s="275"/>
      <c r="K62" s="275"/>
      <c r="L62" s="90"/>
      <c r="S62" s="30"/>
      <c r="T62" s="30"/>
      <c r="U62" s="30"/>
      <c r="V62" s="30"/>
      <c r="W62" s="30"/>
      <c r="X62" s="30"/>
      <c r="Y62" s="30"/>
      <c r="Z62" s="30"/>
      <c r="AA62" s="30"/>
      <c r="AB62" s="30"/>
      <c r="AC62" s="30"/>
      <c r="AD62" s="30"/>
      <c r="AE62" s="30"/>
    </row>
    <row r="63" spans="1:47" s="2" customFormat="1" ht="22.95" customHeight="1">
      <c r="A63" s="30"/>
      <c r="B63" s="273"/>
      <c r="C63" s="289" t="s">
        <v>69</v>
      </c>
      <c r="D63" s="275"/>
      <c r="E63" s="275"/>
      <c r="F63" s="275"/>
      <c r="G63" s="275"/>
      <c r="H63" s="275"/>
      <c r="I63" s="275"/>
      <c r="J63" s="290">
        <f>J90</f>
        <v>0</v>
      </c>
      <c r="K63" s="275"/>
      <c r="L63" s="90"/>
      <c r="S63" s="30"/>
      <c r="T63" s="30"/>
      <c r="U63" s="30"/>
      <c r="V63" s="30"/>
      <c r="W63" s="30"/>
      <c r="X63" s="30"/>
      <c r="Y63" s="30"/>
      <c r="Z63" s="30"/>
      <c r="AA63" s="30"/>
      <c r="AB63" s="30"/>
      <c r="AC63" s="30"/>
      <c r="AD63" s="30"/>
      <c r="AE63" s="30"/>
      <c r="AU63" s="17" t="s">
        <v>116</v>
      </c>
    </row>
    <row r="64" spans="2:12" s="9" customFormat="1" ht="24.9" customHeight="1">
      <c r="B64" s="291"/>
      <c r="C64" s="292"/>
      <c r="D64" s="293" t="s">
        <v>117</v>
      </c>
      <c r="E64" s="294"/>
      <c r="F64" s="294"/>
      <c r="G64" s="294"/>
      <c r="H64" s="294"/>
      <c r="I64" s="294"/>
      <c r="J64" s="295">
        <f>J91</f>
        <v>0</v>
      </c>
      <c r="K64" s="292"/>
      <c r="L64" s="93"/>
    </row>
    <row r="65" spans="2:12" s="10" customFormat="1" ht="19.95" customHeight="1">
      <c r="B65" s="296"/>
      <c r="C65" s="297"/>
      <c r="D65" s="298" t="s">
        <v>118</v>
      </c>
      <c r="E65" s="299"/>
      <c r="F65" s="299"/>
      <c r="G65" s="299"/>
      <c r="H65" s="299"/>
      <c r="I65" s="299"/>
      <c r="J65" s="300">
        <f>J92</f>
        <v>0</v>
      </c>
      <c r="K65" s="297"/>
      <c r="L65" s="94"/>
    </row>
    <row r="66" spans="2:12" s="10" customFormat="1" ht="19.95" customHeight="1">
      <c r="B66" s="296"/>
      <c r="C66" s="297"/>
      <c r="D66" s="298" t="s">
        <v>368</v>
      </c>
      <c r="E66" s="299"/>
      <c r="F66" s="299"/>
      <c r="G66" s="299"/>
      <c r="H66" s="299"/>
      <c r="I66" s="299"/>
      <c r="J66" s="300">
        <f>J98</f>
        <v>0</v>
      </c>
      <c r="K66" s="297"/>
      <c r="L66" s="94"/>
    </row>
    <row r="67" spans="2:12" s="10" customFormat="1" ht="19.95" customHeight="1">
      <c r="B67" s="296"/>
      <c r="C67" s="297"/>
      <c r="D67" s="298" t="s">
        <v>119</v>
      </c>
      <c r="E67" s="299"/>
      <c r="F67" s="299"/>
      <c r="G67" s="299"/>
      <c r="H67" s="299"/>
      <c r="I67" s="299"/>
      <c r="J67" s="300">
        <f>J107</f>
        <v>0</v>
      </c>
      <c r="K67" s="297"/>
      <c r="L67" s="94"/>
    </row>
    <row r="68" spans="2:12" s="10" customFormat="1" ht="19.95" customHeight="1">
      <c r="B68" s="296"/>
      <c r="C68" s="297"/>
      <c r="D68" s="298" t="s">
        <v>122</v>
      </c>
      <c r="E68" s="299"/>
      <c r="F68" s="299"/>
      <c r="G68" s="299"/>
      <c r="H68" s="299"/>
      <c r="I68" s="299"/>
      <c r="J68" s="300">
        <f>J114</f>
        <v>0</v>
      </c>
      <c r="K68" s="297"/>
      <c r="L68" s="94"/>
    </row>
    <row r="69" spans="1:31" s="2" customFormat="1" ht="21.75" customHeight="1">
      <c r="A69" s="30"/>
      <c r="B69" s="273"/>
      <c r="C69" s="275"/>
      <c r="D69" s="275"/>
      <c r="E69" s="275"/>
      <c r="F69" s="275"/>
      <c r="G69" s="275"/>
      <c r="H69" s="275"/>
      <c r="I69" s="275"/>
      <c r="J69" s="275"/>
      <c r="K69" s="275"/>
      <c r="L69" s="90"/>
      <c r="S69" s="30"/>
      <c r="T69" s="30"/>
      <c r="U69" s="30"/>
      <c r="V69" s="30"/>
      <c r="W69" s="30"/>
      <c r="X69" s="30"/>
      <c r="Y69" s="30"/>
      <c r="Z69" s="30"/>
      <c r="AA69" s="30"/>
      <c r="AB69" s="30"/>
      <c r="AC69" s="30"/>
      <c r="AD69" s="30"/>
      <c r="AE69" s="30"/>
    </row>
    <row r="70" spans="1:31" s="2" customFormat="1" ht="6.9" customHeight="1">
      <c r="A70" s="30"/>
      <c r="B70" s="301"/>
      <c r="C70" s="302"/>
      <c r="D70" s="302"/>
      <c r="E70" s="302"/>
      <c r="F70" s="302"/>
      <c r="G70" s="302"/>
      <c r="H70" s="302"/>
      <c r="I70" s="302"/>
      <c r="J70" s="302"/>
      <c r="K70" s="302"/>
      <c r="L70" s="90"/>
      <c r="S70" s="30"/>
      <c r="T70" s="30"/>
      <c r="U70" s="30"/>
      <c r="V70" s="30"/>
      <c r="W70" s="30"/>
      <c r="X70" s="30"/>
      <c r="Y70" s="30"/>
      <c r="Z70" s="30"/>
      <c r="AA70" s="30"/>
      <c r="AB70" s="30"/>
      <c r="AC70" s="30"/>
      <c r="AD70" s="30"/>
      <c r="AE70" s="30"/>
    </row>
    <row r="71" spans="2:11" ht="12">
      <c r="B71" s="280"/>
      <c r="C71" s="280"/>
      <c r="D71" s="280"/>
      <c r="E71" s="280"/>
      <c r="F71" s="280"/>
      <c r="G71" s="280"/>
      <c r="H71" s="280"/>
      <c r="I71" s="280"/>
      <c r="J71" s="280"/>
      <c r="K71" s="280"/>
    </row>
    <row r="72" spans="2:11" ht="12">
      <c r="B72" s="280"/>
      <c r="C72" s="280"/>
      <c r="D72" s="280"/>
      <c r="E72" s="280"/>
      <c r="F72" s="280"/>
      <c r="G72" s="280"/>
      <c r="H72" s="280"/>
      <c r="I72" s="280"/>
      <c r="J72" s="280"/>
      <c r="K72" s="280"/>
    </row>
    <row r="73" spans="2:11" ht="12">
      <c r="B73" s="280"/>
      <c r="C73" s="280"/>
      <c r="D73" s="280"/>
      <c r="E73" s="280"/>
      <c r="F73" s="280"/>
      <c r="G73" s="280"/>
      <c r="H73" s="280"/>
      <c r="I73" s="280"/>
      <c r="J73" s="280"/>
      <c r="K73" s="280"/>
    </row>
    <row r="74" spans="1:31" s="2" customFormat="1" ht="6.9" customHeight="1">
      <c r="A74" s="30"/>
      <c r="B74" s="271"/>
      <c r="C74" s="272"/>
      <c r="D74" s="272"/>
      <c r="E74" s="272"/>
      <c r="F74" s="272"/>
      <c r="G74" s="272"/>
      <c r="H74" s="272"/>
      <c r="I74" s="272"/>
      <c r="J74" s="272"/>
      <c r="K74" s="272"/>
      <c r="L74" s="90"/>
      <c r="S74" s="30"/>
      <c r="T74" s="30"/>
      <c r="U74" s="30"/>
      <c r="V74" s="30"/>
      <c r="W74" s="30"/>
      <c r="X74" s="30"/>
      <c r="Y74" s="30"/>
      <c r="Z74" s="30"/>
      <c r="AA74" s="30"/>
      <c r="AB74" s="30"/>
      <c r="AC74" s="30"/>
      <c r="AD74" s="30"/>
      <c r="AE74" s="30"/>
    </row>
    <row r="75" spans="1:31" s="2" customFormat="1" ht="24.9" customHeight="1">
      <c r="A75" s="30"/>
      <c r="B75" s="273"/>
      <c r="C75" s="274" t="s">
        <v>123</v>
      </c>
      <c r="D75" s="275"/>
      <c r="E75" s="275"/>
      <c r="F75" s="275"/>
      <c r="G75" s="275"/>
      <c r="H75" s="275"/>
      <c r="I75" s="275"/>
      <c r="J75" s="275"/>
      <c r="K75" s="275"/>
      <c r="L75" s="90"/>
      <c r="S75" s="30"/>
      <c r="T75" s="30"/>
      <c r="U75" s="30"/>
      <c r="V75" s="30"/>
      <c r="W75" s="30"/>
      <c r="X75" s="30"/>
      <c r="Y75" s="30"/>
      <c r="Z75" s="30"/>
      <c r="AA75" s="30"/>
      <c r="AB75" s="30"/>
      <c r="AC75" s="30"/>
      <c r="AD75" s="30"/>
      <c r="AE75" s="30"/>
    </row>
    <row r="76" spans="1:31" s="2" customFormat="1" ht="6.9" customHeight="1">
      <c r="A76" s="30"/>
      <c r="B76" s="273"/>
      <c r="C76" s="275"/>
      <c r="D76" s="275"/>
      <c r="E76" s="275"/>
      <c r="F76" s="275"/>
      <c r="G76" s="275"/>
      <c r="H76" s="275"/>
      <c r="I76" s="275"/>
      <c r="J76" s="275"/>
      <c r="K76" s="275"/>
      <c r="L76" s="90"/>
      <c r="S76" s="30"/>
      <c r="T76" s="30"/>
      <c r="U76" s="30"/>
      <c r="V76" s="30"/>
      <c r="W76" s="30"/>
      <c r="X76" s="30"/>
      <c r="Y76" s="30"/>
      <c r="Z76" s="30"/>
      <c r="AA76" s="30"/>
      <c r="AB76" s="30"/>
      <c r="AC76" s="30"/>
      <c r="AD76" s="30"/>
      <c r="AE76" s="30"/>
    </row>
    <row r="77" spans="1:31" s="2" customFormat="1" ht="12" customHeight="1">
      <c r="A77" s="30"/>
      <c r="B77" s="273"/>
      <c r="C77" s="276" t="s">
        <v>17</v>
      </c>
      <c r="D77" s="275"/>
      <c r="E77" s="275"/>
      <c r="F77" s="275"/>
      <c r="G77" s="275"/>
      <c r="H77" s="275"/>
      <c r="I77" s="275"/>
      <c r="J77" s="275"/>
      <c r="K77" s="275"/>
      <c r="L77" s="90"/>
      <c r="S77" s="30"/>
      <c r="T77" s="30"/>
      <c r="U77" s="30"/>
      <c r="V77" s="30"/>
      <c r="W77" s="30"/>
      <c r="X77" s="30"/>
      <c r="Y77" s="30"/>
      <c r="Z77" s="30"/>
      <c r="AA77" s="30"/>
      <c r="AB77" s="30"/>
      <c r="AC77" s="30"/>
      <c r="AD77" s="30"/>
      <c r="AE77" s="30"/>
    </row>
    <row r="78" spans="1:31" s="2" customFormat="1" ht="16.5" customHeight="1">
      <c r="A78" s="30"/>
      <c r="B78" s="273"/>
      <c r="C78" s="275"/>
      <c r="D78" s="275"/>
      <c r="E78" s="277" t="str">
        <f>E7</f>
        <v>Malý Pěčín, rybník na p.č.432 - obnova nefunkčních objektů a odbahnění</v>
      </c>
      <c r="F78" s="278"/>
      <c r="G78" s="278"/>
      <c r="H78" s="278"/>
      <c r="I78" s="275"/>
      <c r="J78" s="275"/>
      <c r="K78" s="275"/>
      <c r="L78" s="90"/>
      <c r="S78" s="30"/>
      <c r="T78" s="30"/>
      <c r="U78" s="30"/>
      <c r="V78" s="30"/>
      <c r="W78" s="30"/>
      <c r="X78" s="30"/>
      <c r="Y78" s="30"/>
      <c r="Z78" s="30"/>
      <c r="AA78" s="30"/>
      <c r="AB78" s="30"/>
      <c r="AC78" s="30"/>
      <c r="AD78" s="30"/>
      <c r="AE78" s="30"/>
    </row>
    <row r="79" spans="2:12" s="1" customFormat="1" ht="12" customHeight="1">
      <c r="B79" s="279"/>
      <c r="C79" s="276" t="s">
        <v>109</v>
      </c>
      <c r="D79" s="280"/>
      <c r="E79" s="280"/>
      <c r="F79" s="280"/>
      <c r="G79" s="280"/>
      <c r="H79" s="280"/>
      <c r="I79" s="280"/>
      <c r="J79" s="280"/>
      <c r="K79" s="280"/>
      <c r="L79" s="20"/>
    </row>
    <row r="80" spans="1:31" s="2" customFormat="1" ht="16.5" customHeight="1">
      <c r="A80" s="30"/>
      <c r="B80" s="273"/>
      <c r="C80" s="275"/>
      <c r="D80" s="275"/>
      <c r="E80" s="277" t="s">
        <v>110</v>
      </c>
      <c r="F80" s="281"/>
      <c r="G80" s="281"/>
      <c r="H80" s="281"/>
      <c r="I80" s="275"/>
      <c r="J80" s="275"/>
      <c r="K80" s="275"/>
      <c r="L80" s="90"/>
      <c r="S80" s="30"/>
      <c r="T80" s="30"/>
      <c r="U80" s="30"/>
      <c r="V80" s="30"/>
      <c r="W80" s="30"/>
      <c r="X80" s="30"/>
      <c r="Y80" s="30"/>
      <c r="Z80" s="30"/>
      <c r="AA80" s="30"/>
      <c r="AB80" s="30"/>
      <c r="AC80" s="30"/>
      <c r="AD80" s="30"/>
      <c r="AE80" s="30"/>
    </row>
    <row r="81" spans="1:31" s="2" customFormat="1" ht="12" customHeight="1">
      <c r="A81" s="30"/>
      <c r="B81" s="273"/>
      <c r="C81" s="276" t="s">
        <v>111</v>
      </c>
      <c r="D81" s="275"/>
      <c r="E81" s="275"/>
      <c r="F81" s="275"/>
      <c r="G81" s="275"/>
      <c r="H81" s="275"/>
      <c r="I81" s="275"/>
      <c r="J81" s="275"/>
      <c r="K81" s="275"/>
      <c r="L81" s="90"/>
      <c r="S81" s="30"/>
      <c r="T81" s="30"/>
      <c r="U81" s="30"/>
      <c r="V81" s="30"/>
      <c r="W81" s="30"/>
      <c r="X81" s="30"/>
      <c r="Y81" s="30"/>
      <c r="Z81" s="30"/>
      <c r="AA81" s="30"/>
      <c r="AB81" s="30"/>
      <c r="AC81" s="30"/>
      <c r="AD81" s="30"/>
      <c r="AE81" s="30"/>
    </row>
    <row r="82" spans="1:31" s="2" customFormat="1" ht="16.5" customHeight="1">
      <c r="A82" s="30"/>
      <c r="B82" s="273"/>
      <c r="C82" s="275"/>
      <c r="D82" s="275"/>
      <c r="E82" s="282" t="str">
        <f>E11</f>
        <v>5 - rekonstrukce nátokových objektů</v>
      </c>
      <c r="F82" s="281"/>
      <c r="G82" s="281"/>
      <c r="H82" s="281"/>
      <c r="I82" s="275"/>
      <c r="J82" s="275"/>
      <c r="K82" s="275"/>
      <c r="L82" s="90"/>
      <c r="S82" s="30"/>
      <c r="T82" s="30"/>
      <c r="U82" s="30"/>
      <c r="V82" s="30"/>
      <c r="W82" s="30"/>
      <c r="X82" s="30"/>
      <c r="Y82" s="30"/>
      <c r="Z82" s="30"/>
      <c r="AA82" s="30"/>
      <c r="AB82" s="30"/>
      <c r="AC82" s="30"/>
      <c r="AD82" s="30"/>
      <c r="AE82" s="30"/>
    </row>
    <row r="83" spans="1:31" s="2" customFormat="1" ht="6.9" customHeight="1">
      <c r="A83" s="30"/>
      <c r="B83" s="273"/>
      <c r="C83" s="275"/>
      <c r="D83" s="275"/>
      <c r="E83" s="275"/>
      <c r="F83" s="275"/>
      <c r="G83" s="275"/>
      <c r="H83" s="275"/>
      <c r="I83" s="275"/>
      <c r="J83" s="275"/>
      <c r="K83" s="275"/>
      <c r="L83" s="90"/>
      <c r="S83" s="30"/>
      <c r="T83" s="30"/>
      <c r="U83" s="30"/>
      <c r="V83" s="30"/>
      <c r="W83" s="30"/>
      <c r="X83" s="30"/>
      <c r="Y83" s="30"/>
      <c r="Z83" s="30"/>
      <c r="AA83" s="30"/>
      <c r="AB83" s="30"/>
      <c r="AC83" s="30"/>
      <c r="AD83" s="30"/>
      <c r="AE83" s="30"/>
    </row>
    <row r="84" spans="1:31" s="2" customFormat="1" ht="12" customHeight="1">
      <c r="A84" s="30"/>
      <c r="B84" s="273"/>
      <c r="C84" s="276" t="s">
        <v>22</v>
      </c>
      <c r="D84" s="275"/>
      <c r="E84" s="275"/>
      <c r="F84" s="283" t="str">
        <f>F14</f>
        <v>Malý Pěčín</v>
      </c>
      <c r="G84" s="275"/>
      <c r="H84" s="275"/>
      <c r="I84" s="276" t="s">
        <v>24</v>
      </c>
      <c r="J84" s="284">
        <f>IF(J14="","",J14)</f>
        <v>43692</v>
      </c>
      <c r="K84" s="275"/>
      <c r="L84" s="90"/>
      <c r="S84" s="30"/>
      <c r="T84" s="30"/>
      <c r="U84" s="30"/>
      <c r="V84" s="30"/>
      <c r="W84" s="30"/>
      <c r="X84" s="30"/>
      <c r="Y84" s="30"/>
      <c r="Z84" s="30"/>
      <c r="AA84" s="30"/>
      <c r="AB84" s="30"/>
      <c r="AC84" s="30"/>
      <c r="AD84" s="30"/>
      <c r="AE84" s="30"/>
    </row>
    <row r="85" spans="1:31" s="2" customFormat="1" ht="6.9" customHeight="1">
      <c r="A85" s="30"/>
      <c r="B85" s="273"/>
      <c r="C85" s="275"/>
      <c r="D85" s="275"/>
      <c r="E85" s="275"/>
      <c r="F85" s="275"/>
      <c r="G85" s="275"/>
      <c r="H85" s="275"/>
      <c r="I85" s="275"/>
      <c r="J85" s="275"/>
      <c r="K85" s="275"/>
      <c r="L85" s="90"/>
      <c r="S85" s="30"/>
      <c r="T85" s="30"/>
      <c r="U85" s="30"/>
      <c r="V85" s="30"/>
      <c r="W85" s="30"/>
      <c r="X85" s="30"/>
      <c r="Y85" s="30"/>
      <c r="Z85" s="30"/>
      <c r="AA85" s="30"/>
      <c r="AB85" s="30"/>
      <c r="AC85" s="30"/>
      <c r="AD85" s="30"/>
      <c r="AE85" s="30"/>
    </row>
    <row r="86" spans="1:31" s="2" customFormat="1" ht="27.9" customHeight="1">
      <c r="A86" s="30"/>
      <c r="B86" s="273"/>
      <c r="C86" s="276" t="s">
        <v>25</v>
      </c>
      <c r="D86" s="275"/>
      <c r="E86" s="275"/>
      <c r="F86" s="283" t="str">
        <f>E17</f>
        <v xml:space="preserve"> </v>
      </c>
      <c r="G86" s="275"/>
      <c r="H86" s="275"/>
      <c r="I86" s="276" t="s">
        <v>31</v>
      </c>
      <c r="J86" s="285" t="str">
        <f>E23</f>
        <v>Ing. Zdeněk Hejtman</v>
      </c>
      <c r="K86" s="275"/>
      <c r="L86" s="90"/>
      <c r="S86" s="30"/>
      <c r="T86" s="30"/>
      <c r="U86" s="30"/>
      <c r="V86" s="30"/>
      <c r="W86" s="30"/>
      <c r="X86" s="30"/>
      <c r="Y86" s="30"/>
      <c r="Z86" s="30"/>
      <c r="AA86" s="30"/>
      <c r="AB86" s="30"/>
      <c r="AC86" s="30"/>
      <c r="AD86" s="30"/>
      <c r="AE86" s="30"/>
    </row>
    <row r="87" spans="1:31" s="2" customFormat="1" ht="15.15" customHeight="1">
      <c r="A87" s="30"/>
      <c r="B87" s="273"/>
      <c r="C87" s="276" t="s">
        <v>29</v>
      </c>
      <c r="D87" s="275"/>
      <c r="E87" s="275"/>
      <c r="F87" s="283" t="str">
        <f>IF(E20="","",E20)</f>
        <v>='Rekapitulace stavby'!E14</v>
      </c>
      <c r="G87" s="275"/>
      <c r="H87" s="275"/>
      <c r="I87" s="276" t="s">
        <v>34</v>
      </c>
      <c r="J87" s="285" t="str">
        <f>E26</f>
        <v xml:space="preserve"> </v>
      </c>
      <c r="K87" s="275"/>
      <c r="L87" s="90"/>
      <c r="S87" s="30"/>
      <c r="T87" s="30"/>
      <c r="U87" s="30"/>
      <c r="V87" s="30"/>
      <c r="W87" s="30"/>
      <c r="X87" s="30"/>
      <c r="Y87" s="30"/>
      <c r="Z87" s="30"/>
      <c r="AA87" s="30"/>
      <c r="AB87" s="30"/>
      <c r="AC87" s="30"/>
      <c r="AD87" s="30"/>
      <c r="AE87" s="30"/>
    </row>
    <row r="88" spans="1:31" s="2" customFormat="1" ht="10.35" customHeight="1">
      <c r="A88" s="30"/>
      <c r="B88" s="273"/>
      <c r="C88" s="275"/>
      <c r="D88" s="275"/>
      <c r="E88" s="275"/>
      <c r="F88" s="275"/>
      <c r="G88" s="275"/>
      <c r="H88" s="275"/>
      <c r="I88" s="275"/>
      <c r="J88" s="275"/>
      <c r="K88" s="275"/>
      <c r="L88" s="90"/>
      <c r="S88" s="30"/>
      <c r="T88" s="30"/>
      <c r="U88" s="30"/>
      <c r="V88" s="30"/>
      <c r="W88" s="30"/>
      <c r="X88" s="30"/>
      <c r="Y88" s="30"/>
      <c r="Z88" s="30"/>
      <c r="AA88" s="30"/>
      <c r="AB88" s="30"/>
      <c r="AC88" s="30"/>
      <c r="AD88" s="30"/>
      <c r="AE88" s="30"/>
    </row>
    <row r="89" spans="1:31" s="11" customFormat="1" ht="29.25" customHeight="1">
      <c r="A89" s="95"/>
      <c r="B89" s="304"/>
      <c r="C89" s="305" t="s">
        <v>124</v>
      </c>
      <c r="D89" s="306" t="s">
        <v>56</v>
      </c>
      <c r="E89" s="306" t="s">
        <v>52</v>
      </c>
      <c r="F89" s="306" t="s">
        <v>53</v>
      </c>
      <c r="G89" s="306" t="s">
        <v>125</v>
      </c>
      <c r="H89" s="306" t="s">
        <v>126</v>
      </c>
      <c r="I89" s="306" t="s">
        <v>127</v>
      </c>
      <c r="J89" s="306" t="s">
        <v>115</v>
      </c>
      <c r="K89" s="307" t="s">
        <v>128</v>
      </c>
      <c r="L89" s="96"/>
      <c r="M89" s="53" t="s">
        <v>3</v>
      </c>
      <c r="N89" s="54" t="s">
        <v>41</v>
      </c>
      <c r="O89" s="54" t="s">
        <v>129</v>
      </c>
      <c r="P89" s="54" t="s">
        <v>130</v>
      </c>
      <c r="Q89" s="54" t="s">
        <v>131</v>
      </c>
      <c r="R89" s="54" t="s">
        <v>132</v>
      </c>
      <c r="S89" s="54" t="s">
        <v>133</v>
      </c>
      <c r="T89" s="55" t="s">
        <v>134</v>
      </c>
      <c r="U89" s="95"/>
      <c r="V89" s="95"/>
      <c r="W89" s="95"/>
      <c r="X89" s="95"/>
      <c r="Y89" s="95"/>
      <c r="Z89" s="95"/>
      <c r="AA89" s="95"/>
      <c r="AB89" s="95"/>
      <c r="AC89" s="95"/>
      <c r="AD89" s="95"/>
      <c r="AE89" s="95"/>
    </row>
    <row r="90" spans="1:63" s="2" customFormat="1" ht="22.95" customHeight="1">
      <c r="A90" s="30"/>
      <c r="B90" s="273"/>
      <c r="C90" s="308" t="s">
        <v>135</v>
      </c>
      <c r="D90" s="275"/>
      <c r="E90" s="275"/>
      <c r="F90" s="275"/>
      <c r="G90" s="275"/>
      <c r="H90" s="275"/>
      <c r="I90" s="275"/>
      <c r="J90" s="309">
        <f>BK90</f>
        <v>0</v>
      </c>
      <c r="K90" s="275"/>
      <c r="L90" s="31"/>
      <c r="M90" s="56"/>
      <c r="N90" s="47"/>
      <c r="O90" s="57"/>
      <c r="P90" s="97">
        <f>P91</f>
        <v>0</v>
      </c>
      <c r="Q90" s="57"/>
      <c r="R90" s="97">
        <f>R91</f>
        <v>9.737587999999999</v>
      </c>
      <c r="S90" s="57"/>
      <c r="T90" s="98">
        <f>T91</f>
        <v>0</v>
      </c>
      <c r="U90" s="30"/>
      <c r="V90" s="30"/>
      <c r="W90" s="30"/>
      <c r="X90" s="30"/>
      <c r="Y90" s="30"/>
      <c r="Z90" s="30"/>
      <c r="AA90" s="30"/>
      <c r="AB90" s="30"/>
      <c r="AC90" s="30"/>
      <c r="AD90" s="30"/>
      <c r="AE90" s="30"/>
      <c r="AT90" s="17" t="s">
        <v>70</v>
      </c>
      <c r="AU90" s="17" t="s">
        <v>116</v>
      </c>
      <c r="BK90" s="99">
        <f>BK91</f>
        <v>0</v>
      </c>
    </row>
    <row r="91" spans="2:63" s="12" customFormat="1" ht="25.95" customHeight="1">
      <c r="B91" s="310"/>
      <c r="C91" s="311"/>
      <c r="D91" s="312" t="s">
        <v>70</v>
      </c>
      <c r="E91" s="313" t="s">
        <v>136</v>
      </c>
      <c r="F91" s="313" t="s">
        <v>137</v>
      </c>
      <c r="G91" s="311"/>
      <c r="H91" s="311"/>
      <c r="I91" s="311"/>
      <c r="J91" s="314">
        <f>BK91</f>
        <v>0</v>
      </c>
      <c r="K91" s="311"/>
      <c r="L91" s="100"/>
      <c r="M91" s="102"/>
      <c r="N91" s="103"/>
      <c r="O91" s="103"/>
      <c r="P91" s="104">
        <f>P92+P98+P107+P114</f>
        <v>0</v>
      </c>
      <c r="Q91" s="103"/>
      <c r="R91" s="104">
        <f>R92+R98+R107+R114</f>
        <v>9.737587999999999</v>
      </c>
      <c r="S91" s="103"/>
      <c r="T91" s="105">
        <f>T92+T98+T107+T114</f>
        <v>0</v>
      </c>
      <c r="AR91" s="101" t="s">
        <v>78</v>
      </c>
      <c r="AT91" s="106" t="s">
        <v>70</v>
      </c>
      <c r="AU91" s="106" t="s">
        <v>71</v>
      </c>
      <c r="AY91" s="101" t="s">
        <v>138</v>
      </c>
      <c r="BK91" s="107">
        <f>BK92+BK98+BK107+BK114</f>
        <v>0</v>
      </c>
    </row>
    <row r="92" spans="2:63" s="12" customFormat="1" ht="22.95" customHeight="1">
      <c r="B92" s="310"/>
      <c r="C92" s="311"/>
      <c r="D92" s="312" t="s">
        <v>70</v>
      </c>
      <c r="E92" s="315" t="s">
        <v>78</v>
      </c>
      <c r="F92" s="315" t="s">
        <v>139</v>
      </c>
      <c r="G92" s="311"/>
      <c r="H92" s="311"/>
      <c r="I92" s="311"/>
      <c r="J92" s="316">
        <f>BK92</f>
        <v>0</v>
      </c>
      <c r="K92" s="311"/>
      <c r="L92" s="100"/>
      <c r="M92" s="102"/>
      <c r="N92" s="103"/>
      <c r="O92" s="103"/>
      <c r="P92" s="104">
        <f>SUM(P93:P97)</f>
        <v>0</v>
      </c>
      <c r="Q92" s="103"/>
      <c r="R92" s="104">
        <f>SUM(R93:R97)</f>
        <v>0</v>
      </c>
      <c r="S92" s="103"/>
      <c r="T92" s="105">
        <f>SUM(T93:T97)</f>
        <v>0</v>
      </c>
      <c r="AR92" s="101" t="s">
        <v>78</v>
      </c>
      <c r="AT92" s="106" t="s">
        <v>70</v>
      </c>
      <c r="AU92" s="106" t="s">
        <v>78</v>
      </c>
      <c r="AY92" s="101" t="s">
        <v>138</v>
      </c>
      <c r="BK92" s="107">
        <f>SUM(BK93:BK97)</f>
        <v>0</v>
      </c>
    </row>
    <row r="93" spans="1:65" s="2" customFormat="1" ht="36" customHeight="1">
      <c r="A93" s="30"/>
      <c r="B93" s="273"/>
      <c r="C93" s="330" t="s">
        <v>78</v>
      </c>
      <c r="D93" s="330" t="s">
        <v>140</v>
      </c>
      <c r="E93" s="331" t="s">
        <v>426</v>
      </c>
      <c r="F93" s="332" t="s">
        <v>427</v>
      </c>
      <c r="G93" s="333" t="s">
        <v>170</v>
      </c>
      <c r="H93" s="334">
        <v>0.563</v>
      </c>
      <c r="I93" s="108"/>
      <c r="J93" s="335">
        <f>ROUND(I93*H93,2)</f>
        <v>0</v>
      </c>
      <c r="K93" s="332" t="s">
        <v>144</v>
      </c>
      <c r="L93" s="31"/>
      <c r="M93" s="109" t="s">
        <v>3</v>
      </c>
      <c r="N93" s="110" t="s">
        <v>42</v>
      </c>
      <c r="O93" s="49"/>
      <c r="P93" s="111">
        <f>O93*H93</f>
        <v>0</v>
      </c>
      <c r="Q93" s="111">
        <v>0</v>
      </c>
      <c r="R93" s="111">
        <f>Q93*H93</f>
        <v>0</v>
      </c>
      <c r="S93" s="111">
        <v>0</v>
      </c>
      <c r="T93" s="112">
        <f>S93*H93</f>
        <v>0</v>
      </c>
      <c r="U93" s="30"/>
      <c r="V93" s="30"/>
      <c r="W93" s="30"/>
      <c r="X93" s="30"/>
      <c r="Y93" s="30"/>
      <c r="Z93" s="30"/>
      <c r="AA93" s="30"/>
      <c r="AB93" s="30"/>
      <c r="AC93" s="30"/>
      <c r="AD93" s="30"/>
      <c r="AE93" s="30"/>
      <c r="AR93" s="113" t="s">
        <v>90</v>
      </c>
      <c r="AT93" s="113" t="s">
        <v>140</v>
      </c>
      <c r="AU93" s="113" t="s">
        <v>80</v>
      </c>
      <c r="AY93" s="17" t="s">
        <v>138</v>
      </c>
      <c r="BE93" s="114">
        <f>IF(N93="základní",J93,0)</f>
        <v>0</v>
      </c>
      <c r="BF93" s="114">
        <f>IF(N93="snížená",J93,0)</f>
        <v>0</v>
      </c>
      <c r="BG93" s="114">
        <f>IF(N93="zákl. přenesená",J93,0)</f>
        <v>0</v>
      </c>
      <c r="BH93" s="114">
        <f>IF(N93="sníž. přenesená",J93,0)</f>
        <v>0</v>
      </c>
      <c r="BI93" s="114">
        <f>IF(N93="nulová",J93,0)</f>
        <v>0</v>
      </c>
      <c r="BJ93" s="17" t="s">
        <v>78</v>
      </c>
      <c r="BK93" s="114">
        <f>ROUND(I93*H93,2)</f>
        <v>0</v>
      </c>
      <c r="BL93" s="17" t="s">
        <v>90</v>
      </c>
      <c r="BM93" s="113" t="s">
        <v>428</v>
      </c>
    </row>
    <row r="94" spans="1:47" s="2" customFormat="1" ht="124.8">
      <c r="A94" s="30"/>
      <c r="B94" s="273"/>
      <c r="C94" s="275"/>
      <c r="D94" s="317" t="s">
        <v>146</v>
      </c>
      <c r="E94" s="275"/>
      <c r="F94" s="318" t="s">
        <v>429</v>
      </c>
      <c r="G94" s="275"/>
      <c r="H94" s="275"/>
      <c r="I94" s="275"/>
      <c r="J94" s="275"/>
      <c r="K94" s="275"/>
      <c r="L94" s="31"/>
      <c r="M94" s="115"/>
      <c r="N94" s="116"/>
      <c r="O94" s="49"/>
      <c r="P94" s="49"/>
      <c r="Q94" s="49"/>
      <c r="R94" s="49"/>
      <c r="S94" s="49"/>
      <c r="T94" s="50"/>
      <c r="U94" s="30"/>
      <c r="V94" s="30"/>
      <c r="W94" s="30"/>
      <c r="X94" s="30"/>
      <c r="Y94" s="30"/>
      <c r="Z94" s="30"/>
      <c r="AA94" s="30"/>
      <c r="AB94" s="30"/>
      <c r="AC94" s="30"/>
      <c r="AD94" s="30"/>
      <c r="AE94" s="30"/>
      <c r="AT94" s="17" t="s">
        <v>146</v>
      </c>
      <c r="AU94" s="17" t="s">
        <v>80</v>
      </c>
    </row>
    <row r="95" spans="2:51" s="13" customFormat="1" ht="12">
      <c r="B95" s="319"/>
      <c r="C95" s="320"/>
      <c r="D95" s="317" t="s">
        <v>148</v>
      </c>
      <c r="E95" s="321" t="s">
        <v>3</v>
      </c>
      <c r="F95" s="322" t="s">
        <v>430</v>
      </c>
      <c r="G95" s="320"/>
      <c r="H95" s="323">
        <v>0.563</v>
      </c>
      <c r="I95" s="320"/>
      <c r="J95" s="320"/>
      <c r="K95" s="320"/>
      <c r="L95" s="117"/>
      <c r="M95" s="119"/>
      <c r="N95" s="120"/>
      <c r="O95" s="120"/>
      <c r="P95" s="120"/>
      <c r="Q95" s="120"/>
      <c r="R95" s="120"/>
      <c r="S95" s="120"/>
      <c r="T95" s="121"/>
      <c r="AT95" s="118" t="s">
        <v>148</v>
      </c>
      <c r="AU95" s="118" t="s">
        <v>80</v>
      </c>
      <c r="AV95" s="13" t="s">
        <v>80</v>
      </c>
      <c r="AW95" s="13" t="s">
        <v>33</v>
      </c>
      <c r="AX95" s="13" t="s">
        <v>78</v>
      </c>
      <c r="AY95" s="118" t="s">
        <v>138</v>
      </c>
    </row>
    <row r="96" spans="1:65" s="2" customFormat="1" ht="24" customHeight="1">
      <c r="A96" s="30"/>
      <c r="B96" s="273"/>
      <c r="C96" s="330" t="s">
        <v>80</v>
      </c>
      <c r="D96" s="330" t="s">
        <v>140</v>
      </c>
      <c r="E96" s="331" t="s">
        <v>381</v>
      </c>
      <c r="F96" s="332" t="s">
        <v>382</v>
      </c>
      <c r="G96" s="333" t="s">
        <v>170</v>
      </c>
      <c r="H96" s="334">
        <v>0.563</v>
      </c>
      <c r="I96" s="108"/>
      <c r="J96" s="335">
        <f>ROUND(I96*H96,2)</f>
        <v>0</v>
      </c>
      <c r="K96" s="332" t="s">
        <v>144</v>
      </c>
      <c r="L96" s="31"/>
      <c r="M96" s="109" t="s">
        <v>3</v>
      </c>
      <c r="N96" s="110" t="s">
        <v>42</v>
      </c>
      <c r="O96" s="49"/>
      <c r="P96" s="111">
        <f>O96*H96</f>
        <v>0</v>
      </c>
      <c r="Q96" s="111">
        <v>0</v>
      </c>
      <c r="R96" s="111">
        <f>Q96*H96</f>
        <v>0</v>
      </c>
      <c r="S96" s="111">
        <v>0</v>
      </c>
      <c r="T96" s="112">
        <f>S96*H96</f>
        <v>0</v>
      </c>
      <c r="U96" s="30"/>
      <c r="V96" s="30"/>
      <c r="W96" s="30"/>
      <c r="X96" s="30"/>
      <c r="Y96" s="30"/>
      <c r="Z96" s="30"/>
      <c r="AA96" s="30"/>
      <c r="AB96" s="30"/>
      <c r="AC96" s="30"/>
      <c r="AD96" s="30"/>
      <c r="AE96" s="30"/>
      <c r="AR96" s="113" t="s">
        <v>90</v>
      </c>
      <c r="AT96" s="113" t="s">
        <v>140</v>
      </c>
      <c r="AU96" s="113" t="s">
        <v>80</v>
      </c>
      <c r="AY96" s="17" t="s">
        <v>138</v>
      </c>
      <c r="BE96" s="114">
        <f>IF(N96="základní",J96,0)</f>
        <v>0</v>
      </c>
      <c r="BF96" s="114">
        <f>IF(N96="snížená",J96,0)</f>
        <v>0</v>
      </c>
      <c r="BG96" s="114">
        <f>IF(N96="zákl. přenesená",J96,0)</f>
        <v>0</v>
      </c>
      <c r="BH96" s="114">
        <f>IF(N96="sníž. přenesená",J96,0)</f>
        <v>0</v>
      </c>
      <c r="BI96" s="114">
        <f>IF(N96="nulová",J96,0)</f>
        <v>0</v>
      </c>
      <c r="BJ96" s="17" t="s">
        <v>78</v>
      </c>
      <c r="BK96" s="114">
        <f>ROUND(I96*H96,2)</f>
        <v>0</v>
      </c>
      <c r="BL96" s="17" t="s">
        <v>90</v>
      </c>
      <c r="BM96" s="113" t="s">
        <v>431</v>
      </c>
    </row>
    <row r="97" spans="1:47" s="2" customFormat="1" ht="96">
      <c r="A97" s="30"/>
      <c r="B97" s="273"/>
      <c r="C97" s="275"/>
      <c r="D97" s="317" t="s">
        <v>146</v>
      </c>
      <c r="E97" s="275"/>
      <c r="F97" s="318" t="s">
        <v>384</v>
      </c>
      <c r="G97" s="275"/>
      <c r="H97" s="275"/>
      <c r="I97" s="275"/>
      <c r="J97" s="275"/>
      <c r="K97" s="275"/>
      <c r="L97" s="31"/>
      <c r="M97" s="115"/>
      <c r="N97" s="116"/>
      <c r="O97" s="49"/>
      <c r="P97" s="49"/>
      <c r="Q97" s="49"/>
      <c r="R97" s="49"/>
      <c r="S97" s="49"/>
      <c r="T97" s="50"/>
      <c r="U97" s="30"/>
      <c r="V97" s="30"/>
      <c r="W97" s="30"/>
      <c r="X97" s="30"/>
      <c r="Y97" s="30"/>
      <c r="Z97" s="30"/>
      <c r="AA97" s="30"/>
      <c r="AB97" s="30"/>
      <c r="AC97" s="30"/>
      <c r="AD97" s="30"/>
      <c r="AE97" s="30"/>
      <c r="AT97" s="17" t="s">
        <v>146</v>
      </c>
      <c r="AU97" s="17" t="s">
        <v>80</v>
      </c>
    </row>
    <row r="98" spans="2:63" s="12" customFormat="1" ht="22.95" customHeight="1">
      <c r="B98" s="310"/>
      <c r="C98" s="311"/>
      <c r="D98" s="312" t="s">
        <v>70</v>
      </c>
      <c r="E98" s="315" t="s">
        <v>87</v>
      </c>
      <c r="F98" s="315" t="s">
        <v>393</v>
      </c>
      <c r="G98" s="311"/>
      <c r="H98" s="311"/>
      <c r="I98" s="311"/>
      <c r="J98" s="316">
        <f>BK98</f>
        <v>0</v>
      </c>
      <c r="K98" s="311"/>
      <c r="L98" s="100"/>
      <c r="M98" s="102"/>
      <c r="N98" s="103"/>
      <c r="O98" s="103"/>
      <c r="P98" s="104">
        <f>SUM(P99:P106)</f>
        <v>0</v>
      </c>
      <c r="Q98" s="103"/>
      <c r="R98" s="104">
        <f>SUM(R99:R106)</f>
        <v>0.08038800000000001</v>
      </c>
      <c r="S98" s="103"/>
      <c r="T98" s="105">
        <f>SUM(T99:T106)</f>
        <v>0</v>
      </c>
      <c r="AR98" s="101" t="s">
        <v>78</v>
      </c>
      <c r="AT98" s="106" t="s">
        <v>70</v>
      </c>
      <c r="AU98" s="106" t="s">
        <v>78</v>
      </c>
      <c r="AY98" s="101" t="s">
        <v>138</v>
      </c>
      <c r="BK98" s="107">
        <f>SUM(BK99:BK106)</f>
        <v>0</v>
      </c>
    </row>
    <row r="99" spans="1:65" s="2" customFormat="1" ht="60" customHeight="1">
      <c r="A99" s="30"/>
      <c r="B99" s="273"/>
      <c r="C99" s="330" t="s">
        <v>87</v>
      </c>
      <c r="D99" s="330" t="s">
        <v>140</v>
      </c>
      <c r="E99" s="331" t="s">
        <v>432</v>
      </c>
      <c r="F99" s="332" t="s">
        <v>433</v>
      </c>
      <c r="G99" s="333" t="s">
        <v>170</v>
      </c>
      <c r="H99" s="334">
        <v>2.025</v>
      </c>
      <c r="I99" s="108"/>
      <c r="J99" s="335">
        <f>ROUND(I99*H99,2)</f>
        <v>0</v>
      </c>
      <c r="K99" s="332" t="s">
        <v>144</v>
      </c>
      <c r="L99" s="31"/>
      <c r="M99" s="109" t="s">
        <v>3</v>
      </c>
      <c r="N99" s="110" t="s">
        <v>42</v>
      </c>
      <c r="O99" s="49"/>
      <c r="P99" s="111">
        <f>O99*H99</f>
        <v>0</v>
      </c>
      <c r="Q99" s="111">
        <v>0</v>
      </c>
      <c r="R99" s="111">
        <f>Q99*H99</f>
        <v>0</v>
      </c>
      <c r="S99" s="111">
        <v>0</v>
      </c>
      <c r="T99" s="112">
        <f>S99*H99</f>
        <v>0</v>
      </c>
      <c r="U99" s="30"/>
      <c r="V99" s="30"/>
      <c r="W99" s="30"/>
      <c r="X99" s="30"/>
      <c r="Y99" s="30"/>
      <c r="Z99" s="30"/>
      <c r="AA99" s="30"/>
      <c r="AB99" s="30"/>
      <c r="AC99" s="30"/>
      <c r="AD99" s="30"/>
      <c r="AE99" s="30"/>
      <c r="AR99" s="113" t="s">
        <v>90</v>
      </c>
      <c r="AT99" s="113" t="s">
        <v>140</v>
      </c>
      <c r="AU99" s="113" t="s">
        <v>80</v>
      </c>
      <c r="AY99" s="17" t="s">
        <v>138</v>
      </c>
      <c r="BE99" s="114">
        <f>IF(N99="základní",J99,0)</f>
        <v>0</v>
      </c>
      <c r="BF99" s="114">
        <f>IF(N99="snížená",J99,0)</f>
        <v>0</v>
      </c>
      <c r="BG99" s="114">
        <f>IF(N99="zákl. přenesená",J99,0)</f>
        <v>0</v>
      </c>
      <c r="BH99" s="114">
        <f>IF(N99="sníž. přenesená",J99,0)</f>
        <v>0</v>
      </c>
      <c r="BI99" s="114">
        <f>IF(N99="nulová",J99,0)</f>
        <v>0</v>
      </c>
      <c r="BJ99" s="17" t="s">
        <v>78</v>
      </c>
      <c r="BK99" s="114">
        <f>ROUND(I99*H99,2)</f>
        <v>0</v>
      </c>
      <c r="BL99" s="17" t="s">
        <v>90</v>
      </c>
      <c r="BM99" s="113" t="s">
        <v>434</v>
      </c>
    </row>
    <row r="100" spans="1:47" s="2" customFormat="1" ht="384">
      <c r="A100" s="30"/>
      <c r="B100" s="273"/>
      <c r="C100" s="275"/>
      <c r="D100" s="317" t="s">
        <v>146</v>
      </c>
      <c r="E100" s="275"/>
      <c r="F100" s="318" t="s">
        <v>435</v>
      </c>
      <c r="G100" s="275"/>
      <c r="H100" s="275"/>
      <c r="I100" s="275"/>
      <c r="J100" s="275"/>
      <c r="K100" s="275"/>
      <c r="L100" s="31"/>
      <c r="M100" s="115"/>
      <c r="N100" s="116"/>
      <c r="O100" s="49"/>
      <c r="P100" s="49"/>
      <c r="Q100" s="49"/>
      <c r="R100" s="49"/>
      <c r="S100" s="49"/>
      <c r="T100" s="50"/>
      <c r="U100" s="30"/>
      <c r="V100" s="30"/>
      <c r="W100" s="30"/>
      <c r="X100" s="30"/>
      <c r="Y100" s="30"/>
      <c r="Z100" s="30"/>
      <c r="AA100" s="30"/>
      <c r="AB100" s="30"/>
      <c r="AC100" s="30"/>
      <c r="AD100" s="30"/>
      <c r="AE100" s="30"/>
      <c r="AT100" s="17" t="s">
        <v>146</v>
      </c>
      <c r="AU100" s="17" t="s">
        <v>80</v>
      </c>
    </row>
    <row r="101" spans="2:51" s="13" customFormat="1" ht="12">
      <c r="B101" s="319"/>
      <c r="C101" s="320"/>
      <c r="D101" s="317" t="s">
        <v>148</v>
      </c>
      <c r="E101" s="321" t="s">
        <v>3</v>
      </c>
      <c r="F101" s="322" t="s">
        <v>436</v>
      </c>
      <c r="G101" s="320"/>
      <c r="H101" s="323">
        <v>2.025</v>
      </c>
      <c r="I101" s="320"/>
      <c r="J101" s="320"/>
      <c r="K101" s="320"/>
      <c r="L101" s="117"/>
      <c r="M101" s="119"/>
      <c r="N101" s="120"/>
      <c r="O101" s="120"/>
      <c r="P101" s="120"/>
      <c r="Q101" s="120"/>
      <c r="R101" s="120"/>
      <c r="S101" s="120"/>
      <c r="T101" s="121"/>
      <c r="AT101" s="118" t="s">
        <v>148</v>
      </c>
      <c r="AU101" s="118" t="s">
        <v>80</v>
      </c>
      <c r="AV101" s="13" t="s">
        <v>80</v>
      </c>
      <c r="AW101" s="13" t="s">
        <v>33</v>
      </c>
      <c r="AX101" s="13" t="s">
        <v>78</v>
      </c>
      <c r="AY101" s="118" t="s">
        <v>138</v>
      </c>
    </row>
    <row r="102" spans="1:65" s="2" customFormat="1" ht="72" customHeight="1">
      <c r="A102" s="30"/>
      <c r="B102" s="273"/>
      <c r="C102" s="330" t="s">
        <v>90</v>
      </c>
      <c r="D102" s="330" t="s">
        <v>140</v>
      </c>
      <c r="E102" s="331" t="s">
        <v>437</v>
      </c>
      <c r="F102" s="332" t="s">
        <v>438</v>
      </c>
      <c r="G102" s="333" t="s">
        <v>143</v>
      </c>
      <c r="H102" s="334">
        <v>9.9</v>
      </c>
      <c r="I102" s="108"/>
      <c r="J102" s="335">
        <f>ROUND(I102*H102,2)</f>
        <v>0</v>
      </c>
      <c r="K102" s="332" t="s">
        <v>144</v>
      </c>
      <c r="L102" s="31"/>
      <c r="M102" s="109" t="s">
        <v>3</v>
      </c>
      <c r="N102" s="110" t="s">
        <v>42</v>
      </c>
      <c r="O102" s="49"/>
      <c r="P102" s="111">
        <f>O102*H102</f>
        <v>0</v>
      </c>
      <c r="Q102" s="111">
        <v>0.00726</v>
      </c>
      <c r="R102" s="111">
        <f>Q102*H102</f>
        <v>0.07187400000000001</v>
      </c>
      <c r="S102" s="111">
        <v>0</v>
      </c>
      <c r="T102" s="112">
        <f>S102*H102</f>
        <v>0</v>
      </c>
      <c r="U102" s="30"/>
      <c r="V102" s="30"/>
      <c r="W102" s="30"/>
      <c r="X102" s="30"/>
      <c r="Y102" s="30"/>
      <c r="Z102" s="30"/>
      <c r="AA102" s="30"/>
      <c r="AB102" s="30"/>
      <c r="AC102" s="30"/>
      <c r="AD102" s="30"/>
      <c r="AE102" s="30"/>
      <c r="AR102" s="113" t="s">
        <v>90</v>
      </c>
      <c r="AT102" s="113" t="s">
        <v>140</v>
      </c>
      <c r="AU102" s="113" t="s">
        <v>80</v>
      </c>
      <c r="AY102" s="17" t="s">
        <v>138</v>
      </c>
      <c r="BE102" s="114">
        <f>IF(N102="základní",J102,0)</f>
        <v>0</v>
      </c>
      <c r="BF102" s="114">
        <f>IF(N102="snížená",J102,0)</f>
        <v>0</v>
      </c>
      <c r="BG102" s="114">
        <f>IF(N102="zákl. přenesená",J102,0)</f>
        <v>0</v>
      </c>
      <c r="BH102" s="114">
        <f>IF(N102="sníž. přenesená",J102,0)</f>
        <v>0</v>
      </c>
      <c r="BI102" s="114">
        <f>IF(N102="nulová",J102,0)</f>
        <v>0</v>
      </c>
      <c r="BJ102" s="17" t="s">
        <v>78</v>
      </c>
      <c r="BK102" s="114">
        <f>ROUND(I102*H102,2)</f>
        <v>0</v>
      </c>
      <c r="BL102" s="17" t="s">
        <v>90</v>
      </c>
      <c r="BM102" s="113" t="s">
        <v>439</v>
      </c>
    </row>
    <row r="103" spans="1:47" s="2" customFormat="1" ht="297.6">
      <c r="A103" s="30"/>
      <c r="B103" s="273"/>
      <c r="C103" s="275"/>
      <c r="D103" s="317" t="s">
        <v>146</v>
      </c>
      <c r="E103" s="275"/>
      <c r="F103" s="318" t="s">
        <v>440</v>
      </c>
      <c r="G103" s="275"/>
      <c r="H103" s="275"/>
      <c r="I103" s="275"/>
      <c r="J103" s="275"/>
      <c r="K103" s="275"/>
      <c r="L103" s="31"/>
      <c r="M103" s="115"/>
      <c r="N103" s="116"/>
      <c r="O103" s="49"/>
      <c r="P103" s="49"/>
      <c r="Q103" s="49"/>
      <c r="R103" s="49"/>
      <c r="S103" s="49"/>
      <c r="T103" s="50"/>
      <c r="U103" s="30"/>
      <c r="V103" s="30"/>
      <c r="W103" s="30"/>
      <c r="X103" s="30"/>
      <c r="Y103" s="30"/>
      <c r="Z103" s="30"/>
      <c r="AA103" s="30"/>
      <c r="AB103" s="30"/>
      <c r="AC103" s="30"/>
      <c r="AD103" s="30"/>
      <c r="AE103" s="30"/>
      <c r="AT103" s="17" t="s">
        <v>146</v>
      </c>
      <c r="AU103" s="17" t="s">
        <v>80</v>
      </c>
    </row>
    <row r="104" spans="2:51" s="13" customFormat="1" ht="12">
      <c r="B104" s="319"/>
      <c r="C104" s="320"/>
      <c r="D104" s="317" t="s">
        <v>148</v>
      </c>
      <c r="E104" s="321" t="s">
        <v>3</v>
      </c>
      <c r="F104" s="322" t="s">
        <v>441</v>
      </c>
      <c r="G104" s="320"/>
      <c r="H104" s="323">
        <v>9.9</v>
      </c>
      <c r="I104" s="320"/>
      <c r="J104" s="320"/>
      <c r="K104" s="320"/>
      <c r="L104" s="117"/>
      <c r="M104" s="119"/>
      <c r="N104" s="120"/>
      <c r="O104" s="120"/>
      <c r="P104" s="120"/>
      <c r="Q104" s="120"/>
      <c r="R104" s="120"/>
      <c r="S104" s="120"/>
      <c r="T104" s="121"/>
      <c r="AT104" s="118" t="s">
        <v>148</v>
      </c>
      <c r="AU104" s="118" t="s">
        <v>80</v>
      </c>
      <c r="AV104" s="13" t="s">
        <v>80</v>
      </c>
      <c r="AW104" s="13" t="s">
        <v>33</v>
      </c>
      <c r="AX104" s="13" t="s">
        <v>78</v>
      </c>
      <c r="AY104" s="118" t="s">
        <v>138</v>
      </c>
    </row>
    <row r="105" spans="1:65" s="2" customFormat="1" ht="72" customHeight="1">
      <c r="A105" s="30"/>
      <c r="B105" s="273"/>
      <c r="C105" s="330" t="s">
        <v>93</v>
      </c>
      <c r="D105" s="330" t="s">
        <v>140</v>
      </c>
      <c r="E105" s="331" t="s">
        <v>442</v>
      </c>
      <c r="F105" s="332" t="s">
        <v>443</v>
      </c>
      <c r="G105" s="333" t="s">
        <v>143</v>
      </c>
      <c r="H105" s="334">
        <v>9.9</v>
      </c>
      <c r="I105" s="108"/>
      <c r="J105" s="335">
        <f>ROUND(I105*H105,2)</f>
        <v>0</v>
      </c>
      <c r="K105" s="332" t="s">
        <v>144</v>
      </c>
      <c r="L105" s="31"/>
      <c r="M105" s="109" t="s">
        <v>3</v>
      </c>
      <c r="N105" s="110" t="s">
        <v>42</v>
      </c>
      <c r="O105" s="49"/>
      <c r="P105" s="111">
        <f>O105*H105</f>
        <v>0</v>
      </c>
      <c r="Q105" s="111">
        <v>0.00086</v>
      </c>
      <c r="R105" s="111">
        <f>Q105*H105</f>
        <v>0.008514</v>
      </c>
      <c r="S105" s="111">
        <v>0</v>
      </c>
      <c r="T105" s="112">
        <f>S105*H105</f>
        <v>0</v>
      </c>
      <c r="U105" s="30"/>
      <c r="V105" s="30"/>
      <c r="W105" s="30"/>
      <c r="X105" s="30"/>
      <c r="Y105" s="30"/>
      <c r="Z105" s="30"/>
      <c r="AA105" s="30"/>
      <c r="AB105" s="30"/>
      <c r="AC105" s="30"/>
      <c r="AD105" s="30"/>
      <c r="AE105" s="30"/>
      <c r="AR105" s="113" t="s">
        <v>90</v>
      </c>
      <c r="AT105" s="113" t="s">
        <v>140</v>
      </c>
      <c r="AU105" s="113" t="s">
        <v>80</v>
      </c>
      <c r="AY105" s="17" t="s">
        <v>138</v>
      </c>
      <c r="BE105" s="114">
        <f>IF(N105="základní",J105,0)</f>
        <v>0</v>
      </c>
      <c r="BF105" s="114">
        <f>IF(N105="snížená",J105,0)</f>
        <v>0</v>
      </c>
      <c r="BG105" s="114">
        <f>IF(N105="zákl. přenesená",J105,0)</f>
        <v>0</v>
      </c>
      <c r="BH105" s="114">
        <f>IF(N105="sníž. přenesená",J105,0)</f>
        <v>0</v>
      </c>
      <c r="BI105" s="114">
        <f>IF(N105="nulová",J105,0)</f>
        <v>0</v>
      </c>
      <c r="BJ105" s="17" t="s">
        <v>78</v>
      </c>
      <c r="BK105" s="114">
        <f>ROUND(I105*H105,2)</f>
        <v>0</v>
      </c>
      <c r="BL105" s="17" t="s">
        <v>90</v>
      </c>
      <c r="BM105" s="113" t="s">
        <v>444</v>
      </c>
    </row>
    <row r="106" spans="1:47" s="2" customFormat="1" ht="297.6">
      <c r="A106" s="30"/>
      <c r="B106" s="273"/>
      <c r="C106" s="275"/>
      <c r="D106" s="317" t="s">
        <v>146</v>
      </c>
      <c r="E106" s="275"/>
      <c r="F106" s="318" t="s">
        <v>440</v>
      </c>
      <c r="G106" s="275"/>
      <c r="H106" s="275"/>
      <c r="I106" s="275"/>
      <c r="J106" s="275"/>
      <c r="K106" s="275"/>
      <c r="L106" s="31"/>
      <c r="M106" s="115"/>
      <c r="N106" s="116"/>
      <c r="O106" s="49"/>
      <c r="P106" s="49"/>
      <c r="Q106" s="49"/>
      <c r="R106" s="49"/>
      <c r="S106" s="49"/>
      <c r="T106" s="50"/>
      <c r="U106" s="30"/>
      <c r="V106" s="30"/>
      <c r="W106" s="30"/>
      <c r="X106" s="30"/>
      <c r="Y106" s="30"/>
      <c r="Z106" s="30"/>
      <c r="AA106" s="30"/>
      <c r="AB106" s="30"/>
      <c r="AC106" s="30"/>
      <c r="AD106" s="30"/>
      <c r="AE106" s="30"/>
      <c r="AT106" s="17" t="s">
        <v>146</v>
      </c>
      <c r="AU106" s="17" t="s">
        <v>80</v>
      </c>
    </row>
    <row r="107" spans="2:63" s="12" customFormat="1" ht="22.95" customHeight="1">
      <c r="B107" s="310"/>
      <c r="C107" s="311"/>
      <c r="D107" s="312" t="s">
        <v>70</v>
      </c>
      <c r="E107" s="315" t="s">
        <v>90</v>
      </c>
      <c r="F107" s="315" t="s">
        <v>279</v>
      </c>
      <c r="G107" s="311"/>
      <c r="H107" s="311"/>
      <c r="I107" s="311"/>
      <c r="J107" s="316">
        <f>BK107</f>
        <v>0</v>
      </c>
      <c r="K107" s="311"/>
      <c r="L107" s="100"/>
      <c r="M107" s="102"/>
      <c r="N107" s="103"/>
      <c r="O107" s="103"/>
      <c r="P107" s="104">
        <f>SUM(P108:P113)</f>
        <v>0</v>
      </c>
      <c r="Q107" s="103"/>
      <c r="R107" s="104">
        <f>SUM(R108:R113)</f>
        <v>9.6572</v>
      </c>
      <c r="S107" s="103"/>
      <c r="T107" s="105">
        <f>SUM(T108:T113)</f>
        <v>0</v>
      </c>
      <c r="AR107" s="101" t="s">
        <v>78</v>
      </c>
      <c r="AT107" s="106" t="s">
        <v>70</v>
      </c>
      <c r="AU107" s="106" t="s">
        <v>78</v>
      </c>
      <c r="AY107" s="101" t="s">
        <v>138</v>
      </c>
      <c r="BK107" s="107">
        <f>SUM(BK108:BK113)</f>
        <v>0</v>
      </c>
    </row>
    <row r="108" spans="1:65" s="2" customFormat="1" ht="36" customHeight="1">
      <c r="A108" s="30"/>
      <c r="B108" s="273"/>
      <c r="C108" s="330" t="s">
        <v>96</v>
      </c>
      <c r="D108" s="330" t="s">
        <v>140</v>
      </c>
      <c r="E108" s="331" t="s">
        <v>289</v>
      </c>
      <c r="F108" s="332" t="s">
        <v>290</v>
      </c>
      <c r="G108" s="333" t="s">
        <v>170</v>
      </c>
      <c r="H108" s="334">
        <v>4</v>
      </c>
      <c r="I108" s="108"/>
      <c r="J108" s="335">
        <f>ROUND(I108*H108,2)</f>
        <v>0</v>
      </c>
      <c r="K108" s="332" t="s">
        <v>144</v>
      </c>
      <c r="L108" s="31"/>
      <c r="M108" s="109" t="s">
        <v>3</v>
      </c>
      <c r="N108" s="110" t="s">
        <v>42</v>
      </c>
      <c r="O108" s="49"/>
      <c r="P108" s="111">
        <f>O108*H108</f>
        <v>0</v>
      </c>
      <c r="Q108" s="111">
        <v>2.4143</v>
      </c>
      <c r="R108" s="111">
        <f>Q108*H108</f>
        <v>9.6572</v>
      </c>
      <c r="S108" s="111">
        <v>0</v>
      </c>
      <c r="T108" s="112">
        <f>S108*H108</f>
        <v>0</v>
      </c>
      <c r="U108" s="30"/>
      <c r="V108" s="30"/>
      <c r="W108" s="30"/>
      <c r="X108" s="30"/>
      <c r="Y108" s="30"/>
      <c r="Z108" s="30"/>
      <c r="AA108" s="30"/>
      <c r="AB108" s="30"/>
      <c r="AC108" s="30"/>
      <c r="AD108" s="30"/>
      <c r="AE108" s="30"/>
      <c r="AR108" s="113" t="s">
        <v>90</v>
      </c>
      <c r="AT108" s="113" t="s">
        <v>140</v>
      </c>
      <c r="AU108" s="113" t="s">
        <v>80</v>
      </c>
      <c r="AY108" s="17" t="s">
        <v>138</v>
      </c>
      <c r="BE108" s="114">
        <f>IF(N108="základní",J108,0)</f>
        <v>0</v>
      </c>
      <c r="BF108" s="114">
        <f>IF(N108="snížená",J108,0)</f>
        <v>0</v>
      </c>
      <c r="BG108" s="114">
        <f>IF(N108="zákl. přenesená",J108,0)</f>
        <v>0</v>
      </c>
      <c r="BH108" s="114">
        <f>IF(N108="sníž. přenesená",J108,0)</f>
        <v>0</v>
      </c>
      <c r="BI108" s="114">
        <f>IF(N108="nulová",J108,0)</f>
        <v>0</v>
      </c>
      <c r="BJ108" s="17" t="s">
        <v>78</v>
      </c>
      <c r="BK108" s="114">
        <f>ROUND(I108*H108,2)</f>
        <v>0</v>
      </c>
      <c r="BL108" s="17" t="s">
        <v>90</v>
      </c>
      <c r="BM108" s="113" t="s">
        <v>445</v>
      </c>
    </row>
    <row r="109" spans="1:47" s="2" customFormat="1" ht="124.8">
      <c r="A109" s="30"/>
      <c r="B109" s="273"/>
      <c r="C109" s="275"/>
      <c r="D109" s="317" t="s">
        <v>146</v>
      </c>
      <c r="E109" s="275"/>
      <c r="F109" s="318" t="s">
        <v>292</v>
      </c>
      <c r="G109" s="275"/>
      <c r="H109" s="275"/>
      <c r="I109" s="275"/>
      <c r="J109" s="275"/>
      <c r="K109" s="275"/>
      <c r="L109" s="31"/>
      <c r="M109" s="115"/>
      <c r="N109" s="116"/>
      <c r="O109" s="49"/>
      <c r="P109" s="49"/>
      <c r="Q109" s="49"/>
      <c r="R109" s="49"/>
      <c r="S109" s="49"/>
      <c r="T109" s="50"/>
      <c r="U109" s="30"/>
      <c r="V109" s="30"/>
      <c r="W109" s="30"/>
      <c r="X109" s="30"/>
      <c r="Y109" s="30"/>
      <c r="Z109" s="30"/>
      <c r="AA109" s="30"/>
      <c r="AB109" s="30"/>
      <c r="AC109" s="30"/>
      <c r="AD109" s="30"/>
      <c r="AE109" s="30"/>
      <c r="AT109" s="17" t="s">
        <v>146</v>
      </c>
      <c r="AU109" s="17" t="s">
        <v>80</v>
      </c>
    </row>
    <row r="110" spans="2:51" s="13" customFormat="1" ht="12">
      <c r="B110" s="319"/>
      <c r="C110" s="320"/>
      <c r="D110" s="317" t="s">
        <v>148</v>
      </c>
      <c r="E110" s="321" t="s">
        <v>3</v>
      </c>
      <c r="F110" s="322" t="s">
        <v>446</v>
      </c>
      <c r="G110" s="320"/>
      <c r="H110" s="323">
        <v>4</v>
      </c>
      <c r="I110" s="320"/>
      <c r="J110" s="320"/>
      <c r="K110" s="320"/>
      <c r="L110" s="117"/>
      <c r="M110" s="119"/>
      <c r="N110" s="120"/>
      <c r="O110" s="120"/>
      <c r="P110" s="120"/>
      <c r="Q110" s="120"/>
      <c r="R110" s="120"/>
      <c r="S110" s="120"/>
      <c r="T110" s="121"/>
      <c r="AT110" s="118" t="s">
        <v>148</v>
      </c>
      <c r="AU110" s="118" t="s">
        <v>80</v>
      </c>
      <c r="AV110" s="13" t="s">
        <v>80</v>
      </c>
      <c r="AW110" s="13" t="s">
        <v>33</v>
      </c>
      <c r="AX110" s="13" t="s">
        <v>78</v>
      </c>
      <c r="AY110" s="118" t="s">
        <v>138</v>
      </c>
    </row>
    <row r="111" spans="1:65" s="2" customFormat="1" ht="24" customHeight="1">
      <c r="A111" s="30"/>
      <c r="B111" s="273"/>
      <c r="C111" s="330" t="s">
        <v>99</v>
      </c>
      <c r="D111" s="330" t="s">
        <v>140</v>
      </c>
      <c r="E111" s="331" t="s">
        <v>295</v>
      </c>
      <c r="F111" s="332" t="s">
        <v>296</v>
      </c>
      <c r="G111" s="333" t="s">
        <v>143</v>
      </c>
      <c r="H111" s="334">
        <v>8</v>
      </c>
      <c r="I111" s="108"/>
      <c r="J111" s="335">
        <f>ROUND(I111*H111,2)</f>
        <v>0</v>
      </c>
      <c r="K111" s="332" t="s">
        <v>144</v>
      </c>
      <c r="L111" s="31"/>
      <c r="M111" s="109" t="s">
        <v>3</v>
      </c>
      <c r="N111" s="110" t="s">
        <v>42</v>
      </c>
      <c r="O111" s="49"/>
      <c r="P111" s="111">
        <f>O111*H111</f>
        <v>0</v>
      </c>
      <c r="Q111" s="111">
        <v>0</v>
      </c>
      <c r="R111" s="111">
        <f>Q111*H111</f>
        <v>0</v>
      </c>
      <c r="S111" s="111">
        <v>0</v>
      </c>
      <c r="T111" s="112">
        <f>S111*H111</f>
        <v>0</v>
      </c>
      <c r="U111" s="30"/>
      <c r="V111" s="30"/>
      <c r="W111" s="30"/>
      <c r="X111" s="30"/>
      <c r="Y111" s="30"/>
      <c r="Z111" s="30"/>
      <c r="AA111" s="30"/>
      <c r="AB111" s="30"/>
      <c r="AC111" s="30"/>
      <c r="AD111" s="30"/>
      <c r="AE111" s="30"/>
      <c r="AR111" s="113" t="s">
        <v>90</v>
      </c>
      <c r="AT111" s="113" t="s">
        <v>140</v>
      </c>
      <c r="AU111" s="113" t="s">
        <v>80</v>
      </c>
      <c r="AY111" s="17" t="s">
        <v>138</v>
      </c>
      <c r="BE111" s="114">
        <f>IF(N111="základní",J111,0)</f>
        <v>0</v>
      </c>
      <c r="BF111" s="114">
        <f>IF(N111="snížená",J111,0)</f>
        <v>0</v>
      </c>
      <c r="BG111" s="114">
        <f>IF(N111="zákl. přenesená",J111,0)</f>
        <v>0</v>
      </c>
      <c r="BH111" s="114">
        <f>IF(N111="sníž. přenesená",J111,0)</f>
        <v>0</v>
      </c>
      <c r="BI111" s="114">
        <f>IF(N111="nulová",J111,0)</f>
        <v>0</v>
      </c>
      <c r="BJ111" s="17" t="s">
        <v>78</v>
      </c>
      <c r="BK111" s="114">
        <f>ROUND(I111*H111,2)</f>
        <v>0</v>
      </c>
      <c r="BL111" s="17" t="s">
        <v>90</v>
      </c>
      <c r="BM111" s="113" t="s">
        <v>447</v>
      </c>
    </row>
    <row r="112" spans="1:47" s="2" customFormat="1" ht="124.8">
      <c r="A112" s="30"/>
      <c r="B112" s="273"/>
      <c r="C112" s="275"/>
      <c r="D112" s="317" t="s">
        <v>146</v>
      </c>
      <c r="E112" s="275"/>
      <c r="F112" s="318" t="s">
        <v>292</v>
      </c>
      <c r="G112" s="275"/>
      <c r="H112" s="275"/>
      <c r="I112" s="275"/>
      <c r="J112" s="275"/>
      <c r="K112" s="275"/>
      <c r="L112" s="31"/>
      <c r="M112" s="115"/>
      <c r="N112" s="116"/>
      <c r="O112" s="49"/>
      <c r="P112" s="49"/>
      <c r="Q112" s="49"/>
      <c r="R112" s="49"/>
      <c r="S112" s="49"/>
      <c r="T112" s="50"/>
      <c r="U112" s="30"/>
      <c r="V112" s="30"/>
      <c r="W112" s="30"/>
      <c r="X112" s="30"/>
      <c r="Y112" s="30"/>
      <c r="Z112" s="30"/>
      <c r="AA112" s="30"/>
      <c r="AB112" s="30"/>
      <c r="AC112" s="30"/>
      <c r="AD112" s="30"/>
      <c r="AE112" s="30"/>
      <c r="AT112" s="17" t="s">
        <v>146</v>
      </c>
      <c r="AU112" s="17" t="s">
        <v>80</v>
      </c>
    </row>
    <row r="113" spans="2:51" s="13" customFormat="1" ht="12">
      <c r="B113" s="319"/>
      <c r="C113" s="320"/>
      <c r="D113" s="317" t="s">
        <v>148</v>
      </c>
      <c r="E113" s="321" t="s">
        <v>3</v>
      </c>
      <c r="F113" s="322" t="s">
        <v>448</v>
      </c>
      <c r="G113" s="320"/>
      <c r="H113" s="323">
        <v>8</v>
      </c>
      <c r="I113" s="320"/>
      <c r="J113" s="320"/>
      <c r="K113" s="320"/>
      <c r="L113" s="117"/>
      <c r="M113" s="119"/>
      <c r="N113" s="120"/>
      <c r="O113" s="120"/>
      <c r="P113" s="120"/>
      <c r="Q113" s="120"/>
      <c r="R113" s="120"/>
      <c r="S113" s="120"/>
      <c r="T113" s="121"/>
      <c r="AT113" s="118" t="s">
        <v>148</v>
      </c>
      <c r="AU113" s="118" t="s">
        <v>80</v>
      </c>
      <c r="AV113" s="13" t="s">
        <v>80</v>
      </c>
      <c r="AW113" s="13" t="s">
        <v>33</v>
      </c>
      <c r="AX113" s="13" t="s">
        <v>78</v>
      </c>
      <c r="AY113" s="118" t="s">
        <v>138</v>
      </c>
    </row>
    <row r="114" spans="2:63" s="12" customFormat="1" ht="22.95" customHeight="1">
      <c r="B114" s="310"/>
      <c r="C114" s="311"/>
      <c r="D114" s="312" t="s">
        <v>70</v>
      </c>
      <c r="E114" s="315" t="s">
        <v>327</v>
      </c>
      <c r="F114" s="315" t="s">
        <v>328</v>
      </c>
      <c r="G114" s="311"/>
      <c r="H114" s="311"/>
      <c r="I114" s="311"/>
      <c r="J114" s="316">
        <f>BK114</f>
        <v>0</v>
      </c>
      <c r="K114" s="311"/>
      <c r="L114" s="100"/>
      <c r="M114" s="102"/>
      <c r="N114" s="103"/>
      <c r="O114" s="103"/>
      <c r="P114" s="104">
        <f>P115</f>
        <v>0</v>
      </c>
      <c r="Q114" s="103"/>
      <c r="R114" s="104">
        <f>R115</f>
        <v>0</v>
      </c>
      <c r="S114" s="103"/>
      <c r="T114" s="105">
        <f>T115</f>
        <v>0</v>
      </c>
      <c r="AR114" s="101" t="s">
        <v>78</v>
      </c>
      <c r="AT114" s="106" t="s">
        <v>70</v>
      </c>
      <c r="AU114" s="106" t="s">
        <v>78</v>
      </c>
      <c r="AY114" s="101" t="s">
        <v>138</v>
      </c>
      <c r="BK114" s="107">
        <f>BK115</f>
        <v>0</v>
      </c>
    </row>
    <row r="115" spans="1:65" s="2" customFormat="1" ht="24" customHeight="1">
      <c r="A115" s="30"/>
      <c r="B115" s="273"/>
      <c r="C115" s="330" t="s">
        <v>181</v>
      </c>
      <c r="D115" s="330" t="s">
        <v>140</v>
      </c>
      <c r="E115" s="331" t="s">
        <v>330</v>
      </c>
      <c r="F115" s="332" t="s">
        <v>331</v>
      </c>
      <c r="G115" s="333" t="s">
        <v>256</v>
      </c>
      <c r="H115" s="334">
        <v>9.738</v>
      </c>
      <c r="I115" s="108"/>
      <c r="J115" s="335">
        <f>ROUND(I115*H115,2)</f>
        <v>0</v>
      </c>
      <c r="K115" s="332" t="s">
        <v>144</v>
      </c>
      <c r="L115" s="31"/>
      <c r="M115" s="131" t="s">
        <v>3</v>
      </c>
      <c r="N115" s="132" t="s">
        <v>42</v>
      </c>
      <c r="O115" s="133"/>
      <c r="P115" s="134">
        <f>O115*H115</f>
        <v>0</v>
      </c>
      <c r="Q115" s="134">
        <v>0</v>
      </c>
      <c r="R115" s="134">
        <f>Q115*H115</f>
        <v>0</v>
      </c>
      <c r="S115" s="134">
        <v>0</v>
      </c>
      <c r="T115" s="135">
        <f>S115*H115</f>
        <v>0</v>
      </c>
      <c r="U115" s="30"/>
      <c r="V115" s="30"/>
      <c r="W115" s="30"/>
      <c r="X115" s="30"/>
      <c r="Y115" s="30"/>
      <c r="Z115" s="30"/>
      <c r="AA115" s="30"/>
      <c r="AB115" s="30"/>
      <c r="AC115" s="30"/>
      <c r="AD115" s="30"/>
      <c r="AE115" s="30"/>
      <c r="AR115" s="113" t="s">
        <v>90</v>
      </c>
      <c r="AT115" s="113" t="s">
        <v>140</v>
      </c>
      <c r="AU115" s="113" t="s">
        <v>80</v>
      </c>
      <c r="AY115" s="17" t="s">
        <v>138</v>
      </c>
      <c r="BE115" s="114">
        <f>IF(N115="základní",J115,0)</f>
        <v>0</v>
      </c>
      <c r="BF115" s="114">
        <f>IF(N115="snížená",J115,0)</f>
        <v>0</v>
      </c>
      <c r="BG115" s="114">
        <f>IF(N115="zákl. přenesená",J115,0)</f>
        <v>0</v>
      </c>
      <c r="BH115" s="114">
        <f>IF(N115="sníž. přenesená",J115,0)</f>
        <v>0</v>
      </c>
      <c r="BI115" s="114">
        <f>IF(N115="nulová",J115,0)</f>
        <v>0</v>
      </c>
      <c r="BJ115" s="17" t="s">
        <v>78</v>
      </c>
      <c r="BK115" s="114">
        <f>ROUND(I115*H115,2)</f>
        <v>0</v>
      </c>
      <c r="BL115" s="17" t="s">
        <v>90</v>
      </c>
      <c r="BM115" s="113" t="s">
        <v>449</v>
      </c>
    </row>
    <row r="116" spans="1:31" s="2" customFormat="1" ht="6.9" customHeight="1">
      <c r="A116" s="30"/>
      <c r="B116" s="301"/>
      <c r="C116" s="302"/>
      <c r="D116" s="302"/>
      <c r="E116" s="302"/>
      <c r="F116" s="302"/>
      <c r="G116" s="302"/>
      <c r="H116" s="302"/>
      <c r="I116" s="302"/>
      <c r="J116" s="302"/>
      <c r="K116" s="302"/>
      <c r="L116" s="31"/>
      <c r="M116" s="30"/>
      <c r="O116" s="30"/>
      <c r="P116" s="30"/>
      <c r="Q116" s="30"/>
      <c r="R116" s="30"/>
      <c r="S116" s="30"/>
      <c r="T116" s="30"/>
      <c r="U116" s="30"/>
      <c r="V116" s="30"/>
      <c r="W116" s="30"/>
      <c r="X116" s="30"/>
      <c r="Y116" s="30"/>
      <c r="Z116" s="30"/>
      <c r="AA116" s="30"/>
      <c r="AB116" s="30"/>
      <c r="AC116" s="30"/>
      <c r="AD116" s="30"/>
      <c r="AE116" s="30"/>
    </row>
  </sheetData>
  <sheetProtection algorithmName="SHA-512" hashValue="DD5oyMw8VnI6mcVD4krKrP/oNgeT5KFeQRE/uMne/rkSYKSjp0LTfC+Q278Tp8ryGg/996rvDCiVgXtru0eEDg==" saltValue="MDRSpqGXWZqypdjB6SIYPQ==" spinCount="100000" sheet="1" objects="1" scenarios="1"/>
  <autoFilter ref="C89:K115"/>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29"/>
  <sheetViews>
    <sheetView showGridLines="0" workbookViewId="0" topLeftCell="A1">
      <selection activeCell="I125" sqref="I125"/>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98</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2:12" s="1" customFormat="1" ht="12" customHeight="1">
      <c r="B8" s="279"/>
      <c r="C8" s="280"/>
      <c r="D8" s="276" t="s">
        <v>109</v>
      </c>
      <c r="E8" s="280"/>
      <c r="F8" s="280"/>
      <c r="G8" s="280"/>
      <c r="H8" s="280"/>
      <c r="I8" s="280"/>
      <c r="J8" s="280"/>
      <c r="K8" s="280"/>
      <c r="L8" s="20"/>
    </row>
    <row r="9" spans="1:31" s="2" customFormat="1" ht="16.5" customHeight="1">
      <c r="A9" s="30"/>
      <c r="B9" s="273"/>
      <c r="C9" s="275"/>
      <c r="D9" s="275"/>
      <c r="E9" s="277" t="s">
        <v>110</v>
      </c>
      <c r="F9" s="281"/>
      <c r="G9" s="281"/>
      <c r="H9" s="281"/>
      <c r="I9" s="275"/>
      <c r="J9" s="275"/>
      <c r="K9" s="275"/>
      <c r="L9" s="90"/>
      <c r="S9" s="30"/>
      <c r="T9" s="30"/>
      <c r="U9" s="30"/>
      <c r="V9" s="30"/>
      <c r="W9" s="30"/>
      <c r="X9" s="30"/>
      <c r="Y9" s="30"/>
      <c r="Z9" s="30"/>
      <c r="AA9" s="30"/>
      <c r="AB9" s="30"/>
      <c r="AC9" s="30"/>
      <c r="AD9" s="30"/>
      <c r="AE9" s="30"/>
    </row>
    <row r="10" spans="1:31" s="2" customFormat="1" ht="12" customHeight="1">
      <c r="A10" s="30"/>
      <c r="B10" s="273"/>
      <c r="C10" s="275"/>
      <c r="D10" s="276" t="s">
        <v>111</v>
      </c>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6.5" customHeight="1">
      <c r="A11" s="30"/>
      <c r="B11" s="273"/>
      <c r="C11" s="275"/>
      <c r="D11" s="275"/>
      <c r="E11" s="282" t="s">
        <v>450</v>
      </c>
      <c r="F11" s="281"/>
      <c r="G11" s="281"/>
      <c r="H11" s="281"/>
      <c r="I11" s="275"/>
      <c r="J11" s="275"/>
      <c r="K11" s="275"/>
      <c r="L11" s="90"/>
      <c r="S11" s="30"/>
      <c r="T11" s="30"/>
      <c r="U11" s="30"/>
      <c r="V11" s="30"/>
      <c r="W11" s="30"/>
      <c r="X11" s="30"/>
      <c r="Y11" s="30"/>
      <c r="Z11" s="30"/>
      <c r="AA11" s="30"/>
      <c r="AB11" s="30"/>
      <c r="AC11" s="30"/>
      <c r="AD11" s="30"/>
      <c r="AE11" s="30"/>
    </row>
    <row r="12" spans="1:31" s="2" customFormat="1" ht="12">
      <c r="A12" s="30"/>
      <c r="B12" s="273"/>
      <c r="C12" s="275"/>
      <c r="D12" s="275"/>
      <c r="E12" s="275"/>
      <c r="F12" s="275"/>
      <c r="G12" s="275"/>
      <c r="H12" s="275"/>
      <c r="I12" s="275"/>
      <c r="J12" s="275"/>
      <c r="K12" s="275"/>
      <c r="L12" s="90"/>
      <c r="S12" s="30"/>
      <c r="T12" s="30"/>
      <c r="U12" s="30"/>
      <c r="V12" s="30"/>
      <c r="W12" s="30"/>
      <c r="X12" s="30"/>
      <c r="Y12" s="30"/>
      <c r="Z12" s="30"/>
      <c r="AA12" s="30"/>
      <c r="AB12" s="30"/>
      <c r="AC12" s="30"/>
      <c r="AD12" s="30"/>
      <c r="AE12" s="30"/>
    </row>
    <row r="13" spans="1:31" s="2" customFormat="1" ht="12" customHeight="1">
      <c r="A13" s="30"/>
      <c r="B13" s="273"/>
      <c r="C13" s="275"/>
      <c r="D13" s="276" t="s">
        <v>19</v>
      </c>
      <c r="E13" s="275"/>
      <c r="F13" s="283" t="s">
        <v>20</v>
      </c>
      <c r="G13" s="275"/>
      <c r="H13" s="275"/>
      <c r="I13" s="276" t="s">
        <v>21</v>
      </c>
      <c r="J13" s="283" t="s">
        <v>3</v>
      </c>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22</v>
      </c>
      <c r="E14" s="275"/>
      <c r="F14" s="283" t="s">
        <v>23</v>
      </c>
      <c r="G14" s="275"/>
      <c r="H14" s="275"/>
      <c r="I14" s="276" t="s">
        <v>24</v>
      </c>
      <c r="J14" s="284">
        <f>'Rekapitulace stavby'!AN8</f>
        <v>43692</v>
      </c>
      <c r="K14" s="275"/>
      <c r="L14" s="90"/>
      <c r="S14" s="30"/>
      <c r="T14" s="30"/>
      <c r="U14" s="30"/>
      <c r="V14" s="30"/>
      <c r="W14" s="30"/>
      <c r="X14" s="30"/>
      <c r="Y14" s="30"/>
      <c r="Z14" s="30"/>
      <c r="AA14" s="30"/>
      <c r="AB14" s="30"/>
      <c r="AC14" s="30"/>
      <c r="AD14" s="30"/>
      <c r="AE14" s="30"/>
    </row>
    <row r="15" spans="1:31" s="2" customFormat="1" ht="10.95" customHeight="1">
      <c r="A15" s="30"/>
      <c r="B15" s="273"/>
      <c r="C15" s="275"/>
      <c r="D15" s="275"/>
      <c r="E15" s="275"/>
      <c r="F15" s="275"/>
      <c r="G15" s="275"/>
      <c r="H15" s="275"/>
      <c r="I15" s="275"/>
      <c r="J15" s="275"/>
      <c r="K15" s="275"/>
      <c r="L15" s="90"/>
      <c r="S15" s="30"/>
      <c r="T15" s="30"/>
      <c r="U15" s="30"/>
      <c r="V15" s="30"/>
      <c r="W15" s="30"/>
      <c r="X15" s="30"/>
      <c r="Y15" s="30"/>
      <c r="Z15" s="30"/>
      <c r="AA15" s="30"/>
      <c r="AB15" s="30"/>
      <c r="AC15" s="30"/>
      <c r="AD15" s="30"/>
      <c r="AE15" s="30"/>
    </row>
    <row r="16" spans="1:31" s="2" customFormat="1" ht="12" customHeight="1">
      <c r="A16" s="30"/>
      <c r="B16" s="273"/>
      <c r="C16" s="275"/>
      <c r="D16" s="276" t="s">
        <v>25</v>
      </c>
      <c r="E16" s="275"/>
      <c r="F16" s="275"/>
      <c r="G16" s="275"/>
      <c r="H16" s="275"/>
      <c r="I16" s="276" t="s">
        <v>26</v>
      </c>
      <c r="J16" s="283" t="str">
        <f>IF('Rekapitulace stavby'!AN10="","",'Rekapitulace stavby'!AN10)</f>
        <v/>
      </c>
      <c r="K16" s="275"/>
      <c r="L16" s="90"/>
      <c r="S16" s="30"/>
      <c r="T16" s="30"/>
      <c r="U16" s="30"/>
      <c r="V16" s="30"/>
      <c r="W16" s="30"/>
      <c r="X16" s="30"/>
      <c r="Y16" s="30"/>
      <c r="Z16" s="30"/>
      <c r="AA16" s="30"/>
      <c r="AB16" s="30"/>
      <c r="AC16" s="30"/>
      <c r="AD16" s="30"/>
      <c r="AE16" s="30"/>
    </row>
    <row r="17" spans="1:31" s="2" customFormat="1" ht="18" customHeight="1">
      <c r="A17" s="30"/>
      <c r="B17" s="273"/>
      <c r="C17" s="275"/>
      <c r="D17" s="275"/>
      <c r="E17" s="283" t="str">
        <f>IF('Rekapitulace stavby'!E11="","",'Rekapitulace stavby'!E11)</f>
        <v xml:space="preserve"> </v>
      </c>
      <c r="F17" s="275"/>
      <c r="G17" s="275"/>
      <c r="H17" s="275"/>
      <c r="I17" s="276" t="s">
        <v>28</v>
      </c>
      <c r="J17" s="283" t="str">
        <f>IF('Rekapitulace stavby'!AN11="","",'Rekapitulace stavby'!AN11)</f>
        <v/>
      </c>
      <c r="K17" s="275"/>
      <c r="L17" s="90"/>
      <c r="S17" s="30"/>
      <c r="T17" s="30"/>
      <c r="U17" s="30"/>
      <c r="V17" s="30"/>
      <c r="W17" s="30"/>
      <c r="X17" s="30"/>
      <c r="Y17" s="30"/>
      <c r="Z17" s="30"/>
      <c r="AA17" s="30"/>
      <c r="AB17" s="30"/>
      <c r="AC17" s="30"/>
      <c r="AD17" s="30"/>
      <c r="AE17" s="30"/>
    </row>
    <row r="18" spans="1:31" s="2" customFormat="1" ht="6.9" customHeight="1">
      <c r="A18" s="30"/>
      <c r="B18" s="273"/>
      <c r="C18" s="275"/>
      <c r="D18" s="275"/>
      <c r="E18" s="275"/>
      <c r="F18" s="275"/>
      <c r="G18" s="275"/>
      <c r="H18" s="275"/>
      <c r="I18" s="275"/>
      <c r="J18" s="275"/>
      <c r="K18" s="275"/>
      <c r="L18" s="90"/>
      <c r="S18" s="30"/>
      <c r="T18" s="30"/>
      <c r="U18" s="30"/>
      <c r="V18" s="30"/>
      <c r="W18" s="30"/>
      <c r="X18" s="30"/>
      <c r="Y18" s="30"/>
      <c r="Z18" s="30"/>
      <c r="AA18" s="30"/>
      <c r="AB18" s="30"/>
      <c r="AC18" s="30"/>
      <c r="AD18" s="30"/>
      <c r="AE18" s="30"/>
    </row>
    <row r="19" spans="1:31" s="2" customFormat="1" ht="12" customHeight="1">
      <c r="A19" s="30"/>
      <c r="B19" s="273"/>
      <c r="C19" s="275"/>
      <c r="D19" s="276" t="s">
        <v>29</v>
      </c>
      <c r="E19" s="275"/>
      <c r="F19" s="275"/>
      <c r="G19" s="275"/>
      <c r="H19" s="275"/>
      <c r="I19" s="276" t="s">
        <v>26</v>
      </c>
      <c r="J19" s="217" t="str">
        <f>'Rekapitulace stavby'!AN13</f>
        <v>Vyplň údaj</v>
      </c>
      <c r="K19" s="275"/>
      <c r="L19" s="90"/>
      <c r="S19" s="30"/>
      <c r="T19" s="30"/>
      <c r="U19" s="30"/>
      <c r="V19" s="30"/>
      <c r="W19" s="30"/>
      <c r="X19" s="30"/>
      <c r="Y19" s="30"/>
      <c r="Z19" s="30"/>
      <c r="AA19" s="30"/>
      <c r="AB19" s="30"/>
      <c r="AC19" s="30"/>
      <c r="AD19" s="30"/>
      <c r="AE19" s="30"/>
    </row>
    <row r="20" spans="1:31" s="2" customFormat="1" ht="18" customHeight="1">
      <c r="A20" s="30"/>
      <c r="B20" s="273"/>
      <c r="C20" s="275"/>
      <c r="D20" s="275"/>
      <c r="E20" s="252" t="s">
        <v>890</v>
      </c>
      <c r="F20" s="303"/>
      <c r="G20" s="303"/>
      <c r="H20" s="303"/>
      <c r="I20" s="276" t="s">
        <v>28</v>
      </c>
      <c r="J20" s="217" t="str">
        <f>'Rekapitulace stavby'!AN14</f>
        <v>Vyplň údaj</v>
      </c>
      <c r="K20" s="275"/>
      <c r="L20" s="90"/>
      <c r="S20" s="30"/>
      <c r="T20" s="30"/>
      <c r="U20" s="30"/>
      <c r="V20" s="30"/>
      <c r="W20" s="30"/>
      <c r="X20" s="30"/>
      <c r="Y20" s="30"/>
      <c r="Z20" s="30"/>
      <c r="AA20" s="30"/>
      <c r="AB20" s="30"/>
      <c r="AC20" s="30"/>
      <c r="AD20" s="30"/>
      <c r="AE20" s="30"/>
    </row>
    <row r="21" spans="1:31" s="2" customFormat="1" ht="6.9" customHeight="1">
      <c r="A21" s="30"/>
      <c r="B21" s="273"/>
      <c r="C21" s="275"/>
      <c r="D21" s="275"/>
      <c r="E21" s="275"/>
      <c r="F21" s="275"/>
      <c r="G21" s="275"/>
      <c r="H21" s="275"/>
      <c r="I21" s="275"/>
      <c r="J21" s="275"/>
      <c r="K21" s="275"/>
      <c r="L21" s="90"/>
      <c r="S21" s="30"/>
      <c r="T21" s="30"/>
      <c r="U21" s="30"/>
      <c r="V21" s="30"/>
      <c r="W21" s="30"/>
      <c r="X21" s="30"/>
      <c r="Y21" s="30"/>
      <c r="Z21" s="30"/>
      <c r="AA21" s="30"/>
      <c r="AB21" s="30"/>
      <c r="AC21" s="30"/>
      <c r="AD21" s="30"/>
      <c r="AE21" s="30"/>
    </row>
    <row r="22" spans="1:31" s="2" customFormat="1" ht="12" customHeight="1">
      <c r="A22" s="30"/>
      <c r="B22" s="273"/>
      <c r="C22" s="275"/>
      <c r="D22" s="276" t="s">
        <v>31</v>
      </c>
      <c r="E22" s="275"/>
      <c r="F22" s="275"/>
      <c r="G22" s="275"/>
      <c r="H22" s="275"/>
      <c r="I22" s="276" t="s">
        <v>26</v>
      </c>
      <c r="J22" s="283" t="s">
        <v>32</v>
      </c>
      <c r="K22" s="275"/>
      <c r="L22" s="90"/>
      <c r="S22" s="30"/>
      <c r="T22" s="30"/>
      <c r="U22" s="30"/>
      <c r="V22" s="30"/>
      <c r="W22" s="30"/>
      <c r="X22" s="30"/>
      <c r="Y22" s="30"/>
      <c r="Z22" s="30"/>
      <c r="AA22" s="30"/>
      <c r="AB22" s="30"/>
      <c r="AC22" s="30"/>
      <c r="AD22" s="30"/>
      <c r="AE22" s="30"/>
    </row>
    <row r="23" spans="1:31" s="2" customFormat="1" ht="18" customHeight="1">
      <c r="A23" s="30"/>
      <c r="B23" s="273"/>
      <c r="C23" s="275"/>
      <c r="D23" s="275"/>
      <c r="E23" s="283" t="s">
        <v>888</v>
      </c>
      <c r="F23" s="275"/>
      <c r="G23" s="275"/>
      <c r="H23" s="275"/>
      <c r="I23" s="276" t="s">
        <v>28</v>
      </c>
      <c r="J23" s="283" t="s">
        <v>3</v>
      </c>
      <c r="K23" s="275"/>
      <c r="L23" s="90"/>
      <c r="S23" s="30"/>
      <c r="T23" s="30"/>
      <c r="U23" s="30"/>
      <c r="V23" s="30"/>
      <c r="W23" s="30"/>
      <c r="X23" s="30"/>
      <c r="Y23" s="30"/>
      <c r="Z23" s="30"/>
      <c r="AA23" s="30"/>
      <c r="AB23" s="30"/>
      <c r="AC23" s="30"/>
      <c r="AD23" s="30"/>
      <c r="AE23" s="30"/>
    </row>
    <row r="24" spans="1:31" s="2" customFormat="1" ht="6.9" customHeight="1">
      <c r="A24" s="30"/>
      <c r="B24" s="273"/>
      <c r="C24" s="275"/>
      <c r="D24" s="275"/>
      <c r="E24" s="275"/>
      <c r="F24" s="275"/>
      <c r="G24" s="275"/>
      <c r="H24" s="275"/>
      <c r="I24" s="275"/>
      <c r="J24" s="275"/>
      <c r="K24" s="275"/>
      <c r="L24" s="90"/>
      <c r="S24" s="30"/>
      <c r="T24" s="30"/>
      <c r="U24" s="30"/>
      <c r="V24" s="30"/>
      <c r="W24" s="30"/>
      <c r="X24" s="30"/>
      <c r="Y24" s="30"/>
      <c r="Z24" s="30"/>
      <c r="AA24" s="30"/>
      <c r="AB24" s="30"/>
      <c r="AC24" s="30"/>
      <c r="AD24" s="30"/>
      <c r="AE24" s="30"/>
    </row>
    <row r="25" spans="1:31" s="2" customFormat="1" ht="12" customHeight="1">
      <c r="A25" s="30"/>
      <c r="B25" s="273"/>
      <c r="C25" s="275"/>
      <c r="D25" s="276" t="s">
        <v>34</v>
      </c>
      <c r="E25" s="275"/>
      <c r="F25" s="275"/>
      <c r="G25" s="275"/>
      <c r="H25" s="275"/>
      <c r="I25" s="276" t="s">
        <v>26</v>
      </c>
      <c r="J25" s="283" t="str">
        <f>IF('Rekapitulace stavby'!AN19="","",'Rekapitulace stavby'!AN19)</f>
        <v/>
      </c>
      <c r="K25" s="275"/>
      <c r="L25" s="90"/>
      <c r="S25" s="30"/>
      <c r="T25" s="30"/>
      <c r="U25" s="30"/>
      <c r="V25" s="30"/>
      <c r="W25" s="30"/>
      <c r="X25" s="30"/>
      <c r="Y25" s="30"/>
      <c r="Z25" s="30"/>
      <c r="AA25" s="30"/>
      <c r="AB25" s="30"/>
      <c r="AC25" s="30"/>
      <c r="AD25" s="30"/>
      <c r="AE25" s="30"/>
    </row>
    <row r="26" spans="1:31" s="2" customFormat="1" ht="18" customHeight="1">
      <c r="A26" s="30"/>
      <c r="B26" s="273"/>
      <c r="C26" s="275"/>
      <c r="D26" s="275"/>
      <c r="E26" s="283" t="str">
        <f>IF('Rekapitulace stavby'!E20="","",'Rekapitulace stavby'!E20)</f>
        <v xml:space="preserve"> </v>
      </c>
      <c r="F26" s="275"/>
      <c r="G26" s="275"/>
      <c r="H26" s="275"/>
      <c r="I26" s="276" t="s">
        <v>28</v>
      </c>
      <c r="J26" s="283" t="str">
        <f>IF('Rekapitulace stavby'!AN20="","",'Rekapitulace stavby'!AN20)</f>
        <v/>
      </c>
      <c r="K26" s="275"/>
      <c r="L26" s="90"/>
      <c r="S26" s="30"/>
      <c r="T26" s="30"/>
      <c r="U26" s="30"/>
      <c r="V26" s="30"/>
      <c r="W26" s="30"/>
      <c r="X26" s="30"/>
      <c r="Y26" s="30"/>
      <c r="Z26" s="30"/>
      <c r="AA26" s="30"/>
      <c r="AB26" s="30"/>
      <c r="AC26" s="30"/>
      <c r="AD26" s="30"/>
      <c r="AE26" s="30"/>
    </row>
    <row r="27" spans="1:31" s="2" customFormat="1" ht="6.9" customHeight="1">
      <c r="A27" s="30"/>
      <c r="B27" s="273"/>
      <c r="C27" s="275"/>
      <c r="D27" s="275"/>
      <c r="E27" s="275"/>
      <c r="F27" s="275"/>
      <c r="G27" s="275"/>
      <c r="H27" s="275"/>
      <c r="I27" s="275"/>
      <c r="J27" s="275"/>
      <c r="K27" s="275"/>
      <c r="L27" s="90"/>
      <c r="S27" s="30"/>
      <c r="T27" s="30"/>
      <c r="U27" s="30"/>
      <c r="V27" s="30"/>
      <c r="W27" s="30"/>
      <c r="X27" s="30"/>
      <c r="Y27" s="30"/>
      <c r="Z27" s="30"/>
      <c r="AA27" s="30"/>
      <c r="AB27" s="30"/>
      <c r="AC27" s="30"/>
      <c r="AD27" s="30"/>
      <c r="AE27" s="30"/>
    </row>
    <row r="28" spans="1:31" s="2" customFormat="1" ht="12" customHeight="1">
      <c r="A28" s="30"/>
      <c r="B28" s="273"/>
      <c r="C28" s="275"/>
      <c r="D28" s="276" t="s">
        <v>35</v>
      </c>
      <c r="E28" s="275"/>
      <c r="F28" s="275"/>
      <c r="G28" s="275"/>
      <c r="H28" s="275"/>
      <c r="I28" s="275"/>
      <c r="J28" s="275"/>
      <c r="K28" s="275"/>
      <c r="L28" s="90"/>
      <c r="S28" s="30"/>
      <c r="T28" s="30"/>
      <c r="U28" s="30"/>
      <c r="V28" s="30"/>
      <c r="W28" s="30"/>
      <c r="X28" s="30"/>
      <c r="Y28" s="30"/>
      <c r="Z28" s="30"/>
      <c r="AA28" s="30"/>
      <c r="AB28" s="30"/>
      <c r="AC28" s="30"/>
      <c r="AD28" s="30"/>
      <c r="AE28" s="30"/>
    </row>
    <row r="29" spans="1:31" s="8" customFormat="1" ht="16.5" customHeight="1">
      <c r="A29" s="91"/>
      <c r="B29" s="344"/>
      <c r="C29" s="345"/>
      <c r="D29" s="345"/>
      <c r="E29" s="346" t="s">
        <v>3</v>
      </c>
      <c r="F29" s="346"/>
      <c r="G29" s="346"/>
      <c r="H29" s="346"/>
      <c r="I29" s="345"/>
      <c r="J29" s="345"/>
      <c r="K29" s="345"/>
      <c r="L29" s="92"/>
      <c r="S29" s="91"/>
      <c r="T29" s="91"/>
      <c r="U29" s="91"/>
      <c r="V29" s="91"/>
      <c r="W29" s="91"/>
      <c r="X29" s="91"/>
      <c r="Y29" s="91"/>
      <c r="Z29" s="91"/>
      <c r="AA29" s="91"/>
      <c r="AB29" s="91"/>
      <c r="AC29" s="91"/>
      <c r="AD29" s="91"/>
      <c r="AE29" s="91"/>
    </row>
    <row r="30" spans="1:31" s="2" customFormat="1" ht="6.9" customHeight="1">
      <c r="A30" s="30"/>
      <c r="B30" s="273"/>
      <c r="C30" s="275"/>
      <c r="D30" s="275"/>
      <c r="E30" s="275"/>
      <c r="F30" s="275"/>
      <c r="G30" s="275"/>
      <c r="H30" s="275"/>
      <c r="I30" s="275"/>
      <c r="J30" s="275"/>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25.35" customHeight="1">
      <c r="A32" s="30"/>
      <c r="B32" s="273"/>
      <c r="C32" s="275"/>
      <c r="D32" s="348" t="s">
        <v>37</v>
      </c>
      <c r="E32" s="275"/>
      <c r="F32" s="275"/>
      <c r="G32" s="275"/>
      <c r="H32" s="275"/>
      <c r="I32" s="275"/>
      <c r="J32" s="290">
        <f>ROUND(J90,2)</f>
        <v>0</v>
      </c>
      <c r="K32" s="275"/>
      <c r="L32" s="90"/>
      <c r="S32" s="30"/>
      <c r="T32" s="30"/>
      <c r="U32" s="30"/>
      <c r="V32" s="30"/>
      <c r="W32" s="30"/>
      <c r="X32" s="30"/>
      <c r="Y32" s="30"/>
      <c r="Z32" s="30"/>
      <c r="AA32" s="30"/>
      <c r="AB32" s="30"/>
      <c r="AC32" s="30"/>
      <c r="AD32" s="30"/>
      <c r="AE32" s="30"/>
    </row>
    <row r="33" spans="1:31" s="2" customFormat="1" ht="6.9" customHeight="1">
      <c r="A33" s="30"/>
      <c r="B33" s="273"/>
      <c r="C33" s="275"/>
      <c r="D33" s="347"/>
      <c r="E33" s="347"/>
      <c r="F33" s="347"/>
      <c r="G33" s="347"/>
      <c r="H33" s="347"/>
      <c r="I33" s="347"/>
      <c r="J33" s="347"/>
      <c r="K33" s="347"/>
      <c r="L33" s="90"/>
      <c r="S33" s="30"/>
      <c r="T33" s="30"/>
      <c r="U33" s="30"/>
      <c r="V33" s="30"/>
      <c r="W33" s="30"/>
      <c r="X33" s="30"/>
      <c r="Y33" s="30"/>
      <c r="Z33" s="30"/>
      <c r="AA33" s="30"/>
      <c r="AB33" s="30"/>
      <c r="AC33" s="30"/>
      <c r="AD33" s="30"/>
      <c r="AE33" s="30"/>
    </row>
    <row r="34" spans="1:31" s="2" customFormat="1" ht="14.4" customHeight="1">
      <c r="A34" s="30"/>
      <c r="B34" s="273"/>
      <c r="C34" s="275"/>
      <c r="D34" s="275"/>
      <c r="E34" s="275"/>
      <c r="F34" s="349" t="s">
        <v>39</v>
      </c>
      <c r="G34" s="275"/>
      <c r="H34" s="275"/>
      <c r="I34" s="349" t="s">
        <v>38</v>
      </c>
      <c r="J34" s="349" t="s">
        <v>40</v>
      </c>
      <c r="K34" s="275"/>
      <c r="L34" s="90"/>
      <c r="S34" s="30"/>
      <c r="T34" s="30"/>
      <c r="U34" s="30"/>
      <c r="V34" s="30"/>
      <c r="W34" s="30"/>
      <c r="X34" s="30"/>
      <c r="Y34" s="30"/>
      <c r="Z34" s="30"/>
      <c r="AA34" s="30"/>
      <c r="AB34" s="30"/>
      <c r="AC34" s="30"/>
      <c r="AD34" s="30"/>
      <c r="AE34" s="30"/>
    </row>
    <row r="35" spans="1:31" s="2" customFormat="1" ht="14.4" customHeight="1">
      <c r="A35" s="30"/>
      <c r="B35" s="273"/>
      <c r="C35" s="275"/>
      <c r="D35" s="350" t="s">
        <v>41</v>
      </c>
      <c r="E35" s="276" t="s">
        <v>42</v>
      </c>
      <c r="F35" s="351">
        <f>ROUND((SUM(BE90:BE128)),2)</f>
        <v>0</v>
      </c>
      <c r="G35" s="275"/>
      <c r="H35" s="275"/>
      <c r="I35" s="352">
        <v>0.21</v>
      </c>
      <c r="J35" s="351">
        <f>ROUND(((SUM(BE90:BE128))*I35),2)</f>
        <v>0</v>
      </c>
      <c r="K35" s="275"/>
      <c r="L35" s="90"/>
      <c r="S35" s="30"/>
      <c r="T35" s="30"/>
      <c r="U35" s="30"/>
      <c r="V35" s="30"/>
      <c r="W35" s="30"/>
      <c r="X35" s="30"/>
      <c r="Y35" s="30"/>
      <c r="Z35" s="30"/>
      <c r="AA35" s="30"/>
      <c r="AB35" s="30"/>
      <c r="AC35" s="30"/>
      <c r="AD35" s="30"/>
      <c r="AE35" s="30"/>
    </row>
    <row r="36" spans="1:31" s="2" customFormat="1" ht="14.4" customHeight="1">
      <c r="A36" s="30"/>
      <c r="B36" s="273"/>
      <c r="C36" s="275"/>
      <c r="D36" s="275"/>
      <c r="E36" s="276" t="s">
        <v>43</v>
      </c>
      <c r="F36" s="351">
        <f>ROUND((SUM(BF90:BF128)),2)</f>
        <v>0</v>
      </c>
      <c r="G36" s="275"/>
      <c r="H36" s="275"/>
      <c r="I36" s="352">
        <v>0.15</v>
      </c>
      <c r="J36" s="351">
        <f>ROUND(((SUM(BF90:BF128))*I36),2)</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44</v>
      </c>
      <c r="F37" s="351">
        <f>ROUND((SUM(BG90:BG128)),2)</f>
        <v>0</v>
      </c>
      <c r="G37" s="275"/>
      <c r="H37" s="275"/>
      <c r="I37" s="352">
        <v>0.21</v>
      </c>
      <c r="J37" s="351">
        <f>0</f>
        <v>0</v>
      </c>
      <c r="K37" s="275"/>
      <c r="L37" s="90"/>
      <c r="S37" s="30"/>
      <c r="T37" s="30"/>
      <c r="U37" s="30"/>
      <c r="V37" s="30"/>
      <c r="W37" s="30"/>
      <c r="X37" s="30"/>
      <c r="Y37" s="30"/>
      <c r="Z37" s="30"/>
      <c r="AA37" s="30"/>
      <c r="AB37" s="30"/>
      <c r="AC37" s="30"/>
      <c r="AD37" s="30"/>
      <c r="AE37" s="30"/>
    </row>
    <row r="38" spans="1:31" s="2" customFormat="1" ht="14.4" customHeight="1" hidden="1">
      <c r="A38" s="30"/>
      <c r="B38" s="273"/>
      <c r="C38" s="275"/>
      <c r="D38" s="275"/>
      <c r="E38" s="276" t="s">
        <v>45</v>
      </c>
      <c r="F38" s="351">
        <f>ROUND((SUM(BH90:BH128)),2)</f>
        <v>0</v>
      </c>
      <c r="G38" s="275"/>
      <c r="H38" s="275"/>
      <c r="I38" s="352">
        <v>0.15</v>
      </c>
      <c r="J38" s="351">
        <f>0</f>
        <v>0</v>
      </c>
      <c r="K38" s="275"/>
      <c r="L38" s="90"/>
      <c r="S38" s="30"/>
      <c r="T38" s="30"/>
      <c r="U38" s="30"/>
      <c r="V38" s="30"/>
      <c r="W38" s="30"/>
      <c r="X38" s="30"/>
      <c r="Y38" s="30"/>
      <c r="Z38" s="30"/>
      <c r="AA38" s="30"/>
      <c r="AB38" s="30"/>
      <c r="AC38" s="30"/>
      <c r="AD38" s="30"/>
      <c r="AE38" s="30"/>
    </row>
    <row r="39" spans="1:31" s="2" customFormat="1" ht="14.4" customHeight="1" hidden="1">
      <c r="A39" s="30"/>
      <c r="B39" s="273"/>
      <c r="C39" s="275"/>
      <c r="D39" s="275"/>
      <c r="E39" s="276" t="s">
        <v>46</v>
      </c>
      <c r="F39" s="351">
        <f>ROUND((SUM(BI90:BI128)),2)</f>
        <v>0</v>
      </c>
      <c r="G39" s="275"/>
      <c r="H39" s="275"/>
      <c r="I39" s="352">
        <v>0</v>
      </c>
      <c r="J39" s="351">
        <f>0</f>
        <v>0</v>
      </c>
      <c r="K39" s="275"/>
      <c r="L39" s="90"/>
      <c r="S39" s="30"/>
      <c r="T39" s="30"/>
      <c r="U39" s="30"/>
      <c r="V39" s="30"/>
      <c r="W39" s="30"/>
      <c r="X39" s="30"/>
      <c r="Y39" s="30"/>
      <c r="Z39" s="30"/>
      <c r="AA39" s="30"/>
      <c r="AB39" s="30"/>
      <c r="AC39" s="30"/>
      <c r="AD39" s="30"/>
      <c r="AE39" s="30"/>
    </row>
    <row r="40" spans="1:31" s="2" customFormat="1" ht="6.9" customHeight="1">
      <c r="A40" s="30"/>
      <c r="B40" s="273"/>
      <c r="C40" s="275"/>
      <c r="D40" s="275"/>
      <c r="E40" s="275"/>
      <c r="F40" s="275"/>
      <c r="G40" s="275"/>
      <c r="H40" s="275"/>
      <c r="I40" s="275"/>
      <c r="J40" s="275"/>
      <c r="K40" s="275"/>
      <c r="L40" s="90"/>
      <c r="S40" s="30"/>
      <c r="T40" s="30"/>
      <c r="U40" s="30"/>
      <c r="V40" s="30"/>
      <c r="W40" s="30"/>
      <c r="X40" s="30"/>
      <c r="Y40" s="30"/>
      <c r="Z40" s="30"/>
      <c r="AA40" s="30"/>
      <c r="AB40" s="30"/>
      <c r="AC40" s="30"/>
      <c r="AD40" s="30"/>
      <c r="AE40" s="30"/>
    </row>
    <row r="41" spans="1:31" s="2" customFormat="1" ht="25.35" customHeight="1">
      <c r="A41" s="30"/>
      <c r="B41" s="273"/>
      <c r="C41" s="287"/>
      <c r="D41" s="353" t="s">
        <v>47</v>
      </c>
      <c r="E41" s="354"/>
      <c r="F41" s="354"/>
      <c r="G41" s="355" t="s">
        <v>48</v>
      </c>
      <c r="H41" s="356" t="s">
        <v>49</v>
      </c>
      <c r="I41" s="354"/>
      <c r="J41" s="357">
        <f>SUM(J32:J39)</f>
        <v>0</v>
      </c>
      <c r="K41" s="358"/>
      <c r="L41" s="90"/>
      <c r="S41" s="30"/>
      <c r="T41" s="30"/>
      <c r="U41" s="30"/>
      <c r="V41" s="30"/>
      <c r="W41" s="30"/>
      <c r="X41" s="30"/>
      <c r="Y41" s="30"/>
      <c r="Z41" s="30"/>
      <c r="AA41" s="30"/>
      <c r="AB41" s="30"/>
      <c r="AC41" s="30"/>
      <c r="AD41" s="30"/>
      <c r="AE41" s="30"/>
    </row>
    <row r="42" spans="1:31" s="2" customFormat="1" ht="14.4" customHeight="1">
      <c r="A42" s="30"/>
      <c r="B42" s="301"/>
      <c r="C42" s="302"/>
      <c r="D42" s="302"/>
      <c r="E42" s="302"/>
      <c r="F42" s="302"/>
      <c r="G42" s="302"/>
      <c r="H42" s="302"/>
      <c r="I42" s="302"/>
      <c r="J42" s="302"/>
      <c r="K42" s="302"/>
      <c r="L42" s="90"/>
      <c r="S42" s="30"/>
      <c r="T42" s="30"/>
      <c r="U42" s="30"/>
      <c r="V42" s="30"/>
      <c r="W42" s="30"/>
      <c r="X42" s="30"/>
      <c r="Y42" s="30"/>
      <c r="Z42" s="30"/>
      <c r="AA42" s="30"/>
      <c r="AB42" s="30"/>
      <c r="AC42" s="30"/>
      <c r="AD42" s="30"/>
      <c r="AE42" s="30"/>
    </row>
    <row r="43" spans="2:11" ht="12">
      <c r="B43" s="280"/>
      <c r="C43" s="280"/>
      <c r="D43" s="280"/>
      <c r="E43" s="280"/>
      <c r="F43" s="280"/>
      <c r="G43" s="280"/>
      <c r="H43" s="280"/>
      <c r="I43" s="280"/>
      <c r="J43" s="280"/>
      <c r="K43" s="280"/>
    </row>
    <row r="44" spans="2:11" ht="12">
      <c r="B44" s="280"/>
      <c r="C44" s="280"/>
      <c r="D44" s="280"/>
      <c r="E44" s="280"/>
      <c r="F44" s="280"/>
      <c r="G44" s="280"/>
      <c r="H44" s="280"/>
      <c r="I44" s="280"/>
      <c r="J44" s="280"/>
      <c r="K44" s="280"/>
    </row>
    <row r="45" spans="2:11" ht="12">
      <c r="B45" s="280"/>
      <c r="C45" s="280"/>
      <c r="D45" s="280"/>
      <c r="E45" s="280"/>
      <c r="F45" s="280"/>
      <c r="G45" s="280"/>
      <c r="H45" s="280"/>
      <c r="I45" s="280"/>
      <c r="J45" s="280"/>
      <c r="K45" s="280"/>
    </row>
    <row r="46" spans="1:31" s="2" customFormat="1" ht="6.9" customHeight="1">
      <c r="A46" s="30"/>
      <c r="B46" s="271"/>
      <c r="C46" s="272"/>
      <c r="D46" s="272"/>
      <c r="E46" s="272"/>
      <c r="F46" s="272"/>
      <c r="G46" s="272"/>
      <c r="H46" s="272"/>
      <c r="I46" s="272"/>
      <c r="J46" s="272"/>
      <c r="K46" s="272"/>
      <c r="L46" s="90"/>
      <c r="S46" s="30"/>
      <c r="T46" s="30"/>
      <c r="U46" s="30"/>
      <c r="V46" s="30"/>
      <c r="W46" s="30"/>
      <c r="X46" s="30"/>
      <c r="Y46" s="30"/>
      <c r="Z46" s="30"/>
      <c r="AA46" s="30"/>
      <c r="AB46" s="30"/>
      <c r="AC46" s="30"/>
      <c r="AD46" s="30"/>
      <c r="AE46" s="30"/>
    </row>
    <row r="47" spans="1:31" s="2" customFormat="1" ht="24.9" customHeight="1">
      <c r="A47" s="30"/>
      <c r="B47" s="273"/>
      <c r="C47" s="274" t="s">
        <v>113</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6.9" customHeight="1">
      <c r="A48" s="30"/>
      <c r="B48" s="273"/>
      <c r="C48" s="275"/>
      <c r="D48" s="275"/>
      <c r="E48" s="275"/>
      <c r="F48" s="275"/>
      <c r="G48" s="275"/>
      <c r="H48" s="275"/>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17</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77" t="str">
        <f>E7</f>
        <v>Malý Pěčín, rybník na p.č.432 - obnova nefunkčních objektů a odbahnění</v>
      </c>
      <c r="F50" s="278"/>
      <c r="G50" s="278"/>
      <c r="H50" s="278"/>
      <c r="I50" s="275"/>
      <c r="J50" s="275"/>
      <c r="K50" s="275"/>
      <c r="L50" s="90"/>
      <c r="S50" s="30"/>
      <c r="T50" s="30"/>
      <c r="U50" s="30"/>
      <c r="V50" s="30"/>
      <c r="W50" s="30"/>
      <c r="X50" s="30"/>
      <c r="Y50" s="30"/>
      <c r="Z50" s="30"/>
      <c r="AA50" s="30"/>
      <c r="AB50" s="30"/>
      <c r="AC50" s="30"/>
      <c r="AD50" s="30"/>
      <c r="AE50" s="30"/>
    </row>
    <row r="51" spans="2:12" s="1" customFormat="1" ht="12" customHeight="1">
      <c r="B51" s="279"/>
      <c r="C51" s="276" t="s">
        <v>109</v>
      </c>
      <c r="D51" s="280"/>
      <c r="E51" s="280"/>
      <c r="F51" s="280"/>
      <c r="G51" s="280"/>
      <c r="H51" s="280"/>
      <c r="I51" s="280"/>
      <c r="J51" s="280"/>
      <c r="K51" s="280"/>
      <c r="L51" s="20"/>
    </row>
    <row r="52" spans="1:31" s="2" customFormat="1" ht="16.5" customHeight="1">
      <c r="A52" s="30"/>
      <c r="B52" s="273"/>
      <c r="C52" s="275"/>
      <c r="D52" s="275"/>
      <c r="E52" s="277" t="s">
        <v>110</v>
      </c>
      <c r="F52" s="281"/>
      <c r="G52" s="281"/>
      <c r="H52" s="281"/>
      <c r="I52" s="275"/>
      <c r="J52" s="275"/>
      <c r="K52" s="275"/>
      <c r="L52" s="90"/>
      <c r="S52" s="30"/>
      <c r="T52" s="30"/>
      <c r="U52" s="30"/>
      <c r="V52" s="30"/>
      <c r="W52" s="30"/>
      <c r="X52" s="30"/>
      <c r="Y52" s="30"/>
      <c r="Z52" s="30"/>
      <c r="AA52" s="30"/>
      <c r="AB52" s="30"/>
      <c r="AC52" s="30"/>
      <c r="AD52" s="30"/>
      <c r="AE52" s="30"/>
    </row>
    <row r="53" spans="1:31" s="2" customFormat="1" ht="12" customHeight="1">
      <c r="A53" s="30"/>
      <c r="B53" s="273"/>
      <c r="C53" s="276" t="s">
        <v>111</v>
      </c>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16.5" customHeight="1">
      <c r="A54" s="30"/>
      <c r="B54" s="273"/>
      <c r="C54" s="275"/>
      <c r="D54" s="275"/>
      <c r="E54" s="282" t="str">
        <f>E11</f>
        <v>6 - bezpečnostní přeliv</v>
      </c>
      <c r="F54" s="281"/>
      <c r="G54" s="281"/>
      <c r="H54" s="281"/>
      <c r="I54" s="275"/>
      <c r="J54" s="275"/>
      <c r="K54" s="275"/>
      <c r="L54" s="90"/>
      <c r="S54" s="30"/>
      <c r="T54" s="30"/>
      <c r="U54" s="30"/>
      <c r="V54" s="30"/>
      <c r="W54" s="30"/>
      <c r="X54" s="30"/>
      <c r="Y54" s="30"/>
      <c r="Z54" s="30"/>
      <c r="AA54" s="30"/>
      <c r="AB54" s="30"/>
      <c r="AC54" s="30"/>
      <c r="AD54" s="30"/>
      <c r="AE54" s="30"/>
    </row>
    <row r="55" spans="1:31" s="2" customFormat="1" ht="6.9" customHeight="1">
      <c r="A55" s="30"/>
      <c r="B55" s="273"/>
      <c r="C55" s="275"/>
      <c r="D55" s="275"/>
      <c r="E55" s="275"/>
      <c r="F55" s="275"/>
      <c r="G55" s="275"/>
      <c r="H55" s="275"/>
      <c r="I55" s="275"/>
      <c r="J55" s="275"/>
      <c r="K55" s="275"/>
      <c r="L55" s="90"/>
      <c r="S55" s="30"/>
      <c r="T55" s="30"/>
      <c r="U55" s="30"/>
      <c r="V55" s="30"/>
      <c r="W55" s="30"/>
      <c r="X55" s="30"/>
      <c r="Y55" s="30"/>
      <c r="Z55" s="30"/>
      <c r="AA55" s="30"/>
      <c r="AB55" s="30"/>
      <c r="AC55" s="30"/>
      <c r="AD55" s="30"/>
      <c r="AE55" s="30"/>
    </row>
    <row r="56" spans="1:31" s="2" customFormat="1" ht="12" customHeight="1">
      <c r="A56" s="30"/>
      <c r="B56" s="273"/>
      <c r="C56" s="276" t="s">
        <v>22</v>
      </c>
      <c r="D56" s="275"/>
      <c r="E56" s="275"/>
      <c r="F56" s="283" t="str">
        <f>F14</f>
        <v>Malý Pěčín</v>
      </c>
      <c r="G56" s="275"/>
      <c r="H56" s="275"/>
      <c r="I56" s="276" t="s">
        <v>24</v>
      </c>
      <c r="J56" s="284">
        <f>IF(J14="","",J14)</f>
        <v>43692</v>
      </c>
      <c r="K56" s="275"/>
      <c r="L56" s="90"/>
      <c r="S56" s="30"/>
      <c r="T56" s="30"/>
      <c r="U56" s="30"/>
      <c r="V56" s="30"/>
      <c r="W56" s="30"/>
      <c r="X56" s="30"/>
      <c r="Y56" s="30"/>
      <c r="Z56" s="30"/>
      <c r="AA56" s="30"/>
      <c r="AB56" s="30"/>
      <c r="AC56" s="30"/>
      <c r="AD56" s="30"/>
      <c r="AE56" s="30"/>
    </row>
    <row r="57" spans="1:31" s="2" customFormat="1" ht="6.9" customHeight="1">
      <c r="A57" s="30"/>
      <c r="B57" s="273"/>
      <c r="C57" s="275"/>
      <c r="D57" s="275"/>
      <c r="E57" s="275"/>
      <c r="F57" s="275"/>
      <c r="G57" s="275"/>
      <c r="H57" s="275"/>
      <c r="I57" s="275"/>
      <c r="J57" s="275"/>
      <c r="K57" s="275"/>
      <c r="L57" s="90"/>
      <c r="S57" s="30"/>
      <c r="T57" s="30"/>
      <c r="U57" s="30"/>
      <c r="V57" s="30"/>
      <c r="W57" s="30"/>
      <c r="X57" s="30"/>
      <c r="Y57" s="30"/>
      <c r="Z57" s="30"/>
      <c r="AA57" s="30"/>
      <c r="AB57" s="30"/>
      <c r="AC57" s="30"/>
      <c r="AD57" s="30"/>
      <c r="AE57" s="30"/>
    </row>
    <row r="58" spans="1:31" s="2" customFormat="1" ht="27.9" customHeight="1">
      <c r="A58" s="30"/>
      <c r="B58" s="273"/>
      <c r="C58" s="276" t="s">
        <v>25</v>
      </c>
      <c r="D58" s="275"/>
      <c r="E58" s="275"/>
      <c r="F58" s="283" t="str">
        <f>E17</f>
        <v xml:space="preserve"> </v>
      </c>
      <c r="G58" s="275"/>
      <c r="H58" s="275"/>
      <c r="I58" s="276" t="s">
        <v>31</v>
      </c>
      <c r="J58" s="285" t="str">
        <f>E23</f>
        <v>Ing. Zdeněk Hejtman</v>
      </c>
      <c r="K58" s="275"/>
      <c r="L58" s="90"/>
      <c r="S58" s="30"/>
      <c r="T58" s="30"/>
      <c r="U58" s="30"/>
      <c r="V58" s="30"/>
      <c r="W58" s="30"/>
      <c r="X58" s="30"/>
      <c r="Y58" s="30"/>
      <c r="Z58" s="30"/>
      <c r="AA58" s="30"/>
      <c r="AB58" s="30"/>
      <c r="AC58" s="30"/>
      <c r="AD58" s="30"/>
      <c r="AE58" s="30"/>
    </row>
    <row r="59" spans="1:31" s="2" customFormat="1" ht="15.15" customHeight="1">
      <c r="A59" s="30"/>
      <c r="B59" s="273"/>
      <c r="C59" s="276" t="s">
        <v>29</v>
      </c>
      <c r="D59" s="275"/>
      <c r="E59" s="275"/>
      <c r="F59" s="283" t="str">
        <f>IF(E20="","",E20)</f>
        <v>='Rekapitulace stavby'!E14</v>
      </c>
      <c r="G59" s="275"/>
      <c r="H59" s="275"/>
      <c r="I59" s="276" t="s">
        <v>34</v>
      </c>
      <c r="J59" s="285" t="str">
        <f>E26</f>
        <v xml:space="preserve"> </v>
      </c>
      <c r="K59" s="275"/>
      <c r="L59" s="90"/>
      <c r="S59" s="30"/>
      <c r="T59" s="30"/>
      <c r="U59" s="30"/>
      <c r="V59" s="30"/>
      <c r="W59" s="30"/>
      <c r="X59" s="30"/>
      <c r="Y59" s="30"/>
      <c r="Z59" s="30"/>
      <c r="AA59" s="30"/>
      <c r="AB59" s="30"/>
      <c r="AC59" s="30"/>
      <c r="AD59" s="30"/>
      <c r="AE59" s="30"/>
    </row>
    <row r="60" spans="1:31" s="2" customFormat="1" ht="10.35" customHeight="1">
      <c r="A60" s="30"/>
      <c r="B60" s="273"/>
      <c r="C60" s="275"/>
      <c r="D60" s="275"/>
      <c r="E60" s="275"/>
      <c r="F60" s="275"/>
      <c r="G60" s="275"/>
      <c r="H60" s="275"/>
      <c r="I60" s="275"/>
      <c r="J60" s="275"/>
      <c r="K60" s="275"/>
      <c r="L60" s="90"/>
      <c r="S60" s="30"/>
      <c r="T60" s="30"/>
      <c r="U60" s="30"/>
      <c r="V60" s="30"/>
      <c r="W60" s="30"/>
      <c r="X60" s="30"/>
      <c r="Y60" s="30"/>
      <c r="Z60" s="30"/>
      <c r="AA60" s="30"/>
      <c r="AB60" s="30"/>
      <c r="AC60" s="30"/>
      <c r="AD60" s="30"/>
      <c r="AE60" s="30"/>
    </row>
    <row r="61" spans="1:31" s="2" customFormat="1" ht="29.25" customHeight="1">
      <c r="A61" s="30"/>
      <c r="B61" s="273"/>
      <c r="C61" s="286" t="s">
        <v>114</v>
      </c>
      <c r="D61" s="287"/>
      <c r="E61" s="287"/>
      <c r="F61" s="287"/>
      <c r="G61" s="287"/>
      <c r="H61" s="287"/>
      <c r="I61" s="287"/>
      <c r="J61" s="288" t="s">
        <v>115</v>
      </c>
      <c r="K61" s="287"/>
      <c r="L61" s="90"/>
      <c r="S61" s="30"/>
      <c r="T61" s="30"/>
      <c r="U61" s="30"/>
      <c r="V61" s="30"/>
      <c r="W61" s="30"/>
      <c r="X61" s="30"/>
      <c r="Y61" s="30"/>
      <c r="Z61" s="30"/>
      <c r="AA61" s="30"/>
      <c r="AB61" s="30"/>
      <c r="AC61" s="30"/>
      <c r="AD61" s="30"/>
      <c r="AE61" s="30"/>
    </row>
    <row r="62" spans="1:31" s="2" customFormat="1" ht="10.35" customHeight="1">
      <c r="A62" s="30"/>
      <c r="B62" s="273"/>
      <c r="C62" s="275"/>
      <c r="D62" s="275"/>
      <c r="E62" s="275"/>
      <c r="F62" s="275"/>
      <c r="G62" s="275"/>
      <c r="H62" s="275"/>
      <c r="I62" s="275"/>
      <c r="J62" s="275"/>
      <c r="K62" s="275"/>
      <c r="L62" s="90"/>
      <c r="S62" s="30"/>
      <c r="T62" s="30"/>
      <c r="U62" s="30"/>
      <c r="V62" s="30"/>
      <c r="W62" s="30"/>
      <c r="X62" s="30"/>
      <c r="Y62" s="30"/>
      <c r="Z62" s="30"/>
      <c r="AA62" s="30"/>
      <c r="AB62" s="30"/>
      <c r="AC62" s="30"/>
      <c r="AD62" s="30"/>
      <c r="AE62" s="30"/>
    </row>
    <row r="63" spans="1:47" s="2" customFormat="1" ht="22.95" customHeight="1">
      <c r="A63" s="30"/>
      <c r="B63" s="273"/>
      <c r="C63" s="289" t="s">
        <v>69</v>
      </c>
      <c r="D63" s="275"/>
      <c r="E63" s="275"/>
      <c r="F63" s="275"/>
      <c r="G63" s="275"/>
      <c r="H63" s="275"/>
      <c r="I63" s="275"/>
      <c r="J63" s="290">
        <f>J90</f>
        <v>0</v>
      </c>
      <c r="K63" s="275"/>
      <c r="L63" s="90"/>
      <c r="S63" s="30"/>
      <c r="T63" s="30"/>
      <c r="U63" s="30"/>
      <c r="V63" s="30"/>
      <c r="W63" s="30"/>
      <c r="X63" s="30"/>
      <c r="Y63" s="30"/>
      <c r="Z63" s="30"/>
      <c r="AA63" s="30"/>
      <c r="AB63" s="30"/>
      <c r="AC63" s="30"/>
      <c r="AD63" s="30"/>
      <c r="AE63" s="30"/>
      <c r="AU63" s="17" t="s">
        <v>116</v>
      </c>
    </row>
    <row r="64" spans="2:12" s="9" customFormat="1" ht="24.9" customHeight="1">
      <c r="B64" s="291"/>
      <c r="C64" s="292"/>
      <c r="D64" s="293" t="s">
        <v>117</v>
      </c>
      <c r="E64" s="294"/>
      <c r="F64" s="294"/>
      <c r="G64" s="294"/>
      <c r="H64" s="294"/>
      <c r="I64" s="294"/>
      <c r="J64" s="295">
        <f>J91</f>
        <v>0</v>
      </c>
      <c r="K64" s="292"/>
      <c r="L64" s="93"/>
    </row>
    <row r="65" spans="2:12" s="10" customFormat="1" ht="19.95" customHeight="1">
      <c r="B65" s="296"/>
      <c r="C65" s="297"/>
      <c r="D65" s="298" t="s">
        <v>118</v>
      </c>
      <c r="E65" s="299"/>
      <c r="F65" s="299"/>
      <c r="G65" s="299"/>
      <c r="H65" s="299"/>
      <c r="I65" s="299"/>
      <c r="J65" s="300">
        <f>J92</f>
        <v>0</v>
      </c>
      <c r="K65" s="297"/>
      <c r="L65" s="94"/>
    </row>
    <row r="66" spans="2:12" s="10" customFormat="1" ht="19.95" customHeight="1">
      <c r="B66" s="296"/>
      <c r="C66" s="297"/>
      <c r="D66" s="298" t="s">
        <v>368</v>
      </c>
      <c r="E66" s="299"/>
      <c r="F66" s="299"/>
      <c r="G66" s="299"/>
      <c r="H66" s="299"/>
      <c r="I66" s="299"/>
      <c r="J66" s="300">
        <f>J98</f>
        <v>0</v>
      </c>
      <c r="K66" s="297"/>
      <c r="L66" s="94"/>
    </row>
    <row r="67" spans="2:12" s="10" customFormat="1" ht="19.95" customHeight="1">
      <c r="B67" s="296"/>
      <c r="C67" s="297"/>
      <c r="D67" s="298" t="s">
        <v>119</v>
      </c>
      <c r="E67" s="299"/>
      <c r="F67" s="299"/>
      <c r="G67" s="299"/>
      <c r="H67" s="299"/>
      <c r="I67" s="299"/>
      <c r="J67" s="300">
        <f>J111</f>
        <v>0</v>
      </c>
      <c r="K67" s="297"/>
      <c r="L67" s="94"/>
    </row>
    <row r="68" spans="2:12" s="10" customFormat="1" ht="19.95" customHeight="1">
      <c r="B68" s="296"/>
      <c r="C68" s="297"/>
      <c r="D68" s="298" t="s">
        <v>122</v>
      </c>
      <c r="E68" s="299"/>
      <c r="F68" s="299"/>
      <c r="G68" s="299"/>
      <c r="H68" s="299"/>
      <c r="I68" s="299"/>
      <c r="J68" s="300">
        <f>J127</f>
        <v>0</v>
      </c>
      <c r="K68" s="297"/>
      <c r="L68" s="94"/>
    </row>
    <row r="69" spans="1:31" s="2" customFormat="1" ht="21.75" customHeight="1">
      <c r="A69" s="30"/>
      <c r="B69" s="273"/>
      <c r="C69" s="275"/>
      <c r="D69" s="275"/>
      <c r="E69" s="275"/>
      <c r="F69" s="275"/>
      <c r="G69" s="275"/>
      <c r="H69" s="275"/>
      <c r="I69" s="275"/>
      <c r="J69" s="275"/>
      <c r="K69" s="275"/>
      <c r="L69" s="90"/>
      <c r="S69" s="30"/>
      <c r="T69" s="30"/>
      <c r="U69" s="30"/>
      <c r="V69" s="30"/>
      <c r="W69" s="30"/>
      <c r="X69" s="30"/>
      <c r="Y69" s="30"/>
      <c r="Z69" s="30"/>
      <c r="AA69" s="30"/>
      <c r="AB69" s="30"/>
      <c r="AC69" s="30"/>
      <c r="AD69" s="30"/>
      <c r="AE69" s="30"/>
    </row>
    <row r="70" spans="1:31" s="2" customFormat="1" ht="6.9" customHeight="1">
      <c r="A70" s="30"/>
      <c r="B70" s="301"/>
      <c r="C70" s="302"/>
      <c r="D70" s="302"/>
      <c r="E70" s="302"/>
      <c r="F70" s="302"/>
      <c r="G70" s="302"/>
      <c r="H70" s="302"/>
      <c r="I70" s="302"/>
      <c r="J70" s="302"/>
      <c r="K70" s="302"/>
      <c r="L70" s="90"/>
      <c r="S70" s="30"/>
      <c r="T70" s="30"/>
      <c r="U70" s="30"/>
      <c r="V70" s="30"/>
      <c r="W70" s="30"/>
      <c r="X70" s="30"/>
      <c r="Y70" s="30"/>
      <c r="Z70" s="30"/>
      <c r="AA70" s="30"/>
      <c r="AB70" s="30"/>
      <c r="AC70" s="30"/>
      <c r="AD70" s="30"/>
      <c r="AE70" s="30"/>
    </row>
    <row r="71" spans="2:11" ht="12">
      <c r="B71" s="280"/>
      <c r="C71" s="280"/>
      <c r="D71" s="280"/>
      <c r="E71" s="280"/>
      <c r="F71" s="280"/>
      <c r="G71" s="280"/>
      <c r="H71" s="280"/>
      <c r="I71" s="280"/>
      <c r="J71" s="280"/>
      <c r="K71" s="280"/>
    </row>
    <row r="72" spans="2:11" ht="12">
      <c r="B72" s="280"/>
      <c r="C72" s="280"/>
      <c r="D72" s="280"/>
      <c r="E72" s="280"/>
      <c r="F72" s="280"/>
      <c r="G72" s="280"/>
      <c r="H72" s="280"/>
      <c r="I72" s="280"/>
      <c r="J72" s="280"/>
      <c r="K72" s="280"/>
    </row>
    <row r="73" spans="2:11" ht="12">
      <c r="B73" s="280"/>
      <c r="C73" s="280"/>
      <c r="D73" s="280"/>
      <c r="E73" s="280"/>
      <c r="F73" s="280"/>
      <c r="G73" s="280"/>
      <c r="H73" s="280"/>
      <c r="I73" s="280"/>
      <c r="J73" s="280"/>
      <c r="K73" s="280"/>
    </row>
    <row r="74" spans="1:31" s="2" customFormat="1" ht="6.9" customHeight="1">
      <c r="A74" s="30"/>
      <c r="B74" s="271"/>
      <c r="C74" s="272"/>
      <c r="D74" s="272"/>
      <c r="E74" s="272"/>
      <c r="F74" s="272"/>
      <c r="G74" s="272"/>
      <c r="H74" s="272"/>
      <c r="I74" s="272"/>
      <c r="J74" s="272"/>
      <c r="K74" s="272"/>
      <c r="L74" s="90"/>
      <c r="S74" s="30"/>
      <c r="T74" s="30"/>
      <c r="U74" s="30"/>
      <c r="V74" s="30"/>
      <c r="W74" s="30"/>
      <c r="X74" s="30"/>
      <c r="Y74" s="30"/>
      <c r="Z74" s="30"/>
      <c r="AA74" s="30"/>
      <c r="AB74" s="30"/>
      <c r="AC74" s="30"/>
      <c r="AD74" s="30"/>
      <c r="AE74" s="30"/>
    </row>
    <row r="75" spans="1:31" s="2" customFormat="1" ht="24.9" customHeight="1">
      <c r="A75" s="30"/>
      <c r="B75" s="273"/>
      <c r="C75" s="274" t="s">
        <v>123</v>
      </c>
      <c r="D75" s="275"/>
      <c r="E75" s="275"/>
      <c r="F75" s="275"/>
      <c r="G75" s="275"/>
      <c r="H75" s="275"/>
      <c r="I75" s="275"/>
      <c r="J75" s="275"/>
      <c r="K75" s="275"/>
      <c r="L75" s="90"/>
      <c r="S75" s="30"/>
      <c r="T75" s="30"/>
      <c r="U75" s="30"/>
      <c r="V75" s="30"/>
      <c r="W75" s="30"/>
      <c r="X75" s="30"/>
      <c r="Y75" s="30"/>
      <c r="Z75" s="30"/>
      <c r="AA75" s="30"/>
      <c r="AB75" s="30"/>
      <c r="AC75" s="30"/>
      <c r="AD75" s="30"/>
      <c r="AE75" s="30"/>
    </row>
    <row r="76" spans="1:31" s="2" customFormat="1" ht="6.9" customHeight="1">
      <c r="A76" s="30"/>
      <c r="B76" s="273"/>
      <c r="C76" s="275"/>
      <c r="D76" s="275"/>
      <c r="E76" s="275"/>
      <c r="F76" s="275"/>
      <c r="G76" s="275"/>
      <c r="H76" s="275"/>
      <c r="I76" s="275"/>
      <c r="J76" s="275"/>
      <c r="K76" s="275"/>
      <c r="L76" s="90"/>
      <c r="S76" s="30"/>
      <c r="T76" s="30"/>
      <c r="U76" s="30"/>
      <c r="V76" s="30"/>
      <c r="W76" s="30"/>
      <c r="X76" s="30"/>
      <c r="Y76" s="30"/>
      <c r="Z76" s="30"/>
      <c r="AA76" s="30"/>
      <c r="AB76" s="30"/>
      <c r="AC76" s="30"/>
      <c r="AD76" s="30"/>
      <c r="AE76" s="30"/>
    </row>
    <row r="77" spans="1:31" s="2" customFormat="1" ht="12" customHeight="1">
      <c r="A77" s="30"/>
      <c r="B77" s="273"/>
      <c r="C77" s="276" t="s">
        <v>17</v>
      </c>
      <c r="D77" s="275"/>
      <c r="E77" s="275"/>
      <c r="F77" s="275"/>
      <c r="G77" s="275"/>
      <c r="H77" s="275"/>
      <c r="I77" s="275"/>
      <c r="J77" s="275"/>
      <c r="K77" s="275"/>
      <c r="L77" s="90"/>
      <c r="S77" s="30"/>
      <c r="T77" s="30"/>
      <c r="U77" s="30"/>
      <c r="V77" s="30"/>
      <c r="W77" s="30"/>
      <c r="X77" s="30"/>
      <c r="Y77" s="30"/>
      <c r="Z77" s="30"/>
      <c r="AA77" s="30"/>
      <c r="AB77" s="30"/>
      <c r="AC77" s="30"/>
      <c r="AD77" s="30"/>
      <c r="AE77" s="30"/>
    </row>
    <row r="78" spans="1:31" s="2" customFormat="1" ht="16.5" customHeight="1">
      <c r="A78" s="30"/>
      <c r="B78" s="273"/>
      <c r="C78" s="275"/>
      <c r="D78" s="275"/>
      <c r="E78" s="277" t="str">
        <f>E7</f>
        <v>Malý Pěčín, rybník na p.č.432 - obnova nefunkčních objektů a odbahnění</v>
      </c>
      <c r="F78" s="278"/>
      <c r="G78" s="278"/>
      <c r="H78" s="278"/>
      <c r="I78" s="275"/>
      <c r="J78" s="275"/>
      <c r="K78" s="275"/>
      <c r="L78" s="90"/>
      <c r="S78" s="30"/>
      <c r="T78" s="30"/>
      <c r="U78" s="30"/>
      <c r="V78" s="30"/>
      <c r="W78" s="30"/>
      <c r="X78" s="30"/>
      <c r="Y78" s="30"/>
      <c r="Z78" s="30"/>
      <c r="AA78" s="30"/>
      <c r="AB78" s="30"/>
      <c r="AC78" s="30"/>
      <c r="AD78" s="30"/>
      <c r="AE78" s="30"/>
    </row>
    <row r="79" spans="2:12" s="1" customFormat="1" ht="12" customHeight="1">
      <c r="B79" s="279"/>
      <c r="C79" s="276" t="s">
        <v>109</v>
      </c>
      <c r="D79" s="280"/>
      <c r="E79" s="280"/>
      <c r="F79" s="280"/>
      <c r="G79" s="280"/>
      <c r="H79" s="280"/>
      <c r="I79" s="280"/>
      <c r="J79" s="280"/>
      <c r="K79" s="280"/>
      <c r="L79" s="20"/>
    </row>
    <row r="80" spans="1:31" s="2" customFormat="1" ht="16.5" customHeight="1">
      <c r="A80" s="30"/>
      <c r="B80" s="273"/>
      <c r="C80" s="275"/>
      <c r="D80" s="275"/>
      <c r="E80" s="277" t="s">
        <v>110</v>
      </c>
      <c r="F80" s="281"/>
      <c r="G80" s="281"/>
      <c r="H80" s="281"/>
      <c r="I80" s="275"/>
      <c r="J80" s="275"/>
      <c r="K80" s="275"/>
      <c r="L80" s="90"/>
      <c r="S80" s="30"/>
      <c r="T80" s="30"/>
      <c r="U80" s="30"/>
      <c r="V80" s="30"/>
      <c r="W80" s="30"/>
      <c r="X80" s="30"/>
      <c r="Y80" s="30"/>
      <c r="Z80" s="30"/>
      <c r="AA80" s="30"/>
      <c r="AB80" s="30"/>
      <c r="AC80" s="30"/>
      <c r="AD80" s="30"/>
      <c r="AE80" s="30"/>
    </row>
    <row r="81" spans="1:31" s="2" customFormat="1" ht="12" customHeight="1">
      <c r="A81" s="30"/>
      <c r="B81" s="273"/>
      <c r="C81" s="276" t="s">
        <v>111</v>
      </c>
      <c r="D81" s="275"/>
      <c r="E81" s="275"/>
      <c r="F81" s="275"/>
      <c r="G81" s="275"/>
      <c r="H81" s="275"/>
      <c r="I81" s="275"/>
      <c r="J81" s="275"/>
      <c r="K81" s="275"/>
      <c r="L81" s="90"/>
      <c r="S81" s="30"/>
      <c r="T81" s="30"/>
      <c r="U81" s="30"/>
      <c r="V81" s="30"/>
      <c r="W81" s="30"/>
      <c r="X81" s="30"/>
      <c r="Y81" s="30"/>
      <c r="Z81" s="30"/>
      <c r="AA81" s="30"/>
      <c r="AB81" s="30"/>
      <c r="AC81" s="30"/>
      <c r="AD81" s="30"/>
      <c r="AE81" s="30"/>
    </row>
    <row r="82" spans="1:31" s="2" customFormat="1" ht="16.5" customHeight="1">
      <c r="A82" s="30"/>
      <c r="B82" s="273"/>
      <c r="C82" s="275"/>
      <c r="D82" s="275"/>
      <c r="E82" s="282" t="str">
        <f>E11</f>
        <v>6 - bezpečnostní přeliv</v>
      </c>
      <c r="F82" s="281"/>
      <c r="G82" s="281"/>
      <c r="H82" s="281"/>
      <c r="I82" s="275"/>
      <c r="J82" s="275"/>
      <c r="K82" s="275"/>
      <c r="L82" s="90"/>
      <c r="S82" s="30"/>
      <c r="T82" s="30"/>
      <c r="U82" s="30"/>
      <c r="V82" s="30"/>
      <c r="W82" s="30"/>
      <c r="X82" s="30"/>
      <c r="Y82" s="30"/>
      <c r="Z82" s="30"/>
      <c r="AA82" s="30"/>
      <c r="AB82" s="30"/>
      <c r="AC82" s="30"/>
      <c r="AD82" s="30"/>
      <c r="AE82" s="30"/>
    </row>
    <row r="83" spans="1:31" s="2" customFormat="1" ht="6.9" customHeight="1">
      <c r="A83" s="30"/>
      <c r="B83" s="273"/>
      <c r="C83" s="275"/>
      <c r="D83" s="275"/>
      <c r="E83" s="275"/>
      <c r="F83" s="275"/>
      <c r="G83" s="275"/>
      <c r="H83" s="275"/>
      <c r="I83" s="275"/>
      <c r="J83" s="275"/>
      <c r="K83" s="275"/>
      <c r="L83" s="90"/>
      <c r="S83" s="30"/>
      <c r="T83" s="30"/>
      <c r="U83" s="30"/>
      <c r="V83" s="30"/>
      <c r="W83" s="30"/>
      <c r="X83" s="30"/>
      <c r="Y83" s="30"/>
      <c r="Z83" s="30"/>
      <c r="AA83" s="30"/>
      <c r="AB83" s="30"/>
      <c r="AC83" s="30"/>
      <c r="AD83" s="30"/>
      <c r="AE83" s="30"/>
    </row>
    <row r="84" spans="1:31" s="2" customFormat="1" ht="12" customHeight="1">
      <c r="A84" s="30"/>
      <c r="B84" s="273"/>
      <c r="C84" s="276" t="s">
        <v>22</v>
      </c>
      <c r="D84" s="275"/>
      <c r="E84" s="275"/>
      <c r="F84" s="283" t="str">
        <f>F14</f>
        <v>Malý Pěčín</v>
      </c>
      <c r="G84" s="275"/>
      <c r="H84" s="275"/>
      <c r="I84" s="276" t="s">
        <v>24</v>
      </c>
      <c r="J84" s="284">
        <f>IF(J14="","",J14)</f>
        <v>43692</v>
      </c>
      <c r="K84" s="275"/>
      <c r="L84" s="90"/>
      <c r="S84" s="30"/>
      <c r="T84" s="30"/>
      <c r="U84" s="30"/>
      <c r="V84" s="30"/>
      <c r="W84" s="30"/>
      <c r="X84" s="30"/>
      <c r="Y84" s="30"/>
      <c r="Z84" s="30"/>
      <c r="AA84" s="30"/>
      <c r="AB84" s="30"/>
      <c r="AC84" s="30"/>
      <c r="AD84" s="30"/>
      <c r="AE84" s="30"/>
    </row>
    <row r="85" spans="1:31" s="2" customFormat="1" ht="6.9" customHeight="1">
      <c r="A85" s="30"/>
      <c r="B85" s="273"/>
      <c r="C85" s="275"/>
      <c r="D85" s="275"/>
      <c r="E85" s="275"/>
      <c r="F85" s="275"/>
      <c r="G85" s="275"/>
      <c r="H85" s="275"/>
      <c r="I85" s="275"/>
      <c r="J85" s="275"/>
      <c r="K85" s="275"/>
      <c r="L85" s="90"/>
      <c r="S85" s="30"/>
      <c r="T85" s="30"/>
      <c r="U85" s="30"/>
      <c r="V85" s="30"/>
      <c r="W85" s="30"/>
      <c r="X85" s="30"/>
      <c r="Y85" s="30"/>
      <c r="Z85" s="30"/>
      <c r="AA85" s="30"/>
      <c r="AB85" s="30"/>
      <c r="AC85" s="30"/>
      <c r="AD85" s="30"/>
      <c r="AE85" s="30"/>
    </row>
    <row r="86" spans="1:31" s="2" customFormat="1" ht="27.9" customHeight="1">
      <c r="A86" s="30"/>
      <c r="B86" s="273"/>
      <c r="C86" s="276" t="s">
        <v>25</v>
      </c>
      <c r="D86" s="275"/>
      <c r="E86" s="275"/>
      <c r="F86" s="283" t="str">
        <f>E17</f>
        <v xml:space="preserve"> </v>
      </c>
      <c r="G86" s="275"/>
      <c r="H86" s="275"/>
      <c r="I86" s="276" t="s">
        <v>31</v>
      </c>
      <c r="J86" s="285" t="str">
        <f>E23</f>
        <v>Ing. Zdeněk Hejtman</v>
      </c>
      <c r="K86" s="275"/>
      <c r="L86" s="90"/>
      <c r="S86" s="30"/>
      <c r="T86" s="30"/>
      <c r="U86" s="30"/>
      <c r="V86" s="30"/>
      <c r="W86" s="30"/>
      <c r="X86" s="30"/>
      <c r="Y86" s="30"/>
      <c r="Z86" s="30"/>
      <c r="AA86" s="30"/>
      <c r="AB86" s="30"/>
      <c r="AC86" s="30"/>
      <c r="AD86" s="30"/>
      <c r="AE86" s="30"/>
    </row>
    <row r="87" spans="1:31" s="2" customFormat="1" ht="15.15" customHeight="1">
      <c r="A87" s="30"/>
      <c r="B87" s="273"/>
      <c r="C87" s="276" t="s">
        <v>29</v>
      </c>
      <c r="D87" s="275"/>
      <c r="E87" s="275"/>
      <c r="F87" s="283" t="str">
        <f>IF(E20="","",E20)</f>
        <v>='Rekapitulace stavby'!E14</v>
      </c>
      <c r="G87" s="275"/>
      <c r="H87" s="275"/>
      <c r="I87" s="276" t="s">
        <v>34</v>
      </c>
      <c r="J87" s="285" t="str">
        <f>E26</f>
        <v xml:space="preserve"> </v>
      </c>
      <c r="K87" s="275"/>
      <c r="L87" s="90"/>
      <c r="S87" s="30"/>
      <c r="T87" s="30"/>
      <c r="U87" s="30"/>
      <c r="V87" s="30"/>
      <c r="W87" s="30"/>
      <c r="X87" s="30"/>
      <c r="Y87" s="30"/>
      <c r="Z87" s="30"/>
      <c r="AA87" s="30"/>
      <c r="AB87" s="30"/>
      <c r="AC87" s="30"/>
      <c r="AD87" s="30"/>
      <c r="AE87" s="30"/>
    </row>
    <row r="88" spans="1:31" s="2" customFormat="1" ht="10.35" customHeight="1">
      <c r="A88" s="30"/>
      <c r="B88" s="273"/>
      <c r="C88" s="275"/>
      <c r="D88" s="275"/>
      <c r="E88" s="275"/>
      <c r="F88" s="275"/>
      <c r="G88" s="275"/>
      <c r="H88" s="275"/>
      <c r="I88" s="275"/>
      <c r="J88" s="275"/>
      <c r="K88" s="275"/>
      <c r="L88" s="90"/>
      <c r="S88" s="30"/>
      <c r="T88" s="30"/>
      <c r="U88" s="30"/>
      <c r="V88" s="30"/>
      <c r="W88" s="30"/>
      <c r="X88" s="30"/>
      <c r="Y88" s="30"/>
      <c r="Z88" s="30"/>
      <c r="AA88" s="30"/>
      <c r="AB88" s="30"/>
      <c r="AC88" s="30"/>
      <c r="AD88" s="30"/>
      <c r="AE88" s="30"/>
    </row>
    <row r="89" spans="1:31" s="11" customFormat="1" ht="29.25" customHeight="1">
      <c r="A89" s="95"/>
      <c r="B89" s="304"/>
      <c r="C89" s="305" t="s">
        <v>124</v>
      </c>
      <c r="D89" s="306" t="s">
        <v>56</v>
      </c>
      <c r="E89" s="306" t="s">
        <v>52</v>
      </c>
      <c r="F89" s="306" t="s">
        <v>53</v>
      </c>
      <c r="G89" s="306" t="s">
        <v>125</v>
      </c>
      <c r="H89" s="306" t="s">
        <v>126</v>
      </c>
      <c r="I89" s="306" t="s">
        <v>127</v>
      </c>
      <c r="J89" s="306" t="s">
        <v>115</v>
      </c>
      <c r="K89" s="307" t="s">
        <v>128</v>
      </c>
      <c r="L89" s="96"/>
      <c r="M89" s="53" t="s">
        <v>3</v>
      </c>
      <c r="N89" s="54" t="s">
        <v>41</v>
      </c>
      <c r="O89" s="54" t="s">
        <v>129</v>
      </c>
      <c r="P89" s="54" t="s">
        <v>130</v>
      </c>
      <c r="Q89" s="54" t="s">
        <v>131</v>
      </c>
      <c r="R89" s="54" t="s">
        <v>132</v>
      </c>
      <c r="S89" s="54" t="s">
        <v>133</v>
      </c>
      <c r="T89" s="55" t="s">
        <v>134</v>
      </c>
      <c r="U89" s="95"/>
      <c r="V89" s="95"/>
      <c r="W89" s="95"/>
      <c r="X89" s="95"/>
      <c r="Y89" s="95"/>
      <c r="Z89" s="95"/>
      <c r="AA89" s="95"/>
      <c r="AB89" s="95"/>
      <c r="AC89" s="95"/>
      <c r="AD89" s="95"/>
      <c r="AE89" s="95"/>
    </row>
    <row r="90" spans="1:63" s="2" customFormat="1" ht="22.95" customHeight="1">
      <c r="A90" s="30"/>
      <c r="B90" s="273"/>
      <c r="C90" s="308" t="s">
        <v>135</v>
      </c>
      <c r="D90" s="275"/>
      <c r="E90" s="275"/>
      <c r="F90" s="275"/>
      <c r="G90" s="275"/>
      <c r="H90" s="275"/>
      <c r="I90" s="275"/>
      <c r="J90" s="309">
        <f>BK90</f>
        <v>0</v>
      </c>
      <c r="K90" s="275"/>
      <c r="L90" s="31"/>
      <c r="M90" s="56"/>
      <c r="N90" s="47"/>
      <c r="O90" s="57"/>
      <c r="P90" s="97">
        <f>P91</f>
        <v>0</v>
      </c>
      <c r="Q90" s="57"/>
      <c r="R90" s="97">
        <f>R91</f>
        <v>40.75113260999999</v>
      </c>
      <c r="S90" s="57"/>
      <c r="T90" s="98">
        <f>T91</f>
        <v>0</v>
      </c>
      <c r="U90" s="30"/>
      <c r="V90" s="30"/>
      <c r="W90" s="30"/>
      <c r="X90" s="30"/>
      <c r="Y90" s="30"/>
      <c r="Z90" s="30"/>
      <c r="AA90" s="30"/>
      <c r="AB90" s="30"/>
      <c r="AC90" s="30"/>
      <c r="AD90" s="30"/>
      <c r="AE90" s="30"/>
      <c r="AT90" s="17" t="s">
        <v>70</v>
      </c>
      <c r="AU90" s="17" t="s">
        <v>116</v>
      </c>
      <c r="BK90" s="99">
        <f>BK91</f>
        <v>0</v>
      </c>
    </row>
    <row r="91" spans="2:63" s="12" customFormat="1" ht="25.95" customHeight="1">
      <c r="B91" s="310"/>
      <c r="C91" s="311"/>
      <c r="D91" s="312" t="s">
        <v>70</v>
      </c>
      <c r="E91" s="313" t="s">
        <v>136</v>
      </c>
      <c r="F91" s="313" t="s">
        <v>137</v>
      </c>
      <c r="G91" s="311"/>
      <c r="H91" s="311"/>
      <c r="I91" s="311"/>
      <c r="J91" s="314">
        <f>BK91</f>
        <v>0</v>
      </c>
      <c r="K91" s="311"/>
      <c r="L91" s="100"/>
      <c r="M91" s="102"/>
      <c r="N91" s="103"/>
      <c r="O91" s="103"/>
      <c r="P91" s="104">
        <f>P92+P98+P111+P127</f>
        <v>0</v>
      </c>
      <c r="Q91" s="103"/>
      <c r="R91" s="104">
        <f>R92+R98+R111+R127</f>
        <v>40.75113260999999</v>
      </c>
      <c r="S91" s="103"/>
      <c r="T91" s="105">
        <f>T92+T98+T111+T127</f>
        <v>0</v>
      </c>
      <c r="AR91" s="101" t="s">
        <v>78</v>
      </c>
      <c r="AT91" s="106" t="s">
        <v>70</v>
      </c>
      <c r="AU91" s="106" t="s">
        <v>71</v>
      </c>
      <c r="AY91" s="101" t="s">
        <v>138</v>
      </c>
      <c r="BK91" s="107">
        <f>BK92+BK98+BK111+BK127</f>
        <v>0</v>
      </c>
    </row>
    <row r="92" spans="2:63" s="12" customFormat="1" ht="22.95" customHeight="1">
      <c r="B92" s="310"/>
      <c r="C92" s="311"/>
      <c r="D92" s="312" t="s">
        <v>70</v>
      </c>
      <c r="E92" s="315" t="s">
        <v>78</v>
      </c>
      <c r="F92" s="315" t="s">
        <v>139</v>
      </c>
      <c r="G92" s="311"/>
      <c r="H92" s="311"/>
      <c r="I92" s="311"/>
      <c r="J92" s="316">
        <f>BK92</f>
        <v>0</v>
      </c>
      <c r="K92" s="311"/>
      <c r="L92" s="100"/>
      <c r="M92" s="102"/>
      <c r="N92" s="103"/>
      <c r="O92" s="103"/>
      <c r="P92" s="104">
        <f>SUM(P93:P97)</f>
        <v>0</v>
      </c>
      <c r="Q92" s="103"/>
      <c r="R92" s="104">
        <f>SUM(R93:R97)</f>
        <v>0</v>
      </c>
      <c r="S92" s="103"/>
      <c r="T92" s="105">
        <f>SUM(T93:T97)</f>
        <v>0</v>
      </c>
      <c r="AR92" s="101" t="s">
        <v>78</v>
      </c>
      <c r="AT92" s="106" t="s">
        <v>70</v>
      </c>
      <c r="AU92" s="106" t="s">
        <v>78</v>
      </c>
      <c r="AY92" s="101" t="s">
        <v>138</v>
      </c>
      <c r="BK92" s="107">
        <f>SUM(BK93:BK97)</f>
        <v>0</v>
      </c>
    </row>
    <row r="93" spans="1:65" s="2" customFormat="1" ht="36" customHeight="1">
      <c r="A93" s="30"/>
      <c r="B93" s="273"/>
      <c r="C93" s="330" t="s">
        <v>78</v>
      </c>
      <c r="D93" s="330" t="s">
        <v>140</v>
      </c>
      <c r="E93" s="331" t="s">
        <v>426</v>
      </c>
      <c r="F93" s="332" t="s">
        <v>427</v>
      </c>
      <c r="G93" s="333" t="s">
        <v>170</v>
      </c>
      <c r="H93" s="334">
        <v>3.6</v>
      </c>
      <c r="I93" s="108"/>
      <c r="J93" s="335">
        <f>ROUND(I93*H93,2)</f>
        <v>0</v>
      </c>
      <c r="K93" s="332" t="s">
        <v>144</v>
      </c>
      <c r="L93" s="31"/>
      <c r="M93" s="109" t="s">
        <v>3</v>
      </c>
      <c r="N93" s="110" t="s">
        <v>42</v>
      </c>
      <c r="O93" s="49"/>
      <c r="P93" s="111">
        <f>O93*H93</f>
        <v>0</v>
      </c>
      <c r="Q93" s="111">
        <v>0</v>
      </c>
      <c r="R93" s="111">
        <f>Q93*H93</f>
        <v>0</v>
      </c>
      <c r="S93" s="111">
        <v>0</v>
      </c>
      <c r="T93" s="112">
        <f>S93*H93</f>
        <v>0</v>
      </c>
      <c r="U93" s="30"/>
      <c r="V93" s="30"/>
      <c r="W93" s="30"/>
      <c r="X93" s="30"/>
      <c r="Y93" s="30"/>
      <c r="Z93" s="30"/>
      <c r="AA93" s="30"/>
      <c r="AB93" s="30"/>
      <c r="AC93" s="30"/>
      <c r="AD93" s="30"/>
      <c r="AE93" s="30"/>
      <c r="AR93" s="113" t="s">
        <v>90</v>
      </c>
      <c r="AT93" s="113" t="s">
        <v>140</v>
      </c>
      <c r="AU93" s="113" t="s">
        <v>80</v>
      </c>
      <c r="AY93" s="17" t="s">
        <v>138</v>
      </c>
      <c r="BE93" s="114">
        <f>IF(N93="základní",J93,0)</f>
        <v>0</v>
      </c>
      <c r="BF93" s="114">
        <f>IF(N93="snížená",J93,0)</f>
        <v>0</v>
      </c>
      <c r="BG93" s="114">
        <f>IF(N93="zákl. přenesená",J93,0)</f>
        <v>0</v>
      </c>
      <c r="BH93" s="114">
        <f>IF(N93="sníž. přenesená",J93,0)</f>
        <v>0</v>
      </c>
      <c r="BI93" s="114">
        <f>IF(N93="nulová",J93,0)</f>
        <v>0</v>
      </c>
      <c r="BJ93" s="17" t="s">
        <v>78</v>
      </c>
      <c r="BK93" s="114">
        <f>ROUND(I93*H93,2)</f>
        <v>0</v>
      </c>
      <c r="BL93" s="17" t="s">
        <v>90</v>
      </c>
      <c r="BM93" s="113" t="s">
        <v>428</v>
      </c>
    </row>
    <row r="94" spans="1:47" s="2" customFormat="1" ht="124.8">
      <c r="A94" s="30"/>
      <c r="B94" s="273"/>
      <c r="C94" s="275"/>
      <c r="D94" s="317" t="s">
        <v>146</v>
      </c>
      <c r="E94" s="275"/>
      <c r="F94" s="318" t="s">
        <v>429</v>
      </c>
      <c r="G94" s="275"/>
      <c r="H94" s="275"/>
      <c r="I94" s="275"/>
      <c r="J94" s="275"/>
      <c r="K94" s="275"/>
      <c r="L94" s="31"/>
      <c r="M94" s="115"/>
      <c r="N94" s="116"/>
      <c r="O94" s="49"/>
      <c r="P94" s="49"/>
      <c r="Q94" s="49"/>
      <c r="R94" s="49"/>
      <c r="S94" s="49"/>
      <c r="T94" s="50"/>
      <c r="U94" s="30"/>
      <c r="V94" s="30"/>
      <c r="W94" s="30"/>
      <c r="X94" s="30"/>
      <c r="Y94" s="30"/>
      <c r="Z94" s="30"/>
      <c r="AA94" s="30"/>
      <c r="AB94" s="30"/>
      <c r="AC94" s="30"/>
      <c r="AD94" s="30"/>
      <c r="AE94" s="30"/>
      <c r="AT94" s="17" t="s">
        <v>146</v>
      </c>
      <c r="AU94" s="17" t="s">
        <v>80</v>
      </c>
    </row>
    <row r="95" spans="2:51" s="13" customFormat="1" ht="12">
      <c r="B95" s="319"/>
      <c r="C95" s="320"/>
      <c r="D95" s="317" t="s">
        <v>148</v>
      </c>
      <c r="E95" s="321" t="s">
        <v>3</v>
      </c>
      <c r="F95" s="322" t="s">
        <v>451</v>
      </c>
      <c r="G95" s="320"/>
      <c r="H95" s="323">
        <v>3.6</v>
      </c>
      <c r="I95" s="320"/>
      <c r="J95" s="320"/>
      <c r="K95" s="320"/>
      <c r="L95" s="117"/>
      <c r="M95" s="119"/>
      <c r="N95" s="120"/>
      <c r="O95" s="120"/>
      <c r="P95" s="120"/>
      <c r="Q95" s="120"/>
      <c r="R95" s="120"/>
      <c r="S95" s="120"/>
      <c r="T95" s="121"/>
      <c r="AT95" s="118" t="s">
        <v>148</v>
      </c>
      <c r="AU95" s="118" t="s">
        <v>80</v>
      </c>
      <c r="AV95" s="13" t="s">
        <v>80</v>
      </c>
      <c r="AW95" s="13" t="s">
        <v>33</v>
      </c>
      <c r="AX95" s="13" t="s">
        <v>78</v>
      </c>
      <c r="AY95" s="118" t="s">
        <v>138</v>
      </c>
    </row>
    <row r="96" spans="1:65" s="2" customFormat="1" ht="24" customHeight="1">
      <c r="A96" s="30"/>
      <c r="B96" s="273"/>
      <c r="C96" s="330" t="s">
        <v>80</v>
      </c>
      <c r="D96" s="330" t="s">
        <v>140</v>
      </c>
      <c r="E96" s="331" t="s">
        <v>381</v>
      </c>
      <c r="F96" s="332" t="s">
        <v>382</v>
      </c>
      <c r="G96" s="333" t="s">
        <v>170</v>
      </c>
      <c r="H96" s="334">
        <v>3.6</v>
      </c>
      <c r="I96" s="108"/>
      <c r="J96" s="335">
        <f>ROUND(I96*H96,2)</f>
        <v>0</v>
      </c>
      <c r="K96" s="332" t="s">
        <v>144</v>
      </c>
      <c r="L96" s="31"/>
      <c r="M96" s="109" t="s">
        <v>3</v>
      </c>
      <c r="N96" s="110" t="s">
        <v>42</v>
      </c>
      <c r="O96" s="49"/>
      <c r="P96" s="111">
        <f>O96*H96</f>
        <v>0</v>
      </c>
      <c r="Q96" s="111">
        <v>0</v>
      </c>
      <c r="R96" s="111">
        <f>Q96*H96</f>
        <v>0</v>
      </c>
      <c r="S96" s="111">
        <v>0</v>
      </c>
      <c r="T96" s="112">
        <f>S96*H96</f>
        <v>0</v>
      </c>
      <c r="U96" s="30"/>
      <c r="V96" s="30"/>
      <c r="W96" s="30"/>
      <c r="X96" s="30"/>
      <c r="Y96" s="30"/>
      <c r="Z96" s="30"/>
      <c r="AA96" s="30"/>
      <c r="AB96" s="30"/>
      <c r="AC96" s="30"/>
      <c r="AD96" s="30"/>
      <c r="AE96" s="30"/>
      <c r="AR96" s="113" t="s">
        <v>90</v>
      </c>
      <c r="AT96" s="113" t="s">
        <v>140</v>
      </c>
      <c r="AU96" s="113" t="s">
        <v>80</v>
      </c>
      <c r="AY96" s="17" t="s">
        <v>138</v>
      </c>
      <c r="BE96" s="114">
        <f>IF(N96="základní",J96,0)</f>
        <v>0</v>
      </c>
      <c r="BF96" s="114">
        <f>IF(N96="snížená",J96,0)</f>
        <v>0</v>
      </c>
      <c r="BG96" s="114">
        <f>IF(N96="zákl. přenesená",J96,0)</f>
        <v>0</v>
      </c>
      <c r="BH96" s="114">
        <f>IF(N96="sníž. přenesená",J96,0)</f>
        <v>0</v>
      </c>
      <c r="BI96" s="114">
        <f>IF(N96="nulová",J96,0)</f>
        <v>0</v>
      </c>
      <c r="BJ96" s="17" t="s">
        <v>78</v>
      </c>
      <c r="BK96" s="114">
        <f>ROUND(I96*H96,2)</f>
        <v>0</v>
      </c>
      <c r="BL96" s="17" t="s">
        <v>90</v>
      </c>
      <c r="BM96" s="113" t="s">
        <v>431</v>
      </c>
    </row>
    <row r="97" spans="1:47" s="2" customFormat="1" ht="96">
      <c r="A97" s="30"/>
      <c r="B97" s="273"/>
      <c r="C97" s="275"/>
      <c r="D97" s="317" t="s">
        <v>146</v>
      </c>
      <c r="E97" s="275"/>
      <c r="F97" s="318" t="s">
        <v>384</v>
      </c>
      <c r="G97" s="275"/>
      <c r="H97" s="275"/>
      <c r="I97" s="275"/>
      <c r="J97" s="275"/>
      <c r="K97" s="275"/>
      <c r="L97" s="31"/>
      <c r="M97" s="115"/>
      <c r="N97" s="116"/>
      <c r="O97" s="49"/>
      <c r="P97" s="49"/>
      <c r="Q97" s="49"/>
      <c r="R97" s="49"/>
      <c r="S97" s="49"/>
      <c r="T97" s="50"/>
      <c r="U97" s="30"/>
      <c r="V97" s="30"/>
      <c r="W97" s="30"/>
      <c r="X97" s="30"/>
      <c r="Y97" s="30"/>
      <c r="Z97" s="30"/>
      <c r="AA97" s="30"/>
      <c r="AB97" s="30"/>
      <c r="AC97" s="30"/>
      <c r="AD97" s="30"/>
      <c r="AE97" s="30"/>
      <c r="AT97" s="17" t="s">
        <v>146</v>
      </c>
      <c r="AU97" s="17" t="s">
        <v>80</v>
      </c>
    </row>
    <row r="98" spans="2:63" s="12" customFormat="1" ht="22.95" customHeight="1">
      <c r="B98" s="310"/>
      <c r="C98" s="311"/>
      <c r="D98" s="312" t="s">
        <v>70</v>
      </c>
      <c r="E98" s="315" t="s">
        <v>87</v>
      </c>
      <c r="F98" s="315" t="s">
        <v>393</v>
      </c>
      <c r="G98" s="311"/>
      <c r="H98" s="311"/>
      <c r="I98" s="311"/>
      <c r="J98" s="316">
        <f>BK98</f>
        <v>0</v>
      </c>
      <c r="K98" s="311"/>
      <c r="L98" s="100"/>
      <c r="M98" s="102"/>
      <c r="N98" s="103"/>
      <c r="O98" s="103"/>
      <c r="P98" s="104">
        <f>SUM(P99:P110)</f>
        <v>0</v>
      </c>
      <c r="Q98" s="103"/>
      <c r="R98" s="104">
        <f>SUM(R99:R110)</f>
        <v>0.25831261</v>
      </c>
      <c r="S98" s="103"/>
      <c r="T98" s="105">
        <f>SUM(T99:T110)</f>
        <v>0</v>
      </c>
      <c r="AR98" s="101" t="s">
        <v>78</v>
      </c>
      <c r="AT98" s="106" t="s">
        <v>70</v>
      </c>
      <c r="AU98" s="106" t="s">
        <v>78</v>
      </c>
      <c r="AY98" s="101" t="s">
        <v>138</v>
      </c>
      <c r="BK98" s="107">
        <f>SUM(BK99:BK110)</f>
        <v>0</v>
      </c>
    </row>
    <row r="99" spans="1:65" s="2" customFormat="1" ht="60" customHeight="1">
      <c r="A99" s="30"/>
      <c r="B99" s="273"/>
      <c r="C99" s="330" t="s">
        <v>87</v>
      </c>
      <c r="D99" s="330" t="s">
        <v>140</v>
      </c>
      <c r="E99" s="331" t="s">
        <v>452</v>
      </c>
      <c r="F99" s="332" t="s">
        <v>453</v>
      </c>
      <c r="G99" s="333" t="s">
        <v>170</v>
      </c>
      <c r="H99" s="334">
        <v>6</v>
      </c>
      <c r="I99" s="108"/>
      <c r="J99" s="335">
        <f>ROUND(I99*H99,2)</f>
        <v>0</v>
      </c>
      <c r="K99" s="332" t="s">
        <v>144</v>
      </c>
      <c r="L99" s="31"/>
      <c r="M99" s="109" t="s">
        <v>3</v>
      </c>
      <c r="N99" s="110" t="s">
        <v>42</v>
      </c>
      <c r="O99" s="49"/>
      <c r="P99" s="111">
        <f>O99*H99</f>
        <v>0</v>
      </c>
      <c r="Q99" s="111">
        <v>0</v>
      </c>
      <c r="R99" s="111">
        <f>Q99*H99</f>
        <v>0</v>
      </c>
      <c r="S99" s="111">
        <v>0</v>
      </c>
      <c r="T99" s="112">
        <f>S99*H99</f>
        <v>0</v>
      </c>
      <c r="U99" s="30"/>
      <c r="V99" s="30"/>
      <c r="W99" s="30"/>
      <c r="X99" s="30"/>
      <c r="Y99" s="30"/>
      <c r="Z99" s="30"/>
      <c r="AA99" s="30"/>
      <c r="AB99" s="30"/>
      <c r="AC99" s="30"/>
      <c r="AD99" s="30"/>
      <c r="AE99" s="30"/>
      <c r="AR99" s="113" t="s">
        <v>90</v>
      </c>
      <c r="AT99" s="113" t="s">
        <v>140</v>
      </c>
      <c r="AU99" s="113" t="s">
        <v>80</v>
      </c>
      <c r="AY99" s="17" t="s">
        <v>138</v>
      </c>
      <c r="BE99" s="114">
        <f>IF(N99="základní",J99,0)</f>
        <v>0</v>
      </c>
      <c r="BF99" s="114">
        <f>IF(N99="snížená",J99,0)</f>
        <v>0</v>
      </c>
      <c r="BG99" s="114">
        <f>IF(N99="zákl. přenesená",J99,0)</f>
        <v>0</v>
      </c>
      <c r="BH99" s="114">
        <f>IF(N99="sníž. přenesená",J99,0)</f>
        <v>0</v>
      </c>
      <c r="BI99" s="114">
        <f>IF(N99="nulová",J99,0)</f>
        <v>0</v>
      </c>
      <c r="BJ99" s="17" t="s">
        <v>78</v>
      </c>
      <c r="BK99" s="114">
        <f>ROUND(I99*H99,2)</f>
        <v>0</v>
      </c>
      <c r="BL99" s="17" t="s">
        <v>90</v>
      </c>
      <c r="BM99" s="113" t="s">
        <v>434</v>
      </c>
    </row>
    <row r="100" spans="1:47" s="2" customFormat="1" ht="384">
      <c r="A100" s="30"/>
      <c r="B100" s="273"/>
      <c r="C100" s="275"/>
      <c r="D100" s="317" t="s">
        <v>146</v>
      </c>
      <c r="E100" s="275"/>
      <c r="F100" s="318" t="s">
        <v>435</v>
      </c>
      <c r="G100" s="275"/>
      <c r="H100" s="275"/>
      <c r="I100" s="275"/>
      <c r="J100" s="275"/>
      <c r="K100" s="275"/>
      <c r="L100" s="31"/>
      <c r="M100" s="115"/>
      <c r="N100" s="116"/>
      <c r="O100" s="49"/>
      <c r="P100" s="49"/>
      <c r="Q100" s="49"/>
      <c r="R100" s="49"/>
      <c r="S100" s="49"/>
      <c r="T100" s="50"/>
      <c r="U100" s="30"/>
      <c r="V100" s="30"/>
      <c r="W100" s="30"/>
      <c r="X100" s="30"/>
      <c r="Y100" s="30"/>
      <c r="Z100" s="30"/>
      <c r="AA100" s="30"/>
      <c r="AB100" s="30"/>
      <c r="AC100" s="30"/>
      <c r="AD100" s="30"/>
      <c r="AE100" s="30"/>
      <c r="AT100" s="17" t="s">
        <v>146</v>
      </c>
      <c r="AU100" s="17" t="s">
        <v>80</v>
      </c>
    </row>
    <row r="101" spans="2:51" s="13" customFormat="1" ht="12">
      <c r="B101" s="319"/>
      <c r="C101" s="320"/>
      <c r="D101" s="317" t="s">
        <v>148</v>
      </c>
      <c r="E101" s="321" t="s">
        <v>3</v>
      </c>
      <c r="F101" s="322" t="s">
        <v>454</v>
      </c>
      <c r="G101" s="320"/>
      <c r="H101" s="323">
        <v>6</v>
      </c>
      <c r="I101" s="320"/>
      <c r="J101" s="320"/>
      <c r="K101" s="320"/>
      <c r="L101" s="117"/>
      <c r="M101" s="119"/>
      <c r="N101" s="120"/>
      <c r="O101" s="120"/>
      <c r="P101" s="120"/>
      <c r="Q101" s="120"/>
      <c r="R101" s="120"/>
      <c r="S101" s="120"/>
      <c r="T101" s="121"/>
      <c r="AT101" s="118" t="s">
        <v>148</v>
      </c>
      <c r="AU101" s="118" t="s">
        <v>80</v>
      </c>
      <c r="AV101" s="13" t="s">
        <v>80</v>
      </c>
      <c r="AW101" s="13" t="s">
        <v>33</v>
      </c>
      <c r="AX101" s="13" t="s">
        <v>78</v>
      </c>
      <c r="AY101" s="118" t="s">
        <v>138</v>
      </c>
    </row>
    <row r="102" spans="1:65" s="2" customFormat="1" ht="72" customHeight="1">
      <c r="A102" s="30"/>
      <c r="B102" s="273"/>
      <c r="C102" s="330" t="s">
        <v>90</v>
      </c>
      <c r="D102" s="330" t="s">
        <v>140</v>
      </c>
      <c r="E102" s="331" t="s">
        <v>437</v>
      </c>
      <c r="F102" s="332" t="s">
        <v>438</v>
      </c>
      <c r="G102" s="333" t="s">
        <v>143</v>
      </c>
      <c r="H102" s="334">
        <v>4.8</v>
      </c>
      <c r="I102" s="108"/>
      <c r="J102" s="335">
        <f>ROUND(I102*H102,2)</f>
        <v>0</v>
      </c>
      <c r="K102" s="332" t="s">
        <v>144</v>
      </c>
      <c r="L102" s="31"/>
      <c r="M102" s="109" t="s">
        <v>3</v>
      </c>
      <c r="N102" s="110" t="s">
        <v>42</v>
      </c>
      <c r="O102" s="49"/>
      <c r="P102" s="111">
        <f>O102*H102</f>
        <v>0</v>
      </c>
      <c r="Q102" s="111">
        <v>0.00726</v>
      </c>
      <c r="R102" s="111">
        <f>Q102*H102</f>
        <v>0.034848</v>
      </c>
      <c r="S102" s="111">
        <v>0</v>
      </c>
      <c r="T102" s="112">
        <f>S102*H102</f>
        <v>0</v>
      </c>
      <c r="U102" s="30"/>
      <c r="V102" s="30"/>
      <c r="W102" s="30"/>
      <c r="X102" s="30"/>
      <c r="Y102" s="30"/>
      <c r="Z102" s="30"/>
      <c r="AA102" s="30"/>
      <c r="AB102" s="30"/>
      <c r="AC102" s="30"/>
      <c r="AD102" s="30"/>
      <c r="AE102" s="30"/>
      <c r="AR102" s="113" t="s">
        <v>90</v>
      </c>
      <c r="AT102" s="113" t="s">
        <v>140</v>
      </c>
      <c r="AU102" s="113" t="s">
        <v>80</v>
      </c>
      <c r="AY102" s="17" t="s">
        <v>138</v>
      </c>
      <c r="BE102" s="114">
        <f>IF(N102="základní",J102,0)</f>
        <v>0</v>
      </c>
      <c r="BF102" s="114">
        <f>IF(N102="snížená",J102,0)</f>
        <v>0</v>
      </c>
      <c r="BG102" s="114">
        <f>IF(N102="zákl. přenesená",J102,0)</f>
        <v>0</v>
      </c>
      <c r="BH102" s="114">
        <f>IF(N102="sníž. přenesená",J102,0)</f>
        <v>0</v>
      </c>
      <c r="BI102" s="114">
        <f>IF(N102="nulová",J102,0)</f>
        <v>0</v>
      </c>
      <c r="BJ102" s="17" t="s">
        <v>78</v>
      </c>
      <c r="BK102" s="114">
        <f>ROUND(I102*H102,2)</f>
        <v>0</v>
      </c>
      <c r="BL102" s="17" t="s">
        <v>90</v>
      </c>
      <c r="BM102" s="113" t="s">
        <v>439</v>
      </c>
    </row>
    <row r="103" spans="1:47" s="2" customFormat="1" ht="297.6">
      <c r="A103" s="30"/>
      <c r="B103" s="273"/>
      <c r="C103" s="275"/>
      <c r="D103" s="317" t="s">
        <v>146</v>
      </c>
      <c r="E103" s="275"/>
      <c r="F103" s="318" t="s">
        <v>440</v>
      </c>
      <c r="G103" s="275"/>
      <c r="H103" s="275"/>
      <c r="I103" s="275"/>
      <c r="J103" s="275"/>
      <c r="K103" s="275"/>
      <c r="L103" s="31"/>
      <c r="M103" s="115"/>
      <c r="N103" s="116"/>
      <c r="O103" s="49"/>
      <c r="P103" s="49"/>
      <c r="Q103" s="49"/>
      <c r="R103" s="49"/>
      <c r="S103" s="49"/>
      <c r="T103" s="50"/>
      <c r="U103" s="30"/>
      <c r="V103" s="30"/>
      <c r="W103" s="30"/>
      <c r="X103" s="30"/>
      <c r="Y103" s="30"/>
      <c r="Z103" s="30"/>
      <c r="AA103" s="30"/>
      <c r="AB103" s="30"/>
      <c r="AC103" s="30"/>
      <c r="AD103" s="30"/>
      <c r="AE103" s="30"/>
      <c r="AT103" s="17" t="s">
        <v>146</v>
      </c>
      <c r="AU103" s="17" t="s">
        <v>80</v>
      </c>
    </row>
    <row r="104" spans="2:51" s="13" customFormat="1" ht="12">
      <c r="B104" s="319"/>
      <c r="C104" s="320"/>
      <c r="D104" s="317" t="s">
        <v>148</v>
      </c>
      <c r="E104" s="321" t="s">
        <v>3</v>
      </c>
      <c r="F104" s="322" t="s">
        <v>455</v>
      </c>
      <c r="G104" s="320"/>
      <c r="H104" s="323">
        <v>4.8</v>
      </c>
      <c r="I104" s="320"/>
      <c r="J104" s="320"/>
      <c r="K104" s="320"/>
      <c r="L104" s="117"/>
      <c r="M104" s="119"/>
      <c r="N104" s="120"/>
      <c r="O104" s="120"/>
      <c r="P104" s="120"/>
      <c r="Q104" s="120"/>
      <c r="R104" s="120"/>
      <c r="S104" s="120"/>
      <c r="T104" s="121"/>
      <c r="AT104" s="118" t="s">
        <v>148</v>
      </c>
      <c r="AU104" s="118" t="s">
        <v>80</v>
      </c>
      <c r="AV104" s="13" t="s">
        <v>80</v>
      </c>
      <c r="AW104" s="13" t="s">
        <v>33</v>
      </c>
      <c r="AX104" s="13" t="s">
        <v>78</v>
      </c>
      <c r="AY104" s="118" t="s">
        <v>138</v>
      </c>
    </row>
    <row r="105" spans="1:65" s="2" customFormat="1" ht="72" customHeight="1">
      <c r="A105" s="30"/>
      <c r="B105" s="273"/>
      <c r="C105" s="330" t="s">
        <v>93</v>
      </c>
      <c r="D105" s="330" t="s">
        <v>140</v>
      </c>
      <c r="E105" s="331" t="s">
        <v>442</v>
      </c>
      <c r="F105" s="332" t="s">
        <v>443</v>
      </c>
      <c r="G105" s="333" t="s">
        <v>143</v>
      </c>
      <c r="H105" s="334">
        <v>4.8</v>
      </c>
      <c r="I105" s="108"/>
      <c r="J105" s="335">
        <f>ROUND(I105*H105,2)</f>
        <v>0</v>
      </c>
      <c r="K105" s="332" t="s">
        <v>144</v>
      </c>
      <c r="L105" s="31"/>
      <c r="M105" s="109" t="s">
        <v>3</v>
      </c>
      <c r="N105" s="110" t="s">
        <v>42</v>
      </c>
      <c r="O105" s="49"/>
      <c r="P105" s="111">
        <f>O105*H105</f>
        <v>0</v>
      </c>
      <c r="Q105" s="111">
        <v>0.00086</v>
      </c>
      <c r="R105" s="111">
        <f>Q105*H105</f>
        <v>0.004128</v>
      </c>
      <c r="S105" s="111">
        <v>0</v>
      </c>
      <c r="T105" s="112">
        <f>S105*H105</f>
        <v>0</v>
      </c>
      <c r="U105" s="30"/>
      <c r="V105" s="30"/>
      <c r="W105" s="30"/>
      <c r="X105" s="30"/>
      <c r="Y105" s="30"/>
      <c r="Z105" s="30"/>
      <c r="AA105" s="30"/>
      <c r="AB105" s="30"/>
      <c r="AC105" s="30"/>
      <c r="AD105" s="30"/>
      <c r="AE105" s="30"/>
      <c r="AR105" s="113" t="s">
        <v>90</v>
      </c>
      <c r="AT105" s="113" t="s">
        <v>140</v>
      </c>
      <c r="AU105" s="113" t="s">
        <v>80</v>
      </c>
      <c r="AY105" s="17" t="s">
        <v>138</v>
      </c>
      <c r="BE105" s="114">
        <f>IF(N105="základní",J105,0)</f>
        <v>0</v>
      </c>
      <c r="BF105" s="114">
        <f>IF(N105="snížená",J105,0)</f>
        <v>0</v>
      </c>
      <c r="BG105" s="114">
        <f>IF(N105="zákl. přenesená",J105,0)</f>
        <v>0</v>
      </c>
      <c r="BH105" s="114">
        <f>IF(N105="sníž. přenesená",J105,0)</f>
        <v>0</v>
      </c>
      <c r="BI105" s="114">
        <f>IF(N105="nulová",J105,0)</f>
        <v>0</v>
      </c>
      <c r="BJ105" s="17" t="s">
        <v>78</v>
      </c>
      <c r="BK105" s="114">
        <f>ROUND(I105*H105,2)</f>
        <v>0</v>
      </c>
      <c r="BL105" s="17" t="s">
        <v>90</v>
      </c>
      <c r="BM105" s="113" t="s">
        <v>444</v>
      </c>
    </row>
    <row r="106" spans="1:47" s="2" customFormat="1" ht="297.6">
      <c r="A106" s="30"/>
      <c r="B106" s="273"/>
      <c r="C106" s="275"/>
      <c r="D106" s="317" t="s">
        <v>146</v>
      </c>
      <c r="E106" s="275"/>
      <c r="F106" s="318" t="s">
        <v>440</v>
      </c>
      <c r="G106" s="275"/>
      <c r="H106" s="275"/>
      <c r="I106" s="275"/>
      <c r="J106" s="275"/>
      <c r="K106" s="275"/>
      <c r="L106" s="31"/>
      <c r="M106" s="115"/>
      <c r="N106" s="116"/>
      <c r="O106" s="49"/>
      <c r="P106" s="49"/>
      <c r="Q106" s="49"/>
      <c r="R106" s="49"/>
      <c r="S106" s="49"/>
      <c r="T106" s="50"/>
      <c r="U106" s="30"/>
      <c r="V106" s="30"/>
      <c r="W106" s="30"/>
      <c r="X106" s="30"/>
      <c r="Y106" s="30"/>
      <c r="Z106" s="30"/>
      <c r="AA106" s="30"/>
      <c r="AB106" s="30"/>
      <c r="AC106" s="30"/>
      <c r="AD106" s="30"/>
      <c r="AE106" s="30"/>
      <c r="AT106" s="17" t="s">
        <v>146</v>
      </c>
      <c r="AU106" s="17" t="s">
        <v>80</v>
      </c>
    </row>
    <row r="107" spans="2:51" s="13" customFormat="1" ht="12">
      <c r="B107" s="319"/>
      <c r="C107" s="320"/>
      <c r="D107" s="317" t="s">
        <v>148</v>
      </c>
      <c r="E107" s="321" t="s">
        <v>3</v>
      </c>
      <c r="F107" s="322" t="s">
        <v>455</v>
      </c>
      <c r="G107" s="320"/>
      <c r="H107" s="323">
        <v>4.8</v>
      </c>
      <c r="I107" s="320"/>
      <c r="J107" s="320"/>
      <c r="K107" s="320"/>
      <c r="L107" s="117"/>
      <c r="M107" s="119"/>
      <c r="N107" s="120"/>
      <c r="O107" s="120"/>
      <c r="P107" s="120"/>
      <c r="Q107" s="120"/>
      <c r="R107" s="120"/>
      <c r="S107" s="120"/>
      <c r="T107" s="121"/>
      <c r="AT107" s="118" t="s">
        <v>148</v>
      </c>
      <c r="AU107" s="118" t="s">
        <v>80</v>
      </c>
      <c r="AV107" s="13" t="s">
        <v>80</v>
      </c>
      <c r="AW107" s="13" t="s">
        <v>33</v>
      </c>
      <c r="AX107" s="13" t="s">
        <v>78</v>
      </c>
      <c r="AY107" s="118" t="s">
        <v>138</v>
      </c>
    </row>
    <row r="108" spans="1:65" s="2" customFormat="1" ht="84" customHeight="1">
      <c r="A108" s="30"/>
      <c r="B108" s="273"/>
      <c r="C108" s="330" t="s">
        <v>96</v>
      </c>
      <c r="D108" s="330" t="s">
        <v>140</v>
      </c>
      <c r="E108" s="331" t="s">
        <v>456</v>
      </c>
      <c r="F108" s="332" t="s">
        <v>457</v>
      </c>
      <c r="G108" s="333" t="s">
        <v>256</v>
      </c>
      <c r="H108" s="334">
        <v>0.211</v>
      </c>
      <c r="I108" s="108"/>
      <c r="J108" s="335">
        <f>ROUND(I108*H108,2)</f>
        <v>0</v>
      </c>
      <c r="K108" s="332" t="s">
        <v>144</v>
      </c>
      <c r="L108" s="31"/>
      <c r="M108" s="109" t="s">
        <v>3</v>
      </c>
      <c r="N108" s="110" t="s">
        <v>42</v>
      </c>
      <c r="O108" s="49"/>
      <c r="P108" s="111">
        <f>O108*H108</f>
        <v>0</v>
      </c>
      <c r="Q108" s="111">
        <v>1.03951</v>
      </c>
      <c r="R108" s="111">
        <f>Q108*H108</f>
        <v>0.21933661</v>
      </c>
      <c r="S108" s="111">
        <v>0</v>
      </c>
      <c r="T108" s="112">
        <f>S108*H108</f>
        <v>0</v>
      </c>
      <c r="U108" s="30"/>
      <c r="V108" s="30"/>
      <c r="W108" s="30"/>
      <c r="X108" s="30"/>
      <c r="Y108" s="30"/>
      <c r="Z108" s="30"/>
      <c r="AA108" s="30"/>
      <c r="AB108" s="30"/>
      <c r="AC108" s="30"/>
      <c r="AD108" s="30"/>
      <c r="AE108" s="30"/>
      <c r="AR108" s="113" t="s">
        <v>90</v>
      </c>
      <c r="AT108" s="113" t="s">
        <v>140</v>
      </c>
      <c r="AU108" s="113" t="s">
        <v>80</v>
      </c>
      <c r="AY108" s="17" t="s">
        <v>138</v>
      </c>
      <c r="BE108" s="114">
        <f>IF(N108="základní",J108,0)</f>
        <v>0</v>
      </c>
      <c r="BF108" s="114">
        <f>IF(N108="snížená",J108,0)</f>
        <v>0</v>
      </c>
      <c r="BG108" s="114">
        <f>IF(N108="zákl. přenesená",J108,0)</f>
        <v>0</v>
      </c>
      <c r="BH108" s="114">
        <f>IF(N108="sníž. přenesená",J108,0)</f>
        <v>0</v>
      </c>
      <c r="BI108" s="114">
        <f>IF(N108="nulová",J108,0)</f>
        <v>0</v>
      </c>
      <c r="BJ108" s="17" t="s">
        <v>78</v>
      </c>
      <c r="BK108" s="114">
        <f>ROUND(I108*H108,2)</f>
        <v>0</v>
      </c>
      <c r="BL108" s="17" t="s">
        <v>90</v>
      </c>
      <c r="BM108" s="113" t="s">
        <v>458</v>
      </c>
    </row>
    <row r="109" spans="1:47" s="2" customFormat="1" ht="153.6">
      <c r="A109" s="30"/>
      <c r="B109" s="273"/>
      <c r="C109" s="275"/>
      <c r="D109" s="317" t="s">
        <v>146</v>
      </c>
      <c r="E109" s="275"/>
      <c r="F109" s="318" t="s">
        <v>459</v>
      </c>
      <c r="G109" s="275"/>
      <c r="H109" s="275"/>
      <c r="I109" s="275"/>
      <c r="J109" s="275"/>
      <c r="K109" s="275"/>
      <c r="L109" s="31"/>
      <c r="M109" s="115"/>
      <c r="N109" s="116"/>
      <c r="O109" s="49"/>
      <c r="P109" s="49"/>
      <c r="Q109" s="49"/>
      <c r="R109" s="49"/>
      <c r="S109" s="49"/>
      <c r="T109" s="50"/>
      <c r="U109" s="30"/>
      <c r="V109" s="30"/>
      <c r="W109" s="30"/>
      <c r="X109" s="30"/>
      <c r="Y109" s="30"/>
      <c r="Z109" s="30"/>
      <c r="AA109" s="30"/>
      <c r="AB109" s="30"/>
      <c r="AC109" s="30"/>
      <c r="AD109" s="30"/>
      <c r="AE109" s="30"/>
      <c r="AT109" s="17" t="s">
        <v>146</v>
      </c>
      <c r="AU109" s="17" t="s">
        <v>80</v>
      </c>
    </row>
    <row r="110" spans="2:51" s="13" customFormat="1" ht="12">
      <c r="B110" s="319"/>
      <c r="C110" s="320"/>
      <c r="D110" s="317" t="s">
        <v>148</v>
      </c>
      <c r="E110" s="321" t="s">
        <v>3</v>
      </c>
      <c r="F110" s="322" t="s">
        <v>460</v>
      </c>
      <c r="G110" s="320"/>
      <c r="H110" s="323">
        <v>0.211</v>
      </c>
      <c r="I110" s="320"/>
      <c r="J110" s="320"/>
      <c r="K110" s="320"/>
      <c r="L110" s="117"/>
      <c r="M110" s="119"/>
      <c r="N110" s="120"/>
      <c r="O110" s="120"/>
      <c r="P110" s="120"/>
      <c r="Q110" s="120"/>
      <c r="R110" s="120"/>
      <c r="S110" s="120"/>
      <c r="T110" s="121"/>
      <c r="AT110" s="118" t="s">
        <v>148</v>
      </c>
      <c r="AU110" s="118" t="s">
        <v>80</v>
      </c>
      <c r="AV110" s="13" t="s">
        <v>80</v>
      </c>
      <c r="AW110" s="13" t="s">
        <v>33</v>
      </c>
      <c r="AX110" s="13" t="s">
        <v>78</v>
      </c>
      <c r="AY110" s="118" t="s">
        <v>138</v>
      </c>
    </row>
    <row r="111" spans="2:63" s="12" customFormat="1" ht="22.95" customHeight="1">
      <c r="B111" s="310"/>
      <c r="C111" s="311"/>
      <c r="D111" s="312" t="s">
        <v>70</v>
      </c>
      <c r="E111" s="315" t="s">
        <v>90</v>
      </c>
      <c r="F111" s="315" t="s">
        <v>279</v>
      </c>
      <c r="G111" s="311"/>
      <c r="H111" s="311"/>
      <c r="I111" s="311"/>
      <c r="J111" s="316">
        <f>BK111</f>
        <v>0</v>
      </c>
      <c r="K111" s="311"/>
      <c r="L111" s="100"/>
      <c r="M111" s="102"/>
      <c r="N111" s="103"/>
      <c r="O111" s="103"/>
      <c r="P111" s="104">
        <f>SUM(P112:P126)</f>
        <v>0</v>
      </c>
      <c r="Q111" s="103"/>
      <c r="R111" s="104">
        <f>SUM(R112:R126)</f>
        <v>40.492819999999995</v>
      </c>
      <c r="S111" s="103"/>
      <c r="T111" s="105">
        <f>SUM(T112:T126)</f>
        <v>0</v>
      </c>
      <c r="AR111" s="101" t="s">
        <v>78</v>
      </c>
      <c r="AT111" s="106" t="s">
        <v>70</v>
      </c>
      <c r="AU111" s="106" t="s">
        <v>78</v>
      </c>
      <c r="AY111" s="101" t="s">
        <v>138</v>
      </c>
      <c r="BK111" s="107">
        <f>SUM(BK112:BK126)</f>
        <v>0</v>
      </c>
    </row>
    <row r="112" spans="1:65" s="2" customFormat="1" ht="24" customHeight="1">
      <c r="A112" s="30"/>
      <c r="B112" s="273"/>
      <c r="C112" s="330" t="s">
        <v>99</v>
      </c>
      <c r="D112" s="330" t="s">
        <v>140</v>
      </c>
      <c r="E112" s="331" t="s">
        <v>461</v>
      </c>
      <c r="F112" s="332" t="s">
        <v>462</v>
      </c>
      <c r="G112" s="333" t="s">
        <v>143</v>
      </c>
      <c r="H112" s="334">
        <v>27</v>
      </c>
      <c r="I112" s="108"/>
      <c r="J112" s="335">
        <f>ROUND(I112*H112,2)</f>
        <v>0</v>
      </c>
      <c r="K112" s="332" t="s">
        <v>144</v>
      </c>
      <c r="L112" s="31"/>
      <c r="M112" s="109" t="s">
        <v>3</v>
      </c>
      <c r="N112" s="110" t="s">
        <v>42</v>
      </c>
      <c r="O112" s="49"/>
      <c r="P112" s="111">
        <f>O112*H112</f>
        <v>0</v>
      </c>
      <c r="Q112" s="111">
        <v>0</v>
      </c>
      <c r="R112" s="111">
        <f>Q112*H112</f>
        <v>0</v>
      </c>
      <c r="S112" s="111">
        <v>0</v>
      </c>
      <c r="T112" s="112">
        <f>S112*H112</f>
        <v>0</v>
      </c>
      <c r="U112" s="30"/>
      <c r="V112" s="30"/>
      <c r="W112" s="30"/>
      <c r="X112" s="30"/>
      <c r="Y112" s="30"/>
      <c r="Z112" s="30"/>
      <c r="AA112" s="30"/>
      <c r="AB112" s="30"/>
      <c r="AC112" s="30"/>
      <c r="AD112" s="30"/>
      <c r="AE112" s="30"/>
      <c r="AR112" s="113" t="s">
        <v>90</v>
      </c>
      <c r="AT112" s="113" t="s">
        <v>140</v>
      </c>
      <c r="AU112" s="113" t="s">
        <v>80</v>
      </c>
      <c r="AY112" s="17" t="s">
        <v>138</v>
      </c>
      <c r="BE112" s="114">
        <f>IF(N112="základní",J112,0)</f>
        <v>0</v>
      </c>
      <c r="BF112" s="114">
        <f>IF(N112="snížená",J112,0)</f>
        <v>0</v>
      </c>
      <c r="BG112" s="114">
        <f>IF(N112="zákl. přenesená",J112,0)</f>
        <v>0</v>
      </c>
      <c r="BH112" s="114">
        <f>IF(N112="sníž. přenesená",J112,0)</f>
        <v>0</v>
      </c>
      <c r="BI112" s="114">
        <f>IF(N112="nulová",J112,0)</f>
        <v>0</v>
      </c>
      <c r="BJ112" s="17" t="s">
        <v>78</v>
      </c>
      <c r="BK112" s="114">
        <f>ROUND(I112*H112,2)</f>
        <v>0</v>
      </c>
      <c r="BL112" s="17" t="s">
        <v>90</v>
      </c>
      <c r="BM112" s="113" t="s">
        <v>463</v>
      </c>
    </row>
    <row r="113" spans="1:47" s="2" customFormat="1" ht="67.2">
      <c r="A113" s="30"/>
      <c r="B113" s="273"/>
      <c r="C113" s="275"/>
      <c r="D113" s="317" t="s">
        <v>146</v>
      </c>
      <c r="E113" s="275"/>
      <c r="F113" s="318" t="s">
        <v>464</v>
      </c>
      <c r="G113" s="275"/>
      <c r="H113" s="275"/>
      <c r="I113" s="275"/>
      <c r="J113" s="275"/>
      <c r="K113" s="275"/>
      <c r="L113" s="31"/>
      <c r="M113" s="115"/>
      <c r="N113" s="116"/>
      <c r="O113" s="49"/>
      <c r="P113" s="49"/>
      <c r="Q113" s="49"/>
      <c r="R113" s="49"/>
      <c r="S113" s="49"/>
      <c r="T113" s="50"/>
      <c r="U113" s="30"/>
      <c r="V113" s="30"/>
      <c r="W113" s="30"/>
      <c r="X113" s="30"/>
      <c r="Y113" s="30"/>
      <c r="Z113" s="30"/>
      <c r="AA113" s="30"/>
      <c r="AB113" s="30"/>
      <c r="AC113" s="30"/>
      <c r="AD113" s="30"/>
      <c r="AE113" s="30"/>
      <c r="AT113" s="17" t="s">
        <v>146</v>
      </c>
      <c r="AU113" s="17" t="s">
        <v>80</v>
      </c>
    </row>
    <row r="114" spans="2:51" s="13" customFormat="1" ht="12">
      <c r="B114" s="319"/>
      <c r="C114" s="320"/>
      <c r="D114" s="317" t="s">
        <v>148</v>
      </c>
      <c r="E114" s="321" t="s">
        <v>3</v>
      </c>
      <c r="F114" s="322" t="s">
        <v>465</v>
      </c>
      <c r="G114" s="320"/>
      <c r="H114" s="323">
        <v>27</v>
      </c>
      <c r="I114" s="320"/>
      <c r="J114" s="320"/>
      <c r="K114" s="320"/>
      <c r="L114" s="117"/>
      <c r="M114" s="119"/>
      <c r="N114" s="120"/>
      <c r="O114" s="120"/>
      <c r="P114" s="120"/>
      <c r="Q114" s="120"/>
      <c r="R114" s="120"/>
      <c r="S114" s="120"/>
      <c r="T114" s="121"/>
      <c r="AT114" s="118" t="s">
        <v>148</v>
      </c>
      <c r="AU114" s="118" t="s">
        <v>80</v>
      </c>
      <c r="AV114" s="13" t="s">
        <v>80</v>
      </c>
      <c r="AW114" s="13" t="s">
        <v>33</v>
      </c>
      <c r="AX114" s="13" t="s">
        <v>78</v>
      </c>
      <c r="AY114" s="118" t="s">
        <v>138</v>
      </c>
    </row>
    <row r="115" spans="1:65" s="2" customFormat="1" ht="24" customHeight="1">
      <c r="A115" s="30"/>
      <c r="B115" s="273"/>
      <c r="C115" s="330" t="s">
        <v>181</v>
      </c>
      <c r="D115" s="330" t="s">
        <v>140</v>
      </c>
      <c r="E115" s="331" t="s">
        <v>466</v>
      </c>
      <c r="F115" s="332" t="s">
        <v>467</v>
      </c>
      <c r="G115" s="333" t="s">
        <v>143</v>
      </c>
      <c r="H115" s="334">
        <v>27</v>
      </c>
      <c r="I115" s="108"/>
      <c r="J115" s="335">
        <f>ROUND(I115*H115,2)</f>
        <v>0</v>
      </c>
      <c r="K115" s="332" t="s">
        <v>144</v>
      </c>
      <c r="L115" s="31"/>
      <c r="M115" s="109" t="s">
        <v>3</v>
      </c>
      <c r="N115" s="110" t="s">
        <v>42</v>
      </c>
      <c r="O115" s="49"/>
      <c r="P115" s="111">
        <f>O115*H115</f>
        <v>0</v>
      </c>
      <c r="Q115" s="111">
        <v>0.31879</v>
      </c>
      <c r="R115" s="111">
        <f>Q115*H115</f>
        <v>8.607330000000001</v>
      </c>
      <c r="S115" s="111">
        <v>0</v>
      </c>
      <c r="T115" s="112">
        <f>S115*H115</f>
        <v>0</v>
      </c>
      <c r="U115" s="30"/>
      <c r="V115" s="30"/>
      <c r="W115" s="30"/>
      <c r="X115" s="30"/>
      <c r="Y115" s="30"/>
      <c r="Z115" s="30"/>
      <c r="AA115" s="30"/>
      <c r="AB115" s="30"/>
      <c r="AC115" s="30"/>
      <c r="AD115" s="30"/>
      <c r="AE115" s="30"/>
      <c r="AR115" s="113" t="s">
        <v>90</v>
      </c>
      <c r="AT115" s="113" t="s">
        <v>140</v>
      </c>
      <c r="AU115" s="113" t="s">
        <v>80</v>
      </c>
      <c r="AY115" s="17" t="s">
        <v>138</v>
      </c>
      <c r="BE115" s="114">
        <f>IF(N115="základní",J115,0)</f>
        <v>0</v>
      </c>
      <c r="BF115" s="114">
        <f>IF(N115="snížená",J115,0)</f>
        <v>0</v>
      </c>
      <c r="BG115" s="114">
        <f>IF(N115="zákl. přenesená",J115,0)</f>
        <v>0</v>
      </c>
      <c r="BH115" s="114">
        <f>IF(N115="sníž. přenesená",J115,0)</f>
        <v>0</v>
      </c>
      <c r="BI115" s="114">
        <f>IF(N115="nulová",J115,0)</f>
        <v>0</v>
      </c>
      <c r="BJ115" s="17" t="s">
        <v>78</v>
      </c>
      <c r="BK115" s="114">
        <f>ROUND(I115*H115,2)</f>
        <v>0</v>
      </c>
      <c r="BL115" s="17" t="s">
        <v>90</v>
      </c>
      <c r="BM115" s="113" t="s">
        <v>468</v>
      </c>
    </row>
    <row r="116" spans="1:47" s="2" customFormat="1" ht="76.8">
      <c r="A116" s="30"/>
      <c r="B116" s="273"/>
      <c r="C116" s="275"/>
      <c r="D116" s="317" t="s">
        <v>146</v>
      </c>
      <c r="E116" s="275"/>
      <c r="F116" s="318" t="s">
        <v>469</v>
      </c>
      <c r="G116" s="275"/>
      <c r="H116" s="275"/>
      <c r="I116" s="275"/>
      <c r="J116" s="275"/>
      <c r="K116" s="275"/>
      <c r="L116" s="31"/>
      <c r="M116" s="115"/>
      <c r="N116" s="116"/>
      <c r="O116" s="49"/>
      <c r="P116" s="49"/>
      <c r="Q116" s="49"/>
      <c r="R116" s="49"/>
      <c r="S116" s="49"/>
      <c r="T116" s="50"/>
      <c r="U116" s="30"/>
      <c r="V116" s="30"/>
      <c r="W116" s="30"/>
      <c r="X116" s="30"/>
      <c r="Y116" s="30"/>
      <c r="Z116" s="30"/>
      <c r="AA116" s="30"/>
      <c r="AB116" s="30"/>
      <c r="AC116" s="30"/>
      <c r="AD116" s="30"/>
      <c r="AE116" s="30"/>
      <c r="AT116" s="17" t="s">
        <v>146</v>
      </c>
      <c r="AU116" s="17" t="s">
        <v>80</v>
      </c>
    </row>
    <row r="117" spans="2:51" s="13" customFormat="1" ht="12">
      <c r="B117" s="319"/>
      <c r="C117" s="320"/>
      <c r="D117" s="317" t="s">
        <v>148</v>
      </c>
      <c r="E117" s="321" t="s">
        <v>3</v>
      </c>
      <c r="F117" s="322" t="s">
        <v>465</v>
      </c>
      <c r="G117" s="320"/>
      <c r="H117" s="323">
        <v>27</v>
      </c>
      <c r="I117" s="320"/>
      <c r="J117" s="320"/>
      <c r="K117" s="320"/>
      <c r="L117" s="117"/>
      <c r="M117" s="119"/>
      <c r="N117" s="120"/>
      <c r="O117" s="120"/>
      <c r="P117" s="120"/>
      <c r="Q117" s="120"/>
      <c r="R117" s="120"/>
      <c r="S117" s="120"/>
      <c r="T117" s="121"/>
      <c r="AT117" s="118" t="s">
        <v>148</v>
      </c>
      <c r="AU117" s="118" t="s">
        <v>80</v>
      </c>
      <c r="AV117" s="13" t="s">
        <v>80</v>
      </c>
      <c r="AW117" s="13" t="s">
        <v>33</v>
      </c>
      <c r="AX117" s="13" t="s">
        <v>78</v>
      </c>
      <c r="AY117" s="118" t="s">
        <v>138</v>
      </c>
    </row>
    <row r="118" spans="1:65" s="2" customFormat="1" ht="36" customHeight="1">
      <c r="A118" s="30"/>
      <c r="B118" s="273"/>
      <c r="C118" s="330" t="s">
        <v>185</v>
      </c>
      <c r="D118" s="330" t="s">
        <v>140</v>
      </c>
      <c r="E118" s="331" t="s">
        <v>289</v>
      </c>
      <c r="F118" s="332" t="s">
        <v>290</v>
      </c>
      <c r="G118" s="333" t="s">
        <v>170</v>
      </c>
      <c r="H118" s="334">
        <v>4</v>
      </c>
      <c r="I118" s="108"/>
      <c r="J118" s="335">
        <f>ROUND(I118*H118,2)</f>
        <v>0</v>
      </c>
      <c r="K118" s="332" t="s">
        <v>144</v>
      </c>
      <c r="L118" s="31"/>
      <c r="M118" s="109" t="s">
        <v>3</v>
      </c>
      <c r="N118" s="110" t="s">
        <v>42</v>
      </c>
      <c r="O118" s="49"/>
      <c r="P118" s="111">
        <f>O118*H118</f>
        <v>0</v>
      </c>
      <c r="Q118" s="111">
        <v>2.4143</v>
      </c>
      <c r="R118" s="111">
        <f>Q118*H118</f>
        <v>9.6572</v>
      </c>
      <c r="S118" s="111">
        <v>0</v>
      </c>
      <c r="T118" s="112">
        <f>S118*H118</f>
        <v>0</v>
      </c>
      <c r="U118" s="30"/>
      <c r="V118" s="30"/>
      <c r="W118" s="30"/>
      <c r="X118" s="30"/>
      <c r="Y118" s="30"/>
      <c r="Z118" s="30"/>
      <c r="AA118" s="30"/>
      <c r="AB118" s="30"/>
      <c r="AC118" s="30"/>
      <c r="AD118" s="30"/>
      <c r="AE118" s="30"/>
      <c r="AR118" s="113" t="s">
        <v>90</v>
      </c>
      <c r="AT118" s="113" t="s">
        <v>140</v>
      </c>
      <c r="AU118" s="113" t="s">
        <v>80</v>
      </c>
      <c r="AY118" s="17" t="s">
        <v>138</v>
      </c>
      <c r="BE118" s="114">
        <f>IF(N118="základní",J118,0)</f>
        <v>0</v>
      </c>
      <c r="BF118" s="114">
        <f>IF(N118="snížená",J118,0)</f>
        <v>0</v>
      </c>
      <c r="BG118" s="114">
        <f>IF(N118="zákl. přenesená",J118,0)</f>
        <v>0</v>
      </c>
      <c r="BH118" s="114">
        <f>IF(N118="sníž. přenesená",J118,0)</f>
        <v>0</v>
      </c>
      <c r="BI118" s="114">
        <f>IF(N118="nulová",J118,0)</f>
        <v>0</v>
      </c>
      <c r="BJ118" s="17" t="s">
        <v>78</v>
      </c>
      <c r="BK118" s="114">
        <f>ROUND(I118*H118,2)</f>
        <v>0</v>
      </c>
      <c r="BL118" s="17" t="s">
        <v>90</v>
      </c>
      <c r="BM118" s="113" t="s">
        <v>445</v>
      </c>
    </row>
    <row r="119" spans="1:47" s="2" customFormat="1" ht="124.8">
      <c r="A119" s="30"/>
      <c r="B119" s="273"/>
      <c r="C119" s="275"/>
      <c r="D119" s="317" t="s">
        <v>146</v>
      </c>
      <c r="E119" s="275"/>
      <c r="F119" s="318" t="s">
        <v>292</v>
      </c>
      <c r="G119" s="275"/>
      <c r="H119" s="275"/>
      <c r="I119" s="275"/>
      <c r="J119" s="275"/>
      <c r="K119" s="275"/>
      <c r="L119" s="31"/>
      <c r="M119" s="115"/>
      <c r="N119" s="116"/>
      <c r="O119" s="49"/>
      <c r="P119" s="49"/>
      <c r="Q119" s="49"/>
      <c r="R119" s="49"/>
      <c r="S119" s="49"/>
      <c r="T119" s="50"/>
      <c r="U119" s="30"/>
      <c r="V119" s="30"/>
      <c r="W119" s="30"/>
      <c r="X119" s="30"/>
      <c r="Y119" s="30"/>
      <c r="Z119" s="30"/>
      <c r="AA119" s="30"/>
      <c r="AB119" s="30"/>
      <c r="AC119" s="30"/>
      <c r="AD119" s="30"/>
      <c r="AE119" s="30"/>
      <c r="AT119" s="17" t="s">
        <v>146</v>
      </c>
      <c r="AU119" s="17" t="s">
        <v>80</v>
      </c>
    </row>
    <row r="120" spans="2:51" s="13" customFormat="1" ht="12">
      <c r="B120" s="319"/>
      <c r="C120" s="320"/>
      <c r="D120" s="317" t="s">
        <v>148</v>
      </c>
      <c r="E120" s="321" t="s">
        <v>3</v>
      </c>
      <c r="F120" s="322" t="s">
        <v>446</v>
      </c>
      <c r="G120" s="320"/>
      <c r="H120" s="323">
        <v>4</v>
      </c>
      <c r="I120" s="320"/>
      <c r="J120" s="320"/>
      <c r="K120" s="320"/>
      <c r="L120" s="117"/>
      <c r="M120" s="119"/>
      <c r="N120" s="120"/>
      <c r="O120" s="120"/>
      <c r="P120" s="120"/>
      <c r="Q120" s="120"/>
      <c r="R120" s="120"/>
      <c r="S120" s="120"/>
      <c r="T120" s="121"/>
      <c r="AT120" s="118" t="s">
        <v>148</v>
      </c>
      <c r="AU120" s="118" t="s">
        <v>80</v>
      </c>
      <c r="AV120" s="13" t="s">
        <v>80</v>
      </c>
      <c r="AW120" s="13" t="s">
        <v>33</v>
      </c>
      <c r="AX120" s="13" t="s">
        <v>78</v>
      </c>
      <c r="AY120" s="118" t="s">
        <v>138</v>
      </c>
    </row>
    <row r="121" spans="1:65" s="2" customFormat="1" ht="24" customHeight="1">
      <c r="A121" s="30"/>
      <c r="B121" s="273"/>
      <c r="C121" s="330" t="s">
        <v>191</v>
      </c>
      <c r="D121" s="330" t="s">
        <v>140</v>
      </c>
      <c r="E121" s="331" t="s">
        <v>295</v>
      </c>
      <c r="F121" s="332" t="s">
        <v>296</v>
      </c>
      <c r="G121" s="333" t="s">
        <v>143</v>
      </c>
      <c r="H121" s="334">
        <v>8</v>
      </c>
      <c r="I121" s="108"/>
      <c r="J121" s="335">
        <f>ROUND(I121*H121,2)</f>
        <v>0</v>
      </c>
      <c r="K121" s="332" t="s">
        <v>144</v>
      </c>
      <c r="L121" s="31"/>
      <c r="M121" s="109" t="s">
        <v>3</v>
      </c>
      <c r="N121" s="110" t="s">
        <v>42</v>
      </c>
      <c r="O121" s="49"/>
      <c r="P121" s="111">
        <f>O121*H121</f>
        <v>0</v>
      </c>
      <c r="Q121" s="111">
        <v>0</v>
      </c>
      <c r="R121" s="111">
        <f>Q121*H121</f>
        <v>0</v>
      </c>
      <c r="S121" s="111">
        <v>0</v>
      </c>
      <c r="T121" s="112">
        <f>S121*H121</f>
        <v>0</v>
      </c>
      <c r="U121" s="30"/>
      <c r="V121" s="30"/>
      <c r="W121" s="30"/>
      <c r="X121" s="30"/>
      <c r="Y121" s="30"/>
      <c r="Z121" s="30"/>
      <c r="AA121" s="30"/>
      <c r="AB121" s="30"/>
      <c r="AC121" s="30"/>
      <c r="AD121" s="30"/>
      <c r="AE121" s="30"/>
      <c r="AR121" s="113" t="s">
        <v>90</v>
      </c>
      <c r="AT121" s="113" t="s">
        <v>140</v>
      </c>
      <c r="AU121" s="113" t="s">
        <v>80</v>
      </c>
      <c r="AY121" s="17" t="s">
        <v>138</v>
      </c>
      <c r="BE121" s="114">
        <f>IF(N121="základní",J121,0)</f>
        <v>0</v>
      </c>
      <c r="BF121" s="114">
        <f>IF(N121="snížená",J121,0)</f>
        <v>0</v>
      </c>
      <c r="BG121" s="114">
        <f>IF(N121="zákl. přenesená",J121,0)</f>
        <v>0</v>
      </c>
      <c r="BH121" s="114">
        <f>IF(N121="sníž. přenesená",J121,0)</f>
        <v>0</v>
      </c>
      <c r="BI121" s="114">
        <f>IF(N121="nulová",J121,0)</f>
        <v>0</v>
      </c>
      <c r="BJ121" s="17" t="s">
        <v>78</v>
      </c>
      <c r="BK121" s="114">
        <f>ROUND(I121*H121,2)</f>
        <v>0</v>
      </c>
      <c r="BL121" s="17" t="s">
        <v>90</v>
      </c>
      <c r="BM121" s="113" t="s">
        <v>447</v>
      </c>
    </row>
    <row r="122" spans="1:47" s="2" customFormat="1" ht="124.8">
      <c r="A122" s="30"/>
      <c r="B122" s="273"/>
      <c r="C122" s="275"/>
      <c r="D122" s="317" t="s">
        <v>146</v>
      </c>
      <c r="E122" s="275"/>
      <c r="F122" s="318" t="s">
        <v>292</v>
      </c>
      <c r="G122" s="275"/>
      <c r="H122" s="275"/>
      <c r="I122" s="275"/>
      <c r="J122" s="275"/>
      <c r="K122" s="275"/>
      <c r="L122" s="31"/>
      <c r="M122" s="115"/>
      <c r="N122" s="116"/>
      <c r="O122" s="49"/>
      <c r="P122" s="49"/>
      <c r="Q122" s="49"/>
      <c r="R122" s="49"/>
      <c r="S122" s="49"/>
      <c r="T122" s="50"/>
      <c r="U122" s="30"/>
      <c r="V122" s="30"/>
      <c r="W122" s="30"/>
      <c r="X122" s="30"/>
      <c r="Y122" s="30"/>
      <c r="Z122" s="30"/>
      <c r="AA122" s="30"/>
      <c r="AB122" s="30"/>
      <c r="AC122" s="30"/>
      <c r="AD122" s="30"/>
      <c r="AE122" s="30"/>
      <c r="AT122" s="17" t="s">
        <v>146</v>
      </c>
      <c r="AU122" s="17" t="s">
        <v>80</v>
      </c>
    </row>
    <row r="123" spans="2:51" s="13" customFormat="1" ht="12">
      <c r="B123" s="319"/>
      <c r="C123" s="320"/>
      <c r="D123" s="317" t="s">
        <v>148</v>
      </c>
      <c r="E123" s="321" t="s">
        <v>3</v>
      </c>
      <c r="F123" s="322" t="s">
        <v>448</v>
      </c>
      <c r="G123" s="320"/>
      <c r="H123" s="323">
        <v>8</v>
      </c>
      <c r="I123" s="320"/>
      <c r="J123" s="320"/>
      <c r="K123" s="320"/>
      <c r="L123" s="117"/>
      <c r="M123" s="119"/>
      <c r="N123" s="120"/>
      <c r="O123" s="120"/>
      <c r="P123" s="120"/>
      <c r="Q123" s="120"/>
      <c r="R123" s="120"/>
      <c r="S123" s="120"/>
      <c r="T123" s="121"/>
      <c r="AT123" s="118" t="s">
        <v>148</v>
      </c>
      <c r="AU123" s="118" t="s">
        <v>80</v>
      </c>
      <c r="AV123" s="13" t="s">
        <v>80</v>
      </c>
      <c r="AW123" s="13" t="s">
        <v>33</v>
      </c>
      <c r="AX123" s="13" t="s">
        <v>78</v>
      </c>
      <c r="AY123" s="118" t="s">
        <v>138</v>
      </c>
    </row>
    <row r="124" spans="1:65" s="2" customFormat="1" ht="36" customHeight="1">
      <c r="A124" s="30"/>
      <c r="B124" s="273"/>
      <c r="C124" s="330" t="s">
        <v>195</v>
      </c>
      <c r="D124" s="330" t="s">
        <v>140</v>
      </c>
      <c r="E124" s="331" t="s">
        <v>470</v>
      </c>
      <c r="F124" s="332" t="s">
        <v>471</v>
      </c>
      <c r="G124" s="333" t="s">
        <v>143</v>
      </c>
      <c r="H124" s="334">
        <v>27</v>
      </c>
      <c r="I124" s="108"/>
      <c r="J124" s="335">
        <f>ROUND(I124*H124,2)</f>
        <v>0</v>
      </c>
      <c r="K124" s="332" t="s">
        <v>144</v>
      </c>
      <c r="L124" s="31"/>
      <c r="M124" s="109" t="s">
        <v>3</v>
      </c>
      <c r="N124" s="110" t="s">
        <v>42</v>
      </c>
      <c r="O124" s="49"/>
      <c r="P124" s="111">
        <f>O124*H124</f>
        <v>0</v>
      </c>
      <c r="Q124" s="111">
        <v>0.82327</v>
      </c>
      <c r="R124" s="111">
        <f>Q124*H124</f>
        <v>22.228289999999998</v>
      </c>
      <c r="S124" s="111">
        <v>0</v>
      </c>
      <c r="T124" s="112">
        <f>S124*H124</f>
        <v>0</v>
      </c>
      <c r="U124" s="30"/>
      <c r="V124" s="30"/>
      <c r="W124" s="30"/>
      <c r="X124" s="30"/>
      <c r="Y124" s="30"/>
      <c r="Z124" s="30"/>
      <c r="AA124" s="30"/>
      <c r="AB124" s="30"/>
      <c r="AC124" s="30"/>
      <c r="AD124" s="30"/>
      <c r="AE124" s="30"/>
      <c r="AR124" s="113" t="s">
        <v>90</v>
      </c>
      <c r="AT124" s="113" t="s">
        <v>140</v>
      </c>
      <c r="AU124" s="113" t="s">
        <v>80</v>
      </c>
      <c r="AY124" s="17" t="s">
        <v>138</v>
      </c>
      <c r="BE124" s="114">
        <f>IF(N124="základní",J124,0)</f>
        <v>0</v>
      </c>
      <c r="BF124" s="114">
        <f>IF(N124="snížená",J124,0)</f>
        <v>0</v>
      </c>
      <c r="BG124" s="114">
        <f>IF(N124="zákl. přenesená",J124,0)</f>
        <v>0</v>
      </c>
      <c r="BH124" s="114">
        <f>IF(N124="sníž. přenesená",J124,0)</f>
        <v>0</v>
      </c>
      <c r="BI124" s="114">
        <f>IF(N124="nulová",J124,0)</f>
        <v>0</v>
      </c>
      <c r="BJ124" s="17" t="s">
        <v>78</v>
      </c>
      <c r="BK124" s="114">
        <f>ROUND(I124*H124,2)</f>
        <v>0</v>
      </c>
      <c r="BL124" s="17" t="s">
        <v>90</v>
      </c>
      <c r="BM124" s="113" t="s">
        <v>472</v>
      </c>
    </row>
    <row r="125" spans="1:47" s="2" customFormat="1" ht="124.8">
      <c r="A125" s="30"/>
      <c r="B125" s="273"/>
      <c r="C125" s="275"/>
      <c r="D125" s="317" t="s">
        <v>146</v>
      </c>
      <c r="E125" s="275"/>
      <c r="F125" s="318" t="s">
        <v>473</v>
      </c>
      <c r="G125" s="275"/>
      <c r="H125" s="275"/>
      <c r="I125" s="275"/>
      <c r="J125" s="275"/>
      <c r="K125" s="275"/>
      <c r="L125" s="31"/>
      <c r="M125" s="115"/>
      <c r="N125" s="116"/>
      <c r="O125" s="49"/>
      <c r="P125" s="49"/>
      <c r="Q125" s="49"/>
      <c r="R125" s="49"/>
      <c r="S125" s="49"/>
      <c r="T125" s="50"/>
      <c r="U125" s="30"/>
      <c r="V125" s="30"/>
      <c r="W125" s="30"/>
      <c r="X125" s="30"/>
      <c r="Y125" s="30"/>
      <c r="Z125" s="30"/>
      <c r="AA125" s="30"/>
      <c r="AB125" s="30"/>
      <c r="AC125" s="30"/>
      <c r="AD125" s="30"/>
      <c r="AE125" s="30"/>
      <c r="AT125" s="17" t="s">
        <v>146</v>
      </c>
      <c r="AU125" s="17" t="s">
        <v>80</v>
      </c>
    </row>
    <row r="126" spans="2:51" s="13" customFormat="1" ht="12">
      <c r="B126" s="319"/>
      <c r="C126" s="320"/>
      <c r="D126" s="317" t="s">
        <v>148</v>
      </c>
      <c r="E126" s="321" t="s">
        <v>3</v>
      </c>
      <c r="F126" s="322" t="s">
        <v>465</v>
      </c>
      <c r="G126" s="320"/>
      <c r="H126" s="323">
        <v>27</v>
      </c>
      <c r="I126" s="320"/>
      <c r="J126" s="320"/>
      <c r="K126" s="320"/>
      <c r="L126" s="117"/>
      <c r="M126" s="119"/>
      <c r="N126" s="120"/>
      <c r="O126" s="120"/>
      <c r="P126" s="120"/>
      <c r="Q126" s="120"/>
      <c r="R126" s="120"/>
      <c r="S126" s="120"/>
      <c r="T126" s="121"/>
      <c r="AT126" s="118" t="s">
        <v>148</v>
      </c>
      <c r="AU126" s="118" t="s">
        <v>80</v>
      </c>
      <c r="AV126" s="13" t="s">
        <v>80</v>
      </c>
      <c r="AW126" s="13" t="s">
        <v>33</v>
      </c>
      <c r="AX126" s="13" t="s">
        <v>78</v>
      </c>
      <c r="AY126" s="118" t="s">
        <v>138</v>
      </c>
    </row>
    <row r="127" spans="2:63" s="12" customFormat="1" ht="22.95" customHeight="1">
      <c r="B127" s="310"/>
      <c r="C127" s="311"/>
      <c r="D127" s="312" t="s">
        <v>70</v>
      </c>
      <c r="E127" s="315" t="s">
        <v>327</v>
      </c>
      <c r="F127" s="315" t="s">
        <v>328</v>
      </c>
      <c r="G127" s="311"/>
      <c r="H127" s="311"/>
      <c r="I127" s="311"/>
      <c r="J127" s="316">
        <f>BK127</f>
        <v>0</v>
      </c>
      <c r="K127" s="311"/>
      <c r="L127" s="100"/>
      <c r="M127" s="102"/>
      <c r="N127" s="103"/>
      <c r="O127" s="103"/>
      <c r="P127" s="104">
        <f>P128</f>
        <v>0</v>
      </c>
      <c r="Q127" s="103"/>
      <c r="R127" s="104">
        <f>R128</f>
        <v>0</v>
      </c>
      <c r="S127" s="103"/>
      <c r="T127" s="105">
        <f>T128</f>
        <v>0</v>
      </c>
      <c r="AR127" s="101" t="s">
        <v>78</v>
      </c>
      <c r="AT127" s="106" t="s">
        <v>70</v>
      </c>
      <c r="AU127" s="106" t="s">
        <v>78</v>
      </c>
      <c r="AY127" s="101" t="s">
        <v>138</v>
      </c>
      <c r="BK127" s="107">
        <f>BK128</f>
        <v>0</v>
      </c>
    </row>
    <row r="128" spans="1:65" s="2" customFormat="1" ht="24" customHeight="1">
      <c r="A128" s="30"/>
      <c r="B128" s="273"/>
      <c r="C128" s="330" t="s">
        <v>201</v>
      </c>
      <c r="D128" s="330" t="s">
        <v>140</v>
      </c>
      <c r="E128" s="331" t="s">
        <v>330</v>
      </c>
      <c r="F128" s="332" t="s">
        <v>331</v>
      </c>
      <c r="G128" s="333" t="s">
        <v>256</v>
      </c>
      <c r="H128" s="334">
        <v>40.751</v>
      </c>
      <c r="I128" s="108"/>
      <c r="J128" s="335">
        <f>ROUND(I128*H128,2)</f>
        <v>0</v>
      </c>
      <c r="K128" s="332" t="s">
        <v>144</v>
      </c>
      <c r="L128" s="31"/>
      <c r="M128" s="131" t="s">
        <v>3</v>
      </c>
      <c r="N128" s="132" t="s">
        <v>42</v>
      </c>
      <c r="O128" s="133"/>
      <c r="P128" s="134">
        <f>O128*H128</f>
        <v>0</v>
      </c>
      <c r="Q128" s="134">
        <v>0</v>
      </c>
      <c r="R128" s="134">
        <f>Q128*H128</f>
        <v>0</v>
      </c>
      <c r="S128" s="134">
        <v>0</v>
      </c>
      <c r="T128" s="135">
        <f>S128*H128</f>
        <v>0</v>
      </c>
      <c r="U128" s="30"/>
      <c r="V128" s="30"/>
      <c r="W128" s="30"/>
      <c r="X128" s="30"/>
      <c r="Y128" s="30"/>
      <c r="Z128" s="30"/>
      <c r="AA128" s="30"/>
      <c r="AB128" s="30"/>
      <c r="AC128" s="30"/>
      <c r="AD128" s="30"/>
      <c r="AE128" s="30"/>
      <c r="AR128" s="113" t="s">
        <v>90</v>
      </c>
      <c r="AT128" s="113" t="s">
        <v>140</v>
      </c>
      <c r="AU128" s="113" t="s">
        <v>80</v>
      </c>
      <c r="AY128" s="17" t="s">
        <v>138</v>
      </c>
      <c r="BE128" s="114">
        <f>IF(N128="základní",J128,0)</f>
        <v>0</v>
      </c>
      <c r="BF128" s="114">
        <f>IF(N128="snížená",J128,0)</f>
        <v>0</v>
      </c>
      <c r="BG128" s="114">
        <f>IF(N128="zákl. přenesená",J128,0)</f>
        <v>0</v>
      </c>
      <c r="BH128" s="114">
        <f>IF(N128="sníž. přenesená",J128,0)</f>
        <v>0</v>
      </c>
      <c r="BI128" s="114">
        <f>IF(N128="nulová",J128,0)</f>
        <v>0</v>
      </c>
      <c r="BJ128" s="17" t="s">
        <v>78</v>
      </c>
      <c r="BK128" s="114">
        <f>ROUND(I128*H128,2)</f>
        <v>0</v>
      </c>
      <c r="BL128" s="17" t="s">
        <v>90</v>
      </c>
      <c r="BM128" s="113" t="s">
        <v>449</v>
      </c>
    </row>
    <row r="129" spans="1:31" s="2" customFormat="1" ht="6.9" customHeight="1">
      <c r="A129" s="30"/>
      <c r="B129" s="301"/>
      <c r="C129" s="302"/>
      <c r="D129" s="302"/>
      <c r="E129" s="302"/>
      <c r="F129" s="302"/>
      <c r="G129" s="302"/>
      <c r="H129" s="302"/>
      <c r="I129" s="302"/>
      <c r="J129" s="302"/>
      <c r="K129" s="302"/>
      <c r="L129" s="31"/>
      <c r="M129" s="30"/>
      <c r="O129" s="30"/>
      <c r="P129" s="30"/>
      <c r="Q129" s="30"/>
      <c r="R129" s="30"/>
      <c r="S129" s="30"/>
      <c r="T129" s="30"/>
      <c r="U129" s="30"/>
      <c r="V129" s="30"/>
      <c r="W129" s="30"/>
      <c r="X129" s="30"/>
      <c r="Y129" s="30"/>
      <c r="Z129" s="30"/>
      <c r="AA129" s="30"/>
      <c r="AB129" s="30"/>
      <c r="AC129" s="30"/>
      <c r="AD129" s="30"/>
      <c r="AE129" s="30"/>
    </row>
  </sheetData>
  <sheetProtection algorithmName="SHA-512" hashValue="UVgqkdM3aoLr/1JzGp32H/K4qKYOJZ4oyoxYOahAEc8pZ64FIrIgLqkaRtaqmQHqF12Wxgym/rEQxLeQ55ZX0Q==" saltValue="UlkBgRQINg3u+bdpH0BVfQ==" spinCount="100000" sheet="1" objects="1" scenarios="1"/>
  <autoFilter ref="C89:K128"/>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31"/>
  <sheetViews>
    <sheetView showGridLines="0" workbookViewId="0" topLeftCell="A1">
      <selection activeCell="H133" sqref="H13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101</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2:12" s="1" customFormat="1" ht="12" customHeight="1">
      <c r="B8" s="279"/>
      <c r="C8" s="280"/>
      <c r="D8" s="276" t="s">
        <v>109</v>
      </c>
      <c r="E8" s="280"/>
      <c r="F8" s="280"/>
      <c r="G8" s="280"/>
      <c r="H8" s="280"/>
      <c r="I8" s="280"/>
      <c r="J8" s="280"/>
      <c r="K8" s="280"/>
      <c r="L8" s="20"/>
    </row>
    <row r="9" spans="1:31" s="2" customFormat="1" ht="16.5" customHeight="1">
      <c r="A9" s="30"/>
      <c r="B9" s="273"/>
      <c r="C9" s="275"/>
      <c r="D9" s="275"/>
      <c r="E9" s="277" t="s">
        <v>110</v>
      </c>
      <c r="F9" s="281"/>
      <c r="G9" s="281"/>
      <c r="H9" s="281"/>
      <c r="I9" s="275"/>
      <c r="J9" s="275"/>
      <c r="K9" s="275"/>
      <c r="L9" s="90"/>
      <c r="S9" s="30"/>
      <c r="T9" s="30"/>
      <c r="U9" s="30"/>
      <c r="V9" s="30"/>
      <c r="W9" s="30"/>
      <c r="X9" s="30"/>
      <c r="Y9" s="30"/>
      <c r="Z9" s="30"/>
      <c r="AA9" s="30"/>
      <c r="AB9" s="30"/>
      <c r="AC9" s="30"/>
      <c r="AD9" s="30"/>
      <c r="AE9" s="30"/>
    </row>
    <row r="10" spans="1:31" s="2" customFormat="1" ht="12" customHeight="1">
      <c r="A10" s="30"/>
      <c r="B10" s="273"/>
      <c r="C10" s="275"/>
      <c r="D10" s="276" t="s">
        <v>111</v>
      </c>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6.5" customHeight="1">
      <c r="A11" s="30"/>
      <c r="B11" s="273"/>
      <c r="C11" s="275"/>
      <c r="D11" s="275"/>
      <c r="E11" s="282" t="s">
        <v>474</v>
      </c>
      <c r="F11" s="281"/>
      <c r="G11" s="281"/>
      <c r="H11" s="281"/>
      <c r="I11" s="275"/>
      <c r="J11" s="275"/>
      <c r="K11" s="275"/>
      <c r="L11" s="90"/>
      <c r="S11" s="30"/>
      <c r="T11" s="30"/>
      <c r="U11" s="30"/>
      <c r="V11" s="30"/>
      <c r="W11" s="30"/>
      <c r="X11" s="30"/>
      <c r="Y11" s="30"/>
      <c r="Z11" s="30"/>
      <c r="AA11" s="30"/>
      <c r="AB11" s="30"/>
      <c r="AC11" s="30"/>
      <c r="AD11" s="30"/>
      <c r="AE11" s="30"/>
    </row>
    <row r="12" spans="1:31" s="2" customFormat="1" ht="12">
      <c r="A12" s="30"/>
      <c r="B12" s="273"/>
      <c r="C12" s="275"/>
      <c r="D12" s="275"/>
      <c r="E12" s="275"/>
      <c r="F12" s="275"/>
      <c r="G12" s="275"/>
      <c r="H12" s="275"/>
      <c r="I12" s="275"/>
      <c r="J12" s="275"/>
      <c r="K12" s="275"/>
      <c r="L12" s="90"/>
      <c r="S12" s="30"/>
      <c r="T12" s="30"/>
      <c r="U12" s="30"/>
      <c r="V12" s="30"/>
      <c r="W12" s="30"/>
      <c r="X12" s="30"/>
      <c r="Y12" s="30"/>
      <c r="Z12" s="30"/>
      <c r="AA12" s="30"/>
      <c r="AB12" s="30"/>
      <c r="AC12" s="30"/>
      <c r="AD12" s="30"/>
      <c r="AE12" s="30"/>
    </row>
    <row r="13" spans="1:31" s="2" customFormat="1" ht="12" customHeight="1">
      <c r="A13" s="30"/>
      <c r="B13" s="273"/>
      <c r="C13" s="275"/>
      <c r="D13" s="276" t="s">
        <v>19</v>
      </c>
      <c r="E13" s="275"/>
      <c r="F13" s="283" t="s">
        <v>20</v>
      </c>
      <c r="G13" s="275"/>
      <c r="H13" s="275"/>
      <c r="I13" s="276" t="s">
        <v>21</v>
      </c>
      <c r="J13" s="283" t="s">
        <v>3</v>
      </c>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22</v>
      </c>
      <c r="E14" s="275"/>
      <c r="F14" s="283" t="s">
        <v>23</v>
      </c>
      <c r="G14" s="275"/>
      <c r="H14" s="275"/>
      <c r="I14" s="276" t="s">
        <v>24</v>
      </c>
      <c r="J14" s="284">
        <f>'Rekapitulace stavby'!AN8</f>
        <v>43692</v>
      </c>
      <c r="K14" s="275"/>
      <c r="L14" s="90"/>
      <c r="S14" s="30"/>
      <c r="T14" s="30"/>
      <c r="U14" s="30"/>
      <c r="V14" s="30"/>
      <c r="W14" s="30"/>
      <c r="X14" s="30"/>
      <c r="Y14" s="30"/>
      <c r="Z14" s="30"/>
      <c r="AA14" s="30"/>
      <c r="AB14" s="30"/>
      <c r="AC14" s="30"/>
      <c r="AD14" s="30"/>
      <c r="AE14" s="30"/>
    </row>
    <row r="15" spans="1:31" s="2" customFormat="1" ht="10.95" customHeight="1">
      <c r="A15" s="30"/>
      <c r="B15" s="273"/>
      <c r="C15" s="275"/>
      <c r="D15" s="275"/>
      <c r="E15" s="275"/>
      <c r="F15" s="275"/>
      <c r="G15" s="275"/>
      <c r="H15" s="275"/>
      <c r="I15" s="275"/>
      <c r="J15" s="275"/>
      <c r="K15" s="275"/>
      <c r="L15" s="90"/>
      <c r="S15" s="30"/>
      <c r="T15" s="30"/>
      <c r="U15" s="30"/>
      <c r="V15" s="30"/>
      <c r="W15" s="30"/>
      <c r="X15" s="30"/>
      <c r="Y15" s="30"/>
      <c r="Z15" s="30"/>
      <c r="AA15" s="30"/>
      <c r="AB15" s="30"/>
      <c r="AC15" s="30"/>
      <c r="AD15" s="30"/>
      <c r="AE15" s="30"/>
    </row>
    <row r="16" spans="1:31" s="2" customFormat="1" ht="12" customHeight="1">
      <c r="A16" s="30"/>
      <c r="B16" s="273"/>
      <c r="C16" s="275"/>
      <c r="D16" s="276" t="s">
        <v>25</v>
      </c>
      <c r="E16" s="275"/>
      <c r="F16" s="275"/>
      <c r="G16" s="275"/>
      <c r="H16" s="275"/>
      <c r="I16" s="276" t="s">
        <v>26</v>
      </c>
      <c r="J16" s="283" t="str">
        <f>IF('Rekapitulace stavby'!AN10="","",'Rekapitulace stavby'!AN10)</f>
        <v/>
      </c>
      <c r="K16" s="275"/>
      <c r="L16" s="90"/>
      <c r="S16" s="30"/>
      <c r="T16" s="30"/>
      <c r="U16" s="30"/>
      <c r="V16" s="30"/>
      <c r="W16" s="30"/>
      <c r="X16" s="30"/>
      <c r="Y16" s="30"/>
      <c r="Z16" s="30"/>
      <c r="AA16" s="30"/>
      <c r="AB16" s="30"/>
      <c r="AC16" s="30"/>
      <c r="AD16" s="30"/>
      <c r="AE16" s="30"/>
    </row>
    <row r="17" spans="1:31" s="2" customFormat="1" ht="18" customHeight="1">
      <c r="A17" s="30"/>
      <c r="B17" s="273"/>
      <c r="C17" s="275"/>
      <c r="D17" s="275"/>
      <c r="E17" s="283" t="str">
        <f>IF('Rekapitulace stavby'!E11="","",'Rekapitulace stavby'!E11)</f>
        <v xml:space="preserve"> </v>
      </c>
      <c r="F17" s="275"/>
      <c r="G17" s="275"/>
      <c r="H17" s="275"/>
      <c r="I17" s="276" t="s">
        <v>28</v>
      </c>
      <c r="J17" s="283" t="str">
        <f>IF('Rekapitulace stavby'!AN11="","",'Rekapitulace stavby'!AN11)</f>
        <v/>
      </c>
      <c r="K17" s="275"/>
      <c r="L17" s="90"/>
      <c r="S17" s="30"/>
      <c r="T17" s="30"/>
      <c r="U17" s="30"/>
      <c r="V17" s="30"/>
      <c r="W17" s="30"/>
      <c r="X17" s="30"/>
      <c r="Y17" s="30"/>
      <c r="Z17" s="30"/>
      <c r="AA17" s="30"/>
      <c r="AB17" s="30"/>
      <c r="AC17" s="30"/>
      <c r="AD17" s="30"/>
      <c r="AE17" s="30"/>
    </row>
    <row r="18" spans="1:31" s="2" customFormat="1" ht="6.9" customHeight="1">
      <c r="A18" s="30"/>
      <c r="B18" s="273"/>
      <c r="C18" s="275"/>
      <c r="D18" s="275"/>
      <c r="E18" s="275"/>
      <c r="F18" s="275"/>
      <c r="G18" s="275"/>
      <c r="H18" s="275"/>
      <c r="I18" s="275"/>
      <c r="J18" s="275"/>
      <c r="K18" s="275"/>
      <c r="L18" s="90"/>
      <c r="S18" s="30"/>
      <c r="T18" s="30"/>
      <c r="U18" s="30"/>
      <c r="V18" s="30"/>
      <c r="W18" s="30"/>
      <c r="X18" s="30"/>
      <c r="Y18" s="30"/>
      <c r="Z18" s="30"/>
      <c r="AA18" s="30"/>
      <c r="AB18" s="30"/>
      <c r="AC18" s="30"/>
      <c r="AD18" s="30"/>
      <c r="AE18" s="30"/>
    </row>
    <row r="19" spans="1:31" s="2" customFormat="1" ht="12" customHeight="1">
      <c r="A19" s="30"/>
      <c r="B19" s="273"/>
      <c r="C19" s="275"/>
      <c r="D19" s="276" t="s">
        <v>29</v>
      </c>
      <c r="E19" s="275"/>
      <c r="F19" s="275"/>
      <c r="G19" s="275"/>
      <c r="H19" s="275"/>
      <c r="I19" s="276" t="s">
        <v>26</v>
      </c>
      <c r="J19" s="217" t="str">
        <f>'Rekapitulace stavby'!AN13</f>
        <v>Vyplň údaj</v>
      </c>
      <c r="K19" s="275"/>
      <c r="L19" s="90"/>
      <c r="S19" s="30"/>
      <c r="T19" s="30"/>
      <c r="U19" s="30"/>
      <c r="V19" s="30"/>
      <c r="W19" s="30"/>
      <c r="X19" s="30"/>
      <c r="Y19" s="30"/>
      <c r="Z19" s="30"/>
      <c r="AA19" s="30"/>
      <c r="AB19" s="30"/>
      <c r="AC19" s="30"/>
      <c r="AD19" s="30"/>
      <c r="AE19" s="30"/>
    </row>
    <row r="20" spans="1:31" s="2" customFormat="1" ht="18" customHeight="1">
      <c r="A20" s="30"/>
      <c r="B20" s="273"/>
      <c r="C20" s="275"/>
      <c r="D20" s="275"/>
      <c r="E20" s="252" t="str">
        <f>'Rekapitulace stavby'!E14</f>
        <v>Vyplň údaj</v>
      </c>
      <c r="F20" s="303"/>
      <c r="G20" s="303"/>
      <c r="H20" s="303"/>
      <c r="I20" s="276" t="s">
        <v>28</v>
      </c>
      <c r="J20" s="217" t="str">
        <f>'Rekapitulace stavby'!AN14</f>
        <v>Vyplň údaj</v>
      </c>
      <c r="K20" s="275"/>
      <c r="L20" s="90"/>
      <c r="S20" s="30"/>
      <c r="T20" s="30"/>
      <c r="U20" s="30"/>
      <c r="V20" s="30"/>
      <c r="W20" s="30"/>
      <c r="X20" s="30"/>
      <c r="Y20" s="30"/>
      <c r="Z20" s="30"/>
      <c r="AA20" s="30"/>
      <c r="AB20" s="30"/>
      <c r="AC20" s="30"/>
      <c r="AD20" s="30"/>
      <c r="AE20" s="30"/>
    </row>
    <row r="21" spans="1:31" s="2" customFormat="1" ht="6.9" customHeight="1">
      <c r="A21" s="30"/>
      <c r="B21" s="273"/>
      <c r="C21" s="275"/>
      <c r="D21" s="275"/>
      <c r="E21" s="275"/>
      <c r="F21" s="275"/>
      <c r="G21" s="275"/>
      <c r="H21" s="275"/>
      <c r="I21" s="275"/>
      <c r="J21" s="275"/>
      <c r="K21" s="275"/>
      <c r="L21" s="90"/>
      <c r="S21" s="30"/>
      <c r="T21" s="30"/>
      <c r="U21" s="30"/>
      <c r="V21" s="30"/>
      <c r="W21" s="30"/>
      <c r="X21" s="30"/>
      <c r="Y21" s="30"/>
      <c r="Z21" s="30"/>
      <c r="AA21" s="30"/>
      <c r="AB21" s="30"/>
      <c r="AC21" s="30"/>
      <c r="AD21" s="30"/>
      <c r="AE21" s="30"/>
    </row>
    <row r="22" spans="1:31" s="2" customFormat="1" ht="12" customHeight="1">
      <c r="A22" s="30"/>
      <c r="B22" s="273"/>
      <c r="C22" s="275"/>
      <c r="D22" s="276" t="s">
        <v>31</v>
      </c>
      <c r="E22" s="275"/>
      <c r="F22" s="275"/>
      <c r="G22" s="275"/>
      <c r="H22" s="275"/>
      <c r="I22" s="276" t="s">
        <v>26</v>
      </c>
      <c r="J22" s="283" t="s">
        <v>32</v>
      </c>
      <c r="K22" s="275"/>
      <c r="L22" s="90"/>
      <c r="S22" s="30"/>
      <c r="T22" s="30"/>
      <c r="U22" s="30"/>
      <c r="V22" s="30"/>
      <c r="W22" s="30"/>
      <c r="X22" s="30"/>
      <c r="Y22" s="30"/>
      <c r="Z22" s="30"/>
      <c r="AA22" s="30"/>
      <c r="AB22" s="30"/>
      <c r="AC22" s="30"/>
      <c r="AD22" s="30"/>
      <c r="AE22" s="30"/>
    </row>
    <row r="23" spans="1:31" s="2" customFormat="1" ht="18" customHeight="1">
      <c r="A23" s="30"/>
      <c r="B23" s="273"/>
      <c r="C23" s="275"/>
      <c r="D23" s="275"/>
      <c r="E23" s="283" t="s">
        <v>888</v>
      </c>
      <c r="F23" s="275"/>
      <c r="G23" s="275"/>
      <c r="H23" s="275"/>
      <c r="I23" s="276" t="s">
        <v>28</v>
      </c>
      <c r="J23" s="283" t="s">
        <v>3</v>
      </c>
      <c r="K23" s="275"/>
      <c r="L23" s="90"/>
      <c r="S23" s="30"/>
      <c r="T23" s="30"/>
      <c r="U23" s="30"/>
      <c r="V23" s="30"/>
      <c r="W23" s="30"/>
      <c r="X23" s="30"/>
      <c r="Y23" s="30"/>
      <c r="Z23" s="30"/>
      <c r="AA23" s="30"/>
      <c r="AB23" s="30"/>
      <c r="AC23" s="30"/>
      <c r="AD23" s="30"/>
      <c r="AE23" s="30"/>
    </row>
    <row r="24" spans="1:31" s="2" customFormat="1" ht="6.9" customHeight="1">
      <c r="A24" s="30"/>
      <c r="B24" s="273"/>
      <c r="C24" s="275"/>
      <c r="D24" s="275"/>
      <c r="E24" s="275"/>
      <c r="F24" s="275"/>
      <c r="G24" s="275"/>
      <c r="H24" s="275"/>
      <c r="I24" s="275"/>
      <c r="J24" s="275"/>
      <c r="K24" s="275"/>
      <c r="L24" s="90"/>
      <c r="S24" s="30"/>
      <c r="T24" s="30"/>
      <c r="U24" s="30"/>
      <c r="V24" s="30"/>
      <c r="W24" s="30"/>
      <c r="X24" s="30"/>
      <c r="Y24" s="30"/>
      <c r="Z24" s="30"/>
      <c r="AA24" s="30"/>
      <c r="AB24" s="30"/>
      <c r="AC24" s="30"/>
      <c r="AD24" s="30"/>
      <c r="AE24" s="30"/>
    </row>
    <row r="25" spans="1:31" s="2" customFormat="1" ht="12" customHeight="1">
      <c r="A25" s="30"/>
      <c r="B25" s="273"/>
      <c r="C25" s="275"/>
      <c r="D25" s="276" t="s">
        <v>34</v>
      </c>
      <c r="E25" s="275"/>
      <c r="F25" s="275"/>
      <c r="G25" s="275"/>
      <c r="H25" s="275"/>
      <c r="I25" s="276" t="s">
        <v>26</v>
      </c>
      <c r="J25" s="283" t="str">
        <f>IF('Rekapitulace stavby'!AN19="","",'Rekapitulace stavby'!AN19)</f>
        <v/>
      </c>
      <c r="K25" s="275"/>
      <c r="L25" s="90"/>
      <c r="S25" s="30"/>
      <c r="T25" s="30"/>
      <c r="U25" s="30"/>
      <c r="V25" s="30"/>
      <c r="W25" s="30"/>
      <c r="X25" s="30"/>
      <c r="Y25" s="30"/>
      <c r="Z25" s="30"/>
      <c r="AA25" s="30"/>
      <c r="AB25" s="30"/>
      <c r="AC25" s="30"/>
      <c r="AD25" s="30"/>
      <c r="AE25" s="30"/>
    </row>
    <row r="26" spans="1:31" s="2" customFormat="1" ht="18" customHeight="1">
      <c r="A26" s="30"/>
      <c r="B26" s="273"/>
      <c r="C26" s="275"/>
      <c r="D26" s="275"/>
      <c r="E26" s="283" t="str">
        <f>IF('Rekapitulace stavby'!E20="","",'Rekapitulace stavby'!E20)</f>
        <v xml:space="preserve"> </v>
      </c>
      <c r="F26" s="275"/>
      <c r="G26" s="275"/>
      <c r="H26" s="275"/>
      <c r="I26" s="276" t="s">
        <v>28</v>
      </c>
      <c r="J26" s="283" t="str">
        <f>IF('Rekapitulace stavby'!AN20="","",'Rekapitulace stavby'!AN20)</f>
        <v/>
      </c>
      <c r="K26" s="275"/>
      <c r="L26" s="90"/>
      <c r="S26" s="30"/>
      <c r="T26" s="30"/>
      <c r="U26" s="30"/>
      <c r="V26" s="30"/>
      <c r="W26" s="30"/>
      <c r="X26" s="30"/>
      <c r="Y26" s="30"/>
      <c r="Z26" s="30"/>
      <c r="AA26" s="30"/>
      <c r="AB26" s="30"/>
      <c r="AC26" s="30"/>
      <c r="AD26" s="30"/>
      <c r="AE26" s="30"/>
    </row>
    <row r="27" spans="1:31" s="2" customFormat="1" ht="6.9" customHeight="1">
      <c r="A27" s="30"/>
      <c r="B27" s="273"/>
      <c r="C27" s="275"/>
      <c r="D27" s="275"/>
      <c r="E27" s="275"/>
      <c r="F27" s="275"/>
      <c r="G27" s="275"/>
      <c r="H27" s="275"/>
      <c r="I27" s="275"/>
      <c r="J27" s="275"/>
      <c r="K27" s="275"/>
      <c r="L27" s="90"/>
      <c r="S27" s="30"/>
      <c r="T27" s="30"/>
      <c r="U27" s="30"/>
      <c r="V27" s="30"/>
      <c r="W27" s="30"/>
      <c r="X27" s="30"/>
      <c r="Y27" s="30"/>
      <c r="Z27" s="30"/>
      <c r="AA27" s="30"/>
      <c r="AB27" s="30"/>
      <c r="AC27" s="30"/>
      <c r="AD27" s="30"/>
      <c r="AE27" s="30"/>
    </row>
    <row r="28" spans="1:31" s="2" customFormat="1" ht="12" customHeight="1">
      <c r="A28" s="30"/>
      <c r="B28" s="273"/>
      <c r="C28" s="275"/>
      <c r="D28" s="276" t="s">
        <v>35</v>
      </c>
      <c r="E28" s="275"/>
      <c r="F28" s="275"/>
      <c r="G28" s="275"/>
      <c r="H28" s="275"/>
      <c r="I28" s="275"/>
      <c r="J28" s="275"/>
      <c r="K28" s="275"/>
      <c r="L28" s="90"/>
      <c r="S28" s="30"/>
      <c r="T28" s="30"/>
      <c r="U28" s="30"/>
      <c r="V28" s="30"/>
      <c r="W28" s="30"/>
      <c r="X28" s="30"/>
      <c r="Y28" s="30"/>
      <c r="Z28" s="30"/>
      <c r="AA28" s="30"/>
      <c r="AB28" s="30"/>
      <c r="AC28" s="30"/>
      <c r="AD28" s="30"/>
      <c r="AE28" s="30"/>
    </row>
    <row r="29" spans="1:31" s="8" customFormat="1" ht="16.5" customHeight="1">
      <c r="A29" s="91"/>
      <c r="B29" s="344"/>
      <c r="C29" s="345"/>
      <c r="D29" s="345"/>
      <c r="E29" s="346" t="s">
        <v>3</v>
      </c>
      <c r="F29" s="346"/>
      <c r="G29" s="346"/>
      <c r="H29" s="346"/>
      <c r="I29" s="345"/>
      <c r="J29" s="345"/>
      <c r="K29" s="345"/>
      <c r="L29" s="92"/>
      <c r="S29" s="91"/>
      <c r="T29" s="91"/>
      <c r="U29" s="91"/>
      <c r="V29" s="91"/>
      <c r="W29" s="91"/>
      <c r="X29" s="91"/>
      <c r="Y29" s="91"/>
      <c r="Z29" s="91"/>
      <c r="AA29" s="91"/>
      <c r="AB29" s="91"/>
      <c r="AC29" s="91"/>
      <c r="AD29" s="91"/>
      <c r="AE29" s="91"/>
    </row>
    <row r="30" spans="1:31" s="2" customFormat="1" ht="6.9" customHeight="1">
      <c r="A30" s="30"/>
      <c r="B30" s="273"/>
      <c r="C30" s="275"/>
      <c r="D30" s="275"/>
      <c r="E30" s="275"/>
      <c r="F30" s="275"/>
      <c r="G30" s="275"/>
      <c r="H30" s="275"/>
      <c r="I30" s="275"/>
      <c r="J30" s="275"/>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25.35" customHeight="1">
      <c r="A32" s="30"/>
      <c r="B32" s="273"/>
      <c r="C32" s="275"/>
      <c r="D32" s="348" t="s">
        <v>37</v>
      </c>
      <c r="E32" s="275"/>
      <c r="F32" s="275"/>
      <c r="G32" s="275"/>
      <c r="H32" s="275"/>
      <c r="I32" s="275"/>
      <c r="J32" s="290">
        <f>ROUND(J94,2)</f>
        <v>0</v>
      </c>
      <c r="K32" s="275"/>
      <c r="L32" s="90"/>
      <c r="S32" s="30"/>
      <c r="T32" s="30"/>
      <c r="U32" s="30"/>
      <c r="V32" s="30"/>
      <c r="W32" s="30"/>
      <c r="X32" s="30"/>
      <c r="Y32" s="30"/>
      <c r="Z32" s="30"/>
      <c r="AA32" s="30"/>
      <c r="AB32" s="30"/>
      <c r="AC32" s="30"/>
      <c r="AD32" s="30"/>
      <c r="AE32" s="30"/>
    </row>
    <row r="33" spans="1:31" s="2" customFormat="1" ht="6.9" customHeight="1">
      <c r="A33" s="30"/>
      <c r="B33" s="273"/>
      <c r="C33" s="275"/>
      <c r="D33" s="347"/>
      <c r="E33" s="347"/>
      <c r="F33" s="347"/>
      <c r="G33" s="347"/>
      <c r="H33" s="347"/>
      <c r="I33" s="347"/>
      <c r="J33" s="347"/>
      <c r="K33" s="347"/>
      <c r="L33" s="90"/>
      <c r="S33" s="30"/>
      <c r="T33" s="30"/>
      <c r="U33" s="30"/>
      <c r="V33" s="30"/>
      <c r="W33" s="30"/>
      <c r="X33" s="30"/>
      <c r="Y33" s="30"/>
      <c r="Z33" s="30"/>
      <c r="AA33" s="30"/>
      <c r="AB33" s="30"/>
      <c r="AC33" s="30"/>
      <c r="AD33" s="30"/>
      <c r="AE33" s="30"/>
    </row>
    <row r="34" spans="1:31" s="2" customFormat="1" ht="14.4" customHeight="1">
      <c r="A34" s="30"/>
      <c r="B34" s="273"/>
      <c r="C34" s="275"/>
      <c r="D34" s="275"/>
      <c r="E34" s="275"/>
      <c r="F34" s="349" t="s">
        <v>39</v>
      </c>
      <c r="G34" s="275"/>
      <c r="H34" s="275"/>
      <c r="I34" s="349" t="s">
        <v>38</v>
      </c>
      <c r="J34" s="349" t="s">
        <v>40</v>
      </c>
      <c r="K34" s="275"/>
      <c r="L34" s="90"/>
      <c r="S34" s="30"/>
      <c r="T34" s="30"/>
      <c r="U34" s="30"/>
      <c r="V34" s="30"/>
      <c r="W34" s="30"/>
      <c r="X34" s="30"/>
      <c r="Y34" s="30"/>
      <c r="Z34" s="30"/>
      <c r="AA34" s="30"/>
      <c r="AB34" s="30"/>
      <c r="AC34" s="30"/>
      <c r="AD34" s="30"/>
      <c r="AE34" s="30"/>
    </row>
    <row r="35" spans="1:31" s="2" customFormat="1" ht="14.4" customHeight="1">
      <c r="A35" s="30"/>
      <c r="B35" s="273"/>
      <c r="C35" s="275"/>
      <c r="D35" s="350" t="s">
        <v>41</v>
      </c>
      <c r="E35" s="276" t="s">
        <v>42</v>
      </c>
      <c r="F35" s="351">
        <f>ROUND((SUM(BE94:BE230)),2)</f>
        <v>0</v>
      </c>
      <c r="G35" s="275"/>
      <c r="H35" s="275"/>
      <c r="I35" s="352">
        <v>0.21</v>
      </c>
      <c r="J35" s="351">
        <f>ROUND(((SUM(BE94:BE230))*I35),2)</f>
        <v>0</v>
      </c>
      <c r="K35" s="275"/>
      <c r="L35" s="90"/>
      <c r="S35" s="30"/>
      <c r="T35" s="30"/>
      <c r="U35" s="30"/>
      <c r="V35" s="30"/>
      <c r="W35" s="30"/>
      <c r="X35" s="30"/>
      <c r="Y35" s="30"/>
      <c r="Z35" s="30"/>
      <c r="AA35" s="30"/>
      <c r="AB35" s="30"/>
      <c r="AC35" s="30"/>
      <c r="AD35" s="30"/>
      <c r="AE35" s="30"/>
    </row>
    <row r="36" spans="1:31" s="2" customFormat="1" ht="14.4" customHeight="1">
      <c r="A36" s="30"/>
      <c r="B36" s="273"/>
      <c r="C36" s="275"/>
      <c r="D36" s="275"/>
      <c r="E36" s="276" t="s">
        <v>43</v>
      </c>
      <c r="F36" s="351">
        <f>ROUND((SUM(BF94:BF230)),2)</f>
        <v>0</v>
      </c>
      <c r="G36" s="275"/>
      <c r="H36" s="275"/>
      <c r="I36" s="352">
        <v>0.15</v>
      </c>
      <c r="J36" s="351">
        <f>ROUND(((SUM(BF94:BF230))*I36),2)</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44</v>
      </c>
      <c r="F37" s="351">
        <f>ROUND((SUM(BG94:BG230)),2)</f>
        <v>0</v>
      </c>
      <c r="G37" s="275"/>
      <c r="H37" s="275"/>
      <c r="I37" s="352">
        <v>0.21</v>
      </c>
      <c r="J37" s="351">
        <f>0</f>
        <v>0</v>
      </c>
      <c r="K37" s="275"/>
      <c r="L37" s="90"/>
      <c r="S37" s="30"/>
      <c r="T37" s="30"/>
      <c r="U37" s="30"/>
      <c r="V37" s="30"/>
      <c r="W37" s="30"/>
      <c r="X37" s="30"/>
      <c r="Y37" s="30"/>
      <c r="Z37" s="30"/>
      <c r="AA37" s="30"/>
      <c r="AB37" s="30"/>
      <c r="AC37" s="30"/>
      <c r="AD37" s="30"/>
      <c r="AE37" s="30"/>
    </row>
    <row r="38" spans="1:31" s="2" customFormat="1" ht="14.4" customHeight="1" hidden="1">
      <c r="A38" s="30"/>
      <c r="B38" s="273"/>
      <c r="C38" s="275"/>
      <c r="D38" s="275"/>
      <c r="E38" s="276" t="s">
        <v>45</v>
      </c>
      <c r="F38" s="351">
        <f>ROUND((SUM(BH94:BH230)),2)</f>
        <v>0</v>
      </c>
      <c r="G38" s="275"/>
      <c r="H38" s="275"/>
      <c r="I38" s="352">
        <v>0.15</v>
      </c>
      <c r="J38" s="351">
        <f>0</f>
        <v>0</v>
      </c>
      <c r="K38" s="275"/>
      <c r="L38" s="90"/>
      <c r="S38" s="30"/>
      <c r="T38" s="30"/>
      <c r="U38" s="30"/>
      <c r="V38" s="30"/>
      <c r="W38" s="30"/>
      <c r="X38" s="30"/>
      <c r="Y38" s="30"/>
      <c r="Z38" s="30"/>
      <c r="AA38" s="30"/>
      <c r="AB38" s="30"/>
      <c r="AC38" s="30"/>
      <c r="AD38" s="30"/>
      <c r="AE38" s="30"/>
    </row>
    <row r="39" spans="1:31" s="2" customFormat="1" ht="14.4" customHeight="1" hidden="1">
      <c r="A39" s="30"/>
      <c r="B39" s="273"/>
      <c r="C39" s="275"/>
      <c r="D39" s="275"/>
      <c r="E39" s="276" t="s">
        <v>46</v>
      </c>
      <c r="F39" s="351">
        <f>ROUND((SUM(BI94:BI230)),2)</f>
        <v>0</v>
      </c>
      <c r="G39" s="275"/>
      <c r="H39" s="275"/>
      <c r="I39" s="352">
        <v>0</v>
      </c>
      <c r="J39" s="351">
        <f>0</f>
        <v>0</v>
      </c>
      <c r="K39" s="275"/>
      <c r="L39" s="90"/>
      <c r="S39" s="30"/>
      <c r="T39" s="30"/>
      <c r="U39" s="30"/>
      <c r="V39" s="30"/>
      <c r="W39" s="30"/>
      <c r="X39" s="30"/>
      <c r="Y39" s="30"/>
      <c r="Z39" s="30"/>
      <c r="AA39" s="30"/>
      <c r="AB39" s="30"/>
      <c r="AC39" s="30"/>
      <c r="AD39" s="30"/>
      <c r="AE39" s="30"/>
    </row>
    <row r="40" spans="1:31" s="2" customFormat="1" ht="6.9" customHeight="1">
      <c r="A40" s="30"/>
      <c r="B40" s="273"/>
      <c r="C40" s="275"/>
      <c r="D40" s="275"/>
      <c r="E40" s="275"/>
      <c r="F40" s="275"/>
      <c r="G40" s="275"/>
      <c r="H40" s="275"/>
      <c r="I40" s="275"/>
      <c r="J40" s="275"/>
      <c r="K40" s="275"/>
      <c r="L40" s="90"/>
      <c r="S40" s="30"/>
      <c r="T40" s="30"/>
      <c r="U40" s="30"/>
      <c r="V40" s="30"/>
      <c r="W40" s="30"/>
      <c r="X40" s="30"/>
      <c r="Y40" s="30"/>
      <c r="Z40" s="30"/>
      <c r="AA40" s="30"/>
      <c r="AB40" s="30"/>
      <c r="AC40" s="30"/>
      <c r="AD40" s="30"/>
      <c r="AE40" s="30"/>
    </row>
    <row r="41" spans="1:31" s="2" customFormat="1" ht="25.35" customHeight="1">
      <c r="A41" s="30"/>
      <c r="B41" s="273"/>
      <c r="C41" s="287"/>
      <c r="D41" s="353" t="s">
        <v>47</v>
      </c>
      <c r="E41" s="354"/>
      <c r="F41" s="354"/>
      <c r="G41" s="355" t="s">
        <v>48</v>
      </c>
      <c r="H41" s="356" t="s">
        <v>49</v>
      </c>
      <c r="I41" s="354"/>
      <c r="J41" s="357">
        <f>SUM(J32:J39)</f>
        <v>0</v>
      </c>
      <c r="K41" s="358"/>
      <c r="L41" s="90"/>
      <c r="S41" s="30"/>
      <c r="T41" s="30"/>
      <c r="U41" s="30"/>
      <c r="V41" s="30"/>
      <c r="W41" s="30"/>
      <c r="X41" s="30"/>
      <c r="Y41" s="30"/>
      <c r="Z41" s="30"/>
      <c r="AA41" s="30"/>
      <c r="AB41" s="30"/>
      <c r="AC41" s="30"/>
      <c r="AD41" s="30"/>
      <c r="AE41" s="30"/>
    </row>
    <row r="42" spans="1:31" s="2" customFormat="1" ht="14.4" customHeight="1">
      <c r="A42" s="30"/>
      <c r="B42" s="301"/>
      <c r="C42" s="302"/>
      <c r="D42" s="302"/>
      <c r="E42" s="302"/>
      <c r="F42" s="302"/>
      <c r="G42" s="302"/>
      <c r="H42" s="302"/>
      <c r="I42" s="302"/>
      <c r="J42" s="302"/>
      <c r="K42" s="302"/>
      <c r="L42" s="90"/>
      <c r="S42" s="30"/>
      <c r="T42" s="30"/>
      <c r="U42" s="30"/>
      <c r="V42" s="30"/>
      <c r="W42" s="30"/>
      <c r="X42" s="30"/>
      <c r="Y42" s="30"/>
      <c r="Z42" s="30"/>
      <c r="AA42" s="30"/>
      <c r="AB42" s="30"/>
      <c r="AC42" s="30"/>
      <c r="AD42" s="30"/>
      <c r="AE42" s="30"/>
    </row>
    <row r="43" spans="2:11" ht="12">
      <c r="B43" s="280"/>
      <c r="C43" s="280"/>
      <c r="D43" s="280"/>
      <c r="E43" s="280"/>
      <c r="F43" s="280"/>
      <c r="G43" s="280"/>
      <c r="H43" s="280"/>
      <c r="I43" s="280"/>
      <c r="J43" s="280"/>
      <c r="K43" s="280"/>
    </row>
    <row r="44" spans="2:11" ht="12">
      <c r="B44" s="280"/>
      <c r="C44" s="280"/>
      <c r="D44" s="280"/>
      <c r="E44" s="280"/>
      <c r="F44" s="280"/>
      <c r="G44" s="280"/>
      <c r="H44" s="280"/>
      <c r="I44" s="280"/>
      <c r="J44" s="280"/>
      <c r="K44" s="280"/>
    </row>
    <row r="45" spans="2:11" ht="12">
      <c r="B45" s="280"/>
      <c r="C45" s="280"/>
      <c r="D45" s="280"/>
      <c r="E45" s="280"/>
      <c r="F45" s="280"/>
      <c r="G45" s="280"/>
      <c r="H45" s="280"/>
      <c r="I45" s="280"/>
      <c r="J45" s="280"/>
      <c r="K45" s="280"/>
    </row>
    <row r="46" spans="1:31" s="2" customFormat="1" ht="6.9" customHeight="1">
      <c r="A46" s="30"/>
      <c r="B46" s="271"/>
      <c r="C46" s="272"/>
      <c r="D46" s="272"/>
      <c r="E46" s="272"/>
      <c r="F46" s="272"/>
      <c r="G46" s="272"/>
      <c r="H46" s="272"/>
      <c r="I46" s="272"/>
      <c r="J46" s="272"/>
      <c r="K46" s="272"/>
      <c r="L46" s="90"/>
      <c r="S46" s="30"/>
      <c r="T46" s="30"/>
      <c r="U46" s="30"/>
      <c r="V46" s="30"/>
      <c r="W46" s="30"/>
      <c r="X46" s="30"/>
      <c r="Y46" s="30"/>
      <c r="Z46" s="30"/>
      <c r="AA46" s="30"/>
      <c r="AB46" s="30"/>
      <c r="AC46" s="30"/>
      <c r="AD46" s="30"/>
      <c r="AE46" s="30"/>
    </row>
    <row r="47" spans="1:31" s="2" customFormat="1" ht="24.9" customHeight="1">
      <c r="A47" s="30"/>
      <c r="B47" s="273"/>
      <c r="C47" s="274" t="s">
        <v>113</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6.9" customHeight="1">
      <c r="A48" s="30"/>
      <c r="B48" s="273"/>
      <c r="C48" s="275"/>
      <c r="D48" s="275"/>
      <c r="E48" s="275"/>
      <c r="F48" s="275"/>
      <c r="G48" s="275"/>
      <c r="H48" s="275"/>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17</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77" t="str">
        <f>E7</f>
        <v>Malý Pěčín, rybník na p.č.432 - obnova nefunkčních objektů a odbahnění</v>
      </c>
      <c r="F50" s="278"/>
      <c r="G50" s="278"/>
      <c r="H50" s="278"/>
      <c r="I50" s="275"/>
      <c r="J50" s="275"/>
      <c r="K50" s="275"/>
      <c r="L50" s="90"/>
      <c r="S50" s="30"/>
      <c r="T50" s="30"/>
      <c r="U50" s="30"/>
      <c r="V50" s="30"/>
      <c r="W50" s="30"/>
      <c r="X50" s="30"/>
      <c r="Y50" s="30"/>
      <c r="Z50" s="30"/>
      <c r="AA50" s="30"/>
      <c r="AB50" s="30"/>
      <c r="AC50" s="30"/>
      <c r="AD50" s="30"/>
      <c r="AE50" s="30"/>
    </row>
    <row r="51" spans="2:12" s="1" customFormat="1" ht="12" customHeight="1">
      <c r="B51" s="279"/>
      <c r="C51" s="276" t="s">
        <v>109</v>
      </c>
      <c r="D51" s="280"/>
      <c r="E51" s="280"/>
      <c r="F51" s="280"/>
      <c r="G51" s="280"/>
      <c r="H51" s="280"/>
      <c r="I51" s="280"/>
      <c r="J51" s="280"/>
      <c r="K51" s="280"/>
      <c r="L51" s="20"/>
    </row>
    <row r="52" spans="1:31" s="2" customFormat="1" ht="16.5" customHeight="1">
      <c r="A52" s="30"/>
      <c r="B52" s="273"/>
      <c r="C52" s="275"/>
      <c r="D52" s="275"/>
      <c r="E52" s="277" t="s">
        <v>110</v>
      </c>
      <c r="F52" s="281"/>
      <c r="G52" s="281"/>
      <c r="H52" s="281"/>
      <c r="I52" s="275"/>
      <c r="J52" s="275"/>
      <c r="K52" s="275"/>
      <c r="L52" s="90"/>
      <c r="S52" s="30"/>
      <c r="T52" s="30"/>
      <c r="U52" s="30"/>
      <c r="V52" s="30"/>
      <c r="W52" s="30"/>
      <c r="X52" s="30"/>
      <c r="Y52" s="30"/>
      <c r="Z52" s="30"/>
      <c r="AA52" s="30"/>
      <c r="AB52" s="30"/>
      <c r="AC52" s="30"/>
      <c r="AD52" s="30"/>
      <c r="AE52" s="30"/>
    </row>
    <row r="53" spans="1:31" s="2" customFormat="1" ht="12" customHeight="1">
      <c r="A53" s="30"/>
      <c r="B53" s="273"/>
      <c r="C53" s="276" t="s">
        <v>111</v>
      </c>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16.5" customHeight="1">
      <c r="A54" s="30"/>
      <c r="B54" s="273"/>
      <c r="C54" s="275"/>
      <c r="D54" s="275"/>
      <c r="E54" s="282" t="str">
        <f>E11</f>
        <v>7 - výpustné zařízení</v>
      </c>
      <c r="F54" s="281"/>
      <c r="G54" s="281"/>
      <c r="H54" s="281"/>
      <c r="I54" s="275"/>
      <c r="J54" s="275"/>
      <c r="K54" s="275"/>
      <c r="L54" s="90"/>
      <c r="S54" s="30"/>
      <c r="T54" s="30"/>
      <c r="U54" s="30"/>
      <c r="V54" s="30"/>
      <c r="W54" s="30"/>
      <c r="X54" s="30"/>
      <c r="Y54" s="30"/>
      <c r="Z54" s="30"/>
      <c r="AA54" s="30"/>
      <c r="AB54" s="30"/>
      <c r="AC54" s="30"/>
      <c r="AD54" s="30"/>
      <c r="AE54" s="30"/>
    </row>
    <row r="55" spans="1:31" s="2" customFormat="1" ht="6.9" customHeight="1">
      <c r="A55" s="30"/>
      <c r="B55" s="273"/>
      <c r="C55" s="275"/>
      <c r="D55" s="275"/>
      <c r="E55" s="275"/>
      <c r="F55" s="275"/>
      <c r="G55" s="275"/>
      <c r="H55" s="275"/>
      <c r="I55" s="275"/>
      <c r="J55" s="275"/>
      <c r="K55" s="275"/>
      <c r="L55" s="90"/>
      <c r="S55" s="30"/>
      <c r="T55" s="30"/>
      <c r="U55" s="30"/>
      <c r="V55" s="30"/>
      <c r="W55" s="30"/>
      <c r="X55" s="30"/>
      <c r="Y55" s="30"/>
      <c r="Z55" s="30"/>
      <c r="AA55" s="30"/>
      <c r="AB55" s="30"/>
      <c r="AC55" s="30"/>
      <c r="AD55" s="30"/>
      <c r="AE55" s="30"/>
    </row>
    <row r="56" spans="1:31" s="2" customFormat="1" ht="12" customHeight="1">
      <c r="A56" s="30"/>
      <c r="B56" s="273"/>
      <c r="C56" s="276" t="s">
        <v>22</v>
      </c>
      <c r="D56" s="275"/>
      <c r="E56" s="275"/>
      <c r="F56" s="283" t="str">
        <f>F14</f>
        <v>Malý Pěčín</v>
      </c>
      <c r="G56" s="275"/>
      <c r="H56" s="275"/>
      <c r="I56" s="276" t="s">
        <v>24</v>
      </c>
      <c r="J56" s="284">
        <f>IF(J14="","",J14)</f>
        <v>43692</v>
      </c>
      <c r="K56" s="275"/>
      <c r="L56" s="90"/>
      <c r="S56" s="30"/>
      <c r="T56" s="30"/>
      <c r="U56" s="30"/>
      <c r="V56" s="30"/>
      <c r="W56" s="30"/>
      <c r="X56" s="30"/>
      <c r="Y56" s="30"/>
      <c r="Z56" s="30"/>
      <c r="AA56" s="30"/>
      <c r="AB56" s="30"/>
      <c r="AC56" s="30"/>
      <c r="AD56" s="30"/>
      <c r="AE56" s="30"/>
    </row>
    <row r="57" spans="1:31" s="2" customFormat="1" ht="6.9" customHeight="1">
      <c r="A57" s="30"/>
      <c r="B57" s="273"/>
      <c r="C57" s="275"/>
      <c r="D57" s="275"/>
      <c r="E57" s="275"/>
      <c r="F57" s="275"/>
      <c r="G57" s="275"/>
      <c r="H57" s="275"/>
      <c r="I57" s="275"/>
      <c r="J57" s="275"/>
      <c r="K57" s="275"/>
      <c r="L57" s="90"/>
      <c r="S57" s="30"/>
      <c r="T57" s="30"/>
      <c r="U57" s="30"/>
      <c r="V57" s="30"/>
      <c r="W57" s="30"/>
      <c r="X57" s="30"/>
      <c r="Y57" s="30"/>
      <c r="Z57" s="30"/>
      <c r="AA57" s="30"/>
      <c r="AB57" s="30"/>
      <c r="AC57" s="30"/>
      <c r="AD57" s="30"/>
      <c r="AE57" s="30"/>
    </row>
    <row r="58" spans="1:31" s="2" customFormat="1" ht="27.9" customHeight="1">
      <c r="A58" s="30"/>
      <c r="B58" s="273"/>
      <c r="C58" s="276" t="s">
        <v>25</v>
      </c>
      <c r="D58" s="275"/>
      <c r="E58" s="275"/>
      <c r="F58" s="283" t="str">
        <f>E17</f>
        <v xml:space="preserve"> </v>
      </c>
      <c r="G58" s="275"/>
      <c r="H58" s="275"/>
      <c r="I58" s="276" t="s">
        <v>31</v>
      </c>
      <c r="J58" s="285" t="str">
        <f>E23</f>
        <v>Ing. Zdeněk Hejtman</v>
      </c>
      <c r="K58" s="275"/>
      <c r="L58" s="90"/>
      <c r="S58" s="30"/>
      <c r="T58" s="30"/>
      <c r="U58" s="30"/>
      <c r="V58" s="30"/>
      <c r="W58" s="30"/>
      <c r="X58" s="30"/>
      <c r="Y58" s="30"/>
      <c r="Z58" s="30"/>
      <c r="AA58" s="30"/>
      <c r="AB58" s="30"/>
      <c r="AC58" s="30"/>
      <c r="AD58" s="30"/>
      <c r="AE58" s="30"/>
    </row>
    <row r="59" spans="1:31" s="2" customFormat="1" ht="15.15" customHeight="1">
      <c r="A59" s="30"/>
      <c r="B59" s="273"/>
      <c r="C59" s="276" t="s">
        <v>29</v>
      </c>
      <c r="D59" s="275"/>
      <c r="E59" s="275"/>
      <c r="F59" s="283" t="str">
        <f>IF(E20="","",E20)</f>
        <v>Vyplň údaj</v>
      </c>
      <c r="G59" s="275"/>
      <c r="H59" s="275"/>
      <c r="I59" s="276" t="s">
        <v>34</v>
      </c>
      <c r="J59" s="285" t="str">
        <f>E26</f>
        <v xml:space="preserve"> </v>
      </c>
      <c r="K59" s="275"/>
      <c r="L59" s="90"/>
      <c r="S59" s="30"/>
      <c r="T59" s="30"/>
      <c r="U59" s="30"/>
      <c r="V59" s="30"/>
      <c r="W59" s="30"/>
      <c r="X59" s="30"/>
      <c r="Y59" s="30"/>
      <c r="Z59" s="30"/>
      <c r="AA59" s="30"/>
      <c r="AB59" s="30"/>
      <c r="AC59" s="30"/>
      <c r="AD59" s="30"/>
      <c r="AE59" s="30"/>
    </row>
    <row r="60" spans="1:31" s="2" customFormat="1" ht="10.35" customHeight="1">
      <c r="A60" s="30"/>
      <c r="B60" s="273"/>
      <c r="C60" s="275"/>
      <c r="D60" s="275"/>
      <c r="E60" s="275"/>
      <c r="F60" s="275"/>
      <c r="G60" s="275"/>
      <c r="H60" s="275"/>
      <c r="I60" s="275"/>
      <c r="J60" s="275"/>
      <c r="K60" s="275"/>
      <c r="L60" s="90"/>
      <c r="S60" s="30"/>
      <c r="T60" s="30"/>
      <c r="U60" s="30"/>
      <c r="V60" s="30"/>
      <c r="W60" s="30"/>
      <c r="X60" s="30"/>
      <c r="Y60" s="30"/>
      <c r="Z60" s="30"/>
      <c r="AA60" s="30"/>
      <c r="AB60" s="30"/>
      <c r="AC60" s="30"/>
      <c r="AD60" s="30"/>
      <c r="AE60" s="30"/>
    </row>
    <row r="61" spans="1:31" s="2" customFormat="1" ht="29.25" customHeight="1">
      <c r="A61" s="30"/>
      <c r="B61" s="273"/>
      <c r="C61" s="286" t="s">
        <v>114</v>
      </c>
      <c r="D61" s="287"/>
      <c r="E61" s="287"/>
      <c r="F61" s="287"/>
      <c r="G61" s="287"/>
      <c r="H61" s="287"/>
      <c r="I61" s="287"/>
      <c r="J61" s="288" t="s">
        <v>115</v>
      </c>
      <c r="K61" s="287"/>
      <c r="L61" s="90"/>
      <c r="S61" s="30"/>
      <c r="T61" s="30"/>
      <c r="U61" s="30"/>
      <c r="V61" s="30"/>
      <c r="W61" s="30"/>
      <c r="X61" s="30"/>
      <c r="Y61" s="30"/>
      <c r="Z61" s="30"/>
      <c r="AA61" s="30"/>
      <c r="AB61" s="30"/>
      <c r="AC61" s="30"/>
      <c r="AD61" s="30"/>
      <c r="AE61" s="30"/>
    </row>
    <row r="62" spans="1:31" s="2" customFormat="1" ht="10.35" customHeight="1">
      <c r="A62" s="30"/>
      <c r="B62" s="273"/>
      <c r="C62" s="275"/>
      <c r="D62" s="275"/>
      <c r="E62" s="275"/>
      <c r="F62" s="275"/>
      <c r="G62" s="275"/>
      <c r="H62" s="275"/>
      <c r="I62" s="275"/>
      <c r="J62" s="275"/>
      <c r="K62" s="275"/>
      <c r="L62" s="90"/>
      <c r="S62" s="30"/>
      <c r="T62" s="30"/>
      <c r="U62" s="30"/>
      <c r="V62" s="30"/>
      <c r="W62" s="30"/>
      <c r="X62" s="30"/>
      <c r="Y62" s="30"/>
      <c r="Z62" s="30"/>
      <c r="AA62" s="30"/>
      <c r="AB62" s="30"/>
      <c r="AC62" s="30"/>
      <c r="AD62" s="30"/>
      <c r="AE62" s="30"/>
    </row>
    <row r="63" spans="1:47" s="2" customFormat="1" ht="22.95" customHeight="1">
      <c r="A63" s="30"/>
      <c r="B63" s="273"/>
      <c r="C63" s="289" t="s">
        <v>69</v>
      </c>
      <c r="D63" s="275"/>
      <c r="E63" s="275"/>
      <c r="F63" s="275"/>
      <c r="G63" s="275"/>
      <c r="H63" s="275"/>
      <c r="I63" s="275"/>
      <c r="J63" s="290">
        <f>J94</f>
        <v>0</v>
      </c>
      <c r="K63" s="275"/>
      <c r="L63" s="90"/>
      <c r="S63" s="30"/>
      <c r="T63" s="30"/>
      <c r="U63" s="30"/>
      <c r="V63" s="30"/>
      <c r="W63" s="30"/>
      <c r="X63" s="30"/>
      <c r="Y63" s="30"/>
      <c r="Z63" s="30"/>
      <c r="AA63" s="30"/>
      <c r="AB63" s="30"/>
      <c r="AC63" s="30"/>
      <c r="AD63" s="30"/>
      <c r="AE63" s="30"/>
      <c r="AU63" s="17" t="s">
        <v>116</v>
      </c>
    </row>
    <row r="64" spans="2:12" s="9" customFormat="1" ht="24.9" customHeight="1">
      <c r="B64" s="291"/>
      <c r="C64" s="292"/>
      <c r="D64" s="293" t="s">
        <v>117</v>
      </c>
      <c r="E64" s="294"/>
      <c r="F64" s="294"/>
      <c r="G64" s="294"/>
      <c r="H64" s="294"/>
      <c r="I64" s="294"/>
      <c r="J64" s="295">
        <f>J95</f>
        <v>0</v>
      </c>
      <c r="K64" s="292"/>
      <c r="L64" s="93"/>
    </row>
    <row r="65" spans="2:12" s="10" customFormat="1" ht="19.95" customHeight="1">
      <c r="B65" s="296"/>
      <c r="C65" s="297"/>
      <c r="D65" s="298" t="s">
        <v>118</v>
      </c>
      <c r="E65" s="299"/>
      <c r="F65" s="299"/>
      <c r="G65" s="299"/>
      <c r="H65" s="299"/>
      <c r="I65" s="299"/>
      <c r="J65" s="300">
        <f>J96</f>
        <v>0</v>
      </c>
      <c r="K65" s="297"/>
      <c r="L65" s="94"/>
    </row>
    <row r="66" spans="2:12" s="10" customFormat="1" ht="19.95" customHeight="1">
      <c r="B66" s="296"/>
      <c r="C66" s="297"/>
      <c r="D66" s="298" t="s">
        <v>368</v>
      </c>
      <c r="E66" s="299"/>
      <c r="F66" s="299"/>
      <c r="G66" s="299"/>
      <c r="H66" s="299"/>
      <c r="I66" s="299"/>
      <c r="J66" s="300">
        <f>J152</f>
        <v>0</v>
      </c>
      <c r="K66" s="297"/>
      <c r="L66" s="94"/>
    </row>
    <row r="67" spans="2:12" s="10" customFormat="1" ht="19.95" customHeight="1">
      <c r="B67" s="296"/>
      <c r="C67" s="297"/>
      <c r="D67" s="298" t="s">
        <v>119</v>
      </c>
      <c r="E67" s="299"/>
      <c r="F67" s="299"/>
      <c r="G67" s="299"/>
      <c r="H67" s="299"/>
      <c r="I67" s="299"/>
      <c r="J67" s="300">
        <f>J173</f>
        <v>0</v>
      </c>
      <c r="K67" s="297"/>
      <c r="L67" s="94"/>
    </row>
    <row r="68" spans="2:12" s="10" customFormat="1" ht="19.95" customHeight="1">
      <c r="B68" s="296"/>
      <c r="C68" s="297"/>
      <c r="D68" s="298" t="s">
        <v>475</v>
      </c>
      <c r="E68" s="299"/>
      <c r="F68" s="299"/>
      <c r="G68" s="299"/>
      <c r="H68" s="299"/>
      <c r="I68" s="299"/>
      <c r="J68" s="300">
        <f>J189</f>
        <v>0</v>
      </c>
      <c r="K68" s="297"/>
      <c r="L68" s="94"/>
    </row>
    <row r="69" spans="2:12" s="10" customFormat="1" ht="19.95" customHeight="1">
      <c r="B69" s="296"/>
      <c r="C69" s="297"/>
      <c r="D69" s="298" t="s">
        <v>120</v>
      </c>
      <c r="E69" s="299"/>
      <c r="F69" s="299"/>
      <c r="G69" s="299"/>
      <c r="H69" s="299"/>
      <c r="I69" s="299"/>
      <c r="J69" s="300">
        <f>J215</f>
        <v>0</v>
      </c>
      <c r="K69" s="297"/>
      <c r="L69" s="94"/>
    </row>
    <row r="70" spans="2:12" s="10" customFormat="1" ht="19.95" customHeight="1">
      <c r="B70" s="296"/>
      <c r="C70" s="297"/>
      <c r="D70" s="298" t="s">
        <v>122</v>
      </c>
      <c r="E70" s="299"/>
      <c r="F70" s="299"/>
      <c r="G70" s="299"/>
      <c r="H70" s="299"/>
      <c r="I70" s="299"/>
      <c r="J70" s="300">
        <f>J223</f>
        <v>0</v>
      </c>
      <c r="K70" s="297"/>
      <c r="L70" s="94"/>
    </row>
    <row r="71" spans="2:12" s="9" customFormat="1" ht="24.9" customHeight="1">
      <c r="B71" s="291"/>
      <c r="C71" s="292"/>
      <c r="D71" s="293" t="s">
        <v>476</v>
      </c>
      <c r="E71" s="294"/>
      <c r="F71" s="294"/>
      <c r="G71" s="294"/>
      <c r="H71" s="294"/>
      <c r="I71" s="294"/>
      <c r="J71" s="295">
        <f>J225</f>
        <v>0</v>
      </c>
      <c r="K71" s="292"/>
      <c r="L71" s="93"/>
    </row>
    <row r="72" spans="2:12" s="10" customFormat="1" ht="19.95" customHeight="1">
      <c r="B72" s="296"/>
      <c r="C72" s="297"/>
      <c r="D72" s="298" t="s">
        <v>477</v>
      </c>
      <c r="E72" s="299"/>
      <c r="F72" s="299"/>
      <c r="G72" s="299"/>
      <c r="H72" s="299"/>
      <c r="I72" s="299"/>
      <c r="J72" s="300">
        <f>J226</f>
        <v>0</v>
      </c>
      <c r="K72" s="297"/>
      <c r="L72" s="94"/>
    </row>
    <row r="73" spans="1:31" s="2" customFormat="1" ht="21.75" customHeight="1">
      <c r="A73" s="30"/>
      <c r="B73" s="273"/>
      <c r="C73" s="275"/>
      <c r="D73" s="275"/>
      <c r="E73" s="275"/>
      <c r="F73" s="275"/>
      <c r="G73" s="275"/>
      <c r="H73" s="275"/>
      <c r="I73" s="275"/>
      <c r="J73" s="275"/>
      <c r="K73" s="275"/>
      <c r="L73" s="90"/>
      <c r="S73" s="30"/>
      <c r="T73" s="30"/>
      <c r="U73" s="30"/>
      <c r="V73" s="30"/>
      <c r="W73" s="30"/>
      <c r="X73" s="30"/>
      <c r="Y73" s="30"/>
      <c r="Z73" s="30"/>
      <c r="AA73" s="30"/>
      <c r="AB73" s="30"/>
      <c r="AC73" s="30"/>
      <c r="AD73" s="30"/>
      <c r="AE73" s="30"/>
    </row>
    <row r="74" spans="1:31" s="2" customFormat="1" ht="6.9" customHeight="1">
      <c r="A74" s="30"/>
      <c r="B74" s="301"/>
      <c r="C74" s="302"/>
      <c r="D74" s="302"/>
      <c r="E74" s="302"/>
      <c r="F74" s="302"/>
      <c r="G74" s="302"/>
      <c r="H74" s="302"/>
      <c r="I74" s="302"/>
      <c r="J74" s="302"/>
      <c r="K74" s="302"/>
      <c r="L74" s="90"/>
      <c r="S74" s="30"/>
      <c r="T74" s="30"/>
      <c r="U74" s="30"/>
      <c r="V74" s="30"/>
      <c r="W74" s="30"/>
      <c r="X74" s="30"/>
      <c r="Y74" s="30"/>
      <c r="Z74" s="30"/>
      <c r="AA74" s="30"/>
      <c r="AB74" s="30"/>
      <c r="AC74" s="30"/>
      <c r="AD74" s="30"/>
      <c r="AE74" s="30"/>
    </row>
    <row r="75" spans="2:11" ht="12">
      <c r="B75" s="280"/>
      <c r="C75" s="280"/>
      <c r="D75" s="280"/>
      <c r="E75" s="280"/>
      <c r="F75" s="280"/>
      <c r="G75" s="280"/>
      <c r="H75" s="280"/>
      <c r="I75" s="280"/>
      <c r="J75" s="280"/>
      <c r="K75" s="280"/>
    </row>
    <row r="76" spans="2:11" ht="12">
      <c r="B76" s="280"/>
      <c r="C76" s="280"/>
      <c r="D76" s="280"/>
      <c r="E76" s="280"/>
      <c r="F76" s="280"/>
      <c r="G76" s="280"/>
      <c r="H76" s="280"/>
      <c r="I76" s="280"/>
      <c r="J76" s="280"/>
      <c r="K76" s="280"/>
    </row>
    <row r="77" spans="2:11" ht="12">
      <c r="B77" s="280"/>
      <c r="C77" s="280"/>
      <c r="D77" s="280"/>
      <c r="E77" s="280"/>
      <c r="F77" s="280"/>
      <c r="G77" s="280"/>
      <c r="H77" s="280"/>
      <c r="I77" s="280"/>
      <c r="J77" s="280"/>
      <c r="K77" s="280"/>
    </row>
    <row r="78" spans="1:31" s="2" customFormat="1" ht="6.9" customHeight="1">
      <c r="A78" s="30"/>
      <c r="B78" s="271"/>
      <c r="C78" s="272"/>
      <c r="D78" s="272"/>
      <c r="E78" s="272"/>
      <c r="F78" s="272"/>
      <c r="G78" s="272"/>
      <c r="H78" s="272"/>
      <c r="I78" s="272"/>
      <c r="J78" s="272"/>
      <c r="K78" s="272"/>
      <c r="L78" s="90"/>
      <c r="S78" s="30"/>
      <c r="T78" s="30"/>
      <c r="U78" s="30"/>
      <c r="V78" s="30"/>
      <c r="W78" s="30"/>
      <c r="X78" s="30"/>
      <c r="Y78" s="30"/>
      <c r="Z78" s="30"/>
      <c r="AA78" s="30"/>
      <c r="AB78" s="30"/>
      <c r="AC78" s="30"/>
      <c r="AD78" s="30"/>
      <c r="AE78" s="30"/>
    </row>
    <row r="79" spans="1:31" s="2" customFormat="1" ht="24.9" customHeight="1">
      <c r="A79" s="30"/>
      <c r="B79" s="273"/>
      <c r="C79" s="274" t="s">
        <v>123</v>
      </c>
      <c r="D79" s="275"/>
      <c r="E79" s="275"/>
      <c r="F79" s="275"/>
      <c r="G79" s="275"/>
      <c r="H79" s="275"/>
      <c r="I79" s="275"/>
      <c r="J79" s="275"/>
      <c r="K79" s="275"/>
      <c r="L79" s="90"/>
      <c r="S79" s="30"/>
      <c r="T79" s="30"/>
      <c r="U79" s="30"/>
      <c r="V79" s="30"/>
      <c r="W79" s="30"/>
      <c r="X79" s="30"/>
      <c r="Y79" s="30"/>
      <c r="Z79" s="30"/>
      <c r="AA79" s="30"/>
      <c r="AB79" s="30"/>
      <c r="AC79" s="30"/>
      <c r="AD79" s="30"/>
      <c r="AE79" s="30"/>
    </row>
    <row r="80" spans="1:31" s="2" customFormat="1" ht="6.9" customHeight="1">
      <c r="A80" s="30"/>
      <c r="B80" s="273"/>
      <c r="C80" s="275"/>
      <c r="D80" s="275"/>
      <c r="E80" s="275"/>
      <c r="F80" s="275"/>
      <c r="G80" s="275"/>
      <c r="H80" s="275"/>
      <c r="I80" s="275"/>
      <c r="J80" s="275"/>
      <c r="K80" s="275"/>
      <c r="L80" s="90"/>
      <c r="S80" s="30"/>
      <c r="T80" s="30"/>
      <c r="U80" s="30"/>
      <c r="V80" s="30"/>
      <c r="W80" s="30"/>
      <c r="X80" s="30"/>
      <c r="Y80" s="30"/>
      <c r="Z80" s="30"/>
      <c r="AA80" s="30"/>
      <c r="AB80" s="30"/>
      <c r="AC80" s="30"/>
      <c r="AD80" s="30"/>
      <c r="AE80" s="30"/>
    </row>
    <row r="81" spans="1:31" s="2" customFormat="1" ht="12" customHeight="1">
      <c r="A81" s="30"/>
      <c r="B81" s="273"/>
      <c r="C81" s="276" t="s">
        <v>17</v>
      </c>
      <c r="D81" s="275"/>
      <c r="E81" s="275"/>
      <c r="F81" s="275"/>
      <c r="G81" s="275"/>
      <c r="H81" s="275"/>
      <c r="I81" s="275"/>
      <c r="J81" s="275"/>
      <c r="K81" s="275"/>
      <c r="L81" s="90"/>
      <c r="S81" s="30"/>
      <c r="T81" s="30"/>
      <c r="U81" s="30"/>
      <c r="V81" s="30"/>
      <c r="W81" s="30"/>
      <c r="X81" s="30"/>
      <c r="Y81" s="30"/>
      <c r="Z81" s="30"/>
      <c r="AA81" s="30"/>
      <c r="AB81" s="30"/>
      <c r="AC81" s="30"/>
      <c r="AD81" s="30"/>
      <c r="AE81" s="30"/>
    </row>
    <row r="82" spans="1:31" s="2" customFormat="1" ht="16.5" customHeight="1">
      <c r="A82" s="30"/>
      <c r="B82" s="273"/>
      <c r="C82" s="275"/>
      <c r="D82" s="275"/>
      <c r="E82" s="277" t="str">
        <f>E7</f>
        <v>Malý Pěčín, rybník na p.č.432 - obnova nefunkčních objektů a odbahnění</v>
      </c>
      <c r="F82" s="278"/>
      <c r="G82" s="278"/>
      <c r="H82" s="278"/>
      <c r="I82" s="275"/>
      <c r="J82" s="275"/>
      <c r="K82" s="275"/>
      <c r="L82" s="90"/>
      <c r="S82" s="30"/>
      <c r="T82" s="30"/>
      <c r="U82" s="30"/>
      <c r="V82" s="30"/>
      <c r="W82" s="30"/>
      <c r="X82" s="30"/>
      <c r="Y82" s="30"/>
      <c r="Z82" s="30"/>
      <c r="AA82" s="30"/>
      <c r="AB82" s="30"/>
      <c r="AC82" s="30"/>
      <c r="AD82" s="30"/>
      <c r="AE82" s="30"/>
    </row>
    <row r="83" spans="2:12" s="1" customFormat="1" ht="12" customHeight="1">
      <c r="B83" s="279"/>
      <c r="C83" s="276" t="s">
        <v>109</v>
      </c>
      <c r="D83" s="280"/>
      <c r="E83" s="280"/>
      <c r="F83" s="280"/>
      <c r="G83" s="280"/>
      <c r="H83" s="280"/>
      <c r="I83" s="280"/>
      <c r="J83" s="280"/>
      <c r="K83" s="280"/>
      <c r="L83" s="20"/>
    </row>
    <row r="84" spans="1:31" s="2" customFormat="1" ht="16.5" customHeight="1">
      <c r="A84" s="30"/>
      <c r="B84" s="273"/>
      <c r="C84" s="275"/>
      <c r="D84" s="275"/>
      <c r="E84" s="277" t="s">
        <v>110</v>
      </c>
      <c r="F84" s="281"/>
      <c r="G84" s="281"/>
      <c r="H84" s="281"/>
      <c r="I84" s="275"/>
      <c r="J84" s="275"/>
      <c r="K84" s="275"/>
      <c r="L84" s="90"/>
      <c r="S84" s="30"/>
      <c r="T84" s="30"/>
      <c r="U84" s="30"/>
      <c r="V84" s="30"/>
      <c r="W84" s="30"/>
      <c r="X84" s="30"/>
      <c r="Y84" s="30"/>
      <c r="Z84" s="30"/>
      <c r="AA84" s="30"/>
      <c r="AB84" s="30"/>
      <c r="AC84" s="30"/>
      <c r="AD84" s="30"/>
      <c r="AE84" s="30"/>
    </row>
    <row r="85" spans="1:31" s="2" customFormat="1" ht="12" customHeight="1">
      <c r="A85" s="30"/>
      <c r="B85" s="273"/>
      <c r="C85" s="276" t="s">
        <v>111</v>
      </c>
      <c r="D85" s="275"/>
      <c r="E85" s="275"/>
      <c r="F85" s="275"/>
      <c r="G85" s="275"/>
      <c r="H85" s="275"/>
      <c r="I85" s="275"/>
      <c r="J85" s="275"/>
      <c r="K85" s="275"/>
      <c r="L85" s="90"/>
      <c r="S85" s="30"/>
      <c r="T85" s="30"/>
      <c r="U85" s="30"/>
      <c r="V85" s="30"/>
      <c r="W85" s="30"/>
      <c r="X85" s="30"/>
      <c r="Y85" s="30"/>
      <c r="Z85" s="30"/>
      <c r="AA85" s="30"/>
      <c r="AB85" s="30"/>
      <c r="AC85" s="30"/>
      <c r="AD85" s="30"/>
      <c r="AE85" s="30"/>
    </row>
    <row r="86" spans="1:31" s="2" customFormat="1" ht="16.5" customHeight="1">
      <c r="A86" s="30"/>
      <c r="B86" s="273"/>
      <c r="C86" s="275"/>
      <c r="D86" s="275"/>
      <c r="E86" s="282" t="str">
        <f>E11</f>
        <v>7 - výpustné zařízení</v>
      </c>
      <c r="F86" s="281"/>
      <c r="G86" s="281"/>
      <c r="H86" s="281"/>
      <c r="I86" s="275"/>
      <c r="J86" s="275"/>
      <c r="K86" s="275"/>
      <c r="L86" s="90"/>
      <c r="S86" s="30"/>
      <c r="T86" s="30"/>
      <c r="U86" s="30"/>
      <c r="V86" s="30"/>
      <c r="W86" s="30"/>
      <c r="X86" s="30"/>
      <c r="Y86" s="30"/>
      <c r="Z86" s="30"/>
      <c r="AA86" s="30"/>
      <c r="AB86" s="30"/>
      <c r="AC86" s="30"/>
      <c r="AD86" s="30"/>
      <c r="AE86" s="30"/>
    </row>
    <row r="87" spans="1:31" s="2" customFormat="1" ht="6.9" customHeight="1">
      <c r="A87" s="30"/>
      <c r="B87" s="273"/>
      <c r="C87" s="275"/>
      <c r="D87" s="275"/>
      <c r="E87" s="275"/>
      <c r="F87" s="275"/>
      <c r="G87" s="275"/>
      <c r="H87" s="275"/>
      <c r="I87" s="275"/>
      <c r="J87" s="275"/>
      <c r="K87" s="275"/>
      <c r="L87" s="90"/>
      <c r="S87" s="30"/>
      <c r="T87" s="30"/>
      <c r="U87" s="30"/>
      <c r="V87" s="30"/>
      <c r="W87" s="30"/>
      <c r="X87" s="30"/>
      <c r="Y87" s="30"/>
      <c r="Z87" s="30"/>
      <c r="AA87" s="30"/>
      <c r="AB87" s="30"/>
      <c r="AC87" s="30"/>
      <c r="AD87" s="30"/>
      <c r="AE87" s="30"/>
    </row>
    <row r="88" spans="1:31" s="2" customFormat="1" ht="12" customHeight="1">
      <c r="A88" s="30"/>
      <c r="B88" s="273"/>
      <c r="C88" s="276" t="s">
        <v>22</v>
      </c>
      <c r="D88" s="275"/>
      <c r="E88" s="275"/>
      <c r="F88" s="283" t="str">
        <f>F14</f>
        <v>Malý Pěčín</v>
      </c>
      <c r="G88" s="275"/>
      <c r="H88" s="275"/>
      <c r="I88" s="276" t="s">
        <v>24</v>
      </c>
      <c r="J88" s="284">
        <f>IF(J14="","",J14)</f>
        <v>43692</v>
      </c>
      <c r="K88" s="275"/>
      <c r="L88" s="90"/>
      <c r="S88" s="30"/>
      <c r="T88" s="30"/>
      <c r="U88" s="30"/>
      <c r="V88" s="30"/>
      <c r="W88" s="30"/>
      <c r="X88" s="30"/>
      <c r="Y88" s="30"/>
      <c r="Z88" s="30"/>
      <c r="AA88" s="30"/>
      <c r="AB88" s="30"/>
      <c r="AC88" s="30"/>
      <c r="AD88" s="30"/>
      <c r="AE88" s="30"/>
    </row>
    <row r="89" spans="1:31" s="2" customFormat="1" ht="6.9" customHeight="1">
      <c r="A89" s="30"/>
      <c r="B89" s="273"/>
      <c r="C89" s="275"/>
      <c r="D89" s="275"/>
      <c r="E89" s="275"/>
      <c r="F89" s="275"/>
      <c r="G89" s="275"/>
      <c r="H89" s="275"/>
      <c r="I89" s="275"/>
      <c r="J89" s="275"/>
      <c r="K89" s="275"/>
      <c r="L89" s="90"/>
      <c r="S89" s="30"/>
      <c r="T89" s="30"/>
      <c r="U89" s="30"/>
      <c r="V89" s="30"/>
      <c r="W89" s="30"/>
      <c r="X89" s="30"/>
      <c r="Y89" s="30"/>
      <c r="Z89" s="30"/>
      <c r="AA89" s="30"/>
      <c r="AB89" s="30"/>
      <c r="AC89" s="30"/>
      <c r="AD89" s="30"/>
      <c r="AE89" s="30"/>
    </row>
    <row r="90" spans="1:31" s="2" customFormat="1" ht="27.9" customHeight="1">
      <c r="A90" s="30"/>
      <c r="B90" s="273"/>
      <c r="C90" s="276" t="s">
        <v>25</v>
      </c>
      <c r="D90" s="275"/>
      <c r="E90" s="275"/>
      <c r="F90" s="283" t="str">
        <f>E17</f>
        <v xml:space="preserve"> </v>
      </c>
      <c r="G90" s="275"/>
      <c r="H90" s="275"/>
      <c r="I90" s="276" t="s">
        <v>31</v>
      </c>
      <c r="J90" s="285" t="str">
        <f>E23</f>
        <v>Ing. Zdeněk Hejtman</v>
      </c>
      <c r="K90" s="275"/>
      <c r="L90" s="90"/>
      <c r="S90" s="30"/>
      <c r="T90" s="30"/>
      <c r="U90" s="30"/>
      <c r="V90" s="30"/>
      <c r="W90" s="30"/>
      <c r="X90" s="30"/>
      <c r="Y90" s="30"/>
      <c r="Z90" s="30"/>
      <c r="AA90" s="30"/>
      <c r="AB90" s="30"/>
      <c r="AC90" s="30"/>
      <c r="AD90" s="30"/>
      <c r="AE90" s="30"/>
    </row>
    <row r="91" spans="1:31" s="2" customFormat="1" ht="15.15" customHeight="1">
      <c r="A91" s="30"/>
      <c r="B91" s="273"/>
      <c r="C91" s="276" t="s">
        <v>29</v>
      </c>
      <c r="D91" s="275"/>
      <c r="E91" s="275"/>
      <c r="F91" s="283" t="str">
        <f>IF(E20="","",E20)</f>
        <v>Vyplň údaj</v>
      </c>
      <c r="G91" s="275"/>
      <c r="H91" s="275"/>
      <c r="I91" s="276" t="s">
        <v>34</v>
      </c>
      <c r="J91" s="285" t="str">
        <f>E26</f>
        <v xml:space="preserve"> </v>
      </c>
      <c r="K91" s="275"/>
      <c r="L91" s="90"/>
      <c r="S91" s="30"/>
      <c r="T91" s="30"/>
      <c r="U91" s="30"/>
      <c r="V91" s="30"/>
      <c r="W91" s="30"/>
      <c r="X91" s="30"/>
      <c r="Y91" s="30"/>
      <c r="Z91" s="30"/>
      <c r="AA91" s="30"/>
      <c r="AB91" s="30"/>
      <c r="AC91" s="30"/>
      <c r="AD91" s="30"/>
      <c r="AE91" s="30"/>
    </row>
    <row r="92" spans="1:31" s="2" customFormat="1" ht="10.35" customHeight="1">
      <c r="A92" s="30"/>
      <c r="B92" s="273"/>
      <c r="C92" s="275"/>
      <c r="D92" s="275"/>
      <c r="E92" s="275"/>
      <c r="F92" s="275"/>
      <c r="G92" s="275"/>
      <c r="H92" s="275"/>
      <c r="I92" s="275"/>
      <c r="J92" s="275"/>
      <c r="K92" s="275"/>
      <c r="L92" s="90"/>
      <c r="S92" s="30"/>
      <c r="T92" s="30"/>
      <c r="U92" s="30"/>
      <c r="V92" s="30"/>
      <c r="W92" s="30"/>
      <c r="X92" s="30"/>
      <c r="Y92" s="30"/>
      <c r="Z92" s="30"/>
      <c r="AA92" s="30"/>
      <c r="AB92" s="30"/>
      <c r="AC92" s="30"/>
      <c r="AD92" s="30"/>
      <c r="AE92" s="30"/>
    </row>
    <row r="93" spans="1:31" s="11" customFormat="1" ht="29.25" customHeight="1">
      <c r="A93" s="95"/>
      <c r="B93" s="304"/>
      <c r="C93" s="305" t="s">
        <v>124</v>
      </c>
      <c r="D93" s="306" t="s">
        <v>56</v>
      </c>
      <c r="E93" s="306" t="s">
        <v>52</v>
      </c>
      <c r="F93" s="306" t="s">
        <v>53</v>
      </c>
      <c r="G93" s="306" t="s">
        <v>125</v>
      </c>
      <c r="H93" s="306" t="s">
        <v>126</v>
      </c>
      <c r="I93" s="306" t="s">
        <v>127</v>
      </c>
      <c r="J93" s="306" t="s">
        <v>115</v>
      </c>
      <c r="K93" s="307" t="s">
        <v>128</v>
      </c>
      <c r="L93" s="96"/>
      <c r="M93" s="53" t="s">
        <v>3</v>
      </c>
      <c r="N93" s="54" t="s">
        <v>41</v>
      </c>
      <c r="O93" s="54" t="s">
        <v>129</v>
      </c>
      <c r="P93" s="54" t="s">
        <v>130</v>
      </c>
      <c r="Q93" s="54" t="s">
        <v>131</v>
      </c>
      <c r="R93" s="54" t="s">
        <v>132</v>
      </c>
      <c r="S93" s="54" t="s">
        <v>133</v>
      </c>
      <c r="T93" s="55" t="s">
        <v>134</v>
      </c>
      <c r="U93" s="95"/>
      <c r="V93" s="95"/>
      <c r="W93" s="95"/>
      <c r="X93" s="95"/>
      <c r="Y93" s="95"/>
      <c r="Z93" s="95"/>
      <c r="AA93" s="95"/>
      <c r="AB93" s="95"/>
      <c r="AC93" s="95"/>
      <c r="AD93" s="95"/>
      <c r="AE93" s="95"/>
    </row>
    <row r="94" spans="1:63" s="2" customFormat="1" ht="22.95" customHeight="1">
      <c r="A94" s="30"/>
      <c r="B94" s="273"/>
      <c r="C94" s="308" t="s">
        <v>135</v>
      </c>
      <c r="D94" s="275"/>
      <c r="E94" s="275"/>
      <c r="F94" s="275"/>
      <c r="G94" s="275"/>
      <c r="H94" s="275"/>
      <c r="I94" s="275"/>
      <c r="J94" s="309">
        <f>BK94</f>
        <v>0</v>
      </c>
      <c r="K94" s="275"/>
      <c r="L94" s="31"/>
      <c r="M94" s="56"/>
      <c r="N94" s="47"/>
      <c r="O94" s="57"/>
      <c r="P94" s="97">
        <f>P95+P225</f>
        <v>0</v>
      </c>
      <c r="Q94" s="57"/>
      <c r="R94" s="97">
        <f>R95+R225</f>
        <v>42.41851228</v>
      </c>
      <c r="S94" s="57"/>
      <c r="T94" s="98">
        <f>T95+T225</f>
        <v>3.7571999999999997</v>
      </c>
      <c r="U94" s="30"/>
      <c r="V94" s="30"/>
      <c r="W94" s="30"/>
      <c r="X94" s="30"/>
      <c r="Y94" s="30"/>
      <c r="Z94" s="30"/>
      <c r="AA94" s="30"/>
      <c r="AB94" s="30"/>
      <c r="AC94" s="30"/>
      <c r="AD94" s="30"/>
      <c r="AE94" s="30"/>
      <c r="AT94" s="17" t="s">
        <v>70</v>
      </c>
      <c r="AU94" s="17" t="s">
        <v>116</v>
      </c>
      <c r="BK94" s="99">
        <f>BK95+BK225</f>
        <v>0</v>
      </c>
    </row>
    <row r="95" spans="2:63" s="12" customFormat="1" ht="25.95" customHeight="1">
      <c r="B95" s="310"/>
      <c r="C95" s="311"/>
      <c r="D95" s="312" t="s">
        <v>70</v>
      </c>
      <c r="E95" s="313" t="s">
        <v>136</v>
      </c>
      <c r="F95" s="313" t="s">
        <v>137</v>
      </c>
      <c r="G95" s="311"/>
      <c r="H95" s="311"/>
      <c r="I95" s="311"/>
      <c r="J95" s="314">
        <f>BK95</f>
        <v>0</v>
      </c>
      <c r="K95" s="311"/>
      <c r="L95" s="100"/>
      <c r="M95" s="102"/>
      <c r="N95" s="103"/>
      <c r="O95" s="103"/>
      <c r="P95" s="104">
        <f>P96+P152+P173+P189+P215+P223</f>
        <v>0</v>
      </c>
      <c r="Q95" s="103"/>
      <c r="R95" s="104">
        <f>R96+R152+R173+R189+R215+R223</f>
        <v>42.41851228</v>
      </c>
      <c r="S95" s="103"/>
      <c r="T95" s="105">
        <f>T96+T152+T173+T189+T215+T223</f>
        <v>3.7571999999999997</v>
      </c>
      <c r="AR95" s="101" t="s">
        <v>78</v>
      </c>
      <c r="AT95" s="106" t="s">
        <v>70</v>
      </c>
      <c r="AU95" s="106" t="s">
        <v>71</v>
      </c>
      <c r="AY95" s="101" t="s">
        <v>138</v>
      </c>
      <c r="BK95" s="107">
        <f>BK96+BK152+BK173+BK189+BK215+BK223</f>
        <v>0</v>
      </c>
    </row>
    <row r="96" spans="2:63" s="12" customFormat="1" ht="22.95" customHeight="1">
      <c r="B96" s="310"/>
      <c r="C96" s="311"/>
      <c r="D96" s="312" t="s">
        <v>70</v>
      </c>
      <c r="E96" s="315" t="s">
        <v>78</v>
      </c>
      <c r="F96" s="315" t="s">
        <v>139</v>
      </c>
      <c r="G96" s="311"/>
      <c r="H96" s="311"/>
      <c r="I96" s="311"/>
      <c r="J96" s="316">
        <f>BK96</f>
        <v>0</v>
      </c>
      <c r="K96" s="311"/>
      <c r="L96" s="100"/>
      <c r="M96" s="102"/>
      <c r="N96" s="103"/>
      <c r="O96" s="103"/>
      <c r="P96" s="104">
        <f>SUM(P97:P151)</f>
        <v>0</v>
      </c>
      <c r="Q96" s="103"/>
      <c r="R96" s="104">
        <f>SUM(R97:R151)</f>
        <v>34.76</v>
      </c>
      <c r="S96" s="103"/>
      <c r="T96" s="105">
        <f>SUM(T97:T151)</f>
        <v>0</v>
      </c>
      <c r="AR96" s="101" t="s">
        <v>78</v>
      </c>
      <c r="AT96" s="106" t="s">
        <v>70</v>
      </c>
      <c r="AU96" s="106" t="s">
        <v>78</v>
      </c>
      <c r="AY96" s="101" t="s">
        <v>138</v>
      </c>
      <c r="BK96" s="107">
        <f>SUM(BK97:BK151)</f>
        <v>0</v>
      </c>
    </row>
    <row r="97" spans="1:65" s="2" customFormat="1" ht="24" customHeight="1">
      <c r="A97" s="30"/>
      <c r="B97" s="273"/>
      <c r="C97" s="330" t="s">
        <v>78</v>
      </c>
      <c r="D97" s="330" t="s">
        <v>140</v>
      </c>
      <c r="E97" s="331" t="s">
        <v>478</v>
      </c>
      <c r="F97" s="332" t="s">
        <v>479</v>
      </c>
      <c r="G97" s="333" t="s">
        <v>480</v>
      </c>
      <c r="H97" s="334">
        <v>80</v>
      </c>
      <c r="I97" s="108"/>
      <c r="J97" s="335">
        <f>ROUND(I97*H97,2)</f>
        <v>0</v>
      </c>
      <c r="K97" s="332" t="s">
        <v>144</v>
      </c>
      <c r="L97" s="31"/>
      <c r="M97" s="109" t="s">
        <v>3</v>
      </c>
      <c r="N97" s="110" t="s">
        <v>42</v>
      </c>
      <c r="O97" s="49"/>
      <c r="P97" s="111">
        <f>O97*H97</f>
        <v>0</v>
      </c>
      <c r="Q97" s="111">
        <v>0</v>
      </c>
      <c r="R97" s="111">
        <f>Q97*H97</f>
        <v>0</v>
      </c>
      <c r="S97" s="111">
        <v>0</v>
      </c>
      <c r="T97" s="112">
        <f>S97*H97</f>
        <v>0</v>
      </c>
      <c r="U97" s="30"/>
      <c r="V97" s="30"/>
      <c r="W97" s="30"/>
      <c r="X97" s="30"/>
      <c r="Y97" s="30"/>
      <c r="Z97" s="30"/>
      <c r="AA97" s="30"/>
      <c r="AB97" s="30"/>
      <c r="AC97" s="30"/>
      <c r="AD97" s="30"/>
      <c r="AE97" s="30"/>
      <c r="AR97" s="113" t="s">
        <v>90</v>
      </c>
      <c r="AT97" s="113" t="s">
        <v>140</v>
      </c>
      <c r="AU97" s="113" t="s">
        <v>80</v>
      </c>
      <c r="AY97" s="17" t="s">
        <v>138</v>
      </c>
      <c r="BE97" s="114">
        <f>IF(N97="základní",J97,0)</f>
        <v>0</v>
      </c>
      <c r="BF97" s="114">
        <f>IF(N97="snížená",J97,0)</f>
        <v>0</v>
      </c>
      <c r="BG97" s="114">
        <f>IF(N97="zákl. přenesená",J97,0)</f>
        <v>0</v>
      </c>
      <c r="BH97" s="114">
        <f>IF(N97="sníž. přenesená",J97,0)</f>
        <v>0</v>
      </c>
      <c r="BI97" s="114">
        <f>IF(N97="nulová",J97,0)</f>
        <v>0</v>
      </c>
      <c r="BJ97" s="17" t="s">
        <v>78</v>
      </c>
      <c r="BK97" s="114">
        <f>ROUND(I97*H97,2)</f>
        <v>0</v>
      </c>
      <c r="BL97" s="17" t="s">
        <v>90</v>
      </c>
      <c r="BM97" s="113" t="s">
        <v>481</v>
      </c>
    </row>
    <row r="98" spans="1:47" s="2" customFormat="1" ht="345.6">
      <c r="A98" s="30"/>
      <c r="B98" s="273"/>
      <c r="C98" s="275"/>
      <c r="D98" s="317" t="s">
        <v>146</v>
      </c>
      <c r="E98" s="275"/>
      <c r="F98" s="318" t="s">
        <v>482</v>
      </c>
      <c r="G98" s="275"/>
      <c r="H98" s="275"/>
      <c r="I98" s="275"/>
      <c r="J98" s="275"/>
      <c r="K98" s="275"/>
      <c r="L98" s="31"/>
      <c r="M98" s="115"/>
      <c r="N98" s="116"/>
      <c r="O98" s="49"/>
      <c r="P98" s="49"/>
      <c r="Q98" s="49"/>
      <c r="R98" s="49"/>
      <c r="S98" s="49"/>
      <c r="T98" s="50"/>
      <c r="U98" s="30"/>
      <c r="V98" s="30"/>
      <c r="W98" s="30"/>
      <c r="X98" s="30"/>
      <c r="Y98" s="30"/>
      <c r="Z98" s="30"/>
      <c r="AA98" s="30"/>
      <c r="AB98" s="30"/>
      <c r="AC98" s="30"/>
      <c r="AD98" s="30"/>
      <c r="AE98" s="30"/>
      <c r="AT98" s="17" t="s">
        <v>146</v>
      </c>
      <c r="AU98" s="17" t="s">
        <v>80</v>
      </c>
    </row>
    <row r="99" spans="2:51" s="13" customFormat="1" ht="12">
      <c r="B99" s="319"/>
      <c r="C99" s="320"/>
      <c r="D99" s="317" t="s">
        <v>148</v>
      </c>
      <c r="E99" s="321" t="s">
        <v>3</v>
      </c>
      <c r="F99" s="322" t="s">
        <v>483</v>
      </c>
      <c r="G99" s="320"/>
      <c r="H99" s="323">
        <v>80</v>
      </c>
      <c r="I99" s="320"/>
      <c r="J99" s="320"/>
      <c r="K99" s="320"/>
      <c r="L99" s="117"/>
      <c r="M99" s="119"/>
      <c r="N99" s="120"/>
      <c r="O99" s="120"/>
      <c r="P99" s="120"/>
      <c r="Q99" s="120"/>
      <c r="R99" s="120"/>
      <c r="S99" s="120"/>
      <c r="T99" s="121"/>
      <c r="AT99" s="118" t="s">
        <v>148</v>
      </c>
      <c r="AU99" s="118" t="s">
        <v>80</v>
      </c>
      <c r="AV99" s="13" t="s">
        <v>80</v>
      </c>
      <c r="AW99" s="13" t="s">
        <v>33</v>
      </c>
      <c r="AX99" s="13" t="s">
        <v>78</v>
      </c>
      <c r="AY99" s="118" t="s">
        <v>138</v>
      </c>
    </row>
    <row r="100" spans="1:65" s="2" customFormat="1" ht="48" customHeight="1">
      <c r="A100" s="30"/>
      <c r="B100" s="273"/>
      <c r="C100" s="330" t="s">
        <v>80</v>
      </c>
      <c r="D100" s="330" t="s">
        <v>140</v>
      </c>
      <c r="E100" s="331" t="s">
        <v>168</v>
      </c>
      <c r="F100" s="332" t="s">
        <v>169</v>
      </c>
      <c r="G100" s="333" t="s">
        <v>170</v>
      </c>
      <c r="H100" s="334">
        <v>4.035</v>
      </c>
      <c r="I100" s="108"/>
      <c r="J100" s="335">
        <f>ROUND(I100*H100,2)</f>
        <v>0</v>
      </c>
      <c r="K100" s="332" t="s">
        <v>144</v>
      </c>
      <c r="L100" s="31"/>
      <c r="M100" s="109" t="s">
        <v>3</v>
      </c>
      <c r="N100" s="110" t="s">
        <v>42</v>
      </c>
      <c r="O100" s="49"/>
      <c r="P100" s="111">
        <f>O100*H100</f>
        <v>0</v>
      </c>
      <c r="Q100" s="111">
        <v>0</v>
      </c>
      <c r="R100" s="111">
        <f>Q100*H100</f>
        <v>0</v>
      </c>
      <c r="S100" s="111">
        <v>0</v>
      </c>
      <c r="T100" s="112">
        <f>S100*H100</f>
        <v>0</v>
      </c>
      <c r="U100" s="30"/>
      <c r="V100" s="30"/>
      <c r="W100" s="30"/>
      <c r="X100" s="30"/>
      <c r="Y100" s="30"/>
      <c r="Z100" s="30"/>
      <c r="AA100" s="30"/>
      <c r="AB100" s="30"/>
      <c r="AC100" s="30"/>
      <c r="AD100" s="30"/>
      <c r="AE100" s="30"/>
      <c r="AR100" s="113" t="s">
        <v>90</v>
      </c>
      <c r="AT100" s="113" t="s">
        <v>140</v>
      </c>
      <c r="AU100" s="113" t="s">
        <v>80</v>
      </c>
      <c r="AY100" s="17" t="s">
        <v>138</v>
      </c>
      <c r="BE100" s="114">
        <f>IF(N100="základní",J100,0)</f>
        <v>0</v>
      </c>
      <c r="BF100" s="114">
        <f>IF(N100="snížená",J100,0)</f>
        <v>0</v>
      </c>
      <c r="BG100" s="114">
        <f>IF(N100="zákl. přenesená",J100,0)</f>
        <v>0</v>
      </c>
      <c r="BH100" s="114">
        <f>IF(N100="sníž. přenesená",J100,0)</f>
        <v>0</v>
      </c>
      <c r="BI100" s="114">
        <f>IF(N100="nulová",J100,0)</f>
        <v>0</v>
      </c>
      <c r="BJ100" s="17" t="s">
        <v>78</v>
      </c>
      <c r="BK100" s="114">
        <f>ROUND(I100*H100,2)</f>
        <v>0</v>
      </c>
      <c r="BL100" s="17" t="s">
        <v>90</v>
      </c>
      <c r="BM100" s="113" t="s">
        <v>484</v>
      </c>
    </row>
    <row r="101" spans="1:47" s="2" customFormat="1" ht="307.2">
      <c r="A101" s="30"/>
      <c r="B101" s="273"/>
      <c r="C101" s="275"/>
      <c r="D101" s="317" t="s">
        <v>146</v>
      </c>
      <c r="E101" s="275"/>
      <c r="F101" s="318" t="s">
        <v>172</v>
      </c>
      <c r="G101" s="275"/>
      <c r="H101" s="275"/>
      <c r="I101" s="275"/>
      <c r="J101" s="275"/>
      <c r="K101" s="275"/>
      <c r="L101" s="31"/>
      <c r="M101" s="115"/>
      <c r="N101" s="116"/>
      <c r="O101" s="49"/>
      <c r="P101" s="49"/>
      <c r="Q101" s="49"/>
      <c r="R101" s="49"/>
      <c r="S101" s="49"/>
      <c r="T101" s="50"/>
      <c r="U101" s="30"/>
      <c r="V101" s="30"/>
      <c r="W101" s="30"/>
      <c r="X101" s="30"/>
      <c r="Y101" s="30"/>
      <c r="Z101" s="30"/>
      <c r="AA101" s="30"/>
      <c r="AB101" s="30"/>
      <c r="AC101" s="30"/>
      <c r="AD101" s="30"/>
      <c r="AE101" s="30"/>
      <c r="AT101" s="17" t="s">
        <v>146</v>
      </c>
      <c r="AU101" s="17" t="s">
        <v>80</v>
      </c>
    </row>
    <row r="102" spans="2:51" s="13" customFormat="1" ht="12">
      <c r="B102" s="319"/>
      <c r="C102" s="320"/>
      <c r="D102" s="317" t="s">
        <v>148</v>
      </c>
      <c r="E102" s="321" t="s">
        <v>3</v>
      </c>
      <c r="F102" s="322" t="s">
        <v>485</v>
      </c>
      <c r="G102" s="320"/>
      <c r="H102" s="323">
        <v>4.035</v>
      </c>
      <c r="I102" s="320"/>
      <c r="J102" s="320"/>
      <c r="K102" s="320"/>
      <c r="L102" s="117"/>
      <c r="M102" s="119"/>
      <c r="N102" s="120"/>
      <c r="O102" s="120"/>
      <c r="P102" s="120"/>
      <c r="Q102" s="120"/>
      <c r="R102" s="120"/>
      <c r="S102" s="120"/>
      <c r="T102" s="121"/>
      <c r="AT102" s="118" t="s">
        <v>148</v>
      </c>
      <c r="AU102" s="118" t="s">
        <v>80</v>
      </c>
      <c r="AV102" s="13" t="s">
        <v>80</v>
      </c>
      <c r="AW102" s="13" t="s">
        <v>33</v>
      </c>
      <c r="AX102" s="13" t="s">
        <v>78</v>
      </c>
      <c r="AY102" s="118" t="s">
        <v>138</v>
      </c>
    </row>
    <row r="103" spans="1:65" s="2" customFormat="1" ht="48" customHeight="1">
      <c r="A103" s="30"/>
      <c r="B103" s="273"/>
      <c r="C103" s="330" t="s">
        <v>87</v>
      </c>
      <c r="D103" s="330" t="s">
        <v>140</v>
      </c>
      <c r="E103" s="331" t="s">
        <v>174</v>
      </c>
      <c r="F103" s="332" t="s">
        <v>175</v>
      </c>
      <c r="G103" s="333" t="s">
        <v>170</v>
      </c>
      <c r="H103" s="334">
        <v>147</v>
      </c>
      <c r="I103" s="108"/>
      <c r="J103" s="335">
        <f>ROUND(I103*H103,2)</f>
        <v>0</v>
      </c>
      <c r="K103" s="332" t="s">
        <v>144</v>
      </c>
      <c r="L103" s="31"/>
      <c r="M103" s="109" t="s">
        <v>3</v>
      </c>
      <c r="N103" s="110" t="s">
        <v>42</v>
      </c>
      <c r="O103" s="49"/>
      <c r="P103" s="111">
        <f>O103*H103</f>
        <v>0</v>
      </c>
      <c r="Q103" s="111">
        <v>0</v>
      </c>
      <c r="R103" s="111">
        <f>Q103*H103</f>
        <v>0</v>
      </c>
      <c r="S103" s="111">
        <v>0</v>
      </c>
      <c r="T103" s="112">
        <f>S103*H103</f>
        <v>0</v>
      </c>
      <c r="U103" s="30"/>
      <c r="V103" s="30"/>
      <c r="W103" s="30"/>
      <c r="X103" s="30"/>
      <c r="Y103" s="30"/>
      <c r="Z103" s="30"/>
      <c r="AA103" s="30"/>
      <c r="AB103" s="30"/>
      <c r="AC103" s="30"/>
      <c r="AD103" s="30"/>
      <c r="AE103" s="30"/>
      <c r="AR103" s="113" t="s">
        <v>90</v>
      </c>
      <c r="AT103" s="113" t="s">
        <v>140</v>
      </c>
      <c r="AU103" s="113" t="s">
        <v>80</v>
      </c>
      <c r="AY103" s="17" t="s">
        <v>138</v>
      </c>
      <c r="BE103" s="114">
        <f>IF(N103="základní",J103,0)</f>
        <v>0</v>
      </c>
      <c r="BF103" s="114">
        <f>IF(N103="snížená",J103,0)</f>
        <v>0</v>
      </c>
      <c r="BG103" s="114">
        <f>IF(N103="zákl. přenesená",J103,0)</f>
        <v>0</v>
      </c>
      <c r="BH103" s="114">
        <f>IF(N103="sníž. přenesená",J103,0)</f>
        <v>0</v>
      </c>
      <c r="BI103" s="114">
        <f>IF(N103="nulová",J103,0)</f>
        <v>0</v>
      </c>
      <c r="BJ103" s="17" t="s">
        <v>78</v>
      </c>
      <c r="BK103" s="114">
        <f>ROUND(I103*H103,2)</f>
        <v>0</v>
      </c>
      <c r="BL103" s="17" t="s">
        <v>90</v>
      </c>
      <c r="BM103" s="113" t="s">
        <v>486</v>
      </c>
    </row>
    <row r="104" spans="1:47" s="2" customFormat="1" ht="134.4">
      <c r="A104" s="30"/>
      <c r="B104" s="273"/>
      <c r="C104" s="275"/>
      <c r="D104" s="317" t="s">
        <v>146</v>
      </c>
      <c r="E104" s="275"/>
      <c r="F104" s="318" t="s">
        <v>177</v>
      </c>
      <c r="G104" s="275"/>
      <c r="H104" s="275"/>
      <c r="I104" s="275"/>
      <c r="J104" s="275"/>
      <c r="K104" s="275"/>
      <c r="L104" s="31"/>
      <c r="M104" s="115"/>
      <c r="N104" s="116"/>
      <c r="O104" s="49"/>
      <c r="P104" s="49"/>
      <c r="Q104" s="49"/>
      <c r="R104" s="49"/>
      <c r="S104" s="49"/>
      <c r="T104" s="50"/>
      <c r="U104" s="30"/>
      <c r="V104" s="30"/>
      <c r="W104" s="30"/>
      <c r="X104" s="30"/>
      <c r="Y104" s="30"/>
      <c r="Z104" s="30"/>
      <c r="AA104" s="30"/>
      <c r="AB104" s="30"/>
      <c r="AC104" s="30"/>
      <c r="AD104" s="30"/>
      <c r="AE104" s="30"/>
      <c r="AT104" s="17" t="s">
        <v>146</v>
      </c>
      <c r="AU104" s="17" t="s">
        <v>80</v>
      </c>
    </row>
    <row r="105" spans="2:51" s="13" customFormat="1" ht="12">
      <c r="B105" s="319"/>
      <c r="C105" s="320"/>
      <c r="D105" s="317" t="s">
        <v>148</v>
      </c>
      <c r="E105" s="321" t="s">
        <v>3</v>
      </c>
      <c r="F105" s="322" t="s">
        <v>487</v>
      </c>
      <c r="G105" s="320"/>
      <c r="H105" s="323">
        <v>147</v>
      </c>
      <c r="I105" s="320"/>
      <c r="J105" s="320"/>
      <c r="K105" s="320"/>
      <c r="L105" s="117"/>
      <c r="M105" s="119"/>
      <c r="N105" s="120"/>
      <c r="O105" s="120"/>
      <c r="P105" s="120"/>
      <c r="Q105" s="120"/>
      <c r="R105" s="120"/>
      <c r="S105" s="120"/>
      <c r="T105" s="121"/>
      <c r="AT105" s="118" t="s">
        <v>148</v>
      </c>
      <c r="AU105" s="118" t="s">
        <v>80</v>
      </c>
      <c r="AV105" s="13" t="s">
        <v>80</v>
      </c>
      <c r="AW105" s="13" t="s">
        <v>33</v>
      </c>
      <c r="AX105" s="13" t="s">
        <v>78</v>
      </c>
      <c r="AY105" s="118" t="s">
        <v>138</v>
      </c>
    </row>
    <row r="106" spans="1:65" s="2" customFormat="1" ht="48" customHeight="1">
      <c r="A106" s="30"/>
      <c r="B106" s="273"/>
      <c r="C106" s="330" t="s">
        <v>90</v>
      </c>
      <c r="D106" s="330" t="s">
        <v>140</v>
      </c>
      <c r="E106" s="331" t="s">
        <v>182</v>
      </c>
      <c r="F106" s="332" t="s">
        <v>183</v>
      </c>
      <c r="G106" s="333" t="s">
        <v>170</v>
      </c>
      <c r="H106" s="334">
        <v>147</v>
      </c>
      <c r="I106" s="108"/>
      <c r="J106" s="335">
        <f>ROUND(I106*H106,2)</f>
        <v>0</v>
      </c>
      <c r="K106" s="332" t="s">
        <v>144</v>
      </c>
      <c r="L106" s="31"/>
      <c r="M106" s="109" t="s">
        <v>3</v>
      </c>
      <c r="N106" s="110" t="s">
        <v>42</v>
      </c>
      <c r="O106" s="49"/>
      <c r="P106" s="111">
        <f>O106*H106</f>
        <v>0</v>
      </c>
      <c r="Q106" s="111">
        <v>0</v>
      </c>
      <c r="R106" s="111">
        <f>Q106*H106</f>
        <v>0</v>
      </c>
      <c r="S106" s="111">
        <v>0</v>
      </c>
      <c r="T106" s="112">
        <f>S106*H106</f>
        <v>0</v>
      </c>
      <c r="U106" s="30"/>
      <c r="V106" s="30"/>
      <c r="W106" s="30"/>
      <c r="X106" s="30"/>
      <c r="Y106" s="30"/>
      <c r="Z106" s="30"/>
      <c r="AA106" s="30"/>
      <c r="AB106" s="30"/>
      <c r="AC106" s="30"/>
      <c r="AD106" s="30"/>
      <c r="AE106" s="30"/>
      <c r="AR106" s="113" t="s">
        <v>90</v>
      </c>
      <c r="AT106" s="113" t="s">
        <v>140</v>
      </c>
      <c r="AU106" s="113" t="s">
        <v>80</v>
      </c>
      <c r="AY106" s="17" t="s">
        <v>138</v>
      </c>
      <c r="BE106" s="114">
        <f>IF(N106="základní",J106,0)</f>
        <v>0</v>
      </c>
      <c r="BF106" s="114">
        <f>IF(N106="snížená",J106,0)</f>
        <v>0</v>
      </c>
      <c r="BG106" s="114">
        <f>IF(N106="zákl. přenesená",J106,0)</f>
        <v>0</v>
      </c>
      <c r="BH106" s="114">
        <f>IF(N106="sníž. přenesená",J106,0)</f>
        <v>0</v>
      </c>
      <c r="BI106" s="114">
        <f>IF(N106="nulová",J106,0)</f>
        <v>0</v>
      </c>
      <c r="BJ106" s="17" t="s">
        <v>78</v>
      </c>
      <c r="BK106" s="114">
        <f>ROUND(I106*H106,2)</f>
        <v>0</v>
      </c>
      <c r="BL106" s="17" t="s">
        <v>90</v>
      </c>
      <c r="BM106" s="113" t="s">
        <v>488</v>
      </c>
    </row>
    <row r="107" spans="1:47" s="2" customFormat="1" ht="134.4">
      <c r="A107" s="30"/>
      <c r="B107" s="273"/>
      <c r="C107" s="275"/>
      <c r="D107" s="317" t="s">
        <v>146</v>
      </c>
      <c r="E107" s="275"/>
      <c r="F107" s="318" t="s">
        <v>177</v>
      </c>
      <c r="G107" s="275"/>
      <c r="H107" s="275"/>
      <c r="I107" s="275"/>
      <c r="J107" s="275"/>
      <c r="K107" s="275"/>
      <c r="L107" s="31"/>
      <c r="M107" s="115"/>
      <c r="N107" s="116"/>
      <c r="O107" s="49"/>
      <c r="P107" s="49"/>
      <c r="Q107" s="49"/>
      <c r="R107" s="49"/>
      <c r="S107" s="49"/>
      <c r="T107" s="50"/>
      <c r="U107" s="30"/>
      <c r="V107" s="30"/>
      <c r="W107" s="30"/>
      <c r="X107" s="30"/>
      <c r="Y107" s="30"/>
      <c r="Z107" s="30"/>
      <c r="AA107" s="30"/>
      <c r="AB107" s="30"/>
      <c r="AC107" s="30"/>
      <c r="AD107" s="30"/>
      <c r="AE107" s="30"/>
      <c r="AT107" s="17" t="s">
        <v>146</v>
      </c>
      <c r="AU107" s="17" t="s">
        <v>80</v>
      </c>
    </row>
    <row r="108" spans="1:65" s="2" customFormat="1" ht="36" customHeight="1">
      <c r="A108" s="30"/>
      <c r="B108" s="273"/>
      <c r="C108" s="330" t="s">
        <v>93</v>
      </c>
      <c r="D108" s="330" t="s">
        <v>140</v>
      </c>
      <c r="E108" s="331" t="s">
        <v>489</v>
      </c>
      <c r="F108" s="332" t="s">
        <v>490</v>
      </c>
      <c r="G108" s="333" t="s">
        <v>170</v>
      </c>
      <c r="H108" s="334">
        <v>44.55</v>
      </c>
      <c r="I108" s="108"/>
      <c r="J108" s="335">
        <f>ROUND(I108*H108,2)</f>
        <v>0</v>
      </c>
      <c r="K108" s="332" t="s">
        <v>144</v>
      </c>
      <c r="L108" s="31"/>
      <c r="M108" s="109" t="s">
        <v>3</v>
      </c>
      <c r="N108" s="110" t="s">
        <v>42</v>
      </c>
      <c r="O108" s="49"/>
      <c r="P108" s="111">
        <f>O108*H108</f>
        <v>0</v>
      </c>
      <c r="Q108" s="111">
        <v>0</v>
      </c>
      <c r="R108" s="111">
        <f>Q108*H108</f>
        <v>0</v>
      </c>
      <c r="S108" s="111">
        <v>0</v>
      </c>
      <c r="T108" s="112">
        <f>S108*H108</f>
        <v>0</v>
      </c>
      <c r="U108" s="30"/>
      <c r="V108" s="30"/>
      <c r="W108" s="30"/>
      <c r="X108" s="30"/>
      <c r="Y108" s="30"/>
      <c r="Z108" s="30"/>
      <c r="AA108" s="30"/>
      <c r="AB108" s="30"/>
      <c r="AC108" s="30"/>
      <c r="AD108" s="30"/>
      <c r="AE108" s="30"/>
      <c r="AR108" s="113" t="s">
        <v>90</v>
      </c>
      <c r="AT108" s="113" t="s">
        <v>140</v>
      </c>
      <c r="AU108" s="113" t="s">
        <v>80</v>
      </c>
      <c r="AY108" s="17" t="s">
        <v>138</v>
      </c>
      <c r="BE108" s="114">
        <f>IF(N108="základní",J108,0)</f>
        <v>0</v>
      </c>
      <c r="BF108" s="114">
        <f>IF(N108="snížená",J108,0)</f>
        <v>0</v>
      </c>
      <c r="BG108" s="114">
        <f>IF(N108="zákl. přenesená",J108,0)</f>
        <v>0</v>
      </c>
      <c r="BH108" s="114">
        <f>IF(N108="sníž. přenesená",J108,0)</f>
        <v>0</v>
      </c>
      <c r="BI108" s="114">
        <f>IF(N108="nulová",J108,0)</f>
        <v>0</v>
      </c>
      <c r="BJ108" s="17" t="s">
        <v>78</v>
      </c>
      <c r="BK108" s="114">
        <f>ROUND(I108*H108,2)</f>
        <v>0</v>
      </c>
      <c r="BL108" s="17" t="s">
        <v>90</v>
      </c>
      <c r="BM108" s="113" t="s">
        <v>491</v>
      </c>
    </row>
    <row r="109" spans="1:47" s="2" customFormat="1" ht="268.8">
      <c r="A109" s="30"/>
      <c r="B109" s="273"/>
      <c r="C109" s="275"/>
      <c r="D109" s="317" t="s">
        <v>146</v>
      </c>
      <c r="E109" s="275"/>
      <c r="F109" s="318" t="s">
        <v>492</v>
      </c>
      <c r="G109" s="275"/>
      <c r="H109" s="275"/>
      <c r="I109" s="275"/>
      <c r="J109" s="275"/>
      <c r="K109" s="275"/>
      <c r="L109" s="31"/>
      <c r="M109" s="115"/>
      <c r="N109" s="116"/>
      <c r="O109" s="49"/>
      <c r="P109" s="49"/>
      <c r="Q109" s="49"/>
      <c r="R109" s="49"/>
      <c r="S109" s="49"/>
      <c r="T109" s="50"/>
      <c r="U109" s="30"/>
      <c r="V109" s="30"/>
      <c r="W109" s="30"/>
      <c r="X109" s="30"/>
      <c r="Y109" s="30"/>
      <c r="Z109" s="30"/>
      <c r="AA109" s="30"/>
      <c r="AB109" s="30"/>
      <c r="AC109" s="30"/>
      <c r="AD109" s="30"/>
      <c r="AE109" s="30"/>
      <c r="AT109" s="17" t="s">
        <v>146</v>
      </c>
      <c r="AU109" s="17" t="s">
        <v>80</v>
      </c>
    </row>
    <row r="110" spans="2:51" s="13" customFormat="1" ht="12">
      <c r="B110" s="319"/>
      <c r="C110" s="320"/>
      <c r="D110" s="317" t="s">
        <v>148</v>
      </c>
      <c r="E110" s="321" t="s">
        <v>3</v>
      </c>
      <c r="F110" s="322" t="s">
        <v>493</v>
      </c>
      <c r="G110" s="320"/>
      <c r="H110" s="323">
        <v>44.55</v>
      </c>
      <c r="I110" s="320"/>
      <c r="J110" s="320"/>
      <c r="K110" s="320"/>
      <c r="L110" s="117"/>
      <c r="M110" s="119"/>
      <c r="N110" s="120"/>
      <c r="O110" s="120"/>
      <c r="P110" s="120"/>
      <c r="Q110" s="120"/>
      <c r="R110" s="120"/>
      <c r="S110" s="120"/>
      <c r="T110" s="121"/>
      <c r="AT110" s="118" t="s">
        <v>148</v>
      </c>
      <c r="AU110" s="118" t="s">
        <v>80</v>
      </c>
      <c r="AV110" s="13" t="s">
        <v>80</v>
      </c>
      <c r="AW110" s="13" t="s">
        <v>33</v>
      </c>
      <c r="AX110" s="13" t="s">
        <v>78</v>
      </c>
      <c r="AY110" s="118" t="s">
        <v>138</v>
      </c>
    </row>
    <row r="111" spans="1:65" s="2" customFormat="1" ht="48" customHeight="1">
      <c r="A111" s="30"/>
      <c r="B111" s="273"/>
      <c r="C111" s="330" t="s">
        <v>96</v>
      </c>
      <c r="D111" s="330" t="s">
        <v>140</v>
      </c>
      <c r="E111" s="331" t="s">
        <v>494</v>
      </c>
      <c r="F111" s="332" t="s">
        <v>495</v>
      </c>
      <c r="G111" s="333" t="s">
        <v>170</v>
      </c>
      <c r="H111" s="334">
        <v>44.55</v>
      </c>
      <c r="I111" s="108"/>
      <c r="J111" s="335">
        <f>ROUND(I111*H111,2)</f>
        <v>0</v>
      </c>
      <c r="K111" s="332" t="s">
        <v>144</v>
      </c>
      <c r="L111" s="31"/>
      <c r="M111" s="109" t="s">
        <v>3</v>
      </c>
      <c r="N111" s="110" t="s">
        <v>42</v>
      </c>
      <c r="O111" s="49"/>
      <c r="P111" s="111">
        <f>O111*H111</f>
        <v>0</v>
      </c>
      <c r="Q111" s="111">
        <v>0</v>
      </c>
      <c r="R111" s="111">
        <f>Q111*H111</f>
        <v>0</v>
      </c>
      <c r="S111" s="111">
        <v>0</v>
      </c>
      <c r="T111" s="112">
        <f>S111*H111</f>
        <v>0</v>
      </c>
      <c r="U111" s="30"/>
      <c r="V111" s="30"/>
      <c r="W111" s="30"/>
      <c r="X111" s="30"/>
      <c r="Y111" s="30"/>
      <c r="Z111" s="30"/>
      <c r="AA111" s="30"/>
      <c r="AB111" s="30"/>
      <c r="AC111" s="30"/>
      <c r="AD111" s="30"/>
      <c r="AE111" s="30"/>
      <c r="AR111" s="113" t="s">
        <v>90</v>
      </c>
      <c r="AT111" s="113" t="s">
        <v>140</v>
      </c>
      <c r="AU111" s="113" t="s">
        <v>80</v>
      </c>
      <c r="AY111" s="17" t="s">
        <v>138</v>
      </c>
      <c r="BE111" s="114">
        <f>IF(N111="základní",J111,0)</f>
        <v>0</v>
      </c>
      <c r="BF111" s="114">
        <f>IF(N111="snížená",J111,0)</f>
        <v>0</v>
      </c>
      <c r="BG111" s="114">
        <f>IF(N111="zákl. přenesená",J111,0)</f>
        <v>0</v>
      </c>
      <c r="BH111" s="114">
        <f>IF(N111="sníž. přenesená",J111,0)</f>
        <v>0</v>
      </c>
      <c r="BI111" s="114">
        <f>IF(N111="nulová",J111,0)</f>
        <v>0</v>
      </c>
      <c r="BJ111" s="17" t="s">
        <v>78</v>
      </c>
      <c r="BK111" s="114">
        <f>ROUND(I111*H111,2)</f>
        <v>0</v>
      </c>
      <c r="BL111" s="17" t="s">
        <v>90</v>
      </c>
      <c r="BM111" s="113" t="s">
        <v>496</v>
      </c>
    </row>
    <row r="112" spans="1:47" s="2" customFormat="1" ht="268.8">
      <c r="A112" s="30"/>
      <c r="B112" s="273"/>
      <c r="C112" s="275"/>
      <c r="D112" s="317" t="s">
        <v>146</v>
      </c>
      <c r="E112" s="275"/>
      <c r="F112" s="318" t="s">
        <v>492</v>
      </c>
      <c r="G112" s="275"/>
      <c r="H112" s="275"/>
      <c r="I112" s="275"/>
      <c r="J112" s="275"/>
      <c r="K112" s="275"/>
      <c r="L112" s="31"/>
      <c r="M112" s="115"/>
      <c r="N112" s="116"/>
      <c r="O112" s="49"/>
      <c r="P112" s="49"/>
      <c r="Q112" s="49"/>
      <c r="R112" s="49"/>
      <c r="S112" s="49"/>
      <c r="T112" s="50"/>
      <c r="U112" s="30"/>
      <c r="V112" s="30"/>
      <c r="W112" s="30"/>
      <c r="X112" s="30"/>
      <c r="Y112" s="30"/>
      <c r="Z112" s="30"/>
      <c r="AA112" s="30"/>
      <c r="AB112" s="30"/>
      <c r="AC112" s="30"/>
      <c r="AD112" s="30"/>
      <c r="AE112" s="30"/>
      <c r="AT112" s="17" t="s">
        <v>146</v>
      </c>
      <c r="AU112" s="17" t="s">
        <v>80</v>
      </c>
    </row>
    <row r="113" spans="1:65" s="2" customFormat="1" ht="36" customHeight="1">
      <c r="A113" s="30"/>
      <c r="B113" s="273"/>
      <c r="C113" s="330" t="s">
        <v>99</v>
      </c>
      <c r="D113" s="330" t="s">
        <v>140</v>
      </c>
      <c r="E113" s="331" t="s">
        <v>497</v>
      </c>
      <c r="F113" s="332" t="s">
        <v>498</v>
      </c>
      <c r="G113" s="333" t="s">
        <v>170</v>
      </c>
      <c r="H113" s="334">
        <v>16.915</v>
      </c>
      <c r="I113" s="108"/>
      <c r="J113" s="335">
        <f>ROUND(I113*H113,2)</f>
        <v>0</v>
      </c>
      <c r="K113" s="332" t="s">
        <v>144</v>
      </c>
      <c r="L113" s="31"/>
      <c r="M113" s="109" t="s">
        <v>3</v>
      </c>
      <c r="N113" s="110" t="s">
        <v>42</v>
      </c>
      <c r="O113" s="49"/>
      <c r="P113" s="111">
        <f>O113*H113</f>
        <v>0</v>
      </c>
      <c r="Q113" s="111">
        <v>0</v>
      </c>
      <c r="R113" s="111">
        <f>Q113*H113</f>
        <v>0</v>
      </c>
      <c r="S113" s="111">
        <v>0</v>
      </c>
      <c r="T113" s="112">
        <f>S113*H113</f>
        <v>0</v>
      </c>
      <c r="U113" s="30"/>
      <c r="V113" s="30"/>
      <c r="W113" s="30"/>
      <c r="X113" s="30"/>
      <c r="Y113" s="30"/>
      <c r="Z113" s="30"/>
      <c r="AA113" s="30"/>
      <c r="AB113" s="30"/>
      <c r="AC113" s="30"/>
      <c r="AD113" s="30"/>
      <c r="AE113" s="30"/>
      <c r="AR113" s="113" t="s">
        <v>90</v>
      </c>
      <c r="AT113" s="113" t="s">
        <v>140</v>
      </c>
      <c r="AU113" s="113" t="s">
        <v>80</v>
      </c>
      <c r="AY113" s="17" t="s">
        <v>138</v>
      </c>
      <c r="BE113" s="114">
        <f>IF(N113="základní",J113,0)</f>
        <v>0</v>
      </c>
      <c r="BF113" s="114">
        <f>IF(N113="snížená",J113,0)</f>
        <v>0</v>
      </c>
      <c r="BG113" s="114">
        <f>IF(N113="zákl. přenesená",J113,0)</f>
        <v>0</v>
      </c>
      <c r="BH113" s="114">
        <f>IF(N113="sníž. přenesená",J113,0)</f>
        <v>0</v>
      </c>
      <c r="BI113" s="114">
        <f>IF(N113="nulová",J113,0)</f>
        <v>0</v>
      </c>
      <c r="BJ113" s="17" t="s">
        <v>78</v>
      </c>
      <c r="BK113" s="114">
        <f>ROUND(I113*H113,2)</f>
        <v>0</v>
      </c>
      <c r="BL113" s="17" t="s">
        <v>90</v>
      </c>
      <c r="BM113" s="113" t="s">
        <v>499</v>
      </c>
    </row>
    <row r="114" spans="1:47" s="2" customFormat="1" ht="259.2">
      <c r="A114" s="30"/>
      <c r="B114" s="273"/>
      <c r="C114" s="275"/>
      <c r="D114" s="317" t="s">
        <v>146</v>
      </c>
      <c r="E114" s="275"/>
      <c r="F114" s="318" t="s">
        <v>500</v>
      </c>
      <c r="G114" s="275"/>
      <c r="H114" s="275"/>
      <c r="I114" s="275"/>
      <c r="J114" s="275"/>
      <c r="K114" s="275"/>
      <c r="L114" s="31"/>
      <c r="M114" s="115"/>
      <c r="N114" s="116"/>
      <c r="O114" s="49"/>
      <c r="P114" s="49"/>
      <c r="Q114" s="49"/>
      <c r="R114" s="49"/>
      <c r="S114" s="49"/>
      <c r="T114" s="50"/>
      <c r="U114" s="30"/>
      <c r="V114" s="30"/>
      <c r="W114" s="30"/>
      <c r="X114" s="30"/>
      <c r="Y114" s="30"/>
      <c r="Z114" s="30"/>
      <c r="AA114" s="30"/>
      <c r="AB114" s="30"/>
      <c r="AC114" s="30"/>
      <c r="AD114" s="30"/>
      <c r="AE114" s="30"/>
      <c r="AT114" s="17" t="s">
        <v>146</v>
      </c>
      <c r="AU114" s="17" t="s">
        <v>80</v>
      </c>
    </row>
    <row r="115" spans="2:51" s="13" customFormat="1" ht="12">
      <c r="B115" s="319"/>
      <c r="C115" s="320"/>
      <c r="D115" s="317" t="s">
        <v>148</v>
      </c>
      <c r="E115" s="321" t="s">
        <v>3</v>
      </c>
      <c r="F115" s="322" t="s">
        <v>501</v>
      </c>
      <c r="G115" s="320"/>
      <c r="H115" s="323">
        <v>7.54</v>
      </c>
      <c r="I115" s="320"/>
      <c r="J115" s="320"/>
      <c r="K115" s="320"/>
      <c r="L115" s="117"/>
      <c r="M115" s="119"/>
      <c r="N115" s="120"/>
      <c r="O115" s="120"/>
      <c r="P115" s="120"/>
      <c r="Q115" s="120"/>
      <c r="R115" s="120"/>
      <c r="S115" s="120"/>
      <c r="T115" s="121"/>
      <c r="AT115" s="118" t="s">
        <v>148</v>
      </c>
      <c r="AU115" s="118" t="s">
        <v>80</v>
      </c>
      <c r="AV115" s="13" t="s">
        <v>80</v>
      </c>
      <c r="AW115" s="13" t="s">
        <v>33</v>
      </c>
      <c r="AX115" s="13" t="s">
        <v>71</v>
      </c>
      <c r="AY115" s="118" t="s">
        <v>138</v>
      </c>
    </row>
    <row r="116" spans="2:51" s="13" customFormat="1" ht="12">
      <c r="B116" s="319"/>
      <c r="C116" s="320"/>
      <c r="D116" s="317" t="s">
        <v>148</v>
      </c>
      <c r="E116" s="321" t="s">
        <v>3</v>
      </c>
      <c r="F116" s="322" t="s">
        <v>502</v>
      </c>
      <c r="G116" s="320"/>
      <c r="H116" s="323">
        <v>9.375</v>
      </c>
      <c r="I116" s="320"/>
      <c r="J116" s="320"/>
      <c r="K116" s="320"/>
      <c r="L116" s="117"/>
      <c r="M116" s="119"/>
      <c r="N116" s="120"/>
      <c r="O116" s="120"/>
      <c r="P116" s="120"/>
      <c r="Q116" s="120"/>
      <c r="R116" s="120"/>
      <c r="S116" s="120"/>
      <c r="T116" s="121"/>
      <c r="AT116" s="118" t="s">
        <v>148</v>
      </c>
      <c r="AU116" s="118" t="s">
        <v>80</v>
      </c>
      <c r="AV116" s="13" t="s">
        <v>80</v>
      </c>
      <c r="AW116" s="13" t="s">
        <v>33</v>
      </c>
      <c r="AX116" s="13" t="s">
        <v>71</v>
      </c>
      <c r="AY116" s="118" t="s">
        <v>138</v>
      </c>
    </row>
    <row r="117" spans="2:51" s="14" customFormat="1" ht="12">
      <c r="B117" s="324"/>
      <c r="C117" s="325"/>
      <c r="D117" s="317" t="s">
        <v>148</v>
      </c>
      <c r="E117" s="326" t="s">
        <v>3</v>
      </c>
      <c r="F117" s="327" t="s">
        <v>503</v>
      </c>
      <c r="G117" s="325"/>
      <c r="H117" s="328">
        <v>16.915</v>
      </c>
      <c r="I117" s="325"/>
      <c r="J117" s="325"/>
      <c r="K117" s="325"/>
      <c r="L117" s="122"/>
      <c r="M117" s="124"/>
      <c r="N117" s="125"/>
      <c r="O117" s="125"/>
      <c r="P117" s="125"/>
      <c r="Q117" s="125"/>
      <c r="R117" s="125"/>
      <c r="S117" s="125"/>
      <c r="T117" s="126"/>
      <c r="AT117" s="123" t="s">
        <v>148</v>
      </c>
      <c r="AU117" s="123" t="s">
        <v>80</v>
      </c>
      <c r="AV117" s="14" t="s">
        <v>90</v>
      </c>
      <c r="AW117" s="14" t="s">
        <v>33</v>
      </c>
      <c r="AX117" s="14" t="s">
        <v>78</v>
      </c>
      <c r="AY117" s="123" t="s">
        <v>138</v>
      </c>
    </row>
    <row r="118" spans="1:65" s="2" customFormat="1" ht="36" customHeight="1">
      <c r="A118" s="30"/>
      <c r="B118" s="273"/>
      <c r="C118" s="330" t="s">
        <v>181</v>
      </c>
      <c r="D118" s="330" t="s">
        <v>140</v>
      </c>
      <c r="E118" s="331" t="s">
        <v>504</v>
      </c>
      <c r="F118" s="332" t="s">
        <v>505</v>
      </c>
      <c r="G118" s="333" t="s">
        <v>170</v>
      </c>
      <c r="H118" s="334">
        <v>16.915</v>
      </c>
      <c r="I118" s="108"/>
      <c r="J118" s="335">
        <f>ROUND(I118*H118,2)</f>
        <v>0</v>
      </c>
      <c r="K118" s="332" t="s">
        <v>144</v>
      </c>
      <c r="L118" s="31"/>
      <c r="M118" s="109" t="s">
        <v>3</v>
      </c>
      <c r="N118" s="110" t="s">
        <v>42</v>
      </c>
      <c r="O118" s="49"/>
      <c r="P118" s="111">
        <f>O118*H118</f>
        <v>0</v>
      </c>
      <c r="Q118" s="111">
        <v>0</v>
      </c>
      <c r="R118" s="111">
        <f>Q118*H118</f>
        <v>0</v>
      </c>
      <c r="S118" s="111">
        <v>0</v>
      </c>
      <c r="T118" s="112">
        <f>S118*H118</f>
        <v>0</v>
      </c>
      <c r="U118" s="30"/>
      <c r="V118" s="30"/>
      <c r="W118" s="30"/>
      <c r="X118" s="30"/>
      <c r="Y118" s="30"/>
      <c r="Z118" s="30"/>
      <c r="AA118" s="30"/>
      <c r="AB118" s="30"/>
      <c r="AC118" s="30"/>
      <c r="AD118" s="30"/>
      <c r="AE118" s="30"/>
      <c r="AR118" s="113" t="s">
        <v>90</v>
      </c>
      <c r="AT118" s="113" t="s">
        <v>140</v>
      </c>
      <c r="AU118" s="113" t="s">
        <v>80</v>
      </c>
      <c r="AY118" s="17" t="s">
        <v>138</v>
      </c>
      <c r="BE118" s="114">
        <f>IF(N118="základní",J118,0)</f>
        <v>0</v>
      </c>
      <c r="BF118" s="114">
        <f>IF(N118="snížená",J118,0)</f>
        <v>0</v>
      </c>
      <c r="BG118" s="114">
        <f>IF(N118="zákl. přenesená",J118,0)</f>
        <v>0</v>
      </c>
      <c r="BH118" s="114">
        <f>IF(N118="sníž. přenesená",J118,0)</f>
        <v>0</v>
      </c>
      <c r="BI118" s="114">
        <f>IF(N118="nulová",J118,0)</f>
        <v>0</v>
      </c>
      <c r="BJ118" s="17" t="s">
        <v>78</v>
      </c>
      <c r="BK118" s="114">
        <f>ROUND(I118*H118,2)</f>
        <v>0</v>
      </c>
      <c r="BL118" s="17" t="s">
        <v>90</v>
      </c>
      <c r="BM118" s="113" t="s">
        <v>506</v>
      </c>
    </row>
    <row r="119" spans="1:47" s="2" customFormat="1" ht="259.2">
      <c r="A119" s="30"/>
      <c r="B119" s="273"/>
      <c r="C119" s="275"/>
      <c r="D119" s="317" t="s">
        <v>146</v>
      </c>
      <c r="E119" s="275"/>
      <c r="F119" s="318" t="s">
        <v>500</v>
      </c>
      <c r="G119" s="275"/>
      <c r="H119" s="275"/>
      <c r="I119" s="275"/>
      <c r="J119" s="275"/>
      <c r="K119" s="275"/>
      <c r="L119" s="31"/>
      <c r="M119" s="115"/>
      <c r="N119" s="116"/>
      <c r="O119" s="49"/>
      <c r="P119" s="49"/>
      <c r="Q119" s="49"/>
      <c r="R119" s="49"/>
      <c r="S119" s="49"/>
      <c r="T119" s="50"/>
      <c r="U119" s="30"/>
      <c r="V119" s="30"/>
      <c r="W119" s="30"/>
      <c r="X119" s="30"/>
      <c r="Y119" s="30"/>
      <c r="Z119" s="30"/>
      <c r="AA119" s="30"/>
      <c r="AB119" s="30"/>
      <c r="AC119" s="30"/>
      <c r="AD119" s="30"/>
      <c r="AE119" s="30"/>
      <c r="AT119" s="17" t="s">
        <v>146</v>
      </c>
      <c r="AU119" s="17" t="s">
        <v>80</v>
      </c>
    </row>
    <row r="120" spans="1:65" s="2" customFormat="1" ht="48" customHeight="1">
      <c r="A120" s="30"/>
      <c r="B120" s="273"/>
      <c r="C120" s="330" t="s">
        <v>185</v>
      </c>
      <c r="D120" s="330" t="s">
        <v>140</v>
      </c>
      <c r="E120" s="331" t="s">
        <v>233</v>
      </c>
      <c r="F120" s="332" t="s">
        <v>234</v>
      </c>
      <c r="G120" s="333" t="s">
        <v>170</v>
      </c>
      <c r="H120" s="334">
        <v>15.311</v>
      </c>
      <c r="I120" s="108"/>
      <c r="J120" s="335">
        <f>ROUND(I120*H120,2)</f>
        <v>0</v>
      </c>
      <c r="K120" s="332" t="s">
        <v>144</v>
      </c>
      <c r="L120" s="31"/>
      <c r="M120" s="109" t="s">
        <v>3</v>
      </c>
      <c r="N120" s="110" t="s">
        <v>42</v>
      </c>
      <c r="O120" s="49"/>
      <c r="P120" s="111">
        <f>O120*H120</f>
        <v>0</v>
      </c>
      <c r="Q120" s="111">
        <v>0</v>
      </c>
      <c r="R120" s="111">
        <f>Q120*H120</f>
        <v>0</v>
      </c>
      <c r="S120" s="111">
        <v>0</v>
      </c>
      <c r="T120" s="112">
        <f>S120*H120</f>
        <v>0</v>
      </c>
      <c r="U120" s="30"/>
      <c r="V120" s="30"/>
      <c r="W120" s="30"/>
      <c r="X120" s="30"/>
      <c r="Y120" s="30"/>
      <c r="Z120" s="30"/>
      <c r="AA120" s="30"/>
      <c r="AB120" s="30"/>
      <c r="AC120" s="30"/>
      <c r="AD120" s="30"/>
      <c r="AE120" s="30"/>
      <c r="AR120" s="113" t="s">
        <v>90</v>
      </c>
      <c r="AT120" s="113" t="s">
        <v>140</v>
      </c>
      <c r="AU120" s="113" t="s">
        <v>80</v>
      </c>
      <c r="AY120" s="17" t="s">
        <v>138</v>
      </c>
      <c r="BE120" s="114">
        <f>IF(N120="základní",J120,0)</f>
        <v>0</v>
      </c>
      <c r="BF120" s="114">
        <f>IF(N120="snížená",J120,0)</f>
        <v>0</v>
      </c>
      <c r="BG120" s="114">
        <f>IF(N120="zákl. přenesená",J120,0)</f>
        <v>0</v>
      </c>
      <c r="BH120" s="114">
        <f>IF(N120="sníž. přenesená",J120,0)</f>
        <v>0</v>
      </c>
      <c r="BI120" s="114">
        <f>IF(N120="nulová",J120,0)</f>
        <v>0</v>
      </c>
      <c r="BJ120" s="17" t="s">
        <v>78</v>
      </c>
      <c r="BK120" s="114">
        <f>ROUND(I120*H120,2)</f>
        <v>0</v>
      </c>
      <c r="BL120" s="17" t="s">
        <v>90</v>
      </c>
      <c r="BM120" s="113" t="s">
        <v>507</v>
      </c>
    </row>
    <row r="121" spans="1:47" s="2" customFormat="1" ht="240">
      <c r="A121" s="30"/>
      <c r="B121" s="273"/>
      <c r="C121" s="275"/>
      <c r="D121" s="317" t="s">
        <v>146</v>
      </c>
      <c r="E121" s="275"/>
      <c r="F121" s="318" t="s">
        <v>205</v>
      </c>
      <c r="G121" s="275"/>
      <c r="H121" s="275"/>
      <c r="I121" s="275"/>
      <c r="J121" s="275"/>
      <c r="K121" s="275"/>
      <c r="L121" s="31"/>
      <c r="M121" s="115"/>
      <c r="N121" s="116"/>
      <c r="O121" s="49"/>
      <c r="P121" s="49"/>
      <c r="Q121" s="49"/>
      <c r="R121" s="49"/>
      <c r="S121" s="49"/>
      <c r="T121" s="50"/>
      <c r="U121" s="30"/>
      <c r="V121" s="30"/>
      <c r="W121" s="30"/>
      <c r="X121" s="30"/>
      <c r="Y121" s="30"/>
      <c r="Z121" s="30"/>
      <c r="AA121" s="30"/>
      <c r="AB121" s="30"/>
      <c r="AC121" s="30"/>
      <c r="AD121" s="30"/>
      <c r="AE121" s="30"/>
      <c r="AT121" s="17" t="s">
        <v>146</v>
      </c>
      <c r="AU121" s="17" t="s">
        <v>80</v>
      </c>
    </row>
    <row r="122" spans="1:65" s="2" customFormat="1" ht="36" customHeight="1">
      <c r="A122" s="30"/>
      <c r="B122" s="273"/>
      <c r="C122" s="330" t="s">
        <v>191</v>
      </c>
      <c r="D122" s="330" t="s">
        <v>140</v>
      </c>
      <c r="E122" s="331" t="s">
        <v>374</v>
      </c>
      <c r="F122" s="332" t="s">
        <v>375</v>
      </c>
      <c r="G122" s="333" t="s">
        <v>170</v>
      </c>
      <c r="H122" s="334">
        <v>15.311</v>
      </c>
      <c r="I122" s="108"/>
      <c r="J122" s="335">
        <f>ROUND(I122*H122,2)</f>
        <v>0</v>
      </c>
      <c r="K122" s="332" t="s">
        <v>144</v>
      </c>
      <c r="L122" s="31"/>
      <c r="M122" s="109" t="s">
        <v>3</v>
      </c>
      <c r="N122" s="110" t="s">
        <v>42</v>
      </c>
      <c r="O122" s="49"/>
      <c r="P122" s="111">
        <f>O122*H122</f>
        <v>0</v>
      </c>
      <c r="Q122" s="111">
        <v>0</v>
      </c>
      <c r="R122" s="111">
        <f>Q122*H122</f>
        <v>0</v>
      </c>
      <c r="S122" s="111">
        <v>0</v>
      </c>
      <c r="T122" s="112">
        <f>S122*H122</f>
        <v>0</v>
      </c>
      <c r="U122" s="30"/>
      <c r="V122" s="30"/>
      <c r="W122" s="30"/>
      <c r="X122" s="30"/>
      <c r="Y122" s="30"/>
      <c r="Z122" s="30"/>
      <c r="AA122" s="30"/>
      <c r="AB122" s="30"/>
      <c r="AC122" s="30"/>
      <c r="AD122" s="30"/>
      <c r="AE122" s="30"/>
      <c r="AR122" s="113" t="s">
        <v>90</v>
      </c>
      <c r="AT122" s="113" t="s">
        <v>140</v>
      </c>
      <c r="AU122" s="113" t="s">
        <v>80</v>
      </c>
      <c r="AY122" s="17" t="s">
        <v>138</v>
      </c>
      <c r="BE122" s="114">
        <f>IF(N122="základní",J122,0)</f>
        <v>0</v>
      </c>
      <c r="BF122" s="114">
        <f>IF(N122="snížená",J122,0)</f>
        <v>0</v>
      </c>
      <c r="BG122" s="114">
        <f>IF(N122="zákl. přenesená",J122,0)</f>
        <v>0</v>
      </c>
      <c r="BH122" s="114">
        <f>IF(N122="sníž. přenesená",J122,0)</f>
        <v>0</v>
      </c>
      <c r="BI122" s="114">
        <f>IF(N122="nulová",J122,0)</f>
        <v>0</v>
      </c>
      <c r="BJ122" s="17" t="s">
        <v>78</v>
      </c>
      <c r="BK122" s="114">
        <f>ROUND(I122*H122,2)</f>
        <v>0</v>
      </c>
      <c r="BL122" s="17" t="s">
        <v>90</v>
      </c>
      <c r="BM122" s="113" t="s">
        <v>508</v>
      </c>
    </row>
    <row r="123" spans="1:47" s="2" customFormat="1" ht="192">
      <c r="A123" s="30"/>
      <c r="B123" s="273"/>
      <c r="C123" s="275"/>
      <c r="D123" s="317" t="s">
        <v>146</v>
      </c>
      <c r="E123" s="275"/>
      <c r="F123" s="318" t="s">
        <v>242</v>
      </c>
      <c r="G123" s="275"/>
      <c r="H123" s="275"/>
      <c r="I123" s="275"/>
      <c r="J123" s="275"/>
      <c r="K123" s="275"/>
      <c r="L123" s="31"/>
      <c r="M123" s="115"/>
      <c r="N123" s="116"/>
      <c r="O123" s="49"/>
      <c r="P123" s="49"/>
      <c r="Q123" s="49"/>
      <c r="R123" s="49"/>
      <c r="S123" s="49"/>
      <c r="T123" s="50"/>
      <c r="U123" s="30"/>
      <c r="V123" s="30"/>
      <c r="W123" s="30"/>
      <c r="X123" s="30"/>
      <c r="Y123" s="30"/>
      <c r="Z123" s="30"/>
      <c r="AA123" s="30"/>
      <c r="AB123" s="30"/>
      <c r="AC123" s="30"/>
      <c r="AD123" s="30"/>
      <c r="AE123" s="30"/>
      <c r="AT123" s="17" t="s">
        <v>146</v>
      </c>
      <c r="AU123" s="17" t="s">
        <v>80</v>
      </c>
    </row>
    <row r="124" spans="2:51" s="13" customFormat="1" ht="12">
      <c r="B124" s="319"/>
      <c r="C124" s="320"/>
      <c r="D124" s="317" t="s">
        <v>148</v>
      </c>
      <c r="E124" s="321" t="s">
        <v>3</v>
      </c>
      <c r="F124" s="322" t="s">
        <v>509</v>
      </c>
      <c r="G124" s="320"/>
      <c r="H124" s="323">
        <v>44.55</v>
      </c>
      <c r="I124" s="320"/>
      <c r="J124" s="320"/>
      <c r="K124" s="320"/>
      <c r="L124" s="117"/>
      <c r="M124" s="119"/>
      <c r="N124" s="120"/>
      <c r="O124" s="120"/>
      <c r="P124" s="120"/>
      <c r="Q124" s="120"/>
      <c r="R124" s="120"/>
      <c r="S124" s="120"/>
      <c r="T124" s="121"/>
      <c r="AT124" s="118" t="s">
        <v>148</v>
      </c>
      <c r="AU124" s="118" t="s">
        <v>80</v>
      </c>
      <c r="AV124" s="13" t="s">
        <v>80</v>
      </c>
      <c r="AW124" s="13" t="s">
        <v>33</v>
      </c>
      <c r="AX124" s="13" t="s">
        <v>71</v>
      </c>
      <c r="AY124" s="118" t="s">
        <v>138</v>
      </c>
    </row>
    <row r="125" spans="2:51" s="13" customFormat="1" ht="12">
      <c r="B125" s="319"/>
      <c r="C125" s="320"/>
      <c r="D125" s="317" t="s">
        <v>148</v>
      </c>
      <c r="E125" s="321" t="s">
        <v>3</v>
      </c>
      <c r="F125" s="322" t="s">
        <v>502</v>
      </c>
      <c r="G125" s="320"/>
      <c r="H125" s="323">
        <v>9.375</v>
      </c>
      <c r="I125" s="320"/>
      <c r="J125" s="320"/>
      <c r="K125" s="320"/>
      <c r="L125" s="117"/>
      <c r="M125" s="119"/>
      <c r="N125" s="120"/>
      <c r="O125" s="120"/>
      <c r="P125" s="120"/>
      <c r="Q125" s="120"/>
      <c r="R125" s="120"/>
      <c r="S125" s="120"/>
      <c r="T125" s="121"/>
      <c r="AT125" s="118" t="s">
        <v>148</v>
      </c>
      <c r="AU125" s="118" t="s">
        <v>80</v>
      </c>
      <c r="AV125" s="13" t="s">
        <v>80</v>
      </c>
      <c r="AW125" s="13" t="s">
        <v>33</v>
      </c>
      <c r="AX125" s="13" t="s">
        <v>71</v>
      </c>
      <c r="AY125" s="118" t="s">
        <v>138</v>
      </c>
    </row>
    <row r="126" spans="2:51" s="13" customFormat="1" ht="12">
      <c r="B126" s="319"/>
      <c r="C126" s="320"/>
      <c r="D126" s="317" t="s">
        <v>148</v>
      </c>
      <c r="E126" s="321" t="s">
        <v>3</v>
      </c>
      <c r="F126" s="322" t="s">
        <v>510</v>
      </c>
      <c r="G126" s="320"/>
      <c r="H126" s="323">
        <v>-38.614</v>
      </c>
      <c r="I126" s="320"/>
      <c r="J126" s="320"/>
      <c r="K126" s="320"/>
      <c r="L126" s="117"/>
      <c r="M126" s="119"/>
      <c r="N126" s="120"/>
      <c r="O126" s="120"/>
      <c r="P126" s="120"/>
      <c r="Q126" s="120"/>
      <c r="R126" s="120"/>
      <c r="S126" s="120"/>
      <c r="T126" s="121"/>
      <c r="AT126" s="118" t="s">
        <v>148</v>
      </c>
      <c r="AU126" s="118" t="s">
        <v>80</v>
      </c>
      <c r="AV126" s="13" t="s">
        <v>80</v>
      </c>
      <c r="AW126" s="13" t="s">
        <v>33</v>
      </c>
      <c r="AX126" s="13" t="s">
        <v>71</v>
      </c>
      <c r="AY126" s="118" t="s">
        <v>138</v>
      </c>
    </row>
    <row r="127" spans="2:51" s="14" customFormat="1" ht="12">
      <c r="B127" s="324"/>
      <c r="C127" s="325"/>
      <c r="D127" s="317" t="s">
        <v>148</v>
      </c>
      <c r="E127" s="326" t="s">
        <v>3</v>
      </c>
      <c r="F127" s="327" t="s">
        <v>287</v>
      </c>
      <c r="G127" s="325"/>
      <c r="H127" s="328">
        <v>15.311</v>
      </c>
      <c r="I127" s="325"/>
      <c r="J127" s="325"/>
      <c r="K127" s="325"/>
      <c r="L127" s="122"/>
      <c r="M127" s="124"/>
      <c r="N127" s="125"/>
      <c r="O127" s="125"/>
      <c r="P127" s="125"/>
      <c r="Q127" s="125"/>
      <c r="R127" s="125"/>
      <c r="S127" s="125"/>
      <c r="T127" s="126"/>
      <c r="AT127" s="123" t="s">
        <v>148</v>
      </c>
      <c r="AU127" s="123" t="s">
        <v>80</v>
      </c>
      <c r="AV127" s="14" t="s">
        <v>90</v>
      </c>
      <c r="AW127" s="14" t="s">
        <v>33</v>
      </c>
      <c r="AX127" s="14" t="s">
        <v>78</v>
      </c>
      <c r="AY127" s="123" t="s">
        <v>138</v>
      </c>
    </row>
    <row r="128" spans="1:65" s="2" customFormat="1" ht="48" customHeight="1">
      <c r="A128" s="30"/>
      <c r="B128" s="273"/>
      <c r="C128" s="330" t="s">
        <v>195</v>
      </c>
      <c r="D128" s="330" t="s">
        <v>140</v>
      </c>
      <c r="E128" s="331" t="s">
        <v>243</v>
      </c>
      <c r="F128" s="332" t="s">
        <v>244</v>
      </c>
      <c r="G128" s="333" t="s">
        <v>170</v>
      </c>
      <c r="H128" s="334">
        <v>154.54</v>
      </c>
      <c r="I128" s="108"/>
      <c r="J128" s="335">
        <f>ROUND(I128*H128,2)</f>
        <v>0</v>
      </c>
      <c r="K128" s="332" t="s">
        <v>144</v>
      </c>
      <c r="L128" s="31"/>
      <c r="M128" s="109" t="s">
        <v>3</v>
      </c>
      <c r="N128" s="110" t="s">
        <v>42</v>
      </c>
      <c r="O128" s="49"/>
      <c r="P128" s="111">
        <f>O128*H128</f>
        <v>0</v>
      </c>
      <c r="Q128" s="111">
        <v>0</v>
      </c>
      <c r="R128" s="111">
        <f>Q128*H128</f>
        <v>0</v>
      </c>
      <c r="S128" s="111">
        <v>0</v>
      </c>
      <c r="T128" s="112">
        <f>S128*H128</f>
        <v>0</v>
      </c>
      <c r="U128" s="30"/>
      <c r="V128" s="30"/>
      <c r="W128" s="30"/>
      <c r="X128" s="30"/>
      <c r="Y128" s="30"/>
      <c r="Z128" s="30"/>
      <c r="AA128" s="30"/>
      <c r="AB128" s="30"/>
      <c r="AC128" s="30"/>
      <c r="AD128" s="30"/>
      <c r="AE128" s="30"/>
      <c r="AR128" s="113" t="s">
        <v>90</v>
      </c>
      <c r="AT128" s="113" t="s">
        <v>140</v>
      </c>
      <c r="AU128" s="113" t="s">
        <v>80</v>
      </c>
      <c r="AY128" s="17" t="s">
        <v>138</v>
      </c>
      <c r="BE128" s="114">
        <f>IF(N128="základní",J128,0)</f>
        <v>0</v>
      </c>
      <c r="BF128" s="114">
        <f>IF(N128="snížená",J128,0)</f>
        <v>0</v>
      </c>
      <c r="BG128" s="114">
        <f>IF(N128="zákl. přenesená",J128,0)</f>
        <v>0</v>
      </c>
      <c r="BH128" s="114">
        <f>IF(N128="sníž. přenesená",J128,0)</f>
        <v>0</v>
      </c>
      <c r="BI128" s="114">
        <f>IF(N128="nulová",J128,0)</f>
        <v>0</v>
      </c>
      <c r="BJ128" s="17" t="s">
        <v>78</v>
      </c>
      <c r="BK128" s="114">
        <f>ROUND(I128*H128,2)</f>
        <v>0</v>
      </c>
      <c r="BL128" s="17" t="s">
        <v>90</v>
      </c>
      <c r="BM128" s="113" t="s">
        <v>511</v>
      </c>
    </row>
    <row r="129" spans="1:47" s="2" customFormat="1" ht="115.2">
      <c r="A129" s="30"/>
      <c r="B129" s="273"/>
      <c r="C129" s="275"/>
      <c r="D129" s="317" t="s">
        <v>146</v>
      </c>
      <c r="E129" s="275"/>
      <c r="F129" s="318" t="s">
        <v>246</v>
      </c>
      <c r="G129" s="275"/>
      <c r="H129" s="275"/>
      <c r="I129" s="275"/>
      <c r="J129" s="275"/>
      <c r="K129" s="275"/>
      <c r="L129" s="31"/>
      <c r="M129" s="115"/>
      <c r="N129" s="116"/>
      <c r="O129" s="49"/>
      <c r="P129" s="49"/>
      <c r="Q129" s="49"/>
      <c r="R129" s="49"/>
      <c r="S129" s="49"/>
      <c r="T129" s="50"/>
      <c r="U129" s="30"/>
      <c r="V129" s="30"/>
      <c r="W129" s="30"/>
      <c r="X129" s="30"/>
      <c r="Y129" s="30"/>
      <c r="Z129" s="30"/>
      <c r="AA129" s="30"/>
      <c r="AB129" s="30"/>
      <c r="AC129" s="30"/>
      <c r="AD129" s="30"/>
      <c r="AE129" s="30"/>
      <c r="AT129" s="17" t="s">
        <v>146</v>
      </c>
      <c r="AU129" s="17" t="s">
        <v>80</v>
      </c>
    </row>
    <row r="130" spans="2:51" s="13" customFormat="1" ht="12">
      <c r="B130" s="319"/>
      <c r="C130" s="320"/>
      <c r="D130" s="317" t="s">
        <v>148</v>
      </c>
      <c r="E130" s="321" t="s">
        <v>3</v>
      </c>
      <c r="F130" s="322" t="s">
        <v>487</v>
      </c>
      <c r="G130" s="320"/>
      <c r="H130" s="323">
        <v>147</v>
      </c>
      <c r="I130" s="320"/>
      <c r="J130" s="320"/>
      <c r="K130" s="320"/>
      <c r="L130" s="117"/>
      <c r="M130" s="119"/>
      <c r="N130" s="120"/>
      <c r="O130" s="120"/>
      <c r="P130" s="120"/>
      <c r="Q130" s="120"/>
      <c r="R130" s="120"/>
      <c r="S130" s="120"/>
      <c r="T130" s="121"/>
      <c r="AT130" s="118" t="s">
        <v>148</v>
      </c>
      <c r="AU130" s="118" t="s">
        <v>80</v>
      </c>
      <c r="AV130" s="13" t="s">
        <v>80</v>
      </c>
      <c r="AW130" s="13" t="s">
        <v>33</v>
      </c>
      <c r="AX130" s="13" t="s">
        <v>71</v>
      </c>
      <c r="AY130" s="118" t="s">
        <v>138</v>
      </c>
    </row>
    <row r="131" spans="2:51" s="13" customFormat="1" ht="12">
      <c r="B131" s="319"/>
      <c r="C131" s="320"/>
      <c r="D131" s="317" t="s">
        <v>148</v>
      </c>
      <c r="E131" s="321" t="s">
        <v>3</v>
      </c>
      <c r="F131" s="322" t="s">
        <v>501</v>
      </c>
      <c r="G131" s="320"/>
      <c r="H131" s="323">
        <v>7.54</v>
      </c>
      <c r="I131" s="320"/>
      <c r="J131" s="320"/>
      <c r="K131" s="320"/>
      <c r="L131" s="117"/>
      <c r="M131" s="119"/>
      <c r="N131" s="120"/>
      <c r="O131" s="120"/>
      <c r="P131" s="120"/>
      <c r="Q131" s="120"/>
      <c r="R131" s="120"/>
      <c r="S131" s="120"/>
      <c r="T131" s="121"/>
      <c r="AT131" s="118" t="s">
        <v>148</v>
      </c>
      <c r="AU131" s="118" t="s">
        <v>80</v>
      </c>
      <c r="AV131" s="13" t="s">
        <v>80</v>
      </c>
      <c r="AW131" s="13" t="s">
        <v>33</v>
      </c>
      <c r="AX131" s="13" t="s">
        <v>71</v>
      </c>
      <c r="AY131" s="118" t="s">
        <v>138</v>
      </c>
    </row>
    <row r="132" spans="2:51" s="14" customFormat="1" ht="12">
      <c r="B132" s="324"/>
      <c r="C132" s="325"/>
      <c r="D132" s="317" t="s">
        <v>148</v>
      </c>
      <c r="E132" s="326" t="s">
        <v>3</v>
      </c>
      <c r="F132" s="327" t="s">
        <v>503</v>
      </c>
      <c r="G132" s="325"/>
      <c r="H132" s="328">
        <v>154.54</v>
      </c>
      <c r="I132" s="325"/>
      <c r="J132" s="325"/>
      <c r="K132" s="325"/>
      <c r="L132" s="122"/>
      <c r="M132" s="124"/>
      <c r="N132" s="125"/>
      <c r="O132" s="125"/>
      <c r="P132" s="125"/>
      <c r="Q132" s="125"/>
      <c r="R132" s="125"/>
      <c r="S132" s="125"/>
      <c r="T132" s="126"/>
      <c r="AT132" s="123" t="s">
        <v>148</v>
      </c>
      <c r="AU132" s="123" t="s">
        <v>80</v>
      </c>
      <c r="AV132" s="14" t="s">
        <v>90</v>
      </c>
      <c r="AW132" s="14" t="s">
        <v>33</v>
      </c>
      <c r="AX132" s="14" t="s">
        <v>78</v>
      </c>
      <c r="AY132" s="123" t="s">
        <v>138</v>
      </c>
    </row>
    <row r="133" spans="1:65" s="2" customFormat="1" ht="16.5" customHeight="1">
      <c r="A133" s="30"/>
      <c r="B133" s="273"/>
      <c r="C133" s="330" t="s">
        <v>201</v>
      </c>
      <c r="D133" s="330" t="s">
        <v>140</v>
      </c>
      <c r="E133" s="331" t="s">
        <v>249</v>
      </c>
      <c r="F133" s="332" t="s">
        <v>250</v>
      </c>
      <c r="G133" s="333" t="s">
        <v>170</v>
      </c>
      <c r="H133" s="334">
        <v>15.311</v>
      </c>
      <c r="I133" s="108"/>
      <c r="J133" s="335">
        <f>ROUND(I133*H133,2)</f>
        <v>0</v>
      </c>
      <c r="K133" s="332" t="s">
        <v>144</v>
      </c>
      <c r="L133" s="31"/>
      <c r="M133" s="109" t="s">
        <v>3</v>
      </c>
      <c r="N133" s="110" t="s">
        <v>42</v>
      </c>
      <c r="O133" s="49"/>
      <c r="P133" s="111">
        <f>O133*H133</f>
        <v>0</v>
      </c>
      <c r="Q133" s="111">
        <v>0</v>
      </c>
      <c r="R133" s="111">
        <f>Q133*H133</f>
        <v>0</v>
      </c>
      <c r="S133" s="111">
        <v>0</v>
      </c>
      <c r="T133" s="112">
        <f>S133*H133</f>
        <v>0</v>
      </c>
      <c r="U133" s="30"/>
      <c r="V133" s="30"/>
      <c r="W133" s="30"/>
      <c r="X133" s="30"/>
      <c r="Y133" s="30"/>
      <c r="Z133" s="30"/>
      <c r="AA133" s="30"/>
      <c r="AB133" s="30"/>
      <c r="AC133" s="30"/>
      <c r="AD133" s="30"/>
      <c r="AE133" s="30"/>
      <c r="AR133" s="113" t="s">
        <v>90</v>
      </c>
      <c r="AT133" s="113" t="s">
        <v>140</v>
      </c>
      <c r="AU133" s="113" t="s">
        <v>80</v>
      </c>
      <c r="AY133" s="17" t="s">
        <v>138</v>
      </c>
      <c r="BE133" s="114">
        <f>IF(N133="základní",J133,0)</f>
        <v>0</v>
      </c>
      <c r="BF133" s="114">
        <f>IF(N133="snížená",J133,0)</f>
        <v>0</v>
      </c>
      <c r="BG133" s="114">
        <f>IF(N133="zákl. přenesená",J133,0)</f>
        <v>0</v>
      </c>
      <c r="BH133" s="114">
        <f>IF(N133="sníž. přenesená",J133,0)</f>
        <v>0</v>
      </c>
      <c r="BI133" s="114">
        <f>IF(N133="nulová",J133,0)</f>
        <v>0</v>
      </c>
      <c r="BJ133" s="17" t="s">
        <v>78</v>
      </c>
      <c r="BK133" s="114">
        <f>ROUND(I133*H133,2)</f>
        <v>0</v>
      </c>
      <c r="BL133" s="17" t="s">
        <v>90</v>
      </c>
      <c r="BM133" s="113" t="s">
        <v>512</v>
      </c>
    </row>
    <row r="134" spans="1:47" s="2" customFormat="1" ht="393.6">
      <c r="A134" s="30"/>
      <c r="B134" s="273"/>
      <c r="C134" s="275"/>
      <c r="D134" s="317" t="s">
        <v>146</v>
      </c>
      <c r="E134" s="275"/>
      <c r="F134" s="318" t="s">
        <v>252</v>
      </c>
      <c r="G134" s="275"/>
      <c r="H134" s="275"/>
      <c r="I134" s="275"/>
      <c r="J134" s="275"/>
      <c r="K134" s="275"/>
      <c r="L134" s="31"/>
      <c r="M134" s="115"/>
      <c r="N134" s="116"/>
      <c r="O134" s="49"/>
      <c r="P134" s="49"/>
      <c r="Q134" s="49"/>
      <c r="R134" s="49"/>
      <c r="S134" s="49"/>
      <c r="T134" s="50"/>
      <c r="U134" s="30"/>
      <c r="V134" s="30"/>
      <c r="W134" s="30"/>
      <c r="X134" s="30"/>
      <c r="Y134" s="30"/>
      <c r="Z134" s="30"/>
      <c r="AA134" s="30"/>
      <c r="AB134" s="30"/>
      <c r="AC134" s="30"/>
      <c r="AD134" s="30"/>
      <c r="AE134" s="30"/>
      <c r="AT134" s="17" t="s">
        <v>146</v>
      </c>
      <c r="AU134" s="17" t="s">
        <v>80</v>
      </c>
    </row>
    <row r="135" spans="1:65" s="2" customFormat="1" ht="36" customHeight="1">
      <c r="A135" s="30"/>
      <c r="B135" s="273"/>
      <c r="C135" s="330" t="s">
        <v>207</v>
      </c>
      <c r="D135" s="330" t="s">
        <v>140</v>
      </c>
      <c r="E135" s="331" t="s">
        <v>254</v>
      </c>
      <c r="F135" s="332" t="s">
        <v>255</v>
      </c>
      <c r="G135" s="333" t="s">
        <v>256</v>
      </c>
      <c r="H135" s="334">
        <v>30.622</v>
      </c>
      <c r="I135" s="108"/>
      <c r="J135" s="335">
        <f>ROUND(I135*H135,2)</f>
        <v>0</v>
      </c>
      <c r="K135" s="332" t="s">
        <v>144</v>
      </c>
      <c r="L135" s="31"/>
      <c r="M135" s="109" t="s">
        <v>3</v>
      </c>
      <c r="N135" s="110" t="s">
        <v>42</v>
      </c>
      <c r="O135" s="49"/>
      <c r="P135" s="111">
        <f>O135*H135</f>
        <v>0</v>
      </c>
      <c r="Q135" s="111">
        <v>0</v>
      </c>
      <c r="R135" s="111">
        <f>Q135*H135</f>
        <v>0</v>
      </c>
      <c r="S135" s="111">
        <v>0</v>
      </c>
      <c r="T135" s="112">
        <f>S135*H135</f>
        <v>0</v>
      </c>
      <c r="U135" s="30"/>
      <c r="V135" s="30"/>
      <c r="W135" s="30"/>
      <c r="X135" s="30"/>
      <c r="Y135" s="30"/>
      <c r="Z135" s="30"/>
      <c r="AA135" s="30"/>
      <c r="AB135" s="30"/>
      <c r="AC135" s="30"/>
      <c r="AD135" s="30"/>
      <c r="AE135" s="30"/>
      <c r="AR135" s="113" t="s">
        <v>90</v>
      </c>
      <c r="AT135" s="113" t="s">
        <v>140</v>
      </c>
      <c r="AU135" s="113" t="s">
        <v>80</v>
      </c>
      <c r="AY135" s="17" t="s">
        <v>138</v>
      </c>
      <c r="BE135" s="114">
        <f>IF(N135="základní",J135,0)</f>
        <v>0</v>
      </c>
      <c r="BF135" s="114">
        <f>IF(N135="snížená",J135,0)</f>
        <v>0</v>
      </c>
      <c r="BG135" s="114">
        <f>IF(N135="zákl. přenesená",J135,0)</f>
        <v>0</v>
      </c>
      <c r="BH135" s="114">
        <f>IF(N135="sníž. přenesená",J135,0)</f>
        <v>0</v>
      </c>
      <c r="BI135" s="114">
        <f>IF(N135="nulová",J135,0)</f>
        <v>0</v>
      </c>
      <c r="BJ135" s="17" t="s">
        <v>78</v>
      </c>
      <c r="BK135" s="114">
        <f>ROUND(I135*H135,2)</f>
        <v>0</v>
      </c>
      <c r="BL135" s="17" t="s">
        <v>90</v>
      </c>
      <c r="BM135" s="113" t="s">
        <v>513</v>
      </c>
    </row>
    <row r="136" spans="1:47" s="2" customFormat="1" ht="38.4">
      <c r="A136" s="30"/>
      <c r="B136" s="273"/>
      <c r="C136" s="275"/>
      <c r="D136" s="317" t="s">
        <v>146</v>
      </c>
      <c r="E136" s="275"/>
      <c r="F136" s="318" t="s">
        <v>258</v>
      </c>
      <c r="G136" s="275"/>
      <c r="H136" s="275"/>
      <c r="I136" s="275"/>
      <c r="J136" s="275"/>
      <c r="K136" s="275"/>
      <c r="L136" s="31"/>
      <c r="M136" s="115"/>
      <c r="N136" s="116"/>
      <c r="O136" s="49"/>
      <c r="P136" s="49"/>
      <c r="Q136" s="49"/>
      <c r="R136" s="49"/>
      <c r="S136" s="49"/>
      <c r="T136" s="50"/>
      <c r="U136" s="30"/>
      <c r="V136" s="30"/>
      <c r="W136" s="30"/>
      <c r="X136" s="30"/>
      <c r="Y136" s="30"/>
      <c r="Z136" s="30"/>
      <c r="AA136" s="30"/>
      <c r="AB136" s="30"/>
      <c r="AC136" s="30"/>
      <c r="AD136" s="30"/>
      <c r="AE136" s="30"/>
      <c r="AT136" s="17" t="s">
        <v>146</v>
      </c>
      <c r="AU136" s="17" t="s">
        <v>80</v>
      </c>
    </row>
    <row r="137" spans="2:51" s="13" customFormat="1" ht="12">
      <c r="B137" s="319"/>
      <c r="C137" s="320"/>
      <c r="D137" s="317" t="s">
        <v>148</v>
      </c>
      <c r="E137" s="321" t="s">
        <v>3</v>
      </c>
      <c r="F137" s="322" t="s">
        <v>514</v>
      </c>
      <c r="G137" s="320"/>
      <c r="H137" s="323">
        <v>30.622</v>
      </c>
      <c r="I137" s="320"/>
      <c r="J137" s="320"/>
      <c r="K137" s="320"/>
      <c r="L137" s="117"/>
      <c r="M137" s="119"/>
      <c r="N137" s="120"/>
      <c r="O137" s="120"/>
      <c r="P137" s="120"/>
      <c r="Q137" s="120"/>
      <c r="R137" s="120"/>
      <c r="S137" s="120"/>
      <c r="T137" s="121"/>
      <c r="AT137" s="118" t="s">
        <v>148</v>
      </c>
      <c r="AU137" s="118" t="s">
        <v>80</v>
      </c>
      <c r="AV137" s="13" t="s">
        <v>80</v>
      </c>
      <c r="AW137" s="13" t="s">
        <v>33</v>
      </c>
      <c r="AX137" s="13" t="s">
        <v>78</v>
      </c>
      <c r="AY137" s="118" t="s">
        <v>138</v>
      </c>
    </row>
    <row r="138" spans="1:65" s="2" customFormat="1" ht="36" customHeight="1">
      <c r="A138" s="30"/>
      <c r="B138" s="273"/>
      <c r="C138" s="330" t="s">
        <v>212</v>
      </c>
      <c r="D138" s="330" t="s">
        <v>140</v>
      </c>
      <c r="E138" s="331" t="s">
        <v>515</v>
      </c>
      <c r="F138" s="332" t="s">
        <v>516</v>
      </c>
      <c r="G138" s="333" t="s">
        <v>170</v>
      </c>
      <c r="H138" s="334">
        <v>38.614</v>
      </c>
      <c r="I138" s="108"/>
      <c r="J138" s="335">
        <f>ROUND(I138*H138,2)</f>
        <v>0</v>
      </c>
      <c r="K138" s="332" t="s">
        <v>144</v>
      </c>
      <c r="L138" s="31"/>
      <c r="M138" s="109" t="s">
        <v>3</v>
      </c>
      <c r="N138" s="110" t="s">
        <v>42</v>
      </c>
      <c r="O138" s="49"/>
      <c r="P138" s="111">
        <f>O138*H138</f>
        <v>0</v>
      </c>
      <c r="Q138" s="111">
        <v>0</v>
      </c>
      <c r="R138" s="111">
        <f>Q138*H138</f>
        <v>0</v>
      </c>
      <c r="S138" s="111">
        <v>0</v>
      </c>
      <c r="T138" s="112">
        <f>S138*H138</f>
        <v>0</v>
      </c>
      <c r="U138" s="30"/>
      <c r="V138" s="30"/>
      <c r="W138" s="30"/>
      <c r="X138" s="30"/>
      <c r="Y138" s="30"/>
      <c r="Z138" s="30"/>
      <c r="AA138" s="30"/>
      <c r="AB138" s="30"/>
      <c r="AC138" s="30"/>
      <c r="AD138" s="30"/>
      <c r="AE138" s="30"/>
      <c r="AR138" s="113" t="s">
        <v>90</v>
      </c>
      <c r="AT138" s="113" t="s">
        <v>140</v>
      </c>
      <c r="AU138" s="113" t="s">
        <v>80</v>
      </c>
      <c r="AY138" s="17" t="s">
        <v>138</v>
      </c>
      <c r="BE138" s="114">
        <f>IF(N138="základní",J138,0)</f>
        <v>0</v>
      </c>
      <c r="BF138" s="114">
        <f>IF(N138="snížená",J138,0)</f>
        <v>0</v>
      </c>
      <c r="BG138" s="114">
        <f>IF(N138="zákl. přenesená",J138,0)</f>
        <v>0</v>
      </c>
      <c r="BH138" s="114">
        <f>IF(N138="sníž. přenesená",J138,0)</f>
        <v>0</v>
      </c>
      <c r="BI138" s="114">
        <f>IF(N138="nulová",J138,0)</f>
        <v>0</v>
      </c>
      <c r="BJ138" s="17" t="s">
        <v>78</v>
      </c>
      <c r="BK138" s="114">
        <f>ROUND(I138*H138,2)</f>
        <v>0</v>
      </c>
      <c r="BL138" s="17" t="s">
        <v>90</v>
      </c>
      <c r="BM138" s="113" t="s">
        <v>517</v>
      </c>
    </row>
    <row r="139" spans="1:47" s="2" customFormat="1" ht="409.6">
      <c r="A139" s="30"/>
      <c r="B139" s="273"/>
      <c r="C139" s="275"/>
      <c r="D139" s="317" t="s">
        <v>146</v>
      </c>
      <c r="E139" s="275"/>
      <c r="F139" s="329" t="s">
        <v>518</v>
      </c>
      <c r="G139" s="275"/>
      <c r="H139" s="275"/>
      <c r="I139" s="275"/>
      <c r="J139" s="275"/>
      <c r="K139" s="275"/>
      <c r="L139" s="31"/>
      <c r="M139" s="115"/>
      <c r="N139" s="116"/>
      <c r="O139" s="49"/>
      <c r="P139" s="49"/>
      <c r="Q139" s="49"/>
      <c r="R139" s="49"/>
      <c r="S139" s="49"/>
      <c r="T139" s="50"/>
      <c r="U139" s="30"/>
      <c r="V139" s="30"/>
      <c r="W139" s="30"/>
      <c r="X139" s="30"/>
      <c r="Y139" s="30"/>
      <c r="Z139" s="30"/>
      <c r="AA139" s="30"/>
      <c r="AB139" s="30"/>
      <c r="AC139" s="30"/>
      <c r="AD139" s="30"/>
      <c r="AE139" s="30"/>
      <c r="AT139" s="17" t="s">
        <v>146</v>
      </c>
      <c r="AU139" s="17" t="s">
        <v>80</v>
      </c>
    </row>
    <row r="140" spans="2:51" s="13" customFormat="1" ht="12">
      <c r="B140" s="319"/>
      <c r="C140" s="320"/>
      <c r="D140" s="317" t="s">
        <v>148</v>
      </c>
      <c r="E140" s="321" t="s">
        <v>3</v>
      </c>
      <c r="F140" s="322" t="s">
        <v>493</v>
      </c>
      <c r="G140" s="320"/>
      <c r="H140" s="323">
        <v>44.55</v>
      </c>
      <c r="I140" s="320"/>
      <c r="J140" s="320"/>
      <c r="K140" s="320"/>
      <c r="L140" s="117"/>
      <c r="M140" s="119"/>
      <c r="N140" s="120"/>
      <c r="O140" s="120"/>
      <c r="P140" s="120"/>
      <c r="Q140" s="120"/>
      <c r="R140" s="120"/>
      <c r="S140" s="120"/>
      <c r="T140" s="121"/>
      <c r="AT140" s="118" t="s">
        <v>148</v>
      </c>
      <c r="AU140" s="118" t="s">
        <v>80</v>
      </c>
      <c r="AV140" s="13" t="s">
        <v>80</v>
      </c>
      <c r="AW140" s="13" t="s">
        <v>33</v>
      </c>
      <c r="AX140" s="13" t="s">
        <v>71</v>
      </c>
      <c r="AY140" s="118" t="s">
        <v>138</v>
      </c>
    </row>
    <row r="141" spans="2:51" s="13" customFormat="1" ht="12">
      <c r="B141" s="319"/>
      <c r="C141" s="320"/>
      <c r="D141" s="317" t="s">
        <v>148</v>
      </c>
      <c r="E141" s="321" t="s">
        <v>3</v>
      </c>
      <c r="F141" s="322" t="s">
        <v>519</v>
      </c>
      <c r="G141" s="320"/>
      <c r="H141" s="323">
        <v>-13.5</v>
      </c>
      <c r="I141" s="320"/>
      <c r="J141" s="320"/>
      <c r="K141" s="320"/>
      <c r="L141" s="117"/>
      <c r="M141" s="119"/>
      <c r="N141" s="120"/>
      <c r="O141" s="120"/>
      <c r="P141" s="120"/>
      <c r="Q141" s="120"/>
      <c r="R141" s="120"/>
      <c r="S141" s="120"/>
      <c r="T141" s="121"/>
      <c r="AT141" s="118" t="s">
        <v>148</v>
      </c>
      <c r="AU141" s="118" t="s">
        <v>80</v>
      </c>
      <c r="AV141" s="13" t="s">
        <v>80</v>
      </c>
      <c r="AW141" s="13" t="s">
        <v>33</v>
      </c>
      <c r="AX141" s="13" t="s">
        <v>71</v>
      </c>
      <c r="AY141" s="118" t="s">
        <v>138</v>
      </c>
    </row>
    <row r="142" spans="2:51" s="13" customFormat="1" ht="12">
      <c r="B142" s="319"/>
      <c r="C142" s="320"/>
      <c r="D142" s="317" t="s">
        <v>148</v>
      </c>
      <c r="E142" s="321" t="s">
        <v>3</v>
      </c>
      <c r="F142" s="322" t="s">
        <v>520</v>
      </c>
      <c r="G142" s="320"/>
      <c r="H142" s="323">
        <v>7.564</v>
      </c>
      <c r="I142" s="320"/>
      <c r="J142" s="320"/>
      <c r="K142" s="320"/>
      <c r="L142" s="117"/>
      <c r="M142" s="119"/>
      <c r="N142" s="120"/>
      <c r="O142" s="120"/>
      <c r="P142" s="120"/>
      <c r="Q142" s="120"/>
      <c r="R142" s="120"/>
      <c r="S142" s="120"/>
      <c r="T142" s="121"/>
      <c r="AT142" s="118" t="s">
        <v>148</v>
      </c>
      <c r="AU142" s="118" t="s">
        <v>80</v>
      </c>
      <c r="AV142" s="13" t="s">
        <v>80</v>
      </c>
      <c r="AW142" s="13" t="s">
        <v>33</v>
      </c>
      <c r="AX142" s="13" t="s">
        <v>71</v>
      </c>
      <c r="AY142" s="118" t="s">
        <v>138</v>
      </c>
    </row>
    <row r="143" spans="2:51" s="14" customFormat="1" ht="12">
      <c r="B143" s="324"/>
      <c r="C143" s="325"/>
      <c r="D143" s="317" t="s">
        <v>148</v>
      </c>
      <c r="E143" s="326" t="s">
        <v>3</v>
      </c>
      <c r="F143" s="327" t="s">
        <v>287</v>
      </c>
      <c r="G143" s="325"/>
      <c r="H143" s="328">
        <v>38.614</v>
      </c>
      <c r="I143" s="325"/>
      <c r="J143" s="325"/>
      <c r="K143" s="325"/>
      <c r="L143" s="122"/>
      <c r="M143" s="124"/>
      <c r="N143" s="125"/>
      <c r="O143" s="125"/>
      <c r="P143" s="125"/>
      <c r="Q143" s="125"/>
      <c r="R143" s="125"/>
      <c r="S143" s="125"/>
      <c r="T143" s="126"/>
      <c r="AT143" s="123" t="s">
        <v>148</v>
      </c>
      <c r="AU143" s="123" t="s">
        <v>80</v>
      </c>
      <c r="AV143" s="14" t="s">
        <v>90</v>
      </c>
      <c r="AW143" s="14" t="s">
        <v>33</v>
      </c>
      <c r="AX143" s="14" t="s">
        <v>78</v>
      </c>
      <c r="AY143" s="123" t="s">
        <v>138</v>
      </c>
    </row>
    <row r="144" spans="1:65" s="2" customFormat="1" ht="60" customHeight="1">
      <c r="A144" s="30"/>
      <c r="B144" s="273"/>
      <c r="C144" s="330" t="s">
        <v>9</v>
      </c>
      <c r="D144" s="330" t="s">
        <v>140</v>
      </c>
      <c r="E144" s="331" t="s">
        <v>521</v>
      </c>
      <c r="F144" s="332" t="s">
        <v>522</v>
      </c>
      <c r="G144" s="333" t="s">
        <v>170</v>
      </c>
      <c r="H144" s="334">
        <v>17.38</v>
      </c>
      <c r="I144" s="108"/>
      <c r="J144" s="335">
        <f>ROUND(I144*H144,2)</f>
        <v>0</v>
      </c>
      <c r="K144" s="332" t="s">
        <v>144</v>
      </c>
      <c r="L144" s="31"/>
      <c r="M144" s="109" t="s">
        <v>3</v>
      </c>
      <c r="N144" s="110" t="s">
        <v>42</v>
      </c>
      <c r="O144" s="49"/>
      <c r="P144" s="111">
        <f>O144*H144</f>
        <v>0</v>
      </c>
      <c r="Q144" s="111">
        <v>0</v>
      </c>
      <c r="R144" s="111">
        <f>Q144*H144</f>
        <v>0</v>
      </c>
      <c r="S144" s="111">
        <v>0</v>
      </c>
      <c r="T144" s="112">
        <f>S144*H144</f>
        <v>0</v>
      </c>
      <c r="U144" s="30"/>
      <c r="V144" s="30"/>
      <c r="W144" s="30"/>
      <c r="X144" s="30"/>
      <c r="Y144" s="30"/>
      <c r="Z144" s="30"/>
      <c r="AA144" s="30"/>
      <c r="AB144" s="30"/>
      <c r="AC144" s="30"/>
      <c r="AD144" s="30"/>
      <c r="AE144" s="30"/>
      <c r="AR144" s="113" t="s">
        <v>90</v>
      </c>
      <c r="AT144" s="113" t="s">
        <v>140</v>
      </c>
      <c r="AU144" s="113" t="s">
        <v>80</v>
      </c>
      <c r="AY144" s="17" t="s">
        <v>138</v>
      </c>
      <c r="BE144" s="114">
        <f>IF(N144="základní",J144,0)</f>
        <v>0</v>
      </c>
      <c r="BF144" s="114">
        <f>IF(N144="snížená",J144,0)</f>
        <v>0</v>
      </c>
      <c r="BG144" s="114">
        <f>IF(N144="zákl. přenesená",J144,0)</f>
        <v>0</v>
      </c>
      <c r="BH144" s="114">
        <f>IF(N144="sníž. přenesená",J144,0)</f>
        <v>0</v>
      </c>
      <c r="BI144" s="114">
        <f>IF(N144="nulová",J144,0)</f>
        <v>0</v>
      </c>
      <c r="BJ144" s="17" t="s">
        <v>78</v>
      </c>
      <c r="BK144" s="114">
        <f>ROUND(I144*H144,2)</f>
        <v>0</v>
      </c>
      <c r="BL144" s="17" t="s">
        <v>90</v>
      </c>
      <c r="BM144" s="113" t="s">
        <v>523</v>
      </c>
    </row>
    <row r="145" spans="1:47" s="2" customFormat="1" ht="144">
      <c r="A145" s="30"/>
      <c r="B145" s="273"/>
      <c r="C145" s="275"/>
      <c r="D145" s="317" t="s">
        <v>146</v>
      </c>
      <c r="E145" s="275"/>
      <c r="F145" s="318" t="s">
        <v>524</v>
      </c>
      <c r="G145" s="275"/>
      <c r="H145" s="275"/>
      <c r="I145" s="275"/>
      <c r="J145" s="275"/>
      <c r="K145" s="275"/>
      <c r="L145" s="31"/>
      <c r="M145" s="115"/>
      <c r="N145" s="116"/>
      <c r="O145" s="49"/>
      <c r="P145" s="49"/>
      <c r="Q145" s="49"/>
      <c r="R145" s="49"/>
      <c r="S145" s="49"/>
      <c r="T145" s="50"/>
      <c r="U145" s="30"/>
      <c r="V145" s="30"/>
      <c r="W145" s="30"/>
      <c r="X145" s="30"/>
      <c r="Y145" s="30"/>
      <c r="Z145" s="30"/>
      <c r="AA145" s="30"/>
      <c r="AB145" s="30"/>
      <c r="AC145" s="30"/>
      <c r="AD145" s="30"/>
      <c r="AE145" s="30"/>
      <c r="AT145" s="17" t="s">
        <v>146</v>
      </c>
      <c r="AU145" s="17" t="s">
        <v>80</v>
      </c>
    </row>
    <row r="146" spans="2:51" s="13" customFormat="1" ht="12">
      <c r="B146" s="319"/>
      <c r="C146" s="320"/>
      <c r="D146" s="317" t="s">
        <v>148</v>
      </c>
      <c r="E146" s="321" t="s">
        <v>3</v>
      </c>
      <c r="F146" s="322" t="s">
        <v>525</v>
      </c>
      <c r="G146" s="320"/>
      <c r="H146" s="323">
        <v>17.38</v>
      </c>
      <c r="I146" s="320"/>
      <c r="J146" s="320"/>
      <c r="K146" s="320"/>
      <c r="L146" s="117"/>
      <c r="M146" s="119"/>
      <c r="N146" s="120"/>
      <c r="O146" s="120"/>
      <c r="P146" s="120"/>
      <c r="Q146" s="120"/>
      <c r="R146" s="120"/>
      <c r="S146" s="120"/>
      <c r="T146" s="121"/>
      <c r="AT146" s="118" t="s">
        <v>148</v>
      </c>
      <c r="AU146" s="118" t="s">
        <v>80</v>
      </c>
      <c r="AV146" s="13" t="s">
        <v>80</v>
      </c>
      <c r="AW146" s="13" t="s">
        <v>33</v>
      </c>
      <c r="AX146" s="13" t="s">
        <v>78</v>
      </c>
      <c r="AY146" s="118" t="s">
        <v>138</v>
      </c>
    </row>
    <row r="147" spans="1:65" s="2" customFormat="1" ht="16.5" customHeight="1">
      <c r="A147" s="30"/>
      <c r="B147" s="273"/>
      <c r="C147" s="336" t="s">
        <v>219</v>
      </c>
      <c r="D147" s="336" t="s">
        <v>267</v>
      </c>
      <c r="E147" s="337" t="s">
        <v>526</v>
      </c>
      <c r="F147" s="338" t="s">
        <v>527</v>
      </c>
      <c r="G147" s="339" t="s">
        <v>256</v>
      </c>
      <c r="H147" s="340">
        <v>34.76</v>
      </c>
      <c r="I147" s="127"/>
      <c r="J147" s="341">
        <f>ROUND(I147*H147,2)</f>
        <v>0</v>
      </c>
      <c r="K147" s="338" t="s">
        <v>144</v>
      </c>
      <c r="L147" s="128"/>
      <c r="M147" s="129" t="s">
        <v>3</v>
      </c>
      <c r="N147" s="130" t="s">
        <v>42</v>
      </c>
      <c r="O147" s="49"/>
      <c r="P147" s="111">
        <f>O147*H147</f>
        <v>0</v>
      </c>
      <c r="Q147" s="111">
        <v>1</v>
      </c>
      <c r="R147" s="111">
        <f>Q147*H147</f>
        <v>34.76</v>
      </c>
      <c r="S147" s="111">
        <v>0</v>
      </c>
      <c r="T147" s="112">
        <f>S147*H147</f>
        <v>0</v>
      </c>
      <c r="U147" s="30"/>
      <c r="V147" s="30"/>
      <c r="W147" s="30"/>
      <c r="X147" s="30"/>
      <c r="Y147" s="30"/>
      <c r="Z147" s="30"/>
      <c r="AA147" s="30"/>
      <c r="AB147" s="30"/>
      <c r="AC147" s="30"/>
      <c r="AD147" s="30"/>
      <c r="AE147" s="30"/>
      <c r="AR147" s="113" t="s">
        <v>181</v>
      </c>
      <c r="AT147" s="113" t="s">
        <v>267</v>
      </c>
      <c r="AU147" s="113" t="s">
        <v>80</v>
      </c>
      <c r="AY147" s="17" t="s">
        <v>138</v>
      </c>
      <c r="BE147" s="114">
        <f>IF(N147="základní",J147,0)</f>
        <v>0</v>
      </c>
      <c r="BF147" s="114">
        <f>IF(N147="snížená",J147,0)</f>
        <v>0</v>
      </c>
      <c r="BG147" s="114">
        <f>IF(N147="zákl. přenesená",J147,0)</f>
        <v>0</v>
      </c>
      <c r="BH147" s="114">
        <f>IF(N147="sníž. přenesená",J147,0)</f>
        <v>0</v>
      </c>
      <c r="BI147" s="114">
        <f>IF(N147="nulová",J147,0)</f>
        <v>0</v>
      </c>
      <c r="BJ147" s="17" t="s">
        <v>78</v>
      </c>
      <c r="BK147" s="114">
        <f>ROUND(I147*H147,2)</f>
        <v>0</v>
      </c>
      <c r="BL147" s="17" t="s">
        <v>90</v>
      </c>
      <c r="BM147" s="113" t="s">
        <v>528</v>
      </c>
    </row>
    <row r="148" spans="2:51" s="13" customFormat="1" ht="12">
      <c r="B148" s="319"/>
      <c r="C148" s="320"/>
      <c r="D148" s="317" t="s">
        <v>148</v>
      </c>
      <c r="E148" s="320"/>
      <c r="F148" s="322" t="s">
        <v>529</v>
      </c>
      <c r="G148" s="320"/>
      <c r="H148" s="323">
        <v>34.76</v>
      </c>
      <c r="I148" s="320"/>
      <c r="J148" s="320"/>
      <c r="K148" s="320"/>
      <c r="L148" s="117"/>
      <c r="M148" s="119"/>
      <c r="N148" s="120"/>
      <c r="O148" s="120"/>
      <c r="P148" s="120"/>
      <c r="Q148" s="120"/>
      <c r="R148" s="120"/>
      <c r="S148" s="120"/>
      <c r="T148" s="121"/>
      <c r="AT148" s="118" t="s">
        <v>148</v>
      </c>
      <c r="AU148" s="118" t="s">
        <v>80</v>
      </c>
      <c r="AV148" s="13" t="s">
        <v>80</v>
      </c>
      <c r="AW148" s="13" t="s">
        <v>4</v>
      </c>
      <c r="AX148" s="13" t="s">
        <v>78</v>
      </c>
      <c r="AY148" s="118" t="s">
        <v>138</v>
      </c>
    </row>
    <row r="149" spans="1:65" s="2" customFormat="1" ht="36" customHeight="1">
      <c r="A149" s="30"/>
      <c r="B149" s="273"/>
      <c r="C149" s="330" t="s">
        <v>223</v>
      </c>
      <c r="D149" s="330" t="s">
        <v>140</v>
      </c>
      <c r="E149" s="331" t="s">
        <v>530</v>
      </c>
      <c r="F149" s="332" t="s">
        <v>531</v>
      </c>
      <c r="G149" s="333" t="s">
        <v>143</v>
      </c>
      <c r="H149" s="334">
        <v>26.9</v>
      </c>
      <c r="I149" s="108"/>
      <c r="J149" s="335">
        <f>ROUND(I149*H149,2)</f>
        <v>0</v>
      </c>
      <c r="K149" s="332" t="s">
        <v>144</v>
      </c>
      <c r="L149" s="31"/>
      <c r="M149" s="109" t="s">
        <v>3</v>
      </c>
      <c r="N149" s="110" t="s">
        <v>42</v>
      </c>
      <c r="O149" s="49"/>
      <c r="P149" s="111">
        <f>O149*H149</f>
        <v>0</v>
      </c>
      <c r="Q149" s="111">
        <v>0</v>
      </c>
      <c r="R149" s="111">
        <f>Q149*H149</f>
        <v>0</v>
      </c>
      <c r="S149" s="111">
        <v>0</v>
      </c>
      <c r="T149" s="112">
        <f>S149*H149</f>
        <v>0</v>
      </c>
      <c r="U149" s="30"/>
      <c r="V149" s="30"/>
      <c r="W149" s="30"/>
      <c r="X149" s="30"/>
      <c r="Y149" s="30"/>
      <c r="Z149" s="30"/>
      <c r="AA149" s="30"/>
      <c r="AB149" s="30"/>
      <c r="AC149" s="30"/>
      <c r="AD149" s="30"/>
      <c r="AE149" s="30"/>
      <c r="AR149" s="113" t="s">
        <v>90</v>
      </c>
      <c r="AT149" s="113" t="s">
        <v>140</v>
      </c>
      <c r="AU149" s="113" t="s">
        <v>80</v>
      </c>
      <c r="AY149" s="17" t="s">
        <v>138</v>
      </c>
      <c r="BE149" s="114">
        <f>IF(N149="základní",J149,0)</f>
        <v>0</v>
      </c>
      <c r="BF149" s="114">
        <f>IF(N149="snížená",J149,0)</f>
        <v>0</v>
      </c>
      <c r="BG149" s="114">
        <f>IF(N149="zákl. přenesená",J149,0)</f>
        <v>0</v>
      </c>
      <c r="BH149" s="114">
        <f>IF(N149="sníž. přenesená",J149,0)</f>
        <v>0</v>
      </c>
      <c r="BI149" s="114">
        <f>IF(N149="nulová",J149,0)</f>
        <v>0</v>
      </c>
      <c r="BJ149" s="17" t="s">
        <v>78</v>
      </c>
      <c r="BK149" s="114">
        <f>ROUND(I149*H149,2)</f>
        <v>0</v>
      </c>
      <c r="BL149" s="17" t="s">
        <v>90</v>
      </c>
      <c r="BM149" s="113" t="s">
        <v>532</v>
      </c>
    </row>
    <row r="150" spans="1:47" s="2" customFormat="1" ht="153.6">
      <c r="A150" s="30"/>
      <c r="B150" s="273"/>
      <c r="C150" s="275"/>
      <c r="D150" s="317" t="s">
        <v>146</v>
      </c>
      <c r="E150" s="275"/>
      <c r="F150" s="318" t="s">
        <v>533</v>
      </c>
      <c r="G150" s="275"/>
      <c r="H150" s="275"/>
      <c r="I150" s="275"/>
      <c r="J150" s="275"/>
      <c r="K150" s="275"/>
      <c r="L150" s="31"/>
      <c r="M150" s="115"/>
      <c r="N150" s="116"/>
      <c r="O150" s="49"/>
      <c r="P150" s="49"/>
      <c r="Q150" s="49"/>
      <c r="R150" s="49"/>
      <c r="S150" s="49"/>
      <c r="T150" s="50"/>
      <c r="U150" s="30"/>
      <c r="V150" s="30"/>
      <c r="W150" s="30"/>
      <c r="X150" s="30"/>
      <c r="Y150" s="30"/>
      <c r="Z150" s="30"/>
      <c r="AA150" s="30"/>
      <c r="AB150" s="30"/>
      <c r="AC150" s="30"/>
      <c r="AD150" s="30"/>
      <c r="AE150" s="30"/>
      <c r="AT150" s="17" t="s">
        <v>146</v>
      </c>
      <c r="AU150" s="17" t="s">
        <v>80</v>
      </c>
    </row>
    <row r="151" spans="2:51" s="13" customFormat="1" ht="12">
      <c r="B151" s="319"/>
      <c r="C151" s="320"/>
      <c r="D151" s="317" t="s">
        <v>148</v>
      </c>
      <c r="E151" s="321" t="s">
        <v>3</v>
      </c>
      <c r="F151" s="322" t="s">
        <v>534</v>
      </c>
      <c r="G151" s="320"/>
      <c r="H151" s="323">
        <v>26.9</v>
      </c>
      <c r="I151" s="320"/>
      <c r="J151" s="320"/>
      <c r="K151" s="320"/>
      <c r="L151" s="117"/>
      <c r="M151" s="119"/>
      <c r="N151" s="120"/>
      <c r="O151" s="120"/>
      <c r="P151" s="120"/>
      <c r="Q151" s="120"/>
      <c r="R151" s="120"/>
      <c r="S151" s="120"/>
      <c r="T151" s="121"/>
      <c r="AT151" s="118" t="s">
        <v>148</v>
      </c>
      <c r="AU151" s="118" t="s">
        <v>80</v>
      </c>
      <c r="AV151" s="13" t="s">
        <v>80</v>
      </c>
      <c r="AW151" s="13" t="s">
        <v>33</v>
      </c>
      <c r="AX151" s="13" t="s">
        <v>78</v>
      </c>
      <c r="AY151" s="118" t="s">
        <v>138</v>
      </c>
    </row>
    <row r="152" spans="2:63" s="12" customFormat="1" ht="22.95" customHeight="1">
      <c r="B152" s="310"/>
      <c r="C152" s="311"/>
      <c r="D152" s="312" t="s">
        <v>70</v>
      </c>
      <c r="E152" s="315" t="s">
        <v>87</v>
      </c>
      <c r="F152" s="315" t="s">
        <v>393</v>
      </c>
      <c r="G152" s="311"/>
      <c r="H152" s="311"/>
      <c r="I152" s="311"/>
      <c r="J152" s="316">
        <f>BK152</f>
        <v>0</v>
      </c>
      <c r="K152" s="311"/>
      <c r="L152" s="100"/>
      <c r="M152" s="102"/>
      <c r="N152" s="103"/>
      <c r="O152" s="103"/>
      <c r="P152" s="104">
        <f>SUM(P153:P172)</f>
        <v>0</v>
      </c>
      <c r="Q152" s="103"/>
      <c r="R152" s="104">
        <f>SUM(R153:R172)</f>
        <v>0.41287077999999994</v>
      </c>
      <c r="S152" s="103"/>
      <c r="T152" s="105">
        <f>SUM(T153:T172)</f>
        <v>0</v>
      </c>
      <c r="AR152" s="101" t="s">
        <v>78</v>
      </c>
      <c r="AT152" s="106" t="s">
        <v>70</v>
      </c>
      <c r="AU152" s="106" t="s">
        <v>78</v>
      </c>
      <c r="AY152" s="101" t="s">
        <v>138</v>
      </c>
      <c r="BK152" s="107">
        <f>SUM(BK153:BK172)</f>
        <v>0</v>
      </c>
    </row>
    <row r="153" spans="1:65" s="2" customFormat="1" ht="24" customHeight="1">
      <c r="A153" s="30"/>
      <c r="B153" s="273"/>
      <c r="C153" s="330" t="s">
        <v>227</v>
      </c>
      <c r="D153" s="330" t="s">
        <v>140</v>
      </c>
      <c r="E153" s="331" t="s">
        <v>394</v>
      </c>
      <c r="F153" s="332" t="s">
        <v>395</v>
      </c>
      <c r="G153" s="333" t="s">
        <v>170</v>
      </c>
      <c r="H153" s="334">
        <v>4.074</v>
      </c>
      <c r="I153" s="108"/>
      <c r="J153" s="335">
        <f>ROUND(I153*H153,2)</f>
        <v>0</v>
      </c>
      <c r="K153" s="332" t="s">
        <v>144</v>
      </c>
      <c r="L153" s="31"/>
      <c r="M153" s="109" t="s">
        <v>3</v>
      </c>
      <c r="N153" s="110" t="s">
        <v>42</v>
      </c>
      <c r="O153" s="49"/>
      <c r="P153" s="111">
        <f>O153*H153</f>
        <v>0</v>
      </c>
      <c r="Q153" s="111">
        <v>0.07955</v>
      </c>
      <c r="R153" s="111">
        <f>Q153*H153</f>
        <v>0.32408669999999995</v>
      </c>
      <c r="S153" s="111">
        <v>0</v>
      </c>
      <c r="T153" s="112">
        <f>S153*H153</f>
        <v>0</v>
      </c>
      <c r="U153" s="30"/>
      <c r="V153" s="30"/>
      <c r="W153" s="30"/>
      <c r="X153" s="30"/>
      <c r="Y153" s="30"/>
      <c r="Z153" s="30"/>
      <c r="AA153" s="30"/>
      <c r="AB153" s="30"/>
      <c r="AC153" s="30"/>
      <c r="AD153" s="30"/>
      <c r="AE153" s="30"/>
      <c r="AR153" s="113" t="s">
        <v>90</v>
      </c>
      <c r="AT153" s="113" t="s">
        <v>140</v>
      </c>
      <c r="AU153" s="113" t="s">
        <v>80</v>
      </c>
      <c r="AY153" s="17" t="s">
        <v>138</v>
      </c>
      <c r="BE153" s="114">
        <f>IF(N153="základní",J153,0)</f>
        <v>0</v>
      </c>
      <c r="BF153" s="114">
        <f>IF(N153="snížená",J153,0)</f>
        <v>0</v>
      </c>
      <c r="BG153" s="114">
        <f>IF(N153="zákl. přenesená",J153,0)</f>
        <v>0</v>
      </c>
      <c r="BH153" s="114">
        <f>IF(N153="sníž. přenesená",J153,0)</f>
        <v>0</v>
      </c>
      <c r="BI153" s="114">
        <f>IF(N153="nulová",J153,0)</f>
        <v>0</v>
      </c>
      <c r="BJ153" s="17" t="s">
        <v>78</v>
      </c>
      <c r="BK153" s="114">
        <f>ROUND(I153*H153,2)</f>
        <v>0</v>
      </c>
      <c r="BL153" s="17" t="s">
        <v>90</v>
      </c>
      <c r="BM153" s="113" t="s">
        <v>535</v>
      </c>
    </row>
    <row r="154" spans="1:47" s="2" customFormat="1" ht="268.8">
      <c r="A154" s="30"/>
      <c r="B154" s="273"/>
      <c r="C154" s="275"/>
      <c r="D154" s="317" t="s">
        <v>146</v>
      </c>
      <c r="E154" s="275"/>
      <c r="F154" s="318" t="s">
        <v>397</v>
      </c>
      <c r="G154" s="275"/>
      <c r="H154" s="275"/>
      <c r="I154" s="275"/>
      <c r="J154" s="275"/>
      <c r="K154" s="275"/>
      <c r="L154" s="31"/>
      <c r="M154" s="115"/>
      <c r="N154" s="116"/>
      <c r="O154" s="49"/>
      <c r="P154" s="49"/>
      <c r="Q154" s="49"/>
      <c r="R154" s="49"/>
      <c r="S154" s="49"/>
      <c r="T154" s="50"/>
      <c r="U154" s="30"/>
      <c r="V154" s="30"/>
      <c r="W154" s="30"/>
      <c r="X154" s="30"/>
      <c r="Y154" s="30"/>
      <c r="Z154" s="30"/>
      <c r="AA154" s="30"/>
      <c r="AB154" s="30"/>
      <c r="AC154" s="30"/>
      <c r="AD154" s="30"/>
      <c r="AE154" s="30"/>
      <c r="AT154" s="17" t="s">
        <v>146</v>
      </c>
      <c r="AU154" s="17" t="s">
        <v>80</v>
      </c>
    </row>
    <row r="155" spans="2:51" s="13" customFormat="1" ht="12">
      <c r="B155" s="319"/>
      <c r="C155" s="320"/>
      <c r="D155" s="317" t="s">
        <v>148</v>
      </c>
      <c r="E155" s="321" t="s">
        <v>3</v>
      </c>
      <c r="F155" s="322" t="s">
        <v>536</v>
      </c>
      <c r="G155" s="320"/>
      <c r="H155" s="323">
        <v>4.074</v>
      </c>
      <c r="I155" s="320"/>
      <c r="J155" s="320"/>
      <c r="K155" s="320"/>
      <c r="L155" s="117"/>
      <c r="M155" s="119"/>
      <c r="N155" s="120"/>
      <c r="O155" s="120"/>
      <c r="P155" s="120"/>
      <c r="Q155" s="120"/>
      <c r="R155" s="120"/>
      <c r="S155" s="120"/>
      <c r="T155" s="121"/>
      <c r="AT155" s="118" t="s">
        <v>148</v>
      </c>
      <c r="AU155" s="118" t="s">
        <v>80</v>
      </c>
      <c r="AV155" s="13" t="s">
        <v>80</v>
      </c>
      <c r="AW155" s="13" t="s">
        <v>33</v>
      </c>
      <c r="AX155" s="13" t="s">
        <v>78</v>
      </c>
      <c r="AY155" s="118" t="s">
        <v>138</v>
      </c>
    </row>
    <row r="156" spans="1:65" s="2" customFormat="1" ht="24" customHeight="1">
      <c r="A156" s="30"/>
      <c r="B156" s="273"/>
      <c r="C156" s="336" t="s">
        <v>232</v>
      </c>
      <c r="D156" s="336" t="s">
        <v>267</v>
      </c>
      <c r="E156" s="337" t="s">
        <v>537</v>
      </c>
      <c r="F156" s="338" t="s">
        <v>538</v>
      </c>
      <c r="G156" s="339" t="s">
        <v>156</v>
      </c>
      <c r="H156" s="340">
        <v>1</v>
      </c>
      <c r="I156" s="127"/>
      <c r="J156" s="341">
        <f>ROUND(I156*H156,2)</f>
        <v>0</v>
      </c>
      <c r="K156" s="338" t="s">
        <v>3</v>
      </c>
      <c r="L156" s="128"/>
      <c r="M156" s="129" t="s">
        <v>3</v>
      </c>
      <c r="N156" s="130" t="s">
        <v>42</v>
      </c>
      <c r="O156" s="49"/>
      <c r="P156" s="111">
        <f>O156*H156</f>
        <v>0</v>
      </c>
      <c r="Q156" s="111">
        <v>0</v>
      </c>
      <c r="R156" s="111">
        <f>Q156*H156</f>
        <v>0</v>
      </c>
      <c r="S156" s="111">
        <v>0</v>
      </c>
      <c r="T156" s="112">
        <f>S156*H156</f>
        <v>0</v>
      </c>
      <c r="U156" s="30"/>
      <c r="V156" s="30"/>
      <c r="W156" s="30"/>
      <c r="X156" s="30"/>
      <c r="Y156" s="30"/>
      <c r="Z156" s="30"/>
      <c r="AA156" s="30"/>
      <c r="AB156" s="30"/>
      <c r="AC156" s="30"/>
      <c r="AD156" s="30"/>
      <c r="AE156" s="30"/>
      <c r="AR156" s="113" t="s">
        <v>181</v>
      </c>
      <c r="AT156" s="113" t="s">
        <v>267</v>
      </c>
      <c r="AU156" s="113" t="s">
        <v>80</v>
      </c>
      <c r="AY156" s="17" t="s">
        <v>138</v>
      </c>
      <c r="BE156" s="114">
        <f>IF(N156="základní",J156,0)</f>
        <v>0</v>
      </c>
      <c r="BF156" s="114">
        <f>IF(N156="snížená",J156,0)</f>
        <v>0</v>
      </c>
      <c r="BG156" s="114">
        <f>IF(N156="zákl. přenesená",J156,0)</f>
        <v>0</v>
      </c>
      <c r="BH156" s="114">
        <f>IF(N156="sníž. přenesená",J156,0)</f>
        <v>0</v>
      </c>
      <c r="BI156" s="114">
        <f>IF(N156="nulová",J156,0)</f>
        <v>0</v>
      </c>
      <c r="BJ156" s="17" t="s">
        <v>78</v>
      </c>
      <c r="BK156" s="114">
        <f>ROUND(I156*H156,2)</f>
        <v>0</v>
      </c>
      <c r="BL156" s="17" t="s">
        <v>90</v>
      </c>
      <c r="BM156" s="113" t="s">
        <v>539</v>
      </c>
    </row>
    <row r="157" spans="2:51" s="13" customFormat="1" ht="12">
      <c r="B157" s="319"/>
      <c r="C157" s="320"/>
      <c r="D157" s="317" t="s">
        <v>148</v>
      </c>
      <c r="E157" s="321" t="s">
        <v>3</v>
      </c>
      <c r="F157" s="322" t="s">
        <v>540</v>
      </c>
      <c r="G157" s="320"/>
      <c r="H157" s="323">
        <v>1</v>
      </c>
      <c r="I157" s="320"/>
      <c r="J157" s="320"/>
      <c r="K157" s="320"/>
      <c r="L157" s="117"/>
      <c r="M157" s="119"/>
      <c r="N157" s="120"/>
      <c r="O157" s="120"/>
      <c r="P157" s="120"/>
      <c r="Q157" s="120"/>
      <c r="R157" s="120"/>
      <c r="S157" s="120"/>
      <c r="T157" s="121"/>
      <c r="AT157" s="118" t="s">
        <v>148</v>
      </c>
      <c r="AU157" s="118" t="s">
        <v>80</v>
      </c>
      <c r="AV157" s="13" t="s">
        <v>80</v>
      </c>
      <c r="AW157" s="13" t="s">
        <v>33</v>
      </c>
      <c r="AX157" s="13" t="s">
        <v>78</v>
      </c>
      <c r="AY157" s="118" t="s">
        <v>138</v>
      </c>
    </row>
    <row r="158" spans="1:65" s="2" customFormat="1" ht="60" customHeight="1">
      <c r="A158" s="30"/>
      <c r="B158" s="273"/>
      <c r="C158" s="330" t="s">
        <v>238</v>
      </c>
      <c r="D158" s="330" t="s">
        <v>140</v>
      </c>
      <c r="E158" s="331" t="s">
        <v>432</v>
      </c>
      <c r="F158" s="332" t="s">
        <v>433</v>
      </c>
      <c r="G158" s="333" t="s">
        <v>170</v>
      </c>
      <c r="H158" s="334">
        <v>5.007</v>
      </c>
      <c r="I158" s="108"/>
      <c r="J158" s="335">
        <f>ROUND(I158*H158,2)</f>
        <v>0</v>
      </c>
      <c r="K158" s="332" t="s">
        <v>144</v>
      </c>
      <c r="L158" s="31"/>
      <c r="M158" s="109" t="s">
        <v>3</v>
      </c>
      <c r="N158" s="110" t="s">
        <v>42</v>
      </c>
      <c r="O158" s="49"/>
      <c r="P158" s="111">
        <f>O158*H158</f>
        <v>0</v>
      </c>
      <c r="Q158" s="111">
        <v>0</v>
      </c>
      <c r="R158" s="111">
        <f>Q158*H158</f>
        <v>0</v>
      </c>
      <c r="S158" s="111">
        <v>0</v>
      </c>
      <c r="T158" s="112">
        <f>S158*H158</f>
        <v>0</v>
      </c>
      <c r="U158" s="30"/>
      <c r="V158" s="30"/>
      <c r="W158" s="30"/>
      <c r="X158" s="30"/>
      <c r="Y158" s="30"/>
      <c r="Z158" s="30"/>
      <c r="AA158" s="30"/>
      <c r="AB158" s="30"/>
      <c r="AC158" s="30"/>
      <c r="AD158" s="30"/>
      <c r="AE158" s="30"/>
      <c r="AR158" s="113" t="s">
        <v>90</v>
      </c>
      <c r="AT158" s="113" t="s">
        <v>140</v>
      </c>
      <c r="AU158" s="113" t="s">
        <v>80</v>
      </c>
      <c r="AY158" s="17" t="s">
        <v>138</v>
      </c>
      <c r="BE158" s="114">
        <f>IF(N158="základní",J158,0)</f>
        <v>0</v>
      </c>
      <c r="BF158" s="114">
        <f>IF(N158="snížená",J158,0)</f>
        <v>0</v>
      </c>
      <c r="BG158" s="114">
        <f>IF(N158="zákl. přenesená",J158,0)</f>
        <v>0</v>
      </c>
      <c r="BH158" s="114">
        <f>IF(N158="sníž. přenesená",J158,0)</f>
        <v>0</v>
      </c>
      <c r="BI158" s="114">
        <f>IF(N158="nulová",J158,0)</f>
        <v>0</v>
      </c>
      <c r="BJ158" s="17" t="s">
        <v>78</v>
      </c>
      <c r="BK158" s="114">
        <f>ROUND(I158*H158,2)</f>
        <v>0</v>
      </c>
      <c r="BL158" s="17" t="s">
        <v>90</v>
      </c>
      <c r="BM158" s="113" t="s">
        <v>541</v>
      </c>
    </row>
    <row r="159" spans="1:47" s="2" customFormat="1" ht="384">
      <c r="A159" s="30"/>
      <c r="B159" s="273"/>
      <c r="C159" s="275"/>
      <c r="D159" s="317" t="s">
        <v>146</v>
      </c>
      <c r="E159" s="275"/>
      <c r="F159" s="318" t="s">
        <v>435</v>
      </c>
      <c r="G159" s="275"/>
      <c r="H159" s="275"/>
      <c r="I159" s="275"/>
      <c r="J159" s="275"/>
      <c r="K159" s="275"/>
      <c r="L159" s="31"/>
      <c r="M159" s="115"/>
      <c r="N159" s="116"/>
      <c r="O159" s="49"/>
      <c r="P159" s="49"/>
      <c r="Q159" s="49"/>
      <c r="R159" s="49"/>
      <c r="S159" s="49"/>
      <c r="T159" s="50"/>
      <c r="U159" s="30"/>
      <c r="V159" s="30"/>
      <c r="W159" s="30"/>
      <c r="X159" s="30"/>
      <c r="Y159" s="30"/>
      <c r="Z159" s="30"/>
      <c r="AA159" s="30"/>
      <c r="AB159" s="30"/>
      <c r="AC159" s="30"/>
      <c r="AD159" s="30"/>
      <c r="AE159" s="30"/>
      <c r="AT159" s="17" t="s">
        <v>146</v>
      </c>
      <c r="AU159" s="17" t="s">
        <v>80</v>
      </c>
    </row>
    <row r="160" spans="2:51" s="13" customFormat="1" ht="12">
      <c r="B160" s="319"/>
      <c r="C160" s="320"/>
      <c r="D160" s="317" t="s">
        <v>148</v>
      </c>
      <c r="E160" s="321" t="s">
        <v>3</v>
      </c>
      <c r="F160" s="322" t="s">
        <v>542</v>
      </c>
      <c r="G160" s="320"/>
      <c r="H160" s="323">
        <v>0.89</v>
      </c>
      <c r="I160" s="320"/>
      <c r="J160" s="320"/>
      <c r="K160" s="320"/>
      <c r="L160" s="117"/>
      <c r="M160" s="119"/>
      <c r="N160" s="120"/>
      <c r="O160" s="120"/>
      <c r="P160" s="120"/>
      <c r="Q160" s="120"/>
      <c r="R160" s="120"/>
      <c r="S160" s="120"/>
      <c r="T160" s="121"/>
      <c r="AT160" s="118" t="s">
        <v>148</v>
      </c>
      <c r="AU160" s="118" t="s">
        <v>80</v>
      </c>
      <c r="AV160" s="13" t="s">
        <v>80</v>
      </c>
      <c r="AW160" s="13" t="s">
        <v>33</v>
      </c>
      <c r="AX160" s="13" t="s">
        <v>71</v>
      </c>
      <c r="AY160" s="118" t="s">
        <v>138</v>
      </c>
    </row>
    <row r="161" spans="2:51" s="13" customFormat="1" ht="12">
      <c r="B161" s="319"/>
      <c r="C161" s="320"/>
      <c r="D161" s="317" t="s">
        <v>148</v>
      </c>
      <c r="E161" s="321" t="s">
        <v>3</v>
      </c>
      <c r="F161" s="322" t="s">
        <v>543</v>
      </c>
      <c r="G161" s="320"/>
      <c r="H161" s="323">
        <v>4.117</v>
      </c>
      <c r="I161" s="320"/>
      <c r="J161" s="320"/>
      <c r="K161" s="320"/>
      <c r="L161" s="117"/>
      <c r="M161" s="119"/>
      <c r="N161" s="120"/>
      <c r="O161" s="120"/>
      <c r="P161" s="120"/>
      <c r="Q161" s="120"/>
      <c r="R161" s="120"/>
      <c r="S161" s="120"/>
      <c r="T161" s="121"/>
      <c r="AT161" s="118" t="s">
        <v>148</v>
      </c>
      <c r="AU161" s="118" t="s">
        <v>80</v>
      </c>
      <c r="AV161" s="13" t="s">
        <v>80</v>
      </c>
      <c r="AW161" s="13" t="s">
        <v>33</v>
      </c>
      <c r="AX161" s="13" t="s">
        <v>71</v>
      </c>
      <c r="AY161" s="118" t="s">
        <v>138</v>
      </c>
    </row>
    <row r="162" spans="2:51" s="14" customFormat="1" ht="12">
      <c r="B162" s="324"/>
      <c r="C162" s="325"/>
      <c r="D162" s="317" t="s">
        <v>148</v>
      </c>
      <c r="E162" s="326" t="s">
        <v>3</v>
      </c>
      <c r="F162" s="327" t="s">
        <v>544</v>
      </c>
      <c r="G162" s="325"/>
      <c r="H162" s="328">
        <v>5.007</v>
      </c>
      <c r="I162" s="325"/>
      <c r="J162" s="325"/>
      <c r="K162" s="325"/>
      <c r="L162" s="122"/>
      <c r="M162" s="124"/>
      <c r="N162" s="125"/>
      <c r="O162" s="125"/>
      <c r="P162" s="125"/>
      <c r="Q162" s="125"/>
      <c r="R162" s="125"/>
      <c r="S162" s="125"/>
      <c r="T162" s="126"/>
      <c r="AT162" s="123" t="s">
        <v>148</v>
      </c>
      <c r="AU162" s="123" t="s">
        <v>80</v>
      </c>
      <c r="AV162" s="14" t="s">
        <v>90</v>
      </c>
      <c r="AW162" s="14" t="s">
        <v>33</v>
      </c>
      <c r="AX162" s="14" t="s">
        <v>78</v>
      </c>
      <c r="AY162" s="123" t="s">
        <v>138</v>
      </c>
    </row>
    <row r="163" spans="1:65" s="2" customFormat="1" ht="72" customHeight="1">
      <c r="A163" s="30"/>
      <c r="B163" s="273"/>
      <c r="C163" s="330" t="s">
        <v>8</v>
      </c>
      <c r="D163" s="330" t="s">
        <v>140</v>
      </c>
      <c r="E163" s="331" t="s">
        <v>437</v>
      </c>
      <c r="F163" s="332" t="s">
        <v>438</v>
      </c>
      <c r="G163" s="333" t="s">
        <v>143</v>
      </c>
      <c r="H163" s="334">
        <v>10.934</v>
      </c>
      <c r="I163" s="108"/>
      <c r="J163" s="335">
        <f>ROUND(I163*H163,2)</f>
        <v>0</v>
      </c>
      <c r="K163" s="332" t="s">
        <v>144</v>
      </c>
      <c r="L163" s="31"/>
      <c r="M163" s="109" t="s">
        <v>3</v>
      </c>
      <c r="N163" s="110" t="s">
        <v>42</v>
      </c>
      <c r="O163" s="49"/>
      <c r="P163" s="111">
        <f>O163*H163</f>
        <v>0</v>
      </c>
      <c r="Q163" s="111">
        <v>0.00726</v>
      </c>
      <c r="R163" s="111">
        <f>Q163*H163</f>
        <v>0.07938084</v>
      </c>
      <c r="S163" s="111">
        <v>0</v>
      </c>
      <c r="T163" s="112">
        <f>S163*H163</f>
        <v>0</v>
      </c>
      <c r="U163" s="30"/>
      <c r="V163" s="30"/>
      <c r="W163" s="30"/>
      <c r="X163" s="30"/>
      <c r="Y163" s="30"/>
      <c r="Z163" s="30"/>
      <c r="AA163" s="30"/>
      <c r="AB163" s="30"/>
      <c r="AC163" s="30"/>
      <c r="AD163" s="30"/>
      <c r="AE163" s="30"/>
      <c r="AR163" s="113" t="s">
        <v>90</v>
      </c>
      <c r="AT163" s="113" t="s">
        <v>140</v>
      </c>
      <c r="AU163" s="113" t="s">
        <v>80</v>
      </c>
      <c r="AY163" s="17" t="s">
        <v>138</v>
      </c>
      <c r="BE163" s="114">
        <f>IF(N163="základní",J163,0)</f>
        <v>0</v>
      </c>
      <c r="BF163" s="114">
        <f>IF(N163="snížená",J163,0)</f>
        <v>0</v>
      </c>
      <c r="BG163" s="114">
        <f>IF(N163="zákl. přenesená",J163,0)</f>
        <v>0</v>
      </c>
      <c r="BH163" s="114">
        <f>IF(N163="sníž. přenesená",J163,0)</f>
        <v>0</v>
      </c>
      <c r="BI163" s="114">
        <f>IF(N163="nulová",J163,0)</f>
        <v>0</v>
      </c>
      <c r="BJ163" s="17" t="s">
        <v>78</v>
      </c>
      <c r="BK163" s="114">
        <f>ROUND(I163*H163,2)</f>
        <v>0</v>
      </c>
      <c r="BL163" s="17" t="s">
        <v>90</v>
      </c>
      <c r="BM163" s="113" t="s">
        <v>545</v>
      </c>
    </row>
    <row r="164" spans="1:47" s="2" customFormat="1" ht="297.6">
      <c r="A164" s="30"/>
      <c r="B164" s="273"/>
      <c r="C164" s="275"/>
      <c r="D164" s="317" t="s">
        <v>146</v>
      </c>
      <c r="E164" s="275"/>
      <c r="F164" s="318" t="s">
        <v>440</v>
      </c>
      <c r="G164" s="275"/>
      <c r="H164" s="275"/>
      <c r="I164" s="275"/>
      <c r="J164" s="275"/>
      <c r="K164" s="275"/>
      <c r="L164" s="31"/>
      <c r="M164" s="115"/>
      <c r="N164" s="116"/>
      <c r="O164" s="49"/>
      <c r="P164" s="49"/>
      <c r="Q164" s="49"/>
      <c r="R164" s="49"/>
      <c r="S164" s="49"/>
      <c r="T164" s="50"/>
      <c r="U164" s="30"/>
      <c r="V164" s="30"/>
      <c r="W164" s="30"/>
      <c r="X164" s="30"/>
      <c r="Y164" s="30"/>
      <c r="Z164" s="30"/>
      <c r="AA164" s="30"/>
      <c r="AB164" s="30"/>
      <c r="AC164" s="30"/>
      <c r="AD164" s="30"/>
      <c r="AE164" s="30"/>
      <c r="AT164" s="17" t="s">
        <v>146</v>
      </c>
      <c r="AU164" s="17" t="s">
        <v>80</v>
      </c>
    </row>
    <row r="165" spans="2:51" s="13" customFormat="1" ht="12">
      <c r="B165" s="319"/>
      <c r="C165" s="320"/>
      <c r="D165" s="317" t="s">
        <v>148</v>
      </c>
      <c r="E165" s="321" t="s">
        <v>3</v>
      </c>
      <c r="F165" s="322" t="s">
        <v>546</v>
      </c>
      <c r="G165" s="320"/>
      <c r="H165" s="323">
        <v>0.99</v>
      </c>
      <c r="I165" s="320"/>
      <c r="J165" s="320"/>
      <c r="K165" s="320"/>
      <c r="L165" s="117"/>
      <c r="M165" s="119"/>
      <c r="N165" s="120"/>
      <c r="O165" s="120"/>
      <c r="P165" s="120"/>
      <c r="Q165" s="120"/>
      <c r="R165" s="120"/>
      <c r="S165" s="120"/>
      <c r="T165" s="121"/>
      <c r="AT165" s="118" t="s">
        <v>148</v>
      </c>
      <c r="AU165" s="118" t="s">
        <v>80</v>
      </c>
      <c r="AV165" s="13" t="s">
        <v>80</v>
      </c>
      <c r="AW165" s="13" t="s">
        <v>33</v>
      </c>
      <c r="AX165" s="13" t="s">
        <v>71</v>
      </c>
      <c r="AY165" s="118" t="s">
        <v>138</v>
      </c>
    </row>
    <row r="166" spans="2:51" s="13" customFormat="1" ht="12">
      <c r="B166" s="319"/>
      <c r="C166" s="320"/>
      <c r="D166" s="317" t="s">
        <v>148</v>
      </c>
      <c r="E166" s="321" t="s">
        <v>3</v>
      </c>
      <c r="F166" s="322" t="s">
        <v>547</v>
      </c>
      <c r="G166" s="320"/>
      <c r="H166" s="323">
        <v>1.824</v>
      </c>
      <c r="I166" s="320"/>
      <c r="J166" s="320"/>
      <c r="K166" s="320"/>
      <c r="L166" s="117"/>
      <c r="M166" s="119"/>
      <c r="N166" s="120"/>
      <c r="O166" s="120"/>
      <c r="P166" s="120"/>
      <c r="Q166" s="120"/>
      <c r="R166" s="120"/>
      <c r="S166" s="120"/>
      <c r="T166" s="121"/>
      <c r="AT166" s="118" t="s">
        <v>148</v>
      </c>
      <c r="AU166" s="118" t="s">
        <v>80</v>
      </c>
      <c r="AV166" s="13" t="s">
        <v>80</v>
      </c>
      <c r="AW166" s="13" t="s">
        <v>33</v>
      </c>
      <c r="AX166" s="13" t="s">
        <v>71</v>
      </c>
      <c r="AY166" s="118" t="s">
        <v>138</v>
      </c>
    </row>
    <row r="167" spans="2:51" s="13" customFormat="1" ht="12">
      <c r="B167" s="319"/>
      <c r="C167" s="320"/>
      <c r="D167" s="317" t="s">
        <v>148</v>
      </c>
      <c r="E167" s="321" t="s">
        <v>3</v>
      </c>
      <c r="F167" s="322" t="s">
        <v>548</v>
      </c>
      <c r="G167" s="320"/>
      <c r="H167" s="323">
        <v>8.12</v>
      </c>
      <c r="I167" s="320"/>
      <c r="J167" s="320"/>
      <c r="K167" s="320"/>
      <c r="L167" s="117"/>
      <c r="M167" s="119"/>
      <c r="N167" s="120"/>
      <c r="O167" s="120"/>
      <c r="P167" s="120"/>
      <c r="Q167" s="120"/>
      <c r="R167" s="120"/>
      <c r="S167" s="120"/>
      <c r="T167" s="121"/>
      <c r="AT167" s="118" t="s">
        <v>148</v>
      </c>
      <c r="AU167" s="118" t="s">
        <v>80</v>
      </c>
      <c r="AV167" s="13" t="s">
        <v>80</v>
      </c>
      <c r="AW167" s="13" t="s">
        <v>33</v>
      </c>
      <c r="AX167" s="13" t="s">
        <v>71</v>
      </c>
      <c r="AY167" s="118" t="s">
        <v>138</v>
      </c>
    </row>
    <row r="168" spans="2:51" s="14" customFormat="1" ht="12">
      <c r="B168" s="324"/>
      <c r="C168" s="325"/>
      <c r="D168" s="317" t="s">
        <v>148</v>
      </c>
      <c r="E168" s="326" t="s">
        <v>3</v>
      </c>
      <c r="F168" s="327" t="s">
        <v>544</v>
      </c>
      <c r="G168" s="325"/>
      <c r="H168" s="328">
        <v>10.934</v>
      </c>
      <c r="I168" s="325"/>
      <c r="J168" s="325"/>
      <c r="K168" s="325"/>
      <c r="L168" s="122"/>
      <c r="M168" s="124"/>
      <c r="N168" s="125"/>
      <c r="O168" s="125"/>
      <c r="P168" s="125"/>
      <c r="Q168" s="125"/>
      <c r="R168" s="125"/>
      <c r="S168" s="125"/>
      <c r="T168" s="126"/>
      <c r="AT168" s="123" t="s">
        <v>148</v>
      </c>
      <c r="AU168" s="123" t="s">
        <v>80</v>
      </c>
      <c r="AV168" s="14" t="s">
        <v>90</v>
      </c>
      <c r="AW168" s="14" t="s">
        <v>33</v>
      </c>
      <c r="AX168" s="14" t="s">
        <v>78</v>
      </c>
      <c r="AY168" s="123" t="s">
        <v>138</v>
      </c>
    </row>
    <row r="169" spans="1:65" s="2" customFormat="1" ht="72" customHeight="1">
      <c r="A169" s="30"/>
      <c r="B169" s="273"/>
      <c r="C169" s="330" t="s">
        <v>248</v>
      </c>
      <c r="D169" s="330" t="s">
        <v>140</v>
      </c>
      <c r="E169" s="331" t="s">
        <v>442</v>
      </c>
      <c r="F169" s="332" t="s">
        <v>443</v>
      </c>
      <c r="G169" s="333" t="s">
        <v>143</v>
      </c>
      <c r="H169" s="334">
        <v>10.934</v>
      </c>
      <c r="I169" s="108"/>
      <c r="J169" s="335">
        <f>ROUND(I169*H169,2)</f>
        <v>0</v>
      </c>
      <c r="K169" s="332" t="s">
        <v>144</v>
      </c>
      <c r="L169" s="31"/>
      <c r="M169" s="109" t="s">
        <v>3</v>
      </c>
      <c r="N169" s="110" t="s">
        <v>42</v>
      </c>
      <c r="O169" s="49"/>
      <c r="P169" s="111">
        <f>O169*H169</f>
        <v>0</v>
      </c>
      <c r="Q169" s="111">
        <v>0.00086</v>
      </c>
      <c r="R169" s="111">
        <f>Q169*H169</f>
        <v>0.009403239999999998</v>
      </c>
      <c r="S169" s="111">
        <v>0</v>
      </c>
      <c r="T169" s="112">
        <f>S169*H169</f>
        <v>0</v>
      </c>
      <c r="U169" s="30"/>
      <c r="V169" s="30"/>
      <c r="W169" s="30"/>
      <c r="X169" s="30"/>
      <c r="Y169" s="30"/>
      <c r="Z169" s="30"/>
      <c r="AA169" s="30"/>
      <c r="AB169" s="30"/>
      <c r="AC169" s="30"/>
      <c r="AD169" s="30"/>
      <c r="AE169" s="30"/>
      <c r="AR169" s="113" t="s">
        <v>90</v>
      </c>
      <c r="AT169" s="113" t="s">
        <v>140</v>
      </c>
      <c r="AU169" s="113" t="s">
        <v>80</v>
      </c>
      <c r="AY169" s="17" t="s">
        <v>138</v>
      </c>
      <c r="BE169" s="114">
        <f>IF(N169="základní",J169,0)</f>
        <v>0</v>
      </c>
      <c r="BF169" s="114">
        <f>IF(N169="snížená",J169,0)</f>
        <v>0</v>
      </c>
      <c r="BG169" s="114">
        <f>IF(N169="zákl. přenesená",J169,0)</f>
        <v>0</v>
      </c>
      <c r="BH169" s="114">
        <f>IF(N169="sníž. přenesená",J169,0)</f>
        <v>0</v>
      </c>
      <c r="BI169" s="114">
        <f>IF(N169="nulová",J169,0)</f>
        <v>0</v>
      </c>
      <c r="BJ169" s="17" t="s">
        <v>78</v>
      </c>
      <c r="BK169" s="114">
        <f>ROUND(I169*H169,2)</f>
        <v>0</v>
      </c>
      <c r="BL169" s="17" t="s">
        <v>90</v>
      </c>
      <c r="BM169" s="113" t="s">
        <v>549</v>
      </c>
    </row>
    <row r="170" spans="1:47" s="2" customFormat="1" ht="297.6">
      <c r="A170" s="30"/>
      <c r="B170" s="273"/>
      <c r="C170" s="275"/>
      <c r="D170" s="317" t="s">
        <v>146</v>
      </c>
      <c r="E170" s="275"/>
      <c r="F170" s="318" t="s">
        <v>440</v>
      </c>
      <c r="G170" s="275"/>
      <c r="H170" s="275"/>
      <c r="I170" s="275"/>
      <c r="J170" s="275"/>
      <c r="K170" s="275"/>
      <c r="L170" s="31"/>
      <c r="M170" s="115"/>
      <c r="N170" s="116"/>
      <c r="O170" s="49"/>
      <c r="P170" s="49"/>
      <c r="Q170" s="49"/>
      <c r="R170" s="49"/>
      <c r="S170" s="49"/>
      <c r="T170" s="50"/>
      <c r="U170" s="30"/>
      <c r="V170" s="30"/>
      <c r="W170" s="30"/>
      <c r="X170" s="30"/>
      <c r="Y170" s="30"/>
      <c r="Z170" s="30"/>
      <c r="AA170" s="30"/>
      <c r="AB170" s="30"/>
      <c r="AC170" s="30"/>
      <c r="AD170" s="30"/>
      <c r="AE170" s="30"/>
      <c r="AT170" s="17" t="s">
        <v>146</v>
      </c>
      <c r="AU170" s="17" t="s">
        <v>80</v>
      </c>
    </row>
    <row r="171" spans="1:65" s="2" customFormat="1" ht="24" customHeight="1">
      <c r="A171" s="30"/>
      <c r="B171" s="273"/>
      <c r="C171" s="330" t="s">
        <v>253</v>
      </c>
      <c r="D171" s="330" t="s">
        <v>140</v>
      </c>
      <c r="E171" s="331" t="s">
        <v>550</v>
      </c>
      <c r="F171" s="332" t="s">
        <v>551</v>
      </c>
      <c r="G171" s="333" t="s">
        <v>156</v>
      </c>
      <c r="H171" s="334">
        <v>1</v>
      </c>
      <c r="I171" s="108"/>
      <c r="J171" s="335">
        <f>ROUND(I171*H171,2)</f>
        <v>0</v>
      </c>
      <c r="K171" s="332" t="s">
        <v>3</v>
      </c>
      <c r="L171" s="31"/>
      <c r="M171" s="109" t="s">
        <v>3</v>
      </c>
      <c r="N171" s="110" t="s">
        <v>42</v>
      </c>
      <c r="O171" s="49"/>
      <c r="P171" s="111">
        <f>O171*H171</f>
        <v>0</v>
      </c>
      <c r="Q171" s="111">
        <v>0</v>
      </c>
      <c r="R171" s="111">
        <f>Q171*H171</f>
        <v>0</v>
      </c>
      <c r="S171" s="111">
        <v>0</v>
      </c>
      <c r="T171" s="112">
        <f>S171*H171</f>
        <v>0</v>
      </c>
      <c r="U171" s="30"/>
      <c r="V171" s="30"/>
      <c r="W171" s="30"/>
      <c r="X171" s="30"/>
      <c r="Y171" s="30"/>
      <c r="Z171" s="30"/>
      <c r="AA171" s="30"/>
      <c r="AB171" s="30"/>
      <c r="AC171" s="30"/>
      <c r="AD171" s="30"/>
      <c r="AE171" s="30"/>
      <c r="AR171" s="113" t="s">
        <v>90</v>
      </c>
      <c r="AT171" s="113" t="s">
        <v>140</v>
      </c>
      <c r="AU171" s="113" t="s">
        <v>80</v>
      </c>
      <c r="AY171" s="17" t="s">
        <v>138</v>
      </c>
      <c r="BE171" s="114">
        <f>IF(N171="základní",J171,0)</f>
        <v>0</v>
      </c>
      <c r="BF171" s="114">
        <f>IF(N171="snížená",J171,0)</f>
        <v>0</v>
      </c>
      <c r="BG171" s="114">
        <f>IF(N171="zákl. přenesená",J171,0)</f>
        <v>0</v>
      </c>
      <c r="BH171" s="114">
        <f>IF(N171="sníž. přenesená",J171,0)</f>
        <v>0</v>
      </c>
      <c r="BI171" s="114">
        <f>IF(N171="nulová",J171,0)</f>
        <v>0</v>
      </c>
      <c r="BJ171" s="17" t="s">
        <v>78</v>
      </c>
      <c r="BK171" s="114">
        <f>ROUND(I171*H171,2)</f>
        <v>0</v>
      </c>
      <c r="BL171" s="17" t="s">
        <v>90</v>
      </c>
      <c r="BM171" s="113" t="s">
        <v>552</v>
      </c>
    </row>
    <row r="172" spans="2:51" s="13" customFormat="1" ht="12">
      <c r="B172" s="319"/>
      <c r="C172" s="320"/>
      <c r="D172" s="317" t="s">
        <v>148</v>
      </c>
      <c r="E172" s="321" t="s">
        <v>3</v>
      </c>
      <c r="F172" s="322" t="s">
        <v>540</v>
      </c>
      <c r="G172" s="320"/>
      <c r="H172" s="323">
        <v>1</v>
      </c>
      <c r="I172" s="320"/>
      <c r="J172" s="320"/>
      <c r="K172" s="320"/>
      <c r="L172" s="117"/>
      <c r="M172" s="119"/>
      <c r="N172" s="120"/>
      <c r="O172" s="120"/>
      <c r="P172" s="120"/>
      <c r="Q172" s="120"/>
      <c r="R172" s="120"/>
      <c r="S172" s="120"/>
      <c r="T172" s="121"/>
      <c r="AT172" s="118" t="s">
        <v>148</v>
      </c>
      <c r="AU172" s="118" t="s">
        <v>80</v>
      </c>
      <c r="AV172" s="13" t="s">
        <v>80</v>
      </c>
      <c r="AW172" s="13" t="s">
        <v>33</v>
      </c>
      <c r="AX172" s="13" t="s">
        <v>78</v>
      </c>
      <c r="AY172" s="118" t="s">
        <v>138</v>
      </c>
    </row>
    <row r="173" spans="2:63" s="12" customFormat="1" ht="22.95" customHeight="1">
      <c r="B173" s="310"/>
      <c r="C173" s="311"/>
      <c r="D173" s="312" t="s">
        <v>70</v>
      </c>
      <c r="E173" s="315" t="s">
        <v>90</v>
      </c>
      <c r="F173" s="315" t="s">
        <v>279</v>
      </c>
      <c r="G173" s="311"/>
      <c r="H173" s="311"/>
      <c r="I173" s="311"/>
      <c r="J173" s="316">
        <f>BK173</f>
        <v>0</v>
      </c>
      <c r="K173" s="311"/>
      <c r="L173" s="100"/>
      <c r="M173" s="102"/>
      <c r="N173" s="103"/>
      <c r="O173" s="103"/>
      <c r="P173" s="104">
        <f>SUM(P174:P188)</f>
        <v>0</v>
      </c>
      <c r="Q173" s="103"/>
      <c r="R173" s="104">
        <f>SUM(R174:R188)</f>
        <v>1.6296525</v>
      </c>
      <c r="S173" s="103"/>
      <c r="T173" s="105">
        <f>SUM(T174:T188)</f>
        <v>0</v>
      </c>
      <c r="AR173" s="101" t="s">
        <v>78</v>
      </c>
      <c r="AT173" s="106" t="s">
        <v>70</v>
      </c>
      <c r="AU173" s="106" t="s">
        <v>78</v>
      </c>
      <c r="AY173" s="101" t="s">
        <v>138</v>
      </c>
      <c r="BK173" s="107">
        <f>SUM(BK174:BK188)</f>
        <v>0</v>
      </c>
    </row>
    <row r="174" spans="1:65" s="2" customFormat="1" ht="24" customHeight="1">
      <c r="A174" s="30"/>
      <c r="B174" s="273"/>
      <c r="C174" s="330" t="s">
        <v>260</v>
      </c>
      <c r="D174" s="330" t="s">
        <v>140</v>
      </c>
      <c r="E174" s="331" t="s">
        <v>553</v>
      </c>
      <c r="F174" s="332" t="s">
        <v>554</v>
      </c>
      <c r="G174" s="333" t="s">
        <v>170</v>
      </c>
      <c r="H174" s="334">
        <v>0.625</v>
      </c>
      <c r="I174" s="108"/>
      <c r="J174" s="335">
        <f>ROUND(I174*H174,2)</f>
        <v>0</v>
      </c>
      <c r="K174" s="332" t="s">
        <v>144</v>
      </c>
      <c r="L174" s="31"/>
      <c r="M174" s="109" t="s">
        <v>3</v>
      </c>
      <c r="N174" s="110" t="s">
        <v>42</v>
      </c>
      <c r="O174" s="49"/>
      <c r="P174" s="111">
        <f>O174*H174</f>
        <v>0</v>
      </c>
      <c r="Q174" s="111">
        <v>0</v>
      </c>
      <c r="R174" s="111">
        <f>Q174*H174</f>
        <v>0</v>
      </c>
      <c r="S174" s="111">
        <v>0</v>
      </c>
      <c r="T174" s="112">
        <f>S174*H174</f>
        <v>0</v>
      </c>
      <c r="U174" s="30"/>
      <c r="V174" s="30"/>
      <c r="W174" s="30"/>
      <c r="X174" s="30"/>
      <c r="Y174" s="30"/>
      <c r="Z174" s="30"/>
      <c r="AA174" s="30"/>
      <c r="AB174" s="30"/>
      <c r="AC174" s="30"/>
      <c r="AD174" s="30"/>
      <c r="AE174" s="30"/>
      <c r="AR174" s="113" t="s">
        <v>90</v>
      </c>
      <c r="AT174" s="113" t="s">
        <v>140</v>
      </c>
      <c r="AU174" s="113" t="s">
        <v>80</v>
      </c>
      <c r="AY174" s="17" t="s">
        <v>138</v>
      </c>
      <c r="BE174" s="114">
        <f>IF(N174="základní",J174,0)</f>
        <v>0</v>
      </c>
      <c r="BF174" s="114">
        <f>IF(N174="snížená",J174,0)</f>
        <v>0</v>
      </c>
      <c r="BG174" s="114">
        <f>IF(N174="zákl. přenesená",J174,0)</f>
        <v>0</v>
      </c>
      <c r="BH174" s="114">
        <f>IF(N174="sníž. přenesená",J174,0)</f>
        <v>0</v>
      </c>
      <c r="BI174" s="114">
        <f>IF(N174="nulová",J174,0)</f>
        <v>0</v>
      </c>
      <c r="BJ174" s="17" t="s">
        <v>78</v>
      </c>
      <c r="BK174" s="114">
        <f>ROUND(I174*H174,2)</f>
        <v>0</v>
      </c>
      <c r="BL174" s="17" t="s">
        <v>90</v>
      </c>
      <c r="BM174" s="113" t="s">
        <v>555</v>
      </c>
    </row>
    <row r="175" spans="1:47" s="2" customFormat="1" ht="57.6">
      <c r="A175" s="30"/>
      <c r="B175" s="273"/>
      <c r="C175" s="275"/>
      <c r="D175" s="317" t="s">
        <v>146</v>
      </c>
      <c r="E175" s="275"/>
      <c r="F175" s="318" t="s">
        <v>556</v>
      </c>
      <c r="G175" s="275"/>
      <c r="H175" s="275"/>
      <c r="I175" s="275"/>
      <c r="J175" s="275"/>
      <c r="K175" s="275"/>
      <c r="L175" s="31"/>
      <c r="M175" s="115"/>
      <c r="N175" s="116"/>
      <c r="O175" s="49"/>
      <c r="P175" s="49"/>
      <c r="Q175" s="49"/>
      <c r="R175" s="49"/>
      <c r="S175" s="49"/>
      <c r="T175" s="50"/>
      <c r="U175" s="30"/>
      <c r="V175" s="30"/>
      <c r="W175" s="30"/>
      <c r="X175" s="30"/>
      <c r="Y175" s="30"/>
      <c r="Z175" s="30"/>
      <c r="AA175" s="30"/>
      <c r="AB175" s="30"/>
      <c r="AC175" s="30"/>
      <c r="AD175" s="30"/>
      <c r="AE175" s="30"/>
      <c r="AT175" s="17" t="s">
        <v>146</v>
      </c>
      <c r="AU175" s="17" t="s">
        <v>80</v>
      </c>
    </row>
    <row r="176" spans="2:51" s="13" customFormat="1" ht="12">
      <c r="B176" s="319"/>
      <c r="C176" s="320"/>
      <c r="D176" s="317" t="s">
        <v>148</v>
      </c>
      <c r="E176" s="321" t="s">
        <v>3</v>
      </c>
      <c r="F176" s="322" t="s">
        <v>557</v>
      </c>
      <c r="G176" s="320"/>
      <c r="H176" s="323">
        <v>0.625</v>
      </c>
      <c r="I176" s="320"/>
      <c r="J176" s="320"/>
      <c r="K176" s="320"/>
      <c r="L176" s="117"/>
      <c r="M176" s="119"/>
      <c r="N176" s="120"/>
      <c r="O176" s="120"/>
      <c r="P176" s="120"/>
      <c r="Q176" s="120"/>
      <c r="R176" s="120"/>
      <c r="S176" s="120"/>
      <c r="T176" s="121"/>
      <c r="AT176" s="118" t="s">
        <v>148</v>
      </c>
      <c r="AU176" s="118" t="s">
        <v>80</v>
      </c>
      <c r="AV176" s="13" t="s">
        <v>80</v>
      </c>
      <c r="AW176" s="13" t="s">
        <v>33</v>
      </c>
      <c r="AX176" s="13" t="s">
        <v>78</v>
      </c>
      <c r="AY176" s="118" t="s">
        <v>138</v>
      </c>
    </row>
    <row r="177" spans="1:65" s="2" customFormat="1" ht="24" customHeight="1">
      <c r="A177" s="30"/>
      <c r="B177" s="273"/>
      <c r="C177" s="330" t="s">
        <v>266</v>
      </c>
      <c r="D177" s="330" t="s">
        <v>140</v>
      </c>
      <c r="E177" s="331" t="s">
        <v>558</v>
      </c>
      <c r="F177" s="332" t="s">
        <v>559</v>
      </c>
      <c r="G177" s="333" t="s">
        <v>170</v>
      </c>
      <c r="H177" s="334">
        <v>4.345</v>
      </c>
      <c r="I177" s="108"/>
      <c r="J177" s="335">
        <f>ROUND(I177*H177,2)</f>
        <v>0</v>
      </c>
      <c r="K177" s="332" t="s">
        <v>144</v>
      </c>
      <c r="L177" s="31"/>
      <c r="M177" s="109" t="s">
        <v>3</v>
      </c>
      <c r="N177" s="110" t="s">
        <v>42</v>
      </c>
      <c r="O177" s="49"/>
      <c r="P177" s="111">
        <f>O177*H177</f>
        <v>0</v>
      </c>
      <c r="Q177" s="111">
        <v>0</v>
      </c>
      <c r="R177" s="111">
        <f>Q177*H177</f>
        <v>0</v>
      </c>
      <c r="S177" s="111">
        <v>0</v>
      </c>
      <c r="T177" s="112">
        <f>S177*H177</f>
        <v>0</v>
      </c>
      <c r="U177" s="30"/>
      <c r="V177" s="30"/>
      <c r="W177" s="30"/>
      <c r="X177" s="30"/>
      <c r="Y177" s="30"/>
      <c r="Z177" s="30"/>
      <c r="AA177" s="30"/>
      <c r="AB177" s="30"/>
      <c r="AC177" s="30"/>
      <c r="AD177" s="30"/>
      <c r="AE177" s="30"/>
      <c r="AR177" s="113" t="s">
        <v>90</v>
      </c>
      <c r="AT177" s="113" t="s">
        <v>140</v>
      </c>
      <c r="AU177" s="113" t="s">
        <v>80</v>
      </c>
      <c r="AY177" s="17" t="s">
        <v>138</v>
      </c>
      <c r="BE177" s="114">
        <f>IF(N177="základní",J177,0)</f>
        <v>0</v>
      </c>
      <c r="BF177" s="114">
        <f>IF(N177="snížená",J177,0)</f>
        <v>0</v>
      </c>
      <c r="BG177" s="114">
        <f>IF(N177="zákl. přenesená",J177,0)</f>
        <v>0</v>
      </c>
      <c r="BH177" s="114">
        <f>IF(N177="sníž. přenesená",J177,0)</f>
        <v>0</v>
      </c>
      <c r="BI177" s="114">
        <f>IF(N177="nulová",J177,0)</f>
        <v>0</v>
      </c>
      <c r="BJ177" s="17" t="s">
        <v>78</v>
      </c>
      <c r="BK177" s="114">
        <f>ROUND(I177*H177,2)</f>
        <v>0</v>
      </c>
      <c r="BL177" s="17" t="s">
        <v>90</v>
      </c>
      <c r="BM177" s="113" t="s">
        <v>560</v>
      </c>
    </row>
    <row r="178" spans="1:47" s="2" customFormat="1" ht="57.6">
      <c r="A178" s="30"/>
      <c r="B178" s="273"/>
      <c r="C178" s="275"/>
      <c r="D178" s="317" t="s">
        <v>146</v>
      </c>
      <c r="E178" s="275"/>
      <c r="F178" s="318" t="s">
        <v>556</v>
      </c>
      <c r="G178" s="275"/>
      <c r="H178" s="275"/>
      <c r="I178" s="275"/>
      <c r="J178" s="275"/>
      <c r="K178" s="275"/>
      <c r="L178" s="31"/>
      <c r="M178" s="115"/>
      <c r="N178" s="116"/>
      <c r="O178" s="49"/>
      <c r="P178" s="49"/>
      <c r="Q178" s="49"/>
      <c r="R178" s="49"/>
      <c r="S178" s="49"/>
      <c r="T178" s="50"/>
      <c r="U178" s="30"/>
      <c r="V178" s="30"/>
      <c r="W178" s="30"/>
      <c r="X178" s="30"/>
      <c r="Y178" s="30"/>
      <c r="Z178" s="30"/>
      <c r="AA178" s="30"/>
      <c r="AB178" s="30"/>
      <c r="AC178" s="30"/>
      <c r="AD178" s="30"/>
      <c r="AE178" s="30"/>
      <c r="AT178" s="17" t="s">
        <v>146</v>
      </c>
      <c r="AU178" s="17" t="s">
        <v>80</v>
      </c>
    </row>
    <row r="179" spans="2:51" s="13" customFormat="1" ht="12">
      <c r="B179" s="319"/>
      <c r="C179" s="320"/>
      <c r="D179" s="317" t="s">
        <v>148</v>
      </c>
      <c r="E179" s="321" t="s">
        <v>3</v>
      </c>
      <c r="F179" s="322" t="s">
        <v>561</v>
      </c>
      <c r="G179" s="320"/>
      <c r="H179" s="323">
        <v>4.345</v>
      </c>
      <c r="I179" s="320"/>
      <c r="J179" s="320"/>
      <c r="K179" s="320"/>
      <c r="L179" s="117"/>
      <c r="M179" s="119"/>
      <c r="N179" s="120"/>
      <c r="O179" s="120"/>
      <c r="P179" s="120"/>
      <c r="Q179" s="120"/>
      <c r="R179" s="120"/>
      <c r="S179" s="120"/>
      <c r="T179" s="121"/>
      <c r="AT179" s="118" t="s">
        <v>148</v>
      </c>
      <c r="AU179" s="118" t="s">
        <v>80</v>
      </c>
      <c r="AV179" s="13" t="s">
        <v>80</v>
      </c>
      <c r="AW179" s="13" t="s">
        <v>33</v>
      </c>
      <c r="AX179" s="13" t="s">
        <v>78</v>
      </c>
      <c r="AY179" s="118" t="s">
        <v>138</v>
      </c>
    </row>
    <row r="180" spans="1:65" s="2" customFormat="1" ht="36" customHeight="1">
      <c r="A180" s="30"/>
      <c r="B180" s="273"/>
      <c r="C180" s="330" t="s">
        <v>273</v>
      </c>
      <c r="D180" s="330" t="s">
        <v>140</v>
      </c>
      <c r="E180" s="331" t="s">
        <v>562</v>
      </c>
      <c r="F180" s="332" t="s">
        <v>563</v>
      </c>
      <c r="G180" s="333" t="s">
        <v>170</v>
      </c>
      <c r="H180" s="334">
        <v>0.625</v>
      </c>
      <c r="I180" s="108"/>
      <c r="J180" s="335">
        <f>ROUND(I180*H180,2)</f>
        <v>0</v>
      </c>
      <c r="K180" s="332" t="s">
        <v>144</v>
      </c>
      <c r="L180" s="31"/>
      <c r="M180" s="109" t="s">
        <v>3</v>
      </c>
      <c r="N180" s="110" t="s">
        <v>42</v>
      </c>
      <c r="O180" s="49"/>
      <c r="P180" s="111">
        <f>O180*H180</f>
        <v>0</v>
      </c>
      <c r="Q180" s="111">
        <v>0</v>
      </c>
      <c r="R180" s="111">
        <f>Q180*H180</f>
        <v>0</v>
      </c>
      <c r="S180" s="111">
        <v>0</v>
      </c>
      <c r="T180" s="112">
        <f>S180*H180</f>
        <v>0</v>
      </c>
      <c r="U180" s="30"/>
      <c r="V180" s="30"/>
      <c r="W180" s="30"/>
      <c r="X180" s="30"/>
      <c r="Y180" s="30"/>
      <c r="Z180" s="30"/>
      <c r="AA180" s="30"/>
      <c r="AB180" s="30"/>
      <c r="AC180" s="30"/>
      <c r="AD180" s="30"/>
      <c r="AE180" s="30"/>
      <c r="AR180" s="113" t="s">
        <v>90</v>
      </c>
      <c r="AT180" s="113" t="s">
        <v>140</v>
      </c>
      <c r="AU180" s="113" t="s">
        <v>80</v>
      </c>
      <c r="AY180" s="17" t="s">
        <v>138</v>
      </c>
      <c r="BE180" s="114">
        <f>IF(N180="základní",J180,0)</f>
        <v>0</v>
      </c>
      <c r="BF180" s="114">
        <f>IF(N180="snížená",J180,0)</f>
        <v>0</v>
      </c>
      <c r="BG180" s="114">
        <f>IF(N180="zákl. přenesená",J180,0)</f>
        <v>0</v>
      </c>
      <c r="BH180" s="114">
        <f>IF(N180="sníž. přenesená",J180,0)</f>
        <v>0</v>
      </c>
      <c r="BI180" s="114">
        <f>IF(N180="nulová",J180,0)</f>
        <v>0</v>
      </c>
      <c r="BJ180" s="17" t="s">
        <v>78</v>
      </c>
      <c r="BK180" s="114">
        <f>ROUND(I180*H180,2)</f>
        <v>0</v>
      </c>
      <c r="BL180" s="17" t="s">
        <v>90</v>
      </c>
      <c r="BM180" s="113" t="s">
        <v>564</v>
      </c>
    </row>
    <row r="181" spans="1:47" s="2" customFormat="1" ht="57.6">
      <c r="A181" s="30"/>
      <c r="B181" s="273"/>
      <c r="C181" s="275"/>
      <c r="D181" s="317" t="s">
        <v>146</v>
      </c>
      <c r="E181" s="275"/>
      <c r="F181" s="318" t="s">
        <v>565</v>
      </c>
      <c r="G181" s="275"/>
      <c r="H181" s="275"/>
      <c r="I181" s="275"/>
      <c r="J181" s="275"/>
      <c r="K181" s="275"/>
      <c r="L181" s="31"/>
      <c r="M181" s="115"/>
      <c r="N181" s="116"/>
      <c r="O181" s="49"/>
      <c r="P181" s="49"/>
      <c r="Q181" s="49"/>
      <c r="R181" s="49"/>
      <c r="S181" s="49"/>
      <c r="T181" s="50"/>
      <c r="U181" s="30"/>
      <c r="V181" s="30"/>
      <c r="W181" s="30"/>
      <c r="X181" s="30"/>
      <c r="Y181" s="30"/>
      <c r="Z181" s="30"/>
      <c r="AA181" s="30"/>
      <c r="AB181" s="30"/>
      <c r="AC181" s="30"/>
      <c r="AD181" s="30"/>
      <c r="AE181" s="30"/>
      <c r="AT181" s="17" t="s">
        <v>146</v>
      </c>
      <c r="AU181" s="17" t="s">
        <v>80</v>
      </c>
    </row>
    <row r="182" spans="2:51" s="13" customFormat="1" ht="12">
      <c r="B182" s="319"/>
      <c r="C182" s="320"/>
      <c r="D182" s="317" t="s">
        <v>148</v>
      </c>
      <c r="E182" s="321" t="s">
        <v>3</v>
      </c>
      <c r="F182" s="322" t="s">
        <v>566</v>
      </c>
      <c r="G182" s="320"/>
      <c r="H182" s="323">
        <v>0.625</v>
      </c>
      <c r="I182" s="320"/>
      <c r="J182" s="320"/>
      <c r="K182" s="320"/>
      <c r="L182" s="117"/>
      <c r="M182" s="119"/>
      <c r="N182" s="120"/>
      <c r="O182" s="120"/>
      <c r="P182" s="120"/>
      <c r="Q182" s="120"/>
      <c r="R182" s="120"/>
      <c r="S182" s="120"/>
      <c r="T182" s="121"/>
      <c r="AT182" s="118" t="s">
        <v>148</v>
      </c>
      <c r="AU182" s="118" t="s">
        <v>80</v>
      </c>
      <c r="AV182" s="13" t="s">
        <v>80</v>
      </c>
      <c r="AW182" s="13" t="s">
        <v>33</v>
      </c>
      <c r="AX182" s="13" t="s">
        <v>78</v>
      </c>
      <c r="AY182" s="118" t="s">
        <v>138</v>
      </c>
    </row>
    <row r="183" spans="1:65" s="2" customFormat="1" ht="36" customHeight="1">
      <c r="A183" s="30"/>
      <c r="B183" s="273"/>
      <c r="C183" s="330" t="s">
        <v>280</v>
      </c>
      <c r="D183" s="330" t="s">
        <v>140</v>
      </c>
      <c r="E183" s="331" t="s">
        <v>289</v>
      </c>
      <c r="F183" s="332" t="s">
        <v>290</v>
      </c>
      <c r="G183" s="333" t="s">
        <v>170</v>
      </c>
      <c r="H183" s="334">
        <v>0.675</v>
      </c>
      <c r="I183" s="108"/>
      <c r="J183" s="335">
        <f>ROUND(I183*H183,2)</f>
        <v>0</v>
      </c>
      <c r="K183" s="332" t="s">
        <v>144</v>
      </c>
      <c r="L183" s="31"/>
      <c r="M183" s="109" t="s">
        <v>3</v>
      </c>
      <c r="N183" s="110" t="s">
        <v>42</v>
      </c>
      <c r="O183" s="49"/>
      <c r="P183" s="111">
        <f>O183*H183</f>
        <v>0</v>
      </c>
      <c r="Q183" s="111">
        <v>2.4143</v>
      </c>
      <c r="R183" s="111">
        <f>Q183*H183</f>
        <v>1.6296525</v>
      </c>
      <c r="S183" s="111">
        <v>0</v>
      </c>
      <c r="T183" s="112">
        <f>S183*H183</f>
        <v>0</v>
      </c>
      <c r="U183" s="30"/>
      <c r="V183" s="30"/>
      <c r="W183" s="30"/>
      <c r="X183" s="30"/>
      <c r="Y183" s="30"/>
      <c r="Z183" s="30"/>
      <c r="AA183" s="30"/>
      <c r="AB183" s="30"/>
      <c r="AC183" s="30"/>
      <c r="AD183" s="30"/>
      <c r="AE183" s="30"/>
      <c r="AR183" s="113" t="s">
        <v>90</v>
      </c>
      <c r="AT183" s="113" t="s">
        <v>140</v>
      </c>
      <c r="AU183" s="113" t="s">
        <v>80</v>
      </c>
      <c r="AY183" s="17" t="s">
        <v>138</v>
      </c>
      <c r="BE183" s="114">
        <f>IF(N183="základní",J183,0)</f>
        <v>0</v>
      </c>
      <c r="BF183" s="114">
        <f>IF(N183="snížená",J183,0)</f>
        <v>0</v>
      </c>
      <c r="BG183" s="114">
        <f>IF(N183="zákl. přenesená",J183,0)</f>
        <v>0</v>
      </c>
      <c r="BH183" s="114">
        <f>IF(N183="sníž. přenesená",J183,0)</f>
        <v>0</v>
      </c>
      <c r="BI183" s="114">
        <f>IF(N183="nulová",J183,0)</f>
        <v>0</v>
      </c>
      <c r="BJ183" s="17" t="s">
        <v>78</v>
      </c>
      <c r="BK183" s="114">
        <f>ROUND(I183*H183,2)</f>
        <v>0</v>
      </c>
      <c r="BL183" s="17" t="s">
        <v>90</v>
      </c>
      <c r="BM183" s="113" t="s">
        <v>567</v>
      </c>
    </row>
    <row r="184" spans="1:47" s="2" customFormat="1" ht="124.8">
      <c r="A184" s="30"/>
      <c r="B184" s="273"/>
      <c r="C184" s="275"/>
      <c r="D184" s="317" t="s">
        <v>146</v>
      </c>
      <c r="E184" s="275"/>
      <c r="F184" s="318" t="s">
        <v>292</v>
      </c>
      <c r="G184" s="275"/>
      <c r="H184" s="275"/>
      <c r="I184" s="275"/>
      <c r="J184" s="275"/>
      <c r="K184" s="275"/>
      <c r="L184" s="31"/>
      <c r="M184" s="115"/>
      <c r="N184" s="116"/>
      <c r="O184" s="49"/>
      <c r="P184" s="49"/>
      <c r="Q184" s="49"/>
      <c r="R184" s="49"/>
      <c r="S184" s="49"/>
      <c r="T184" s="50"/>
      <c r="U184" s="30"/>
      <c r="V184" s="30"/>
      <c r="W184" s="30"/>
      <c r="X184" s="30"/>
      <c r="Y184" s="30"/>
      <c r="Z184" s="30"/>
      <c r="AA184" s="30"/>
      <c r="AB184" s="30"/>
      <c r="AC184" s="30"/>
      <c r="AD184" s="30"/>
      <c r="AE184" s="30"/>
      <c r="AT184" s="17" t="s">
        <v>146</v>
      </c>
      <c r="AU184" s="17" t="s">
        <v>80</v>
      </c>
    </row>
    <row r="185" spans="2:51" s="13" customFormat="1" ht="12">
      <c r="B185" s="319"/>
      <c r="C185" s="320"/>
      <c r="D185" s="317" t="s">
        <v>148</v>
      </c>
      <c r="E185" s="321" t="s">
        <v>3</v>
      </c>
      <c r="F185" s="322" t="s">
        <v>568</v>
      </c>
      <c r="G185" s="320"/>
      <c r="H185" s="323">
        <v>0.675</v>
      </c>
      <c r="I185" s="320"/>
      <c r="J185" s="320"/>
      <c r="K185" s="320"/>
      <c r="L185" s="117"/>
      <c r="M185" s="119"/>
      <c r="N185" s="120"/>
      <c r="O185" s="120"/>
      <c r="P185" s="120"/>
      <c r="Q185" s="120"/>
      <c r="R185" s="120"/>
      <c r="S185" s="120"/>
      <c r="T185" s="121"/>
      <c r="AT185" s="118" t="s">
        <v>148</v>
      </c>
      <c r="AU185" s="118" t="s">
        <v>80</v>
      </c>
      <c r="AV185" s="13" t="s">
        <v>80</v>
      </c>
      <c r="AW185" s="13" t="s">
        <v>33</v>
      </c>
      <c r="AX185" s="13" t="s">
        <v>78</v>
      </c>
      <c r="AY185" s="118" t="s">
        <v>138</v>
      </c>
    </row>
    <row r="186" spans="1:65" s="2" customFormat="1" ht="24" customHeight="1">
      <c r="A186" s="30"/>
      <c r="B186" s="273"/>
      <c r="C186" s="330" t="s">
        <v>288</v>
      </c>
      <c r="D186" s="330" t="s">
        <v>140</v>
      </c>
      <c r="E186" s="331" t="s">
        <v>295</v>
      </c>
      <c r="F186" s="332" t="s">
        <v>296</v>
      </c>
      <c r="G186" s="333" t="s">
        <v>143</v>
      </c>
      <c r="H186" s="334">
        <v>0.675</v>
      </c>
      <c r="I186" s="108"/>
      <c r="J186" s="335">
        <f>ROUND(I186*H186,2)</f>
        <v>0</v>
      </c>
      <c r="K186" s="332" t="s">
        <v>144</v>
      </c>
      <c r="L186" s="31"/>
      <c r="M186" s="109" t="s">
        <v>3</v>
      </c>
      <c r="N186" s="110" t="s">
        <v>42</v>
      </c>
      <c r="O186" s="49"/>
      <c r="P186" s="111">
        <f>O186*H186</f>
        <v>0</v>
      </c>
      <c r="Q186" s="111">
        <v>0</v>
      </c>
      <c r="R186" s="111">
        <f>Q186*H186</f>
        <v>0</v>
      </c>
      <c r="S186" s="111">
        <v>0</v>
      </c>
      <c r="T186" s="112">
        <f>S186*H186</f>
        <v>0</v>
      </c>
      <c r="U186" s="30"/>
      <c r="V186" s="30"/>
      <c r="W186" s="30"/>
      <c r="X186" s="30"/>
      <c r="Y186" s="30"/>
      <c r="Z186" s="30"/>
      <c r="AA186" s="30"/>
      <c r="AB186" s="30"/>
      <c r="AC186" s="30"/>
      <c r="AD186" s="30"/>
      <c r="AE186" s="30"/>
      <c r="AR186" s="113" t="s">
        <v>90</v>
      </c>
      <c r="AT186" s="113" t="s">
        <v>140</v>
      </c>
      <c r="AU186" s="113" t="s">
        <v>80</v>
      </c>
      <c r="AY186" s="17" t="s">
        <v>138</v>
      </c>
      <c r="BE186" s="114">
        <f>IF(N186="základní",J186,0)</f>
        <v>0</v>
      </c>
      <c r="BF186" s="114">
        <f>IF(N186="snížená",J186,0)</f>
        <v>0</v>
      </c>
      <c r="BG186" s="114">
        <f>IF(N186="zákl. přenesená",J186,0)</f>
        <v>0</v>
      </c>
      <c r="BH186" s="114">
        <f>IF(N186="sníž. přenesená",J186,0)</f>
        <v>0</v>
      </c>
      <c r="BI186" s="114">
        <f>IF(N186="nulová",J186,0)</f>
        <v>0</v>
      </c>
      <c r="BJ186" s="17" t="s">
        <v>78</v>
      </c>
      <c r="BK186" s="114">
        <f>ROUND(I186*H186,2)</f>
        <v>0</v>
      </c>
      <c r="BL186" s="17" t="s">
        <v>90</v>
      </c>
      <c r="BM186" s="113" t="s">
        <v>569</v>
      </c>
    </row>
    <row r="187" spans="1:47" s="2" customFormat="1" ht="124.8">
      <c r="A187" s="30"/>
      <c r="B187" s="273"/>
      <c r="C187" s="275"/>
      <c r="D187" s="317" t="s">
        <v>146</v>
      </c>
      <c r="E187" s="275"/>
      <c r="F187" s="318" t="s">
        <v>292</v>
      </c>
      <c r="G187" s="275"/>
      <c r="H187" s="275"/>
      <c r="I187" s="275"/>
      <c r="J187" s="275"/>
      <c r="K187" s="275"/>
      <c r="L187" s="31"/>
      <c r="M187" s="115"/>
      <c r="N187" s="116"/>
      <c r="O187" s="49"/>
      <c r="P187" s="49"/>
      <c r="Q187" s="49"/>
      <c r="R187" s="49"/>
      <c r="S187" s="49"/>
      <c r="T187" s="50"/>
      <c r="U187" s="30"/>
      <c r="V187" s="30"/>
      <c r="W187" s="30"/>
      <c r="X187" s="30"/>
      <c r="Y187" s="30"/>
      <c r="Z187" s="30"/>
      <c r="AA187" s="30"/>
      <c r="AB187" s="30"/>
      <c r="AC187" s="30"/>
      <c r="AD187" s="30"/>
      <c r="AE187" s="30"/>
      <c r="AT187" s="17" t="s">
        <v>146</v>
      </c>
      <c r="AU187" s="17" t="s">
        <v>80</v>
      </c>
    </row>
    <row r="188" spans="2:51" s="13" customFormat="1" ht="12">
      <c r="B188" s="319"/>
      <c r="C188" s="320"/>
      <c r="D188" s="317" t="s">
        <v>148</v>
      </c>
      <c r="E188" s="321" t="s">
        <v>3</v>
      </c>
      <c r="F188" s="322" t="s">
        <v>568</v>
      </c>
      <c r="G188" s="320"/>
      <c r="H188" s="323">
        <v>0.675</v>
      </c>
      <c r="I188" s="320"/>
      <c r="J188" s="320"/>
      <c r="K188" s="320"/>
      <c r="L188" s="117"/>
      <c r="M188" s="119"/>
      <c r="N188" s="120"/>
      <c r="O188" s="120"/>
      <c r="P188" s="120"/>
      <c r="Q188" s="120"/>
      <c r="R188" s="120"/>
      <c r="S188" s="120"/>
      <c r="T188" s="121"/>
      <c r="AT188" s="118" t="s">
        <v>148</v>
      </c>
      <c r="AU188" s="118" t="s">
        <v>80</v>
      </c>
      <c r="AV188" s="13" t="s">
        <v>80</v>
      </c>
      <c r="AW188" s="13" t="s">
        <v>33</v>
      </c>
      <c r="AX188" s="13" t="s">
        <v>78</v>
      </c>
      <c r="AY188" s="118" t="s">
        <v>138</v>
      </c>
    </row>
    <row r="189" spans="2:63" s="12" customFormat="1" ht="22.95" customHeight="1">
      <c r="B189" s="310"/>
      <c r="C189" s="311"/>
      <c r="D189" s="312" t="s">
        <v>70</v>
      </c>
      <c r="E189" s="315" t="s">
        <v>181</v>
      </c>
      <c r="F189" s="315" t="s">
        <v>570</v>
      </c>
      <c r="G189" s="311"/>
      <c r="H189" s="311"/>
      <c r="I189" s="311"/>
      <c r="J189" s="316">
        <f>BK189</f>
        <v>0</v>
      </c>
      <c r="K189" s="311"/>
      <c r="L189" s="100"/>
      <c r="M189" s="102"/>
      <c r="N189" s="103"/>
      <c r="O189" s="103"/>
      <c r="P189" s="104">
        <f>SUM(P190:P214)</f>
        <v>0</v>
      </c>
      <c r="Q189" s="103"/>
      <c r="R189" s="104">
        <f>SUM(R190:R214)</f>
        <v>5.379589000000001</v>
      </c>
      <c r="S189" s="103"/>
      <c r="T189" s="105">
        <f>SUM(T190:T214)</f>
        <v>0</v>
      </c>
      <c r="AR189" s="101" t="s">
        <v>78</v>
      </c>
      <c r="AT189" s="106" t="s">
        <v>70</v>
      </c>
      <c r="AU189" s="106" t="s">
        <v>78</v>
      </c>
      <c r="AY189" s="101" t="s">
        <v>138</v>
      </c>
      <c r="BK189" s="107">
        <f>SUM(BK190:BK214)</f>
        <v>0</v>
      </c>
    </row>
    <row r="190" spans="1:65" s="2" customFormat="1" ht="24" customHeight="1">
      <c r="A190" s="30"/>
      <c r="B190" s="273"/>
      <c r="C190" s="330" t="s">
        <v>294</v>
      </c>
      <c r="D190" s="330" t="s">
        <v>140</v>
      </c>
      <c r="E190" s="331" t="s">
        <v>571</v>
      </c>
      <c r="F190" s="332" t="s">
        <v>572</v>
      </c>
      <c r="G190" s="333" t="s">
        <v>156</v>
      </c>
      <c r="H190" s="334">
        <v>2</v>
      </c>
      <c r="I190" s="108"/>
      <c r="J190" s="335">
        <f>ROUND(I190*H190,2)</f>
        <v>0</v>
      </c>
      <c r="K190" s="332" t="s">
        <v>3</v>
      </c>
      <c r="L190" s="31"/>
      <c r="M190" s="109" t="s">
        <v>3</v>
      </c>
      <c r="N190" s="110" t="s">
        <v>42</v>
      </c>
      <c r="O190" s="49"/>
      <c r="P190" s="111">
        <f>O190*H190</f>
        <v>0</v>
      </c>
      <c r="Q190" s="111">
        <v>0</v>
      </c>
      <c r="R190" s="111">
        <f>Q190*H190</f>
        <v>0</v>
      </c>
      <c r="S190" s="111">
        <v>0</v>
      </c>
      <c r="T190" s="112">
        <f>S190*H190</f>
        <v>0</v>
      </c>
      <c r="U190" s="30"/>
      <c r="V190" s="30"/>
      <c r="W190" s="30"/>
      <c r="X190" s="30"/>
      <c r="Y190" s="30"/>
      <c r="Z190" s="30"/>
      <c r="AA190" s="30"/>
      <c r="AB190" s="30"/>
      <c r="AC190" s="30"/>
      <c r="AD190" s="30"/>
      <c r="AE190" s="30"/>
      <c r="AR190" s="113" t="s">
        <v>90</v>
      </c>
      <c r="AT190" s="113" t="s">
        <v>140</v>
      </c>
      <c r="AU190" s="113" t="s">
        <v>80</v>
      </c>
      <c r="AY190" s="17" t="s">
        <v>138</v>
      </c>
      <c r="BE190" s="114">
        <f>IF(N190="základní",J190,0)</f>
        <v>0</v>
      </c>
      <c r="BF190" s="114">
        <f>IF(N190="snížená",J190,0)</f>
        <v>0</v>
      </c>
      <c r="BG190" s="114">
        <f>IF(N190="zákl. přenesená",J190,0)</f>
        <v>0</v>
      </c>
      <c r="BH190" s="114">
        <f>IF(N190="sníž. přenesená",J190,0)</f>
        <v>0</v>
      </c>
      <c r="BI190" s="114">
        <f>IF(N190="nulová",J190,0)</f>
        <v>0</v>
      </c>
      <c r="BJ190" s="17" t="s">
        <v>78</v>
      </c>
      <c r="BK190" s="114">
        <f>ROUND(I190*H190,2)</f>
        <v>0</v>
      </c>
      <c r="BL190" s="17" t="s">
        <v>90</v>
      </c>
      <c r="BM190" s="113" t="s">
        <v>573</v>
      </c>
    </row>
    <row r="191" spans="2:51" s="13" customFormat="1" ht="12">
      <c r="B191" s="319"/>
      <c r="C191" s="320"/>
      <c r="D191" s="317" t="s">
        <v>148</v>
      </c>
      <c r="E191" s="321" t="s">
        <v>3</v>
      </c>
      <c r="F191" s="322" t="s">
        <v>574</v>
      </c>
      <c r="G191" s="320"/>
      <c r="H191" s="323">
        <v>2</v>
      </c>
      <c r="I191" s="320"/>
      <c r="J191" s="320"/>
      <c r="K191" s="320"/>
      <c r="L191" s="117"/>
      <c r="M191" s="119"/>
      <c r="N191" s="120"/>
      <c r="O191" s="120"/>
      <c r="P191" s="120"/>
      <c r="Q191" s="120"/>
      <c r="R191" s="120"/>
      <c r="S191" s="120"/>
      <c r="T191" s="121"/>
      <c r="AT191" s="118" t="s">
        <v>148</v>
      </c>
      <c r="AU191" s="118" t="s">
        <v>80</v>
      </c>
      <c r="AV191" s="13" t="s">
        <v>80</v>
      </c>
      <c r="AW191" s="13" t="s">
        <v>33</v>
      </c>
      <c r="AX191" s="13" t="s">
        <v>78</v>
      </c>
      <c r="AY191" s="118" t="s">
        <v>138</v>
      </c>
    </row>
    <row r="192" spans="1:65" s="2" customFormat="1" ht="24" customHeight="1">
      <c r="A192" s="30"/>
      <c r="B192" s="273"/>
      <c r="C192" s="330" t="s">
        <v>300</v>
      </c>
      <c r="D192" s="330" t="s">
        <v>140</v>
      </c>
      <c r="E192" s="331" t="s">
        <v>575</v>
      </c>
      <c r="F192" s="332" t="s">
        <v>576</v>
      </c>
      <c r="G192" s="333" t="s">
        <v>577</v>
      </c>
      <c r="H192" s="334">
        <v>43.45</v>
      </c>
      <c r="I192" s="108"/>
      <c r="J192" s="335">
        <f>ROUND(I192*H192,2)</f>
        <v>0</v>
      </c>
      <c r="K192" s="332" t="s">
        <v>144</v>
      </c>
      <c r="L192" s="31"/>
      <c r="M192" s="109" t="s">
        <v>3</v>
      </c>
      <c r="N192" s="110" t="s">
        <v>42</v>
      </c>
      <c r="O192" s="49"/>
      <c r="P192" s="111">
        <f>O192*H192</f>
        <v>0</v>
      </c>
      <c r="Q192" s="111">
        <v>2E-05</v>
      </c>
      <c r="R192" s="111">
        <f>Q192*H192</f>
        <v>0.0008690000000000001</v>
      </c>
      <c r="S192" s="111">
        <v>0</v>
      </c>
      <c r="T192" s="112">
        <f>S192*H192</f>
        <v>0</v>
      </c>
      <c r="U192" s="30"/>
      <c r="V192" s="30"/>
      <c r="W192" s="30"/>
      <c r="X192" s="30"/>
      <c r="Y192" s="30"/>
      <c r="Z192" s="30"/>
      <c r="AA192" s="30"/>
      <c r="AB192" s="30"/>
      <c r="AC192" s="30"/>
      <c r="AD192" s="30"/>
      <c r="AE192" s="30"/>
      <c r="AR192" s="113" t="s">
        <v>90</v>
      </c>
      <c r="AT192" s="113" t="s">
        <v>140</v>
      </c>
      <c r="AU192" s="113" t="s">
        <v>80</v>
      </c>
      <c r="AY192" s="17" t="s">
        <v>138</v>
      </c>
      <c r="BE192" s="114">
        <f>IF(N192="základní",J192,0)</f>
        <v>0</v>
      </c>
      <c r="BF192" s="114">
        <f>IF(N192="snížená",J192,0)</f>
        <v>0</v>
      </c>
      <c r="BG192" s="114">
        <f>IF(N192="zákl. přenesená",J192,0)</f>
        <v>0</v>
      </c>
      <c r="BH192" s="114">
        <f>IF(N192="sníž. přenesená",J192,0)</f>
        <v>0</v>
      </c>
      <c r="BI192" s="114">
        <f>IF(N192="nulová",J192,0)</f>
        <v>0</v>
      </c>
      <c r="BJ192" s="17" t="s">
        <v>78</v>
      </c>
      <c r="BK192" s="114">
        <f>ROUND(I192*H192,2)</f>
        <v>0</v>
      </c>
      <c r="BL192" s="17" t="s">
        <v>90</v>
      </c>
      <c r="BM192" s="113" t="s">
        <v>578</v>
      </c>
    </row>
    <row r="193" spans="1:47" s="2" customFormat="1" ht="134.4">
      <c r="A193" s="30"/>
      <c r="B193" s="273"/>
      <c r="C193" s="275"/>
      <c r="D193" s="317" t="s">
        <v>146</v>
      </c>
      <c r="E193" s="275"/>
      <c r="F193" s="318" t="s">
        <v>579</v>
      </c>
      <c r="G193" s="275"/>
      <c r="H193" s="275"/>
      <c r="I193" s="275"/>
      <c r="J193" s="275"/>
      <c r="K193" s="275"/>
      <c r="L193" s="31"/>
      <c r="M193" s="115"/>
      <c r="N193" s="116"/>
      <c r="O193" s="49"/>
      <c r="P193" s="49"/>
      <c r="Q193" s="49"/>
      <c r="R193" s="49"/>
      <c r="S193" s="49"/>
      <c r="T193" s="50"/>
      <c r="U193" s="30"/>
      <c r="V193" s="30"/>
      <c r="W193" s="30"/>
      <c r="X193" s="30"/>
      <c r="Y193" s="30"/>
      <c r="Z193" s="30"/>
      <c r="AA193" s="30"/>
      <c r="AB193" s="30"/>
      <c r="AC193" s="30"/>
      <c r="AD193" s="30"/>
      <c r="AE193" s="30"/>
      <c r="AT193" s="17" t="s">
        <v>146</v>
      </c>
      <c r="AU193" s="17" t="s">
        <v>80</v>
      </c>
    </row>
    <row r="194" spans="2:51" s="13" customFormat="1" ht="12">
      <c r="B194" s="319"/>
      <c r="C194" s="320"/>
      <c r="D194" s="317" t="s">
        <v>148</v>
      </c>
      <c r="E194" s="321" t="s">
        <v>3</v>
      </c>
      <c r="F194" s="322" t="s">
        <v>580</v>
      </c>
      <c r="G194" s="320"/>
      <c r="H194" s="323">
        <v>43.45</v>
      </c>
      <c r="I194" s="320"/>
      <c r="J194" s="320"/>
      <c r="K194" s="320"/>
      <c r="L194" s="117"/>
      <c r="M194" s="119"/>
      <c r="N194" s="120"/>
      <c r="O194" s="120"/>
      <c r="P194" s="120"/>
      <c r="Q194" s="120"/>
      <c r="R194" s="120"/>
      <c r="S194" s="120"/>
      <c r="T194" s="121"/>
      <c r="AT194" s="118" t="s">
        <v>148</v>
      </c>
      <c r="AU194" s="118" t="s">
        <v>80</v>
      </c>
      <c r="AV194" s="13" t="s">
        <v>80</v>
      </c>
      <c r="AW194" s="13" t="s">
        <v>33</v>
      </c>
      <c r="AX194" s="13" t="s">
        <v>78</v>
      </c>
      <c r="AY194" s="118" t="s">
        <v>138</v>
      </c>
    </row>
    <row r="195" spans="1:65" s="2" customFormat="1" ht="24" customHeight="1">
      <c r="A195" s="30"/>
      <c r="B195" s="273"/>
      <c r="C195" s="336" t="s">
        <v>308</v>
      </c>
      <c r="D195" s="336" t="s">
        <v>267</v>
      </c>
      <c r="E195" s="337" t="s">
        <v>581</v>
      </c>
      <c r="F195" s="338" t="s">
        <v>582</v>
      </c>
      <c r="G195" s="339" t="s">
        <v>577</v>
      </c>
      <c r="H195" s="340">
        <v>42</v>
      </c>
      <c r="I195" s="127"/>
      <c r="J195" s="341">
        <f>ROUND(I195*H195,2)</f>
        <v>0</v>
      </c>
      <c r="K195" s="338" t="s">
        <v>144</v>
      </c>
      <c r="L195" s="128"/>
      <c r="M195" s="129" t="s">
        <v>3</v>
      </c>
      <c r="N195" s="130" t="s">
        <v>42</v>
      </c>
      <c r="O195" s="49"/>
      <c r="P195" s="111">
        <f>O195*H195</f>
        <v>0</v>
      </c>
      <c r="Q195" s="111">
        <v>0.00701</v>
      </c>
      <c r="R195" s="111">
        <f>Q195*H195</f>
        <v>0.29442</v>
      </c>
      <c r="S195" s="111">
        <v>0</v>
      </c>
      <c r="T195" s="112">
        <f>S195*H195</f>
        <v>0</v>
      </c>
      <c r="U195" s="30"/>
      <c r="V195" s="30"/>
      <c r="W195" s="30"/>
      <c r="X195" s="30"/>
      <c r="Y195" s="30"/>
      <c r="Z195" s="30"/>
      <c r="AA195" s="30"/>
      <c r="AB195" s="30"/>
      <c r="AC195" s="30"/>
      <c r="AD195" s="30"/>
      <c r="AE195" s="30"/>
      <c r="AR195" s="113" t="s">
        <v>181</v>
      </c>
      <c r="AT195" s="113" t="s">
        <v>267</v>
      </c>
      <c r="AU195" s="113" t="s">
        <v>80</v>
      </c>
      <c r="AY195" s="17" t="s">
        <v>138</v>
      </c>
      <c r="BE195" s="114">
        <f>IF(N195="základní",J195,0)</f>
        <v>0</v>
      </c>
      <c r="BF195" s="114">
        <f>IF(N195="snížená",J195,0)</f>
        <v>0</v>
      </c>
      <c r="BG195" s="114">
        <f>IF(N195="zákl. přenesená",J195,0)</f>
        <v>0</v>
      </c>
      <c r="BH195" s="114">
        <f>IF(N195="sníž. přenesená",J195,0)</f>
        <v>0</v>
      </c>
      <c r="BI195" s="114">
        <f>IF(N195="nulová",J195,0)</f>
        <v>0</v>
      </c>
      <c r="BJ195" s="17" t="s">
        <v>78</v>
      </c>
      <c r="BK195" s="114">
        <f>ROUND(I195*H195,2)</f>
        <v>0</v>
      </c>
      <c r="BL195" s="17" t="s">
        <v>90</v>
      </c>
      <c r="BM195" s="113" t="s">
        <v>583</v>
      </c>
    </row>
    <row r="196" spans="1:65" s="2" customFormat="1" ht="24" customHeight="1">
      <c r="A196" s="30"/>
      <c r="B196" s="273"/>
      <c r="C196" s="336" t="s">
        <v>313</v>
      </c>
      <c r="D196" s="336" t="s">
        <v>267</v>
      </c>
      <c r="E196" s="337" t="s">
        <v>584</v>
      </c>
      <c r="F196" s="338" t="s">
        <v>585</v>
      </c>
      <c r="G196" s="339" t="s">
        <v>577</v>
      </c>
      <c r="H196" s="340">
        <v>1</v>
      </c>
      <c r="I196" s="127"/>
      <c r="J196" s="341">
        <f>ROUND(I196*H196,2)</f>
        <v>0</v>
      </c>
      <c r="K196" s="338" t="s">
        <v>144</v>
      </c>
      <c r="L196" s="128"/>
      <c r="M196" s="129" t="s">
        <v>3</v>
      </c>
      <c r="N196" s="130" t="s">
        <v>42</v>
      </c>
      <c r="O196" s="49"/>
      <c r="P196" s="111">
        <f>O196*H196</f>
        <v>0</v>
      </c>
      <c r="Q196" s="111">
        <v>0.007</v>
      </c>
      <c r="R196" s="111">
        <f>Q196*H196</f>
        <v>0.007</v>
      </c>
      <c r="S196" s="111">
        <v>0</v>
      </c>
      <c r="T196" s="112">
        <f>S196*H196</f>
        <v>0</v>
      </c>
      <c r="U196" s="30"/>
      <c r="V196" s="30"/>
      <c r="W196" s="30"/>
      <c r="X196" s="30"/>
      <c r="Y196" s="30"/>
      <c r="Z196" s="30"/>
      <c r="AA196" s="30"/>
      <c r="AB196" s="30"/>
      <c r="AC196" s="30"/>
      <c r="AD196" s="30"/>
      <c r="AE196" s="30"/>
      <c r="AR196" s="113" t="s">
        <v>181</v>
      </c>
      <c r="AT196" s="113" t="s">
        <v>267</v>
      </c>
      <c r="AU196" s="113" t="s">
        <v>80</v>
      </c>
      <c r="AY196" s="17" t="s">
        <v>138</v>
      </c>
      <c r="BE196" s="114">
        <f>IF(N196="základní",J196,0)</f>
        <v>0</v>
      </c>
      <c r="BF196" s="114">
        <f>IF(N196="snížená",J196,0)</f>
        <v>0</v>
      </c>
      <c r="BG196" s="114">
        <f>IF(N196="zákl. přenesená",J196,0)</f>
        <v>0</v>
      </c>
      <c r="BH196" s="114">
        <f>IF(N196="sníž. přenesená",J196,0)</f>
        <v>0</v>
      </c>
      <c r="BI196" s="114">
        <f>IF(N196="nulová",J196,0)</f>
        <v>0</v>
      </c>
      <c r="BJ196" s="17" t="s">
        <v>78</v>
      </c>
      <c r="BK196" s="114">
        <f>ROUND(I196*H196,2)</f>
        <v>0</v>
      </c>
      <c r="BL196" s="17" t="s">
        <v>90</v>
      </c>
      <c r="BM196" s="113" t="s">
        <v>586</v>
      </c>
    </row>
    <row r="197" spans="1:65" s="2" customFormat="1" ht="36" customHeight="1">
      <c r="A197" s="30"/>
      <c r="B197" s="273"/>
      <c r="C197" s="330" t="s">
        <v>318</v>
      </c>
      <c r="D197" s="330" t="s">
        <v>140</v>
      </c>
      <c r="E197" s="331" t="s">
        <v>587</v>
      </c>
      <c r="F197" s="332" t="s">
        <v>588</v>
      </c>
      <c r="G197" s="333" t="s">
        <v>156</v>
      </c>
      <c r="H197" s="334">
        <v>1</v>
      </c>
      <c r="I197" s="108"/>
      <c r="J197" s="335">
        <f>ROUND(I197*H197,2)</f>
        <v>0</v>
      </c>
      <c r="K197" s="332" t="s">
        <v>144</v>
      </c>
      <c r="L197" s="31"/>
      <c r="M197" s="109" t="s">
        <v>3</v>
      </c>
      <c r="N197" s="110" t="s">
        <v>42</v>
      </c>
      <c r="O197" s="49"/>
      <c r="P197" s="111">
        <f>O197*H197</f>
        <v>0</v>
      </c>
      <c r="Q197" s="111">
        <v>0.0001</v>
      </c>
      <c r="R197" s="111">
        <f>Q197*H197</f>
        <v>0.0001</v>
      </c>
      <c r="S197" s="111">
        <v>0</v>
      </c>
      <c r="T197" s="112">
        <f>S197*H197</f>
        <v>0</v>
      </c>
      <c r="U197" s="30"/>
      <c r="V197" s="30"/>
      <c r="W197" s="30"/>
      <c r="X197" s="30"/>
      <c r="Y197" s="30"/>
      <c r="Z197" s="30"/>
      <c r="AA197" s="30"/>
      <c r="AB197" s="30"/>
      <c r="AC197" s="30"/>
      <c r="AD197" s="30"/>
      <c r="AE197" s="30"/>
      <c r="AR197" s="113" t="s">
        <v>90</v>
      </c>
      <c r="AT197" s="113" t="s">
        <v>140</v>
      </c>
      <c r="AU197" s="113" t="s">
        <v>80</v>
      </c>
      <c r="AY197" s="17" t="s">
        <v>138</v>
      </c>
      <c r="BE197" s="114">
        <f>IF(N197="základní",J197,0)</f>
        <v>0</v>
      </c>
      <c r="BF197" s="114">
        <f>IF(N197="snížená",J197,0)</f>
        <v>0</v>
      </c>
      <c r="BG197" s="114">
        <f>IF(N197="zákl. přenesená",J197,0)</f>
        <v>0</v>
      </c>
      <c r="BH197" s="114">
        <f>IF(N197="sníž. přenesená",J197,0)</f>
        <v>0</v>
      </c>
      <c r="BI197" s="114">
        <f>IF(N197="nulová",J197,0)</f>
        <v>0</v>
      </c>
      <c r="BJ197" s="17" t="s">
        <v>78</v>
      </c>
      <c r="BK197" s="114">
        <f>ROUND(I197*H197,2)</f>
        <v>0</v>
      </c>
      <c r="BL197" s="17" t="s">
        <v>90</v>
      </c>
      <c r="BM197" s="113" t="s">
        <v>589</v>
      </c>
    </row>
    <row r="198" spans="1:47" s="2" customFormat="1" ht="67.2">
      <c r="A198" s="30"/>
      <c r="B198" s="273"/>
      <c r="C198" s="275"/>
      <c r="D198" s="317" t="s">
        <v>146</v>
      </c>
      <c r="E198" s="275"/>
      <c r="F198" s="318" t="s">
        <v>590</v>
      </c>
      <c r="G198" s="275"/>
      <c r="H198" s="275"/>
      <c r="I198" s="275"/>
      <c r="J198" s="275"/>
      <c r="K198" s="275"/>
      <c r="L198" s="31"/>
      <c r="M198" s="115"/>
      <c r="N198" s="116"/>
      <c r="O198" s="49"/>
      <c r="P198" s="49"/>
      <c r="Q198" s="49"/>
      <c r="R198" s="49"/>
      <c r="S198" s="49"/>
      <c r="T198" s="50"/>
      <c r="U198" s="30"/>
      <c r="V198" s="30"/>
      <c r="W198" s="30"/>
      <c r="X198" s="30"/>
      <c r="Y198" s="30"/>
      <c r="Z198" s="30"/>
      <c r="AA198" s="30"/>
      <c r="AB198" s="30"/>
      <c r="AC198" s="30"/>
      <c r="AD198" s="30"/>
      <c r="AE198" s="30"/>
      <c r="AT198" s="17" t="s">
        <v>146</v>
      </c>
      <c r="AU198" s="17" t="s">
        <v>80</v>
      </c>
    </row>
    <row r="199" spans="2:51" s="13" customFormat="1" ht="12">
      <c r="B199" s="319"/>
      <c r="C199" s="320"/>
      <c r="D199" s="317" t="s">
        <v>148</v>
      </c>
      <c r="E199" s="321" t="s">
        <v>3</v>
      </c>
      <c r="F199" s="322" t="s">
        <v>591</v>
      </c>
      <c r="G199" s="320"/>
      <c r="H199" s="323">
        <v>1</v>
      </c>
      <c r="I199" s="320"/>
      <c r="J199" s="320"/>
      <c r="K199" s="320"/>
      <c r="L199" s="117"/>
      <c r="M199" s="119"/>
      <c r="N199" s="120"/>
      <c r="O199" s="120"/>
      <c r="P199" s="120"/>
      <c r="Q199" s="120"/>
      <c r="R199" s="120"/>
      <c r="S199" s="120"/>
      <c r="T199" s="121"/>
      <c r="AT199" s="118" t="s">
        <v>148</v>
      </c>
      <c r="AU199" s="118" t="s">
        <v>80</v>
      </c>
      <c r="AV199" s="13" t="s">
        <v>80</v>
      </c>
      <c r="AW199" s="13" t="s">
        <v>33</v>
      </c>
      <c r="AX199" s="13" t="s">
        <v>78</v>
      </c>
      <c r="AY199" s="118" t="s">
        <v>138</v>
      </c>
    </row>
    <row r="200" spans="1:65" s="2" customFormat="1" ht="16.5" customHeight="1">
      <c r="A200" s="30"/>
      <c r="B200" s="273"/>
      <c r="C200" s="336" t="s">
        <v>323</v>
      </c>
      <c r="D200" s="336" t="s">
        <v>267</v>
      </c>
      <c r="E200" s="337" t="s">
        <v>592</v>
      </c>
      <c r="F200" s="338" t="s">
        <v>593</v>
      </c>
      <c r="G200" s="339" t="s">
        <v>156</v>
      </c>
      <c r="H200" s="340">
        <v>1</v>
      </c>
      <c r="I200" s="127"/>
      <c r="J200" s="341">
        <f>ROUND(I200*H200,2)</f>
        <v>0</v>
      </c>
      <c r="K200" s="338" t="s">
        <v>144</v>
      </c>
      <c r="L200" s="128"/>
      <c r="M200" s="129" t="s">
        <v>3</v>
      </c>
      <c r="N200" s="130" t="s">
        <v>42</v>
      </c>
      <c r="O200" s="49"/>
      <c r="P200" s="111">
        <f>O200*H200</f>
        <v>0</v>
      </c>
      <c r="Q200" s="111">
        <v>0.0012</v>
      </c>
      <c r="R200" s="111">
        <f>Q200*H200</f>
        <v>0.0012</v>
      </c>
      <c r="S200" s="111">
        <v>0</v>
      </c>
      <c r="T200" s="112">
        <f>S200*H200</f>
        <v>0</v>
      </c>
      <c r="U200" s="30"/>
      <c r="V200" s="30"/>
      <c r="W200" s="30"/>
      <c r="X200" s="30"/>
      <c r="Y200" s="30"/>
      <c r="Z200" s="30"/>
      <c r="AA200" s="30"/>
      <c r="AB200" s="30"/>
      <c r="AC200" s="30"/>
      <c r="AD200" s="30"/>
      <c r="AE200" s="30"/>
      <c r="AR200" s="113" t="s">
        <v>181</v>
      </c>
      <c r="AT200" s="113" t="s">
        <v>267</v>
      </c>
      <c r="AU200" s="113" t="s">
        <v>80</v>
      </c>
      <c r="AY200" s="17" t="s">
        <v>138</v>
      </c>
      <c r="BE200" s="114">
        <f>IF(N200="základní",J200,0)</f>
        <v>0</v>
      </c>
      <c r="BF200" s="114">
        <f>IF(N200="snížená",J200,0)</f>
        <v>0</v>
      </c>
      <c r="BG200" s="114">
        <f>IF(N200="zákl. přenesená",J200,0)</f>
        <v>0</v>
      </c>
      <c r="BH200" s="114">
        <f>IF(N200="sníž. přenesená",J200,0)</f>
        <v>0</v>
      </c>
      <c r="BI200" s="114">
        <f>IF(N200="nulová",J200,0)</f>
        <v>0</v>
      </c>
      <c r="BJ200" s="17" t="s">
        <v>78</v>
      </c>
      <c r="BK200" s="114">
        <f>ROUND(I200*H200,2)</f>
        <v>0</v>
      </c>
      <c r="BL200" s="17" t="s">
        <v>90</v>
      </c>
      <c r="BM200" s="113" t="s">
        <v>594</v>
      </c>
    </row>
    <row r="201" spans="1:65" s="2" customFormat="1" ht="36" customHeight="1">
      <c r="A201" s="30"/>
      <c r="B201" s="273"/>
      <c r="C201" s="330" t="s">
        <v>329</v>
      </c>
      <c r="D201" s="330" t="s">
        <v>140</v>
      </c>
      <c r="E201" s="331" t="s">
        <v>595</v>
      </c>
      <c r="F201" s="332" t="s">
        <v>596</v>
      </c>
      <c r="G201" s="333" t="s">
        <v>156</v>
      </c>
      <c r="H201" s="334">
        <v>1</v>
      </c>
      <c r="I201" s="108"/>
      <c r="J201" s="335">
        <f>ROUND(I201*H201,2)</f>
        <v>0</v>
      </c>
      <c r="K201" s="332" t="s">
        <v>144</v>
      </c>
      <c r="L201" s="31"/>
      <c r="M201" s="109" t="s">
        <v>3</v>
      </c>
      <c r="N201" s="110" t="s">
        <v>42</v>
      </c>
      <c r="O201" s="49"/>
      <c r="P201" s="111">
        <f>O201*H201</f>
        <v>0</v>
      </c>
      <c r="Q201" s="111">
        <v>0.0001</v>
      </c>
      <c r="R201" s="111">
        <f>Q201*H201</f>
        <v>0.0001</v>
      </c>
      <c r="S201" s="111">
        <v>0</v>
      </c>
      <c r="T201" s="112">
        <f>S201*H201</f>
        <v>0</v>
      </c>
      <c r="U201" s="30"/>
      <c r="V201" s="30"/>
      <c r="W201" s="30"/>
      <c r="X201" s="30"/>
      <c r="Y201" s="30"/>
      <c r="Z201" s="30"/>
      <c r="AA201" s="30"/>
      <c r="AB201" s="30"/>
      <c r="AC201" s="30"/>
      <c r="AD201" s="30"/>
      <c r="AE201" s="30"/>
      <c r="AR201" s="113" t="s">
        <v>90</v>
      </c>
      <c r="AT201" s="113" t="s">
        <v>140</v>
      </c>
      <c r="AU201" s="113" t="s">
        <v>80</v>
      </c>
      <c r="AY201" s="17" t="s">
        <v>138</v>
      </c>
      <c r="BE201" s="114">
        <f>IF(N201="základní",J201,0)</f>
        <v>0</v>
      </c>
      <c r="BF201" s="114">
        <f>IF(N201="snížená",J201,0)</f>
        <v>0</v>
      </c>
      <c r="BG201" s="114">
        <f>IF(N201="zákl. přenesená",J201,0)</f>
        <v>0</v>
      </c>
      <c r="BH201" s="114">
        <f>IF(N201="sníž. přenesená",J201,0)</f>
        <v>0</v>
      </c>
      <c r="BI201" s="114">
        <f>IF(N201="nulová",J201,0)</f>
        <v>0</v>
      </c>
      <c r="BJ201" s="17" t="s">
        <v>78</v>
      </c>
      <c r="BK201" s="114">
        <f>ROUND(I201*H201,2)</f>
        <v>0</v>
      </c>
      <c r="BL201" s="17" t="s">
        <v>90</v>
      </c>
      <c r="BM201" s="113" t="s">
        <v>597</v>
      </c>
    </row>
    <row r="202" spans="1:47" s="2" customFormat="1" ht="67.2">
      <c r="A202" s="30"/>
      <c r="B202" s="273"/>
      <c r="C202" s="275"/>
      <c r="D202" s="317" t="s">
        <v>146</v>
      </c>
      <c r="E202" s="275"/>
      <c r="F202" s="318" t="s">
        <v>590</v>
      </c>
      <c r="G202" s="275"/>
      <c r="H202" s="275"/>
      <c r="I202" s="275"/>
      <c r="J202" s="275"/>
      <c r="K202" s="275"/>
      <c r="L202" s="31"/>
      <c r="M202" s="115"/>
      <c r="N202" s="116"/>
      <c r="O202" s="49"/>
      <c r="P202" s="49"/>
      <c r="Q202" s="49"/>
      <c r="R202" s="49"/>
      <c r="S202" s="49"/>
      <c r="T202" s="50"/>
      <c r="U202" s="30"/>
      <c r="V202" s="30"/>
      <c r="W202" s="30"/>
      <c r="X202" s="30"/>
      <c r="Y202" s="30"/>
      <c r="Z202" s="30"/>
      <c r="AA202" s="30"/>
      <c r="AB202" s="30"/>
      <c r="AC202" s="30"/>
      <c r="AD202" s="30"/>
      <c r="AE202" s="30"/>
      <c r="AT202" s="17" t="s">
        <v>146</v>
      </c>
      <c r="AU202" s="17" t="s">
        <v>80</v>
      </c>
    </row>
    <row r="203" spans="2:51" s="13" customFormat="1" ht="12">
      <c r="B203" s="319"/>
      <c r="C203" s="320"/>
      <c r="D203" s="317" t="s">
        <v>148</v>
      </c>
      <c r="E203" s="321" t="s">
        <v>3</v>
      </c>
      <c r="F203" s="322" t="s">
        <v>591</v>
      </c>
      <c r="G203" s="320"/>
      <c r="H203" s="323">
        <v>1</v>
      </c>
      <c r="I203" s="320"/>
      <c r="J203" s="320"/>
      <c r="K203" s="320"/>
      <c r="L203" s="117"/>
      <c r="M203" s="119"/>
      <c r="N203" s="120"/>
      <c r="O203" s="120"/>
      <c r="P203" s="120"/>
      <c r="Q203" s="120"/>
      <c r="R203" s="120"/>
      <c r="S203" s="120"/>
      <c r="T203" s="121"/>
      <c r="AT203" s="118" t="s">
        <v>148</v>
      </c>
      <c r="AU203" s="118" t="s">
        <v>80</v>
      </c>
      <c r="AV203" s="13" t="s">
        <v>80</v>
      </c>
      <c r="AW203" s="13" t="s">
        <v>33</v>
      </c>
      <c r="AX203" s="13" t="s">
        <v>78</v>
      </c>
      <c r="AY203" s="118" t="s">
        <v>138</v>
      </c>
    </row>
    <row r="204" spans="1:65" s="2" customFormat="1" ht="16.5" customHeight="1">
      <c r="A204" s="30"/>
      <c r="B204" s="273"/>
      <c r="C204" s="336" t="s">
        <v>598</v>
      </c>
      <c r="D204" s="336" t="s">
        <v>267</v>
      </c>
      <c r="E204" s="337" t="s">
        <v>599</v>
      </c>
      <c r="F204" s="338" t="s">
        <v>600</v>
      </c>
      <c r="G204" s="339" t="s">
        <v>156</v>
      </c>
      <c r="H204" s="340">
        <v>1</v>
      </c>
      <c r="I204" s="127"/>
      <c r="J204" s="341">
        <f>ROUND(I204*H204,2)</f>
        <v>0</v>
      </c>
      <c r="K204" s="338" t="s">
        <v>144</v>
      </c>
      <c r="L204" s="128"/>
      <c r="M204" s="129" t="s">
        <v>3</v>
      </c>
      <c r="N204" s="130" t="s">
        <v>42</v>
      </c>
      <c r="O204" s="49"/>
      <c r="P204" s="111">
        <f>O204*H204</f>
        <v>0</v>
      </c>
      <c r="Q204" s="111">
        <v>0.0018</v>
      </c>
      <c r="R204" s="111">
        <f>Q204*H204</f>
        <v>0.0018</v>
      </c>
      <c r="S204" s="111">
        <v>0</v>
      </c>
      <c r="T204" s="112">
        <f>S204*H204</f>
        <v>0</v>
      </c>
      <c r="U204" s="30"/>
      <c r="V204" s="30"/>
      <c r="W204" s="30"/>
      <c r="X204" s="30"/>
      <c r="Y204" s="30"/>
      <c r="Z204" s="30"/>
      <c r="AA204" s="30"/>
      <c r="AB204" s="30"/>
      <c r="AC204" s="30"/>
      <c r="AD204" s="30"/>
      <c r="AE204" s="30"/>
      <c r="AR204" s="113" t="s">
        <v>181</v>
      </c>
      <c r="AT204" s="113" t="s">
        <v>267</v>
      </c>
      <c r="AU204" s="113" t="s">
        <v>80</v>
      </c>
      <c r="AY204" s="17" t="s">
        <v>138</v>
      </c>
      <c r="BE204" s="114">
        <f>IF(N204="základní",J204,0)</f>
        <v>0</v>
      </c>
      <c r="BF204" s="114">
        <f>IF(N204="snížená",J204,0)</f>
        <v>0</v>
      </c>
      <c r="BG204" s="114">
        <f>IF(N204="zákl. přenesená",J204,0)</f>
        <v>0</v>
      </c>
      <c r="BH204" s="114">
        <f>IF(N204="sníž. přenesená",J204,0)</f>
        <v>0</v>
      </c>
      <c r="BI204" s="114">
        <f>IF(N204="nulová",J204,0)</f>
        <v>0</v>
      </c>
      <c r="BJ204" s="17" t="s">
        <v>78</v>
      </c>
      <c r="BK204" s="114">
        <f>ROUND(I204*H204,2)</f>
        <v>0</v>
      </c>
      <c r="BL204" s="17" t="s">
        <v>90</v>
      </c>
      <c r="BM204" s="113" t="s">
        <v>601</v>
      </c>
    </row>
    <row r="205" spans="1:65" s="2" customFormat="1" ht="36" customHeight="1">
      <c r="A205" s="30"/>
      <c r="B205" s="273"/>
      <c r="C205" s="330" t="s">
        <v>602</v>
      </c>
      <c r="D205" s="330" t="s">
        <v>140</v>
      </c>
      <c r="E205" s="331" t="s">
        <v>603</v>
      </c>
      <c r="F205" s="332" t="s">
        <v>604</v>
      </c>
      <c r="G205" s="333" t="s">
        <v>156</v>
      </c>
      <c r="H205" s="334">
        <v>1</v>
      </c>
      <c r="I205" s="108"/>
      <c r="J205" s="335">
        <f>ROUND(I205*H205,2)</f>
        <v>0</v>
      </c>
      <c r="K205" s="332" t="s">
        <v>144</v>
      </c>
      <c r="L205" s="31"/>
      <c r="M205" s="109" t="s">
        <v>3</v>
      </c>
      <c r="N205" s="110" t="s">
        <v>42</v>
      </c>
      <c r="O205" s="49"/>
      <c r="P205" s="111">
        <f>O205*H205</f>
        <v>0</v>
      </c>
      <c r="Q205" s="111">
        <v>2.11676</v>
      </c>
      <c r="R205" s="111">
        <f>Q205*H205</f>
        <v>2.11676</v>
      </c>
      <c r="S205" s="111">
        <v>0</v>
      </c>
      <c r="T205" s="112">
        <f>S205*H205</f>
        <v>0</v>
      </c>
      <c r="U205" s="30"/>
      <c r="V205" s="30"/>
      <c r="W205" s="30"/>
      <c r="X205" s="30"/>
      <c r="Y205" s="30"/>
      <c r="Z205" s="30"/>
      <c r="AA205" s="30"/>
      <c r="AB205" s="30"/>
      <c r="AC205" s="30"/>
      <c r="AD205" s="30"/>
      <c r="AE205" s="30"/>
      <c r="AR205" s="113" t="s">
        <v>90</v>
      </c>
      <c r="AT205" s="113" t="s">
        <v>140</v>
      </c>
      <c r="AU205" s="113" t="s">
        <v>80</v>
      </c>
      <c r="AY205" s="17" t="s">
        <v>138</v>
      </c>
      <c r="BE205" s="114">
        <f>IF(N205="základní",J205,0)</f>
        <v>0</v>
      </c>
      <c r="BF205" s="114">
        <f>IF(N205="snížená",J205,0)</f>
        <v>0</v>
      </c>
      <c r="BG205" s="114">
        <f>IF(N205="zákl. přenesená",J205,0)</f>
        <v>0</v>
      </c>
      <c r="BH205" s="114">
        <f>IF(N205="sníž. přenesená",J205,0)</f>
        <v>0</v>
      </c>
      <c r="BI205" s="114">
        <f>IF(N205="nulová",J205,0)</f>
        <v>0</v>
      </c>
      <c r="BJ205" s="17" t="s">
        <v>78</v>
      </c>
      <c r="BK205" s="114">
        <f>ROUND(I205*H205,2)</f>
        <v>0</v>
      </c>
      <c r="BL205" s="17" t="s">
        <v>90</v>
      </c>
      <c r="BM205" s="113" t="s">
        <v>605</v>
      </c>
    </row>
    <row r="206" spans="1:47" s="2" customFormat="1" ht="153.6">
      <c r="A206" s="30"/>
      <c r="B206" s="273"/>
      <c r="C206" s="275"/>
      <c r="D206" s="317" t="s">
        <v>146</v>
      </c>
      <c r="E206" s="275"/>
      <c r="F206" s="318" t="s">
        <v>606</v>
      </c>
      <c r="G206" s="275"/>
      <c r="H206" s="275"/>
      <c r="I206" s="275"/>
      <c r="J206" s="275"/>
      <c r="K206" s="275"/>
      <c r="L206" s="31"/>
      <c r="M206" s="115"/>
      <c r="N206" s="116"/>
      <c r="O206" s="49"/>
      <c r="P206" s="49"/>
      <c r="Q206" s="49"/>
      <c r="R206" s="49"/>
      <c r="S206" s="49"/>
      <c r="T206" s="50"/>
      <c r="U206" s="30"/>
      <c r="V206" s="30"/>
      <c r="W206" s="30"/>
      <c r="X206" s="30"/>
      <c r="Y206" s="30"/>
      <c r="Z206" s="30"/>
      <c r="AA206" s="30"/>
      <c r="AB206" s="30"/>
      <c r="AC206" s="30"/>
      <c r="AD206" s="30"/>
      <c r="AE206" s="30"/>
      <c r="AT206" s="17" t="s">
        <v>146</v>
      </c>
      <c r="AU206" s="17" t="s">
        <v>80</v>
      </c>
    </row>
    <row r="207" spans="2:51" s="13" customFormat="1" ht="12">
      <c r="B207" s="319"/>
      <c r="C207" s="320"/>
      <c r="D207" s="317" t="s">
        <v>148</v>
      </c>
      <c r="E207" s="321" t="s">
        <v>3</v>
      </c>
      <c r="F207" s="322" t="s">
        <v>591</v>
      </c>
      <c r="G207" s="320"/>
      <c r="H207" s="323">
        <v>1</v>
      </c>
      <c r="I207" s="320"/>
      <c r="J207" s="320"/>
      <c r="K207" s="320"/>
      <c r="L207" s="117"/>
      <c r="M207" s="119"/>
      <c r="N207" s="120"/>
      <c r="O207" s="120"/>
      <c r="P207" s="120"/>
      <c r="Q207" s="120"/>
      <c r="R207" s="120"/>
      <c r="S207" s="120"/>
      <c r="T207" s="121"/>
      <c r="AT207" s="118" t="s">
        <v>148</v>
      </c>
      <c r="AU207" s="118" t="s">
        <v>80</v>
      </c>
      <c r="AV207" s="13" t="s">
        <v>80</v>
      </c>
      <c r="AW207" s="13" t="s">
        <v>33</v>
      </c>
      <c r="AX207" s="13" t="s">
        <v>78</v>
      </c>
      <c r="AY207" s="118" t="s">
        <v>138</v>
      </c>
    </row>
    <row r="208" spans="1:65" s="2" customFormat="1" ht="24" customHeight="1">
      <c r="A208" s="30"/>
      <c r="B208" s="273"/>
      <c r="C208" s="336" t="s">
        <v>607</v>
      </c>
      <c r="D208" s="336" t="s">
        <v>267</v>
      </c>
      <c r="E208" s="337" t="s">
        <v>608</v>
      </c>
      <c r="F208" s="338" t="s">
        <v>609</v>
      </c>
      <c r="G208" s="339" t="s">
        <v>156</v>
      </c>
      <c r="H208" s="340">
        <v>1</v>
      </c>
      <c r="I208" s="127"/>
      <c r="J208" s="341">
        <f>ROUND(I208*H208,2)</f>
        <v>0</v>
      </c>
      <c r="K208" s="338" t="s">
        <v>144</v>
      </c>
      <c r="L208" s="128"/>
      <c r="M208" s="129" t="s">
        <v>3</v>
      </c>
      <c r="N208" s="130" t="s">
        <v>42</v>
      </c>
      <c r="O208" s="49"/>
      <c r="P208" s="111">
        <f>O208*H208</f>
        <v>0</v>
      </c>
      <c r="Q208" s="111">
        <v>1.614</v>
      </c>
      <c r="R208" s="111">
        <f>Q208*H208</f>
        <v>1.614</v>
      </c>
      <c r="S208" s="111">
        <v>0</v>
      </c>
      <c r="T208" s="112">
        <f>S208*H208</f>
        <v>0</v>
      </c>
      <c r="U208" s="30"/>
      <c r="V208" s="30"/>
      <c r="W208" s="30"/>
      <c r="X208" s="30"/>
      <c r="Y208" s="30"/>
      <c r="Z208" s="30"/>
      <c r="AA208" s="30"/>
      <c r="AB208" s="30"/>
      <c r="AC208" s="30"/>
      <c r="AD208" s="30"/>
      <c r="AE208" s="30"/>
      <c r="AR208" s="113" t="s">
        <v>181</v>
      </c>
      <c r="AT208" s="113" t="s">
        <v>267</v>
      </c>
      <c r="AU208" s="113" t="s">
        <v>80</v>
      </c>
      <c r="AY208" s="17" t="s">
        <v>138</v>
      </c>
      <c r="BE208" s="114">
        <f>IF(N208="základní",J208,0)</f>
        <v>0</v>
      </c>
      <c r="BF208" s="114">
        <f>IF(N208="snížená",J208,0)</f>
        <v>0</v>
      </c>
      <c r="BG208" s="114">
        <f>IF(N208="zákl. přenesená",J208,0)</f>
        <v>0</v>
      </c>
      <c r="BH208" s="114">
        <f>IF(N208="sníž. přenesená",J208,0)</f>
        <v>0</v>
      </c>
      <c r="BI208" s="114">
        <f>IF(N208="nulová",J208,0)</f>
        <v>0</v>
      </c>
      <c r="BJ208" s="17" t="s">
        <v>78</v>
      </c>
      <c r="BK208" s="114">
        <f>ROUND(I208*H208,2)</f>
        <v>0</v>
      </c>
      <c r="BL208" s="17" t="s">
        <v>90</v>
      </c>
      <c r="BM208" s="113" t="s">
        <v>610</v>
      </c>
    </row>
    <row r="209" spans="1:65" s="2" customFormat="1" ht="24" customHeight="1">
      <c r="A209" s="30"/>
      <c r="B209" s="273"/>
      <c r="C209" s="336" t="s">
        <v>611</v>
      </c>
      <c r="D209" s="336" t="s">
        <v>267</v>
      </c>
      <c r="E209" s="337" t="s">
        <v>612</v>
      </c>
      <c r="F209" s="338" t="s">
        <v>613</v>
      </c>
      <c r="G209" s="339" t="s">
        <v>156</v>
      </c>
      <c r="H209" s="340">
        <v>1</v>
      </c>
      <c r="I209" s="127"/>
      <c r="J209" s="341">
        <f>ROUND(I209*H209,2)</f>
        <v>0</v>
      </c>
      <c r="K209" s="338" t="s">
        <v>144</v>
      </c>
      <c r="L209" s="128"/>
      <c r="M209" s="129" t="s">
        <v>3</v>
      </c>
      <c r="N209" s="130" t="s">
        <v>42</v>
      </c>
      <c r="O209" s="49"/>
      <c r="P209" s="111">
        <f>O209*H209</f>
        <v>0</v>
      </c>
      <c r="Q209" s="111">
        <v>0.57</v>
      </c>
      <c r="R209" s="111">
        <f>Q209*H209</f>
        <v>0.57</v>
      </c>
      <c r="S209" s="111">
        <v>0</v>
      </c>
      <c r="T209" s="112">
        <f>S209*H209</f>
        <v>0</v>
      </c>
      <c r="U209" s="30"/>
      <c r="V209" s="30"/>
      <c r="W209" s="30"/>
      <c r="X209" s="30"/>
      <c r="Y209" s="30"/>
      <c r="Z209" s="30"/>
      <c r="AA209" s="30"/>
      <c r="AB209" s="30"/>
      <c r="AC209" s="30"/>
      <c r="AD209" s="30"/>
      <c r="AE209" s="30"/>
      <c r="AR209" s="113" t="s">
        <v>181</v>
      </c>
      <c r="AT209" s="113" t="s">
        <v>267</v>
      </c>
      <c r="AU209" s="113" t="s">
        <v>80</v>
      </c>
      <c r="AY209" s="17" t="s">
        <v>138</v>
      </c>
      <c r="BE209" s="114">
        <f>IF(N209="základní",J209,0)</f>
        <v>0</v>
      </c>
      <c r="BF209" s="114">
        <f>IF(N209="snížená",J209,0)</f>
        <v>0</v>
      </c>
      <c r="BG209" s="114">
        <f>IF(N209="zákl. přenesená",J209,0)</f>
        <v>0</v>
      </c>
      <c r="BH209" s="114">
        <f>IF(N209="sníž. přenesená",J209,0)</f>
        <v>0</v>
      </c>
      <c r="BI209" s="114">
        <f>IF(N209="nulová",J209,0)</f>
        <v>0</v>
      </c>
      <c r="BJ209" s="17" t="s">
        <v>78</v>
      </c>
      <c r="BK209" s="114">
        <f>ROUND(I209*H209,2)</f>
        <v>0</v>
      </c>
      <c r="BL209" s="17" t="s">
        <v>90</v>
      </c>
      <c r="BM209" s="113" t="s">
        <v>614</v>
      </c>
    </row>
    <row r="210" spans="1:65" s="2" customFormat="1" ht="24" customHeight="1">
      <c r="A210" s="30"/>
      <c r="B210" s="273"/>
      <c r="C210" s="336" t="s">
        <v>615</v>
      </c>
      <c r="D210" s="336" t="s">
        <v>267</v>
      </c>
      <c r="E210" s="337" t="s">
        <v>616</v>
      </c>
      <c r="F210" s="338" t="s">
        <v>617</v>
      </c>
      <c r="G210" s="339" t="s">
        <v>156</v>
      </c>
      <c r="H210" s="340">
        <v>1</v>
      </c>
      <c r="I210" s="127"/>
      <c r="J210" s="341">
        <f>ROUND(I210*H210,2)</f>
        <v>0</v>
      </c>
      <c r="K210" s="338" t="s">
        <v>144</v>
      </c>
      <c r="L210" s="128"/>
      <c r="M210" s="129" t="s">
        <v>3</v>
      </c>
      <c r="N210" s="130" t="s">
        <v>42</v>
      </c>
      <c r="O210" s="49"/>
      <c r="P210" s="111">
        <f>O210*H210</f>
        <v>0</v>
      </c>
      <c r="Q210" s="111">
        <v>0.506</v>
      </c>
      <c r="R210" s="111">
        <f>Q210*H210</f>
        <v>0.506</v>
      </c>
      <c r="S210" s="111">
        <v>0</v>
      </c>
      <c r="T210" s="112">
        <f>S210*H210</f>
        <v>0</v>
      </c>
      <c r="U210" s="30"/>
      <c r="V210" s="30"/>
      <c r="W210" s="30"/>
      <c r="X210" s="30"/>
      <c r="Y210" s="30"/>
      <c r="Z210" s="30"/>
      <c r="AA210" s="30"/>
      <c r="AB210" s="30"/>
      <c r="AC210" s="30"/>
      <c r="AD210" s="30"/>
      <c r="AE210" s="30"/>
      <c r="AR210" s="113" t="s">
        <v>181</v>
      </c>
      <c r="AT210" s="113" t="s">
        <v>267</v>
      </c>
      <c r="AU210" s="113" t="s">
        <v>80</v>
      </c>
      <c r="AY210" s="17" t="s">
        <v>138</v>
      </c>
      <c r="BE210" s="114">
        <f>IF(N210="základní",J210,0)</f>
        <v>0</v>
      </c>
      <c r="BF210" s="114">
        <f>IF(N210="snížená",J210,0)</f>
        <v>0</v>
      </c>
      <c r="BG210" s="114">
        <f>IF(N210="zákl. přenesená",J210,0)</f>
        <v>0</v>
      </c>
      <c r="BH210" s="114">
        <f>IF(N210="sníž. přenesená",J210,0)</f>
        <v>0</v>
      </c>
      <c r="BI210" s="114">
        <f>IF(N210="nulová",J210,0)</f>
        <v>0</v>
      </c>
      <c r="BJ210" s="17" t="s">
        <v>78</v>
      </c>
      <c r="BK210" s="114">
        <f>ROUND(I210*H210,2)</f>
        <v>0</v>
      </c>
      <c r="BL210" s="17" t="s">
        <v>90</v>
      </c>
      <c r="BM210" s="113" t="s">
        <v>618</v>
      </c>
    </row>
    <row r="211" spans="1:65" s="2" customFormat="1" ht="24" customHeight="1">
      <c r="A211" s="30"/>
      <c r="B211" s="273"/>
      <c r="C211" s="336" t="s">
        <v>619</v>
      </c>
      <c r="D211" s="336" t="s">
        <v>267</v>
      </c>
      <c r="E211" s="337" t="s">
        <v>620</v>
      </c>
      <c r="F211" s="338" t="s">
        <v>621</v>
      </c>
      <c r="G211" s="339" t="s">
        <v>156</v>
      </c>
      <c r="H211" s="340">
        <v>2</v>
      </c>
      <c r="I211" s="127"/>
      <c r="J211" s="341">
        <f>ROUND(I211*H211,2)</f>
        <v>0</v>
      </c>
      <c r="K211" s="338" t="s">
        <v>144</v>
      </c>
      <c r="L211" s="128"/>
      <c r="M211" s="129" t="s">
        <v>3</v>
      </c>
      <c r="N211" s="130" t="s">
        <v>42</v>
      </c>
      <c r="O211" s="49"/>
      <c r="P211" s="111">
        <f>O211*H211</f>
        <v>0</v>
      </c>
      <c r="Q211" s="111">
        <v>0.002</v>
      </c>
      <c r="R211" s="111">
        <f>Q211*H211</f>
        <v>0.004</v>
      </c>
      <c r="S211" s="111">
        <v>0</v>
      </c>
      <c r="T211" s="112">
        <f>S211*H211</f>
        <v>0</v>
      </c>
      <c r="U211" s="30"/>
      <c r="V211" s="30"/>
      <c r="W211" s="30"/>
      <c r="X211" s="30"/>
      <c r="Y211" s="30"/>
      <c r="Z211" s="30"/>
      <c r="AA211" s="30"/>
      <c r="AB211" s="30"/>
      <c r="AC211" s="30"/>
      <c r="AD211" s="30"/>
      <c r="AE211" s="30"/>
      <c r="AR211" s="113" t="s">
        <v>181</v>
      </c>
      <c r="AT211" s="113" t="s">
        <v>267</v>
      </c>
      <c r="AU211" s="113" t="s">
        <v>80</v>
      </c>
      <c r="AY211" s="17" t="s">
        <v>138</v>
      </c>
      <c r="BE211" s="114">
        <f>IF(N211="základní",J211,0)</f>
        <v>0</v>
      </c>
      <c r="BF211" s="114">
        <f>IF(N211="snížená",J211,0)</f>
        <v>0</v>
      </c>
      <c r="BG211" s="114">
        <f>IF(N211="zákl. přenesená",J211,0)</f>
        <v>0</v>
      </c>
      <c r="BH211" s="114">
        <f>IF(N211="sníž. přenesená",J211,0)</f>
        <v>0</v>
      </c>
      <c r="BI211" s="114">
        <f>IF(N211="nulová",J211,0)</f>
        <v>0</v>
      </c>
      <c r="BJ211" s="17" t="s">
        <v>78</v>
      </c>
      <c r="BK211" s="114">
        <f>ROUND(I211*H211,2)</f>
        <v>0</v>
      </c>
      <c r="BL211" s="17" t="s">
        <v>90</v>
      </c>
      <c r="BM211" s="113" t="s">
        <v>622</v>
      </c>
    </row>
    <row r="212" spans="1:65" s="2" customFormat="1" ht="24" customHeight="1">
      <c r="A212" s="30"/>
      <c r="B212" s="273"/>
      <c r="C212" s="330" t="s">
        <v>623</v>
      </c>
      <c r="D212" s="330" t="s">
        <v>140</v>
      </c>
      <c r="E212" s="331" t="s">
        <v>624</v>
      </c>
      <c r="F212" s="332" t="s">
        <v>625</v>
      </c>
      <c r="G212" s="333" t="s">
        <v>156</v>
      </c>
      <c r="H212" s="334">
        <v>1</v>
      </c>
      <c r="I212" s="108"/>
      <c r="J212" s="335">
        <f>ROUND(I212*H212,2)</f>
        <v>0</v>
      </c>
      <c r="K212" s="332" t="s">
        <v>144</v>
      </c>
      <c r="L212" s="31"/>
      <c r="M212" s="109" t="s">
        <v>3</v>
      </c>
      <c r="N212" s="110" t="s">
        <v>42</v>
      </c>
      <c r="O212" s="49"/>
      <c r="P212" s="111">
        <f>O212*H212</f>
        <v>0</v>
      </c>
      <c r="Q212" s="111">
        <v>0.21734</v>
      </c>
      <c r="R212" s="111">
        <f>Q212*H212</f>
        <v>0.21734</v>
      </c>
      <c r="S212" s="111">
        <v>0</v>
      </c>
      <c r="T212" s="112">
        <f>S212*H212</f>
        <v>0</v>
      </c>
      <c r="U212" s="30"/>
      <c r="V212" s="30"/>
      <c r="W212" s="30"/>
      <c r="X212" s="30"/>
      <c r="Y212" s="30"/>
      <c r="Z212" s="30"/>
      <c r="AA212" s="30"/>
      <c r="AB212" s="30"/>
      <c r="AC212" s="30"/>
      <c r="AD212" s="30"/>
      <c r="AE212" s="30"/>
      <c r="AR212" s="113" t="s">
        <v>90</v>
      </c>
      <c r="AT212" s="113" t="s">
        <v>140</v>
      </c>
      <c r="AU212" s="113" t="s">
        <v>80</v>
      </c>
      <c r="AY212" s="17" t="s">
        <v>138</v>
      </c>
      <c r="BE212" s="114">
        <f>IF(N212="základní",J212,0)</f>
        <v>0</v>
      </c>
      <c r="BF212" s="114">
        <f>IF(N212="snížená",J212,0)</f>
        <v>0</v>
      </c>
      <c r="BG212" s="114">
        <f>IF(N212="zákl. přenesená",J212,0)</f>
        <v>0</v>
      </c>
      <c r="BH212" s="114">
        <f>IF(N212="sníž. přenesená",J212,0)</f>
        <v>0</v>
      </c>
      <c r="BI212" s="114">
        <f>IF(N212="nulová",J212,0)</f>
        <v>0</v>
      </c>
      <c r="BJ212" s="17" t="s">
        <v>78</v>
      </c>
      <c r="BK212" s="114">
        <f>ROUND(I212*H212,2)</f>
        <v>0</v>
      </c>
      <c r="BL212" s="17" t="s">
        <v>90</v>
      </c>
      <c r="BM212" s="113" t="s">
        <v>626</v>
      </c>
    </row>
    <row r="213" spans="1:47" s="2" customFormat="1" ht="211.2">
      <c r="A213" s="30"/>
      <c r="B213" s="273"/>
      <c r="C213" s="275"/>
      <c r="D213" s="317" t="s">
        <v>146</v>
      </c>
      <c r="E213" s="275"/>
      <c r="F213" s="318" t="s">
        <v>627</v>
      </c>
      <c r="G213" s="275"/>
      <c r="H213" s="275"/>
      <c r="I213" s="275"/>
      <c r="J213" s="275"/>
      <c r="K213" s="275"/>
      <c r="L213" s="31"/>
      <c r="M213" s="115"/>
      <c r="N213" s="116"/>
      <c r="O213" s="49"/>
      <c r="P213" s="49"/>
      <c r="Q213" s="49"/>
      <c r="R213" s="49"/>
      <c r="S213" s="49"/>
      <c r="T213" s="50"/>
      <c r="U213" s="30"/>
      <c r="V213" s="30"/>
      <c r="W213" s="30"/>
      <c r="X213" s="30"/>
      <c r="Y213" s="30"/>
      <c r="Z213" s="30"/>
      <c r="AA213" s="30"/>
      <c r="AB213" s="30"/>
      <c r="AC213" s="30"/>
      <c r="AD213" s="30"/>
      <c r="AE213" s="30"/>
      <c r="AT213" s="17" t="s">
        <v>146</v>
      </c>
      <c r="AU213" s="17" t="s">
        <v>80</v>
      </c>
    </row>
    <row r="214" spans="1:65" s="2" customFormat="1" ht="24" customHeight="1">
      <c r="A214" s="30"/>
      <c r="B214" s="273"/>
      <c r="C214" s="336" t="s">
        <v>628</v>
      </c>
      <c r="D214" s="336" t="s">
        <v>267</v>
      </c>
      <c r="E214" s="337" t="s">
        <v>629</v>
      </c>
      <c r="F214" s="338" t="s">
        <v>630</v>
      </c>
      <c r="G214" s="339" t="s">
        <v>156</v>
      </c>
      <c r="H214" s="340">
        <v>1</v>
      </c>
      <c r="I214" s="127"/>
      <c r="J214" s="341">
        <f>ROUND(I214*H214,2)</f>
        <v>0</v>
      </c>
      <c r="K214" s="338" t="s">
        <v>144</v>
      </c>
      <c r="L214" s="128"/>
      <c r="M214" s="129" t="s">
        <v>3</v>
      </c>
      <c r="N214" s="130" t="s">
        <v>42</v>
      </c>
      <c r="O214" s="49"/>
      <c r="P214" s="111">
        <f>O214*H214</f>
        <v>0</v>
      </c>
      <c r="Q214" s="111">
        <v>0.046</v>
      </c>
      <c r="R214" s="111">
        <f>Q214*H214</f>
        <v>0.046</v>
      </c>
      <c r="S214" s="111">
        <v>0</v>
      </c>
      <c r="T214" s="112">
        <f>S214*H214</f>
        <v>0</v>
      </c>
      <c r="U214" s="30"/>
      <c r="V214" s="30"/>
      <c r="W214" s="30"/>
      <c r="X214" s="30"/>
      <c r="Y214" s="30"/>
      <c r="Z214" s="30"/>
      <c r="AA214" s="30"/>
      <c r="AB214" s="30"/>
      <c r="AC214" s="30"/>
      <c r="AD214" s="30"/>
      <c r="AE214" s="30"/>
      <c r="AR214" s="113" t="s">
        <v>181</v>
      </c>
      <c r="AT214" s="113" t="s">
        <v>267</v>
      </c>
      <c r="AU214" s="113" t="s">
        <v>80</v>
      </c>
      <c r="AY214" s="17" t="s">
        <v>138</v>
      </c>
      <c r="BE214" s="114">
        <f>IF(N214="základní",J214,0)</f>
        <v>0</v>
      </c>
      <c r="BF214" s="114">
        <f>IF(N214="snížená",J214,0)</f>
        <v>0</v>
      </c>
      <c r="BG214" s="114">
        <f>IF(N214="zákl. přenesená",J214,0)</f>
        <v>0</v>
      </c>
      <c r="BH214" s="114">
        <f>IF(N214="sníž. přenesená",J214,0)</f>
        <v>0</v>
      </c>
      <c r="BI214" s="114">
        <f>IF(N214="nulová",J214,0)</f>
        <v>0</v>
      </c>
      <c r="BJ214" s="17" t="s">
        <v>78</v>
      </c>
      <c r="BK214" s="114">
        <f>ROUND(I214*H214,2)</f>
        <v>0</v>
      </c>
      <c r="BL214" s="17" t="s">
        <v>90</v>
      </c>
      <c r="BM214" s="113" t="s">
        <v>631</v>
      </c>
    </row>
    <row r="215" spans="2:63" s="12" customFormat="1" ht="22.95" customHeight="1">
      <c r="B215" s="310"/>
      <c r="C215" s="311"/>
      <c r="D215" s="312" t="s">
        <v>70</v>
      </c>
      <c r="E215" s="315" t="s">
        <v>185</v>
      </c>
      <c r="F215" s="315" t="s">
        <v>299</v>
      </c>
      <c r="G215" s="311"/>
      <c r="H215" s="311"/>
      <c r="I215" s="311"/>
      <c r="J215" s="316">
        <f>BK215</f>
        <v>0</v>
      </c>
      <c r="K215" s="311"/>
      <c r="L215" s="100"/>
      <c r="M215" s="102"/>
      <c r="N215" s="103"/>
      <c r="O215" s="103"/>
      <c r="P215" s="104">
        <f>SUM(P216:P222)</f>
        <v>0</v>
      </c>
      <c r="Q215" s="103"/>
      <c r="R215" s="104">
        <f>SUM(R216:R222)</f>
        <v>0.2364</v>
      </c>
      <c r="S215" s="103"/>
      <c r="T215" s="105">
        <f>SUM(T216:T222)</f>
        <v>3.7571999999999997</v>
      </c>
      <c r="AR215" s="101" t="s">
        <v>78</v>
      </c>
      <c r="AT215" s="106" t="s">
        <v>70</v>
      </c>
      <c r="AU215" s="106" t="s">
        <v>78</v>
      </c>
      <c r="AY215" s="101" t="s">
        <v>138</v>
      </c>
      <c r="BK215" s="107">
        <f>SUM(BK216:BK222)</f>
        <v>0</v>
      </c>
    </row>
    <row r="216" spans="1:65" s="2" customFormat="1" ht="36" customHeight="1">
      <c r="A216" s="30"/>
      <c r="B216" s="273"/>
      <c r="C216" s="330" t="s">
        <v>632</v>
      </c>
      <c r="D216" s="330" t="s">
        <v>140</v>
      </c>
      <c r="E216" s="331" t="s">
        <v>633</v>
      </c>
      <c r="F216" s="332" t="s">
        <v>634</v>
      </c>
      <c r="G216" s="333" t="s">
        <v>143</v>
      </c>
      <c r="H216" s="334">
        <v>6</v>
      </c>
      <c r="I216" s="108"/>
      <c r="J216" s="335">
        <f>ROUND(I216*H216,2)</f>
        <v>0</v>
      </c>
      <c r="K216" s="332" t="s">
        <v>144</v>
      </c>
      <c r="L216" s="31"/>
      <c r="M216" s="109" t="s">
        <v>3</v>
      </c>
      <c r="N216" s="110" t="s">
        <v>42</v>
      </c>
      <c r="O216" s="49"/>
      <c r="P216" s="111">
        <f>O216*H216</f>
        <v>0</v>
      </c>
      <c r="Q216" s="111">
        <v>0.0394</v>
      </c>
      <c r="R216" s="111">
        <f>Q216*H216</f>
        <v>0.2364</v>
      </c>
      <c r="S216" s="111">
        <v>0</v>
      </c>
      <c r="T216" s="112">
        <f>S216*H216</f>
        <v>0</v>
      </c>
      <c r="U216" s="30"/>
      <c r="V216" s="30"/>
      <c r="W216" s="30"/>
      <c r="X216" s="30"/>
      <c r="Y216" s="30"/>
      <c r="Z216" s="30"/>
      <c r="AA216" s="30"/>
      <c r="AB216" s="30"/>
      <c r="AC216" s="30"/>
      <c r="AD216" s="30"/>
      <c r="AE216" s="30"/>
      <c r="AR216" s="113" t="s">
        <v>90</v>
      </c>
      <c r="AT216" s="113" t="s">
        <v>140</v>
      </c>
      <c r="AU216" s="113" t="s">
        <v>80</v>
      </c>
      <c r="AY216" s="17" t="s">
        <v>138</v>
      </c>
      <c r="BE216" s="114">
        <f>IF(N216="základní",J216,0)</f>
        <v>0</v>
      </c>
      <c r="BF216" s="114">
        <f>IF(N216="snížená",J216,0)</f>
        <v>0</v>
      </c>
      <c r="BG216" s="114">
        <f>IF(N216="zákl. přenesená",J216,0)</f>
        <v>0</v>
      </c>
      <c r="BH216" s="114">
        <f>IF(N216="sníž. přenesená",J216,0)</f>
        <v>0</v>
      </c>
      <c r="BI216" s="114">
        <f>IF(N216="nulová",J216,0)</f>
        <v>0</v>
      </c>
      <c r="BJ216" s="17" t="s">
        <v>78</v>
      </c>
      <c r="BK216" s="114">
        <f>ROUND(I216*H216,2)</f>
        <v>0</v>
      </c>
      <c r="BL216" s="17" t="s">
        <v>90</v>
      </c>
      <c r="BM216" s="113" t="s">
        <v>635</v>
      </c>
    </row>
    <row r="217" spans="1:47" s="2" customFormat="1" ht="115.2">
      <c r="A217" s="30"/>
      <c r="B217" s="273"/>
      <c r="C217" s="275"/>
      <c r="D217" s="317" t="s">
        <v>146</v>
      </c>
      <c r="E217" s="275"/>
      <c r="F217" s="318" t="s">
        <v>636</v>
      </c>
      <c r="G217" s="275"/>
      <c r="H217" s="275"/>
      <c r="I217" s="275"/>
      <c r="J217" s="275"/>
      <c r="K217" s="275"/>
      <c r="L217" s="31"/>
      <c r="M217" s="115"/>
      <c r="N217" s="116"/>
      <c r="O217" s="49"/>
      <c r="P217" s="49"/>
      <c r="Q217" s="49"/>
      <c r="R217" s="49"/>
      <c r="S217" s="49"/>
      <c r="T217" s="50"/>
      <c r="U217" s="30"/>
      <c r="V217" s="30"/>
      <c r="W217" s="30"/>
      <c r="X217" s="30"/>
      <c r="Y217" s="30"/>
      <c r="Z217" s="30"/>
      <c r="AA217" s="30"/>
      <c r="AB217" s="30"/>
      <c r="AC217" s="30"/>
      <c r="AD217" s="30"/>
      <c r="AE217" s="30"/>
      <c r="AT217" s="17" t="s">
        <v>146</v>
      </c>
      <c r="AU217" s="17" t="s">
        <v>80</v>
      </c>
    </row>
    <row r="218" spans="2:51" s="13" customFormat="1" ht="12">
      <c r="B218" s="319"/>
      <c r="C218" s="320"/>
      <c r="D218" s="317" t="s">
        <v>148</v>
      </c>
      <c r="E218" s="321" t="s">
        <v>3</v>
      </c>
      <c r="F218" s="322" t="s">
        <v>637</v>
      </c>
      <c r="G218" s="320"/>
      <c r="H218" s="323">
        <v>6</v>
      </c>
      <c r="I218" s="320"/>
      <c r="J218" s="320"/>
      <c r="K218" s="320"/>
      <c r="L218" s="117"/>
      <c r="M218" s="119"/>
      <c r="N218" s="120"/>
      <c r="O218" s="120"/>
      <c r="P218" s="120"/>
      <c r="Q218" s="120"/>
      <c r="R218" s="120"/>
      <c r="S218" s="120"/>
      <c r="T218" s="121"/>
      <c r="AT218" s="118" t="s">
        <v>148</v>
      </c>
      <c r="AU218" s="118" t="s">
        <v>80</v>
      </c>
      <c r="AV218" s="13" t="s">
        <v>80</v>
      </c>
      <c r="AW218" s="13" t="s">
        <v>33</v>
      </c>
      <c r="AX218" s="13" t="s">
        <v>78</v>
      </c>
      <c r="AY218" s="118" t="s">
        <v>138</v>
      </c>
    </row>
    <row r="219" spans="1:65" s="2" customFormat="1" ht="16.5" customHeight="1">
      <c r="A219" s="30"/>
      <c r="B219" s="273"/>
      <c r="C219" s="330" t="s">
        <v>638</v>
      </c>
      <c r="D219" s="330" t="s">
        <v>140</v>
      </c>
      <c r="E219" s="331" t="s">
        <v>639</v>
      </c>
      <c r="F219" s="332" t="s">
        <v>640</v>
      </c>
      <c r="G219" s="333" t="s">
        <v>577</v>
      </c>
      <c r="H219" s="334">
        <v>40.4</v>
      </c>
      <c r="I219" s="108"/>
      <c r="J219" s="335">
        <f>ROUND(I219*H219,2)</f>
        <v>0</v>
      </c>
      <c r="K219" s="332" t="s">
        <v>144</v>
      </c>
      <c r="L219" s="31"/>
      <c r="M219" s="109" t="s">
        <v>3</v>
      </c>
      <c r="N219" s="110" t="s">
        <v>42</v>
      </c>
      <c r="O219" s="49"/>
      <c r="P219" s="111">
        <f>O219*H219</f>
        <v>0</v>
      </c>
      <c r="Q219" s="111">
        <v>0</v>
      </c>
      <c r="R219" s="111">
        <f>Q219*H219</f>
        <v>0</v>
      </c>
      <c r="S219" s="111">
        <v>0.093</v>
      </c>
      <c r="T219" s="112">
        <f>S219*H219</f>
        <v>3.7571999999999997</v>
      </c>
      <c r="U219" s="30"/>
      <c r="V219" s="30"/>
      <c r="W219" s="30"/>
      <c r="X219" s="30"/>
      <c r="Y219" s="30"/>
      <c r="Z219" s="30"/>
      <c r="AA219" s="30"/>
      <c r="AB219" s="30"/>
      <c r="AC219" s="30"/>
      <c r="AD219" s="30"/>
      <c r="AE219" s="30"/>
      <c r="AR219" s="113" t="s">
        <v>90</v>
      </c>
      <c r="AT219" s="113" t="s">
        <v>140</v>
      </c>
      <c r="AU219" s="113" t="s">
        <v>80</v>
      </c>
      <c r="AY219" s="17" t="s">
        <v>138</v>
      </c>
      <c r="BE219" s="114">
        <f>IF(N219="základní",J219,0)</f>
        <v>0</v>
      </c>
      <c r="BF219" s="114">
        <f>IF(N219="snížená",J219,0)</f>
        <v>0</v>
      </c>
      <c r="BG219" s="114">
        <f>IF(N219="zákl. přenesená",J219,0)</f>
        <v>0</v>
      </c>
      <c r="BH219" s="114">
        <f>IF(N219="sníž. přenesená",J219,0)</f>
        <v>0</v>
      </c>
      <c r="BI219" s="114">
        <f>IF(N219="nulová",J219,0)</f>
        <v>0</v>
      </c>
      <c r="BJ219" s="17" t="s">
        <v>78</v>
      </c>
      <c r="BK219" s="114">
        <f>ROUND(I219*H219,2)</f>
        <v>0</v>
      </c>
      <c r="BL219" s="17" t="s">
        <v>90</v>
      </c>
      <c r="BM219" s="113" t="s">
        <v>641</v>
      </c>
    </row>
    <row r="220" spans="2:51" s="13" customFormat="1" ht="12">
      <c r="B220" s="319"/>
      <c r="C220" s="320"/>
      <c r="D220" s="317" t="s">
        <v>148</v>
      </c>
      <c r="E220" s="321" t="s">
        <v>3</v>
      </c>
      <c r="F220" s="322" t="s">
        <v>642</v>
      </c>
      <c r="G220" s="320"/>
      <c r="H220" s="323">
        <v>40.4</v>
      </c>
      <c r="I220" s="320"/>
      <c r="J220" s="320"/>
      <c r="K220" s="320"/>
      <c r="L220" s="117"/>
      <c r="M220" s="119"/>
      <c r="N220" s="120"/>
      <c r="O220" s="120"/>
      <c r="P220" s="120"/>
      <c r="Q220" s="120"/>
      <c r="R220" s="120"/>
      <c r="S220" s="120"/>
      <c r="T220" s="121"/>
      <c r="AT220" s="118" t="s">
        <v>148</v>
      </c>
      <c r="AU220" s="118" t="s">
        <v>80</v>
      </c>
      <c r="AV220" s="13" t="s">
        <v>80</v>
      </c>
      <c r="AW220" s="13" t="s">
        <v>33</v>
      </c>
      <c r="AX220" s="13" t="s">
        <v>78</v>
      </c>
      <c r="AY220" s="118" t="s">
        <v>138</v>
      </c>
    </row>
    <row r="221" spans="1:65" s="2" customFormat="1" ht="16.5" customHeight="1">
      <c r="A221" s="30"/>
      <c r="B221" s="273"/>
      <c r="C221" s="330" t="s">
        <v>643</v>
      </c>
      <c r="D221" s="330" t="s">
        <v>140</v>
      </c>
      <c r="E221" s="331" t="s">
        <v>644</v>
      </c>
      <c r="F221" s="332" t="s">
        <v>645</v>
      </c>
      <c r="G221" s="333" t="s">
        <v>646</v>
      </c>
      <c r="H221" s="334">
        <v>1</v>
      </c>
      <c r="I221" s="108"/>
      <c r="J221" s="335">
        <f>ROUND(I221*H221,2)</f>
        <v>0</v>
      </c>
      <c r="K221" s="332" t="s">
        <v>3</v>
      </c>
      <c r="L221" s="31"/>
      <c r="M221" s="109" t="s">
        <v>3</v>
      </c>
      <c r="N221" s="110" t="s">
        <v>42</v>
      </c>
      <c r="O221" s="49"/>
      <c r="P221" s="111">
        <f>O221*H221</f>
        <v>0</v>
      </c>
      <c r="Q221" s="111">
        <v>0</v>
      </c>
      <c r="R221" s="111">
        <f>Q221*H221</f>
        <v>0</v>
      </c>
      <c r="S221" s="111">
        <v>0</v>
      </c>
      <c r="T221" s="112">
        <f>S221*H221</f>
        <v>0</v>
      </c>
      <c r="U221" s="30"/>
      <c r="V221" s="30"/>
      <c r="W221" s="30"/>
      <c r="X221" s="30"/>
      <c r="Y221" s="30"/>
      <c r="Z221" s="30"/>
      <c r="AA221" s="30"/>
      <c r="AB221" s="30"/>
      <c r="AC221" s="30"/>
      <c r="AD221" s="30"/>
      <c r="AE221" s="30"/>
      <c r="AR221" s="113" t="s">
        <v>90</v>
      </c>
      <c r="AT221" s="113" t="s">
        <v>140</v>
      </c>
      <c r="AU221" s="113" t="s">
        <v>80</v>
      </c>
      <c r="AY221" s="17" t="s">
        <v>138</v>
      </c>
      <c r="BE221" s="114">
        <f>IF(N221="základní",J221,0)</f>
        <v>0</v>
      </c>
      <c r="BF221" s="114">
        <f>IF(N221="snížená",J221,0)</f>
        <v>0</v>
      </c>
      <c r="BG221" s="114">
        <f>IF(N221="zákl. přenesená",J221,0)</f>
        <v>0</v>
      </c>
      <c r="BH221" s="114">
        <f>IF(N221="sníž. přenesená",J221,0)</f>
        <v>0</v>
      </c>
      <c r="BI221" s="114">
        <f>IF(N221="nulová",J221,0)</f>
        <v>0</v>
      </c>
      <c r="BJ221" s="17" t="s">
        <v>78</v>
      </c>
      <c r="BK221" s="114">
        <f>ROUND(I221*H221,2)</f>
        <v>0</v>
      </c>
      <c r="BL221" s="17" t="s">
        <v>90</v>
      </c>
      <c r="BM221" s="113" t="s">
        <v>647</v>
      </c>
    </row>
    <row r="222" spans="2:51" s="13" customFormat="1" ht="12">
      <c r="B222" s="319"/>
      <c r="C222" s="320"/>
      <c r="D222" s="317" t="s">
        <v>148</v>
      </c>
      <c r="E222" s="321" t="s">
        <v>3</v>
      </c>
      <c r="F222" s="322" t="s">
        <v>591</v>
      </c>
      <c r="G222" s="320"/>
      <c r="H222" s="323">
        <v>1</v>
      </c>
      <c r="I222" s="320"/>
      <c r="J222" s="320"/>
      <c r="K222" s="320"/>
      <c r="L222" s="117"/>
      <c r="M222" s="119"/>
      <c r="N222" s="120"/>
      <c r="O222" s="120"/>
      <c r="P222" s="120"/>
      <c r="Q222" s="120"/>
      <c r="R222" s="120"/>
      <c r="S222" s="120"/>
      <c r="T222" s="121"/>
      <c r="AT222" s="118" t="s">
        <v>148</v>
      </c>
      <c r="AU222" s="118" t="s">
        <v>80</v>
      </c>
      <c r="AV222" s="13" t="s">
        <v>80</v>
      </c>
      <c r="AW222" s="13" t="s">
        <v>33</v>
      </c>
      <c r="AX222" s="13" t="s">
        <v>78</v>
      </c>
      <c r="AY222" s="118" t="s">
        <v>138</v>
      </c>
    </row>
    <row r="223" spans="2:63" s="12" customFormat="1" ht="22.95" customHeight="1">
      <c r="B223" s="310"/>
      <c r="C223" s="311"/>
      <c r="D223" s="312" t="s">
        <v>70</v>
      </c>
      <c r="E223" s="315" t="s">
        <v>327</v>
      </c>
      <c r="F223" s="315" t="s">
        <v>328</v>
      </c>
      <c r="G223" s="311"/>
      <c r="H223" s="311"/>
      <c r="I223" s="311"/>
      <c r="J223" s="316">
        <f>BK223</f>
        <v>0</v>
      </c>
      <c r="K223" s="311"/>
      <c r="L223" s="100"/>
      <c r="M223" s="102"/>
      <c r="N223" s="103"/>
      <c r="O223" s="103"/>
      <c r="P223" s="104">
        <f>P224</f>
        <v>0</v>
      </c>
      <c r="Q223" s="103"/>
      <c r="R223" s="104">
        <f>R224</f>
        <v>0</v>
      </c>
      <c r="S223" s="103"/>
      <c r="T223" s="105">
        <f>T224</f>
        <v>0</v>
      </c>
      <c r="AR223" s="101" t="s">
        <v>78</v>
      </c>
      <c r="AT223" s="106" t="s">
        <v>70</v>
      </c>
      <c r="AU223" s="106" t="s">
        <v>78</v>
      </c>
      <c r="AY223" s="101" t="s">
        <v>138</v>
      </c>
      <c r="BK223" s="107">
        <f>BK224</f>
        <v>0</v>
      </c>
    </row>
    <row r="224" spans="1:65" s="2" customFormat="1" ht="24" customHeight="1">
      <c r="A224" s="30"/>
      <c r="B224" s="273"/>
      <c r="C224" s="330" t="s">
        <v>648</v>
      </c>
      <c r="D224" s="330" t="s">
        <v>140</v>
      </c>
      <c r="E224" s="331" t="s">
        <v>330</v>
      </c>
      <c r="F224" s="332" t="s">
        <v>331</v>
      </c>
      <c r="G224" s="333" t="s">
        <v>256</v>
      </c>
      <c r="H224" s="334">
        <v>42.419</v>
      </c>
      <c r="I224" s="108"/>
      <c r="J224" s="335">
        <f>ROUND(I224*H224,2)</f>
        <v>0</v>
      </c>
      <c r="K224" s="332" t="s">
        <v>144</v>
      </c>
      <c r="L224" s="31"/>
      <c r="M224" s="109" t="s">
        <v>3</v>
      </c>
      <c r="N224" s="110" t="s">
        <v>42</v>
      </c>
      <c r="O224" s="49"/>
      <c r="P224" s="111">
        <f>O224*H224</f>
        <v>0</v>
      </c>
      <c r="Q224" s="111">
        <v>0</v>
      </c>
      <c r="R224" s="111">
        <f>Q224*H224</f>
        <v>0</v>
      </c>
      <c r="S224" s="111">
        <v>0</v>
      </c>
      <c r="T224" s="112">
        <f>S224*H224</f>
        <v>0</v>
      </c>
      <c r="U224" s="30"/>
      <c r="V224" s="30"/>
      <c r="W224" s="30"/>
      <c r="X224" s="30"/>
      <c r="Y224" s="30"/>
      <c r="Z224" s="30"/>
      <c r="AA224" s="30"/>
      <c r="AB224" s="30"/>
      <c r="AC224" s="30"/>
      <c r="AD224" s="30"/>
      <c r="AE224" s="30"/>
      <c r="AR224" s="113" t="s">
        <v>90</v>
      </c>
      <c r="AT224" s="113" t="s">
        <v>140</v>
      </c>
      <c r="AU224" s="113" t="s">
        <v>80</v>
      </c>
      <c r="AY224" s="17" t="s">
        <v>138</v>
      </c>
      <c r="BE224" s="114">
        <f>IF(N224="základní",J224,0)</f>
        <v>0</v>
      </c>
      <c r="BF224" s="114">
        <f>IF(N224="snížená",J224,0)</f>
        <v>0</v>
      </c>
      <c r="BG224" s="114">
        <f>IF(N224="zákl. přenesená",J224,0)</f>
        <v>0</v>
      </c>
      <c r="BH224" s="114">
        <f>IF(N224="sníž. přenesená",J224,0)</f>
        <v>0</v>
      </c>
      <c r="BI224" s="114">
        <f>IF(N224="nulová",J224,0)</f>
        <v>0</v>
      </c>
      <c r="BJ224" s="17" t="s">
        <v>78</v>
      </c>
      <c r="BK224" s="114">
        <f>ROUND(I224*H224,2)</f>
        <v>0</v>
      </c>
      <c r="BL224" s="17" t="s">
        <v>90</v>
      </c>
      <c r="BM224" s="113" t="s">
        <v>449</v>
      </c>
    </row>
    <row r="225" spans="2:63" s="12" customFormat="1" ht="25.95" customHeight="1">
      <c r="B225" s="310"/>
      <c r="C225" s="311"/>
      <c r="D225" s="312" t="s">
        <v>70</v>
      </c>
      <c r="E225" s="313" t="s">
        <v>649</v>
      </c>
      <c r="F225" s="313" t="s">
        <v>650</v>
      </c>
      <c r="G225" s="311"/>
      <c r="H225" s="311"/>
      <c r="I225" s="311"/>
      <c r="J225" s="314">
        <f>BK225</f>
        <v>0</v>
      </c>
      <c r="K225" s="311"/>
      <c r="L225" s="100"/>
      <c r="M225" s="102"/>
      <c r="N225" s="103"/>
      <c r="O225" s="103"/>
      <c r="P225" s="104">
        <f>P226</f>
        <v>0</v>
      </c>
      <c r="Q225" s="103"/>
      <c r="R225" s="104">
        <f>R226</f>
        <v>0</v>
      </c>
      <c r="S225" s="103"/>
      <c r="T225" s="105">
        <f>T226</f>
        <v>0</v>
      </c>
      <c r="AR225" s="101" t="s">
        <v>80</v>
      </c>
      <c r="AT225" s="106" t="s">
        <v>70</v>
      </c>
      <c r="AU225" s="106" t="s">
        <v>71</v>
      </c>
      <c r="AY225" s="101" t="s">
        <v>138</v>
      </c>
      <c r="BK225" s="107">
        <f>BK226</f>
        <v>0</v>
      </c>
    </row>
    <row r="226" spans="2:63" s="12" customFormat="1" ht="22.95" customHeight="1">
      <c r="B226" s="310"/>
      <c r="C226" s="311"/>
      <c r="D226" s="312" t="s">
        <v>70</v>
      </c>
      <c r="E226" s="315" t="s">
        <v>651</v>
      </c>
      <c r="F226" s="315" t="s">
        <v>652</v>
      </c>
      <c r="G226" s="311"/>
      <c r="H226" s="311"/>
      <c r="I226" s="311"/>
      <c r="J226" s="316">
        <f>BK226</f>
        <v>0</v>
      </c>
      <c r="K226" s="311"/>
      <c r="L226" s="100"/>
      <c r="M226" s="102"/>
      <c r="N226" s="103"/>
      <c r="O226" s="103"/>
      <c r="P226" s="104">
        <f>SUM(P227:P230)</f>
        <v>0</v>
      </c>
      <c r="Q226" s="103"/>
      <c r="R226" s="104">
        <f>SUM(R227:R230)</f>
        <v>0</v>
      </c>
      <c r="S226" s="103"/>
      <c r="T226" s="105">
        <f>SUM(T227:T230)</f>
        <v>0</v>
      </c>
      <c r="AR226" s="101" t="s">
        <v>80</v>
      </c>
      <c r="AT226" s="106" t="s">
        <v>70</v>
      </c>
      <c r="AU226" s="106" t="s">
        <v>78</v>
      </c>
      <c r="AY226" s="101" t="s">
        <v>138</v>
      </c>
      <c r="BK226" s="107">
        <f>SUM(BK227:BK230)</f>
        <v>0</v>
      </c>
    </row>
    <row r="227" spans="1:65" s="2" customFormat="1" ht="24" customHeight="1">
      <c r="A227" s="30"/>
      <c r="B227" s="273"/>
      <c r="C227" s="330" t="s">
        <v>653</v>
      </c>
      <c r="D227" s="330" t="s">
        <v>140</v>
      </c>
      <c r="E227" s="331" t="s">
        <v>654</v>
      </c>
      <c r="F227" s="332" t="s">
        <v>655</v>
      </c>
      <c r="G227" s="333" t="s">
        <v>156</v>
      </c>
      <c r="H227" s="334">
        <v>1</v>
      </c>
      <c r="I227" s="108"/>
      <c r="J227" s="335">
        <f>ROUND(I227*H227,2)</f>
        <v>0</v>
      </c>
      <c r="K227" s="332" t="s">
        <v>3</v>
      </c>
      <c r="L227" s="31"/>
      <c r="M227" s="109" t="s">
        <v>3</v>
      </c>
      <c r="N227" s="110" t="s">
        <v>42</v>
      </c>
      <c r="O227" s="49"/>
      <c r="P227" s="111">
        <f>O227*H227</f>
        <v>0</v>
      </c>
      <c r="Q227" s="111">
        <v>0</v>
      </c>
      <c r="R227" s="111">
        <f>Q227*H227</f>
        <v>0</v>
      </c>
      <c r="S227" s="111">
        <v>0</v>
      </c>
      <c r="T227" s="112">
        <f>S227*H227</f>
        <v>0</v>
      </c>
      <c r="U227" s="30"/>
      <c r="V227" s="30"/>
      <c r="W227" s="30"/>
      <c r="X227" s="30"/>
      <c r="Y227" s="30"/>
      <c r="Z227" s="30"/>
      <c r="AA227" s="30"/>
      <c r="AB227" s="30"/>
      <c r="AC227" s="30"/>
      <c r="AD227" s="30"/>
      <c r="AE227" s="30"/>
      <c r="AR227" s="113" t="s">
        <v>219</v>
      </c>
      <c r="AT227" s="113" t="s">
        <v>140</v>
      </c>
      <c r="AU227" s="113" t="s">
        <v>80</v>
      </c>
      <c r="AY227" s="17" t="s">
        <v>138</v>
      </c>
      <c r="BE227" s="114">
        <f>IF(N227="základní",J227,0)</f>
        <v>0</v>
      </c>
      <c r="BF227" s="114">
        <f>IF(N227="snížená",J227,0)</f>
        <v>0</v>
      </c>
      <c r="BG227" s="114">
        <f>IF(N227="zákl. přenesená",J227,0)</f>
        <v>0</v>
      </c>
      <c r="BH227" s="114">
        <f>IF(N227="sníž. přenesená",J227,0)</f>
        <v>0</v>
      </c>
      <c r="BI227" s="114">
        <f>IF(N227="nulová",J227,0)</f>
        <v>0</v>
      </c>
      <c r="BJ227" s="17" t="s">
        <v>78</v>
      </c>
      <c r="BK227" s="114">
        <f>ROUND(I227*H227,2)</f>
        <v>0</v>
      </c>
      <c r="BL227" s="17" t="s">
        <v>219</v>
      </c>
      <c r="BM227" s="113" t="s">
        <v>656</v>
      </c>
    </row>
    <row r="228" spans="2:51" s="13" customFormat="1" ht="12">
      <c r="B228" s="319"/>
      <c r="C228" s="320"/>
      <c r="D228" s="317" t="s">
        <v>148</v>
      </c>
      <c r="E228" s="321" t="s">
        <v>3</v>
      </c>
      <c r="F228" s="322" t="s">
        <v>540</v>
      </c>
      <c r="G228" s="320"/>
      <c r="H228" s="323">
        <v>1</v>
      </c>
      <c r="I228" s="320"/>
      <c r="J228" s="320"/>
      <c r="K228" s="320"/>
      <c r="L228" s="117"/>
      <c r="M228" s="119"/>
      <c r="N228" s="120"/>
      <c r="O228" s="120"/>
      <c r="P228" s="120"/>
      <c r="Q228" s="120"/>
      <c r="R228" s="120"/>
      <c r="S228" s="120"/>
      <c r="T228" s="121"/>
      <c r="AT228" s="118" t="s">
        <v>148</v>
      </c>
      <c r="AU228" s="118" t="s">
        <v>80</v>
      </c>
      <c r="AV228" s="13" t="s">
        <v>80</v>
      </c>
      <c r="AW228" s="13" t="s">
        <v>33</v>
      </c>
      <c r="AX228" s="13" t="s">
        <v>78</v>
      </c>
      <c r="AY228" s="118" t="s">
        <v>138</v>
      </c>
    </row>
    <row r="229" spans="1:65" s="2" customFormat="1" ht="36" customHeight="1">
      <c r="A229" s="30"/>
      <c r="B229" s="273"/>
      <c r="C229" s="330" t="s">
        <v>657</v>
      </c>
      <c r="D229" s="330" t="s">
        <v>140</v>
      </c>
      <c r="E229" s="331" t="s">
        <v>658</v>
      </c>
      <c r="F229" s="332" t="s">
        <v>659</v>
      </c>
      <c r="G229" s="333" t="s">
        <v>156</v>
      </c>
      <c r="H229" s="334">
        <v>1</v>
      </c>
      <c r="I229" s="108"/>
      <c r="J229" s="335">
        <f>ROUND(I229*H229,2)</f>
        <v>0</v>
      </c>
      <c r="K229" s="332" t="s">
        <v>3</v>
      </c>
      <c r="L229" s="31"/>
      <c r="M229" s="109" t="s">
        <v>3</v>
      </c>
      <c r="N229" s="110" t="s">
        <v>42</v>
      </c>
      <c r="O229" s="49"/>
      <c r="P229" s="111">
        <f>O229*H229</f>
        <v>0</v>
      </c>
      <c r="Q229" s="111">
        <v>0</v>
      </c>
      <c r="R229" s="111">
        <f>Q229*H229</f>
        <v>0</v>
      </c>
      <c r="S229" s="111">
        <v>0</v>
      </c>
      <c r="T229" s="112">
        <f>S229*H229</f>
        <v>0</v>
      </c>
      <c r="U229" s="30"/>
      <c r="V229" s="30"/>
      <c r="W229" s="30"/>
      <c r="X229" s="30"/>
      <c r="Y229" s="30"/>
      <c r="Z229" s="30"/>
      <c r="AA229" s="30"/>
      <c r="AB229" s="30"/>
      <c r="AC229" s="30"/>
      <c r="AD229" s="30"/>
      <c r="AE229" s="30"/>
      <c r="AR229" s="113" t="s">
        <v>219</v>
      </c>
      <c r="AT229" s="113" t="s">
        <v>140</v>
      </c>
      <c r="AU229" s="113" t="s">
        <v>80</v>
      </c>
      <c r="AY229" s="17" t="s">
        <v>138</v>
      </c>
      <c r="BE229" s="114">
        <f>IF(N229="základní",J229,0)</f>
        <v>0</v>
      </c>
      <c r="BF229" s="114">
        <f>IF(N229="snížená",J229,0)</f>
        <v>0</v>
      </c>
      <c r="BG229" s="114">
        <f>IF(N229="zákl. přenesená",J229,0)</f>
        <v>0</v>
      </c>
      <c r="BH229" s="114">
        <f>IF(N229="sníž. přenesená",J229,0)</f>
        <v>0</v>
      </c>
      <c r="BI229" s="114">
        <f>IF(N229="nulová",J229,0)</f>
        <v>0</v>
      </c>
      <c r="BJ229" s="17" t="s">
        <v>78</v>
      </c>
      <c r="BK229" s="114">
        <f>ROUND(I229*H229,2)</f>
        <v>0</v>
      </c>
      <c r="BL229" s="17" t="s">
        <v>219</v>
      </c>
      <c r="BM229" s="113" t="s">
        <v>660</v>
      </c>
    </row>
    <row r="230" spans="2:51" s="13" customFormat="1" ht="12">
      <c r="B230" s="319"/>
      <c r="C230" s="320"/>
      <c r="D230" s="317" t="s">
        <v>148</v>
      </c>
      <c r="E230" s="321" t="s">
        <v>3</v>
      </c>
      <c r="F230" s="322" t="s">
        <v>540</v>
      </c>
      <c r="G230" s="320"/>
      <c r="H230" s="323">
        <v>1</v>
      </c>
      <c r="I230" s="320"/>
      <c r="J230" s="320"/>
      <c r="K230" s="320"/>
      <c r="L230" s="117"/>
      <c r="M230" s="136"/>
      <c r="N230" s="137"/>
      <c r="O230" s="137"/>
      <c r="P230" s="137"/>
      <c r="Q230" s="137"/>
      <c r="R230" s="137"/>
      <c r="S230" s="137"/>
      <c r="T230" s="138"/>
      <c r="AT230" s="118" t="s">
        <v>148</v>
      </c>
      <c r="AU230" s="118" t="s">
        <v>80</v>
      </c>
      <c r="AV230" s="13" t="s">
        <v>80</v>
      </c>
      <c r="AW230" s="13" t="s">
        <v>33</v>
      </c>
      <c r="AX230" s="13" t="s">
        <v>78</v>
      </c>
      <c r="AY230" s="118" t="s">
        <v>138</v>
      </c>
    </row>
    <row r="231" spans="1:31" s="2" customFormat="1" ht="6.9" customHeight="1">
      <c r="A231" s="30"/>
      <c r="B231" s="301"/>
      <c r="C231" s="302"/>
      <c r="D231" s="302"/>
      <c r="E231" s="302"/>
      <c r="F231" s="302"/>
      <c r="G231" s="302"/>
      <c r="H231" s="302"/>
      <c r="I231" s="302"/>
      <c r="J231" s="302"/>
      <c r="K231" s="302"/>
      <c r="L231" s="31"/>
      <c r="M231" s="30"/>
      <c r="O231" s="30"/>
      <c r="P231" s="30"/>
      <c r="Q231" s="30"/>
      <c r="R231" s="30"/>
      <c r="S231" s="30"/>
      <c r="T231" s="30"/>
      <c r="U231" s="30"/>
      <c r="V231" s="30"/>
      <c r="W231" s="30"/>
      <c r="X231" s="30"/>
      <c r="Y231" s="30"/>
      <c r="Z231" s="30"/>
      <c r="AA231" s="30"/>
      <c r="AB231" s="30"/>
      <c r="AC231" s="30"/>
      <c r="AD231" s="30"/>
      <c r="AE231" s="30"/>
    </row>
  </sheetData>
  <sheetProtection algorithmName="SHA-512" hashValue="urw++ndtGVjP7FR2QigDLyNpzy8/8L5F1Ge2KTm06FPE69mDLtaQWPFfee/dtgGzWoLIUzlmXLTzYHdLQbL4TA==" saltValue="4UJVvj/oqpZqIuqzLmtQJw==" spinCount="100000" sheet="1" objects="1" scenarios="1"/>
  <autoFilter ref="C93:K230"/>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00"/>
  <sheetViews>
    <sheetView showGridLines="0" workbookViewId="0" topLeftCell="A1">
      <selection activeCell="J91" sqref="J9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88"/>
      <c r="L2" s="248" t="s">
        <v>6</v>
      </c>
      <c r="M2" s="249"/>
      <c r="N2" s="249"/>
      <c r="O2" s="249"/>
      <c r="P2" s="249"/>
      <c r="Q2" s="249"/>
      <c r="R2" s="249"/>
      <c r="S2" s="249"/>
      <c r="T2" s="249"/>
      <c r="U2" s="249"/>
      <c r="V2" s="249"/>
      <c r="AT2" s="17" t="s">
        <v>104</v>
      </c>
    </row>
    <row r="3" spans="2:46" s="1" customFormat="1" ht="6.9" customHeight="1">
      <c r="B3" s="342"/>
      <c r="C3" s="343"/>
      <c r="D3" s="343"/>
      <c r="E3" s="343"/>
      <c r="F3" s="343"/>
      <c r="G3" s="343"/>
      <c r="H3" s="343"/>
      <c r="I3" s="343"/>
      <c r="J3" s="343"/>
      <c r="K3" s="343"/>
      <c r="L3" s="20"/>
      <c r="AT3" s="17" t="s">
        <v>80</v>
      </c>
    </row>
    <row r="4" spans="2:46" s="1" customFormat="1" ht="24.9" customHeight="1">
      <c r="B4" s="279"/>
      <c r="C4" s="280"/>
      <c r="D4" s="274" t="s">
        <v>108</v>
      </c>
      <c r="E4" s="280"/>
      <c r="F4" s="280"/>
      <c r="G4" s="280"/>
      <c r="H4" s="280"/>
      <c r="I4" s="280"/>
      <c r="J4" s="280"/>
      <c r="K4" s="280"/>
      <c r="L4" s="20"/>
      <c r="M4" s="89" t="s">
        <v>11</v>
      </c>
      <c r="AT4" s="17" t="s">
        <v>4</v>
      </c>
    </row>
    <row r="5" spans="2:12" s="1" customFormat="1" ht="6.9" customHeight="1">
      <c r="B5" s="279"/>
      <c r="C5" s="280"/>
      <c r="D5" s="280"/>
      <c r="E5" s="280"/>
      <c r="F5" s="280"/>
      <c r="G5" s="280"/>
      <c r="H5" s="280"/>
      <c r="I5" s="280"/>
      <c r="J5" s="280"/>
      <c r="K5" s="280"/>
      <c r="L5" s="20"/>
    </row>
    <row r="6" spans="2:12" s="1" customFormat="1" ht="12" customHeight="1">
      <c r="B6" s="279"/>
      <c r="C6" s="280"/>
      <c r="D6" s="276" t="s">
        <v>17</v>
      </c>
      <c r="E6" s="280"/>
      <c r="F6" s="280"/>
      <c r="G6" s="280"/>
      <c r="H6" s="280"/>
      <c r="I6" s="280"/>
      <c r="J6" s="280"/>
      <c r="K6" s="280"/>
      <c r="L6" s="20"/>
    </row>
    <row r="7" spans="2:12" s="1" customFormat="1" ht="16.5" customHeight="1">
      <c r="B7" s="279"/>
      <c r="C7" s="280"/>
      <c r="D7" s="280"/>
      <c r="E7" s="277" t="str">
        <f>'Rekapitulace stavby'!K6</f>
        <v>Malý Pěčín, rybník na p.č.432 - obnova nefunkčních objektů a odbahnění</v>
      </c>
      <c r="F7" s="278"/>
      <c r="G7" s="278"/>
      <c r="H7" s="278"/>
      <c r="I7" s="280"/>
      <c r="J7" s="280"/>
      <c r="K7" s="280"/>
      <c r="L7" s="20"/>
    </row>
    <row r="8" spans="1:31" s="2" customFormat="1" ht="12" customHeight="1">
      <c r="A8" s="30"/>
      <c r="B8" s="273"/>
      <c r="C8" s="275"/>
      <c r="D8" s="276" t="s">
        <v>109</v>
      </c>
      <c r="E8" s="275"/>
      <c r="F8" s="275"/>
      <c r="G8" s="275"/>
      <c r="H8" s="275"/>
      <c r="I8" s="275"/>
      <c r="J8" s="275"/>
      <c r="K8" s="275"/>
      <c r="L8" s="90"/>
      <c r="S8" s="30"/>
      <c r="T8" s="30"/>
      <c r="U8" s="30"/>
      <c r="V8" s="30"/>
      <c r="W8" s="30"/>
      <c r="X8" s="30"/>
      <c r="Y8" s="30"/>
      <c r="Z8" s="30"/>
      <c r="AA8" s="30"/>
      <c r="AB8" s="30"/>
      <c r="AC8" s="30"/>
      <c r="AD8" s="30"/>
      <c r="AE8" s="30"/>
    </row>
    <row r="9" spans="1:31" s="2" customFormat="1" ht="16.5" customHeight="1">
      <c r="A9" s="30"/>
      <c r="B9" s="273"/>
      <c r="C9" s="275"/>
      <c r="D9" s="275"/>
      <c r="E9" s="282" t="s">
        <v>661</v>
      </c>
      <c r="F9" s="281"/>
      <c r="G9" s="281"/>
      <c r="H9" s="281"/>
      <c r="I9" s="275"/>
      <c r="J9" s="275"/>
      <c r="K9" s="275"/>
      <c r="L9" s="90"/>
      <c r="S9" s="30"/>
      <c r="T9" s="30"/>
      <c r="U9" s="30"/>
      <c r="V9" s="30"/>
      <c r="W9" s="30"/>
      <c r="X9" s="30"/>
      <c r="Y9" s="30"/>
      <c r="Z9" s="30"/>
      <c r="AA9" s="30"/>
      <c r="AB9" s="30"/>
      <c r="AC9" s="30"/>
      <c r="AD9" s="30"/>
      <c r="AE9" s="30"/>
    </row>
    <row r="10" spans="1:31" s="2" customFormat="1" ht="12">
      <c r="A10" s="30"/>
      <c r="B10" s="273"/>
      <c r="C10" s="275"/>
      <c r="D10" s="275"/>
      <c r="E10" s="275"/>
      <c r="F10" s="275"/>
      <c r="G10" s="275"/>
      <c r="H10" s="275"/>
      <c r="I10" s="275"/>
      <c r="J10" s="275"/>
      <c r="K10" s="275"/>
      <c r="L10" s="90"/>
      <c r="S10" s="30"/>
      <c r="T10" s="30"/>
      <c r="U10" s="30"/>
      <c r="V10" s="30"/>
      <c r="W10" s="30"/>
      <c r="X10" s="30"/>
      <c r="Y10" s="30"/>
      <c r="Z10" s="30"/>
      <c r="AA10" s="30"/>
      <c r="AB10" s="30"/>
      <c r="AC10" s="30"/>
      <c r="AD10" s="30"/>
      <c r="AE10" s="30"/>
    </row>
    <row r="11" spans="1:31" s="2" customFormat="1" ht="12" customHeight="1">
      <c r="A11" s="30"/>
      <c r="B11" s="273"/>
      <c r="C11" s="275"/>
      <c r="D11" s="276" t="s">
        <v>19</v>
      </c>
      <c r="E11" s="275"/>
      <c r="F11" s="283" t="s">
        <v>20</v>
      </c>
      <c r="G11" s="275"/>
      <c r="H11" s="275"/>
      <c r="I11" s="276" t="s">
        <v>21</v>
      </c>
      <c r="J11" s="283" t="s">
        <v>3</v>
      </c>
      <c r="K11" s="275"/>
      <c r="L11" s="90"/>
      <c r="S11" s="30"/>
      <c r="T11" s="30"/>
      <c r="U11" s="30"/>
      <c r="V11" s="30"/>
      <c r="W11" s="30"/>
      <c r="X11" s="30"/>
      <c r="Y11" s="30"/>
      <c r="Z11" s="30"/>
      <c r="AA11" s="30"/>
      <c r="AB11" s="30"/>
      <c r="AC11" s="30"/>
      <c r="AD11" s="30"/>
      <c r="AE11" s="30"/>
    </row>
    <row r="12" spans="1:31" s="2" customFormat="1" ht="12" customHeight="1">
      <c r="A12" s="30"/>
      <c r="B12" s="273"/>
      <c r="C12" s="275"/>
      <c r="D12" s="276" t="s">
        <v>22</v>
      </c>
      <c r="E12" s="275"/>
      <c r="F12" s="283" t="s">
        <v>23</v>
      </c>
      <c r="G12" s="275"/>
      <c r="H12" s="275"/>
      <c r="I12" s="276" t="s">
        <v>24</v>
      </c>
      <c r="J12" s="284">
        <f>'Rekapitulace stavby'!AN8</f>
        <v>43692</v>
      </c>
      <c r="K12" s="275"/>
      <c r="L12" s="90"/>
      <c r="S12" s="30"/>
      <c r="T12" s="30"/>
      <c r="U12" s="30"/>
      <c r="V12" s="30"/>
      <c r="W12" s="30"/>
      <c r="X12" s="30"/>
      <c r="Y12" s="30"/>
      <c r="Z12" s="30"/>
      <c r="AA12" s="30"/>
      <c r="AB12" s="30"/>
      <c r="AC12" s="30"/>
      <c r="AD12" s="30"/>
      <c r="AE12" s="30"/>
    </row>
    <row r="13" spans="1:31" s="2" customFormat="1" ht="10.95" customHeight="1">
      <c r="A13" s="30"/>
      <c r="B13" s="273"/>
      <c r="C13" s="275"/>
      <c r="D13" s="275"/>
      <c r="E13" s="275"/>
      <c r="F13" s="275"/>
      <c r="G13" s="275"/>
      <c r="H13" s="275"/>
      <c r="I13" s="275"/>
      <c r="J13" s="275"/>
      <c r="K13" s="275"/>
      <c r="L13" s="90"/>
      <c r="S13" s="30"/>
      <c r="T13" s="30"/>
      <c r="U13" s="30"/>
      <c r="V13" s="30"/>
      <c r="W13" s="30"/>
      <c r="X13" s="30"/>
      <c r="Y13" s="30"/>
      <c r="Z13" s="30"/>
      <c r="AA13" s="30"/>
      <c r="AB13" s="30"/>
      <c r="AC13" s="30"/>
      <c r="AD13" s="30"/>
      <c r="AE13" s="30"/>
    </row>
    <row r="14" spans="1:31" s="2" customFormat="1" ht="12" customHeight="1">
      <c r="A14" s="30"/>
      <c r="B14" s="273"/>
      <c r="C14" s="275"/>
      <c r="D14" s="276" t="s">
        <v>25</v>
      </c>
      <c r="E14" s="275"/>
      <c r="F14" s="275"/>
      <c r="G14" s="275"/>
      <c r="H14" s="275"/>
      <c r="I14" s="276" t="s">
        <v>26</v>
      </c>
      <c r="J14" s="283" t="str">
        <f>IF('Rekapitulace stavby'!AN10="","",'Rekapitulace stavby'!AN10)</f>
        <v/>
      </c>
      <c r="K14" s="275"/>
      <c r="L14" s="90"/>
      <c r="S14" s="30"/>
      <c r="T14" s="30"/>
      <c r="U14" s="30"/>
      <c r="V14" s="30"/>
      <c r="W14" s="30"/>
      <c r="X14" s="30"/>
      <c r="Y14" s="30"/>
      <c r="Z14" s="30"/>
      <c r="AA14" s="30"/>
      <c r="AB14" s="30"/>
      <c r="AC14" s="30"/>
      <c r="AD14" s="30"/>
      <c r="AE14" s="30"/>
    </row>
    <row r="15" spans="1:31" s="2" customFormat="1" ht="18" customHeight="1">
      <c r="A15" s="30"/>
      <c r="B15" s="273"/>
      <c r="C15" s="275"/>
      <c r="D15" s="275"/>
      <c r="E15" s="283" t="str">
        <f>IF('Rekapitulace stavby'!E11="","",'Rekapitulace stavby'!E11)</f>
        <v xml:space="preserve"> </v>
      </c>
      <c r="F15" s="275"/>
      <c r="G15" s="275"/>
      <c r="H15" s="275"/>
      <c r="I15" s="276" t="s">
        <v>28</v>
      </c>
      <c r="J15" s="283" t="str">
        <f>IF('Rekapitulace stavby'!AN11="","",'Rekapitulace stavby'!AN11)</f>
        <v/>
      </c>
      <c r="K15" s="275"/>
      <c r="L15" s="90"/>
      <c r="S15" s="30"/>
      <c r="T15" s="30"/>
      <c r="U15" s="30"/>
      <c r="V15" s="30"/>
      <c r="W15" s="30"/>
      <c r="X15" s="30"/>
      <c r="Y15" s="30"/>
      <c r="Z15" s="30"/>
      <c r="AA15" s="30"/>
      <c r="AB15" s="30"/>
      <c r="AC15" s="30"/>
      <c r="AD15" s="30"/>
      <c r="AE15" s="30"/>
    </row>
    <row r="16" spans="1:31" s="2" customFormat="1" ht="6.9" customHeight="1">
      <c r="A16" s="30"/>
      <c r="B16" s="273"/>
      <c r="C16" s="275"/>
      <c r="D16" s="275"/>
      <c r="E16" s="275"/>
      <c r="F16" s="275"/>
      <c r="G16" s="275"/>
      <c r="H16" s="275"/>
      <c r="I16" s="275"/>
      <c r="J16" s="275"/>
      <c r="K16" s="275"/>
      <c r="L16" s="90"/>
      <c r="S16" s="30"/>
      <c r="T16" s="30"/>
      <c r="U16" s="30"/>
      <c r="V16" s="30"/>
      <c r="W16" s="30"/>
      <c r="X16" s="30"/>
      <c r="Y16" s="30"/>
      <c r="Z16" s="30"/>
      <c r="AA16" s="30"/>
      <c r="AB16" s="30"/>
      <c r="AC16" s="30"/>
      <c r="AD16" s="30"/>
      <c r="AE16" s="30"/>
    </row>
    <row r="17" spans="1:31" s="2" customFormat="1" ht="12" customHeight="1">
      <c r="A17" s="30"/>
      <c r="B17" s="273"/>
      <c r="C17" s="275"/>
      <c r="D17" s="276" t="s">
        <v>29</v>
      </c>
      <c r="E17" s="275"/>
      <c r="F17" s="275"/>
      <c r="G17" s="275"/>
      <c r="H17" s="275"/>
      <c r="I17" s="276" t="s">
        <v>26</v>
      </c>
      <c r="J17" s="217" t="str">
        <f>'Rekapitulace stavby'!AN13</f>
        <v>Vyplň údaj</v>
      </c>
      <c r="K17" s="275"/>
      <c r="L17" s="90"/>
      <c r="S17" s="30"/>
      <c r="T17" s="30"/>
      <c r="U17" s="30"/>
      <c r="V17" s="30"/>
      <c r="W17" s="30"/>
      <c r="X17" s="30"/>
      <c r="Y17" s="30"/>
      <c r="Z17" s="30"/>
      <c r="AA17" s="30"/>
      <c r="AB17" s="30"/>
      <c r="AC17" s="30"/>
      <c r="AD17" s="30"/>
      <c r="AE17" s="30"/>
    </row>
    <row r="18" spans="1:31" s="2" customFormat="1" ht="18" customHeight="1">
      <c r="A18" s="30"/>
      <c r="B18" s="273"/>
      <c r="C18" s="275"/>
      <c r="D18" s="275"/>
      <c r="E18" s="252" t="str">
        <f>'Rekapitulace stavby'!E14</f>
        <v>Vyplň údaj</v>
      </c>
      <c r="F18" s="303"/>
      <c r="G18" s="303"/>
      <c r="H18" s="303"/>
      <c r="I18" s="276" t="s">
        <v>28</v>
      </c>
      <c r="J18" s="217" t="str">
        <f>'Rekapitulace stavby'!AN14</f>
        <v>Vyplň údaj</v>
      </c>
      <c r="K18" s="275"/>
      <c r="L18" s="90"/>
      <c r="S18" s="30"/>
      <c r="T18" s="30"/>
      <c r="U18" s="30"/>
      <c r="V18" s="30"/>
      <c r="W18" s="30"/>
      <c r="X18" s="30"/>
      <c r="Y18" s="30"/>
      <c r="Z18" s="30"/>
      <c r="AA18" s="30"/>
      <c r="AB18" s="30"/>
      <c r="AC18" s="30"/>
      <c r="AD18" s="30"/>
      <c r="AE18" s="30"/>
    </row>
    <row r="19" spans="1:31" s="2" customFormat="1" ht="6.9" customHeight="1">
      <c r="A19" s="30"/>
      <c r="B19" s="273"/>
      <c r="C19" s="275"/>
      <c r="D19" s="275"/>
      <c r="E19" s="275"/>
      <c r="F19" s="275"/>
      <c r="G19" s="275"/>
      <c r="H19" s="275"/>
      <c r="I19" s="275"/>
      <c r="J19" s="275"/>
      <c r="K19" s="275"/>
      <c r="L19" s="90"/>
      <c r="S19" s="30"/>
      <c r="T19" s="30"/>
      <c r="U19" s="30"/>
      <c r="V19" s="30"/>
      <c r="W19" s="30"/>
      <c r="X19" s="30"/>
      <c r="Y19" s="30"/>
      <c r="Z19" s="30"/>
      <c r="AA19" s="30"/>
      <c r="AB19" s="30"/>
      <c r="AC19" s="30"/>
      <c r="AD19" s="30"/>
      <c r="AE19" s="30"/>
    </row>
    <row r="20" spans="1:31" s="2" customFormat="1" ht="12" customHeight="1">
      <c r="A20" s="30"/>
      <c r="B20" s="273"/>
      <c r="C20" s="275"/>
      <c r="D20" s="276" t="s">
        <v>31</v>
      </c>
      <c r="E20" s="275"/>
      <c r="F20" s="275"/>
      <c r="G20" s="275"/>
      <c r="H20" s="275"/>
      <c r="I20" s="276" t="s">
        <v>26</v>
      </c>
      <c r="J20" s="283" t="s">
        <v>32</v>
      </c>
      <c r="K20" s="275"/>
      <c r="L20" s="90"/>
      <c r="S20" s="30"/>
      <c r="T20" s="30"/>
      <c r="U20" s="30"/>
      <c r="V20" s="30"/>
      <c r="W20" s="30"/>
      <c r="X20" s="30"/>
      <c r="Y20" s="30"/>
      <c r="Z20" s="30"/>
      <c r="AA20" s="30"/>
      <c r="AB20" s="30"/>
      <c r="AC20" s="30"/>
      <c r="AD20" s="30"/>
      <c r="AE20" s="30"/>
    </row>
    <row r="21" spans="1:31" s="2" customFormat="1" ht="18" customHeight="1">
      <c r="A21" s="30"/>
      <c r="B21" s="273"/>
      <c r="C21" s="275"/>
      <c r="D21" s="275"/>
      <c r="E21" s="283" t="s">
        <v>888</v>
      </c>
      <c r="F21" s="275"/>
      <c r="G21" s="275"/>
      <c r="H21" s="275"/>
      <c r="I21" s="276" t="s">
        <v>28</v>
      </c>
      <c r="J21" s="283" t="s">
        <v>3</v>
      </c>
      <c r="K21" s="275"/>
      <c r="L21" s="90"/>
      <c r="S21" s="30"/>
      <c r="T21" s="30"/>
      <c r="U21" s="30"/>
      <c r="V21" s="30"/>
      <c r="W21" s="30"/>
      <c r="X21" s="30"/>
      <c r="Y21" s="30"/>
      <c r="Z21" s="30"/>
      <c r="AA21" s="30"/>
      <c r="AB21" s="30"/>
      <c r="AC21" s="30"/>
      <c r="AD21" s="30"/>
      <c r="AE21" s="30"/>
    </row>
    <row r="22" spans="1:31" s="2" customFormat="1" ht="6.9" customHeight="1">
      <c r="A22" s="30"/>
      <c r="B22" s="273"/>
      <c r="C22" s="275"/>
      <c r="D22" s="275"/>
      <c r="E22" s="275"/>
      <c r="F22" s="275"/>
      <c r="G22" s="275"/>
      <c r="H22" s="275"/>
      <c r="I22" s="275"/>
      <c r="J22" s="275"/>
      <c r="K22" s="275"/>
      <c r="L22" s="90"/>
      <c r="S22" s="30"/>
      <c r="T22" s="30"/>
      <c r="U22" s="30"/>
      <c r="V22" s="30"/>
      <c r="W22" s="30"/>
      <c r="X22" s="30"/>
      <c r="Y22" s="30"/>
      <c r="Z22" s="30"/>
      <c r="AA22" s="30"/>
      <c r="AB22" s="30"/>
      <c r="AC22" s="30"/>
      <c r="AD22" s="30"/>
      <c r="AE22" s="30"/>
    </row>
    <row r="23" spans="1:31" s="2" customFormat="1" ht="12" customHeight="1">
      <c r="A23" s="30"/>
      <c r="B23" s="273"/>
      <c r="C23" s="275"/>
      <c r="D23" s="276" t="s">
        <v>34</v>
      </c>
      <c r="E23" s="275"/>
      <c r="F23" s="275"/>
      <c r="G23" s="275"/>
      <c r="H23" s="275"/>
      <c r="I23" s="276" t="s">
        <v>26</v>
      </c>
      <c r="J23" s="283" t="str">
        <f>IF('Rekapitulace stavby'!AN19="","",'Rekapitulace stavby'!AN19)</f>
        <v/>
      </c>
      <c r="K23" s="275"/>
      <c r="L23" s="90"/>
      <c r="S23" s="30"/>
      <c r="T23" s="30"/>
      <c r="U23" s="30"/>
      <c r="V23" s="30"/>
      <c r="W23" s="30"/>
      <c r="X23" s="30"/>
      <c r="Y23" s="30"/>
      <c r="Z23" s="30"/>
      <c r="AA23" s="30"/>
      <c r="AB23" s="30"/>
      <c r="AC23" s="30"/>
      <c r="AD23" s="30"/>
      <c r="AE23" s="30"/>
    </row>
    <row r="24" spans="1:31" s="2" customFormat="1" ht="18" customHeight="1">
      <c r="A24" s="30"/>
      <c r="B24" s="273"/>
      <c r="C24" s="275"/>
      <c r="D24" s="275"/>
      <c r="E24" s="283" t="str">
        <f>IF('Rekapitulace stavby'!E20="","",'Rekapitulace stavby'!E20)</f>
        <v xml:space="preserve"> </v>
      </c>
      <c r="F24" s="275"/>
      <c r="G24" s="275"/>
      <c r="H24" s="275"/>
      <c r="I24" s="276" t="s">
        <v>28</v>
      </c>
      <c r="J24" s="283" t="str">
        <f>IF('Rekapitulace stavby'!AN20="","",'Rekapitulace stavby'!AN20)</f>
        <v/>
      </c>
      <c r="K24" s="275"/>
      <c r="L24" s="90"/>
      <c r="S24" s="30"/>
      <c r="T24" s="30"/>
      <c r="U24" s="30"/>
      <c r="V24" s="30"/>
      <c r="W24" s="30"/>
      <c r="X24" s="30"/>
      <c r="Y24" s="30"/>
      <c r="Z24" s="30"/>
      <c r="AA24" s="30"/>
      <c r="AB24" s="30"/>
      <c r="AC24" s="30"/>
      <c r="AD24" s="30"/>
      <c r="AE24" s="30"/>
    </row>
    <row r="25" spans="1:31" s="2" customFormat="1" ht="6.9" customHeight="1">
      <c r="A25" s="30"/>
      <c r="B25" s="273"/>
      <c r="C25" s="275"/>
      <c r="D25" s="275"/>
      <c r="E25" s="275"/>
      <c r="F25" s="275"/>
      <c r="G25" s="275"/>
      <c r="H25" s="275"/>
      <c r="I25" s="275"/>
      <c r="J25" s="275"/>
      <c r="K25" s="275"/>
      <c r="L25" s="90"/>
      <c r="S25" s="30"/>
      <c r="T25" s="30"/>
      <c r="U25" s="30"/>
      <c r="V25" s="30"/>
      <c r="W25" s="30"/>
      <c r="X25" s="30"/>
      <c r="Y25" s="30"/>
      <c r="Z25" s="30"/>
      <c r="AA25" s="30"/>
      <c r="AB25" s="30"/>
      <c r="AC25" s="30"/>
      <c r="AD25" s="30"/>
      <c r="AE25" s="30"/>
    </row>
    <row r="26" spans="1:31" s="2" customFormat="1" ht="12" customHeight="1">
      <c r="A26" s="30"/>
      <c r="B26" s="273"/>
      <c r="C26" s="275"/>
      <c r="D26" s="276" t="s">
        <v>35</v>
      </c>
      <c r="E26" s="275"/>
      <c r="F26" s="275"/>
      <c r="G26" s="275"/>
      <c r="H26" s="275"/>
      <c r="I26" s="275"/>
      <c r="J26" s="275"/>
      <c r="K26" s="275"/>
      <c r="L26" s="90"/>
      <c r="S26" s="30"/>
      <c r="T26" s="30"/>
      <c r="U26" s="30"/>
      <c r="V26" s="30"/>
      <c r="W26" s="30"/>
      <c r="X26" s="30"/>
      <c r="Y26" s="30"/>
      <c r="Z26" s="30"/>
      <c r="AA26" s="30"/>
      <c r="AB26" s="30"/>
      <c r="AC26" s="30"/>
      <c r="AD26" s="30"/>
      <c r="AE26" s="30"/>
    </row>
    <row r="27" spans="1:31" s="8" customFormat="1" ht="16.5" customHeight="1">
      <c r="A27" s="91"/>
      <c r="B27" s="344"/>
      <c r="C27" s="345"/>
      <c r="D27" s="345"/>
      <c r="E27" s="346" t="s">
        <v>3</v>
      </c>
      <c r="F27" s="346"/>
      <c r="G27" s="346"/>
      <c r="H27" s="346"/>
      <c r="I27" s="345"/>
      <c r="J27" s="345"/>
      <c r="K27" s="345"/>
      <c r="L27" s="92"/>
      <c r="S27" s="91"/>
      <c r="T27" s="91"/>
      <c r="U27" s="91"/>
      <c r="V27" s="91"/>
      <c r="W27" s="91"/>
      <c r="X27" s="91"/>
      <c r="Y27" s="91"/>
      <c r="Z27" s="91"/>
      <c r="AA27" s="91"/>
      <c r="AB27" s="91"/>
      <c r="AC27" s="91"/>
      <c r="AD27" s="91"/>
      <c r="AE27" s="91"/>
    </row>
    <row r="28" spans="1:31" s="2" customFormat="1" ht="6.9" customHeight="1">
      <c r="A28" s="30"/>
      <c r="B28" s="273"/>
      <c r="C28" s="275"/>
      <c r="D28" s="275"/>
      <c r="E28" s="275"/>
      <c r="F28" s="275"/>
      <c r="G28" s="275"/>
      <c r="H28" s="275"/>
      <c r="I28" s="275"/>
      <c r="J28" s="275"/>
      <c r="K28" s="275"/>
      <c r="L28" s="90"/>
      <c r="S28" s="30"/>
      <c r="T28" s="30"/>
      <c r="U28" s="30"/>
      <c r="V28" s="30"/>
      <c r="W28" s="30"/>
      <c r="X28" s="30"/>
      <c r="Y28" s="30"/>
      <c r="Z28" s="30"/>
      <c r="AA28" s="30"/>
      <c r="AB28" s="30"/>
      <c r="AC28" s="30"/>
      <c r="AD28" s="30"/>
      <c r="AE28" s="30"/>
    </row>
    <row r="29" spans="1:31" s="2" customFormat="1" ht="6.9" customHeight="1">
      <c r="A29" s="30"/>
      <c r="B29" s="273"/>
      <c r="C29" s="275"/>
      <c r="D29" s="347"/>
      <c r="E29" s="347"/>
      <c r="F29" s="347"/>
      <c r="G29" s="347"/>
      <c r="H29" s="347"/>
      <c r="I29" s="347"/>
      <c r="J29" s="347"/>
      <c r="K29" s="347"/>
      <c r="L29" s="90"/>
      <c r="S29" s="30"/>
      <c r="T29" s="30"/>
      <c r="U29" s="30"/>
      <c r="V29" s="30"/>
      <c r="W29" s="30"/>
      <c r="X29" s="30"/>
      <c r="Y29" s="30"/>
      <c r="Z29" s="30"/>
      <c r="AA29" s="30"/>
      <c r="AB29" s="30"/>
      <c r="AC29" s="30"/>
      <c r="AD29" s="30"/>
      <c r="AE29" s="30"/>
    </row>
    <row r="30" spans="1:31" s="2" customFormat="1" ht="25.35" customHeight="1">
      <c r="A30" s="30"/>
      <c r="B30" s="273"/>
      <c r="C30" s="275"/>
      <c r="D30" s="348" t="s">
        <v>37</v>
      </c>
      <c r="E30" s="275"/>
      <c r="F30" s="275"/>
      <c r="G30" s="275"/>
      <c r="H30" s="275"/>
      <c r="I30" s="275"/>
      <c r="J30" s="290">
        <f>ROUND(J81,2)</f>
        <v>0</v>
      </c>
      <c r="K30" s="275"/>
      <c r="L30" s="90"/>
      <c r="S30" s="30"/>
      <c r="T30" s="30"/>
      <c r="U30" s="30"/>
      <c r="V30" s="30"/>
      <c r="W30" s="30"/>
      <c r="X30" s="30"/>
      <c r="Y30" s="30"/>
      <c r="Z30" s="30"/>
      <c r="AA30" s="30"/>
      <c r="AB30" s="30"/>
      <c r="AC30" s="30"/>
      <c r="AD30" s="30"/>
      <c r="AE30" s="30"/>
    </row>
    <row r="31" spans="1:31" s="2" customFormat="1" ht="6.9" customHeight="1">
      <c r="A31" s="30"/>
      <c r="B31" s="273"/>
      <c r="C31" s="275"/>
      <c r="D31" s="347"/>
      <c r="E31" s="347"/>
      <c r="F31" s="347"/>
      <c r="G31" s="347"/>
      <c r="H31" s="347"/>
      <c r="I31" s="347"/>
      <c r="J31" s="347"/>
      <c r="K31" s="347"/>
      <c r="L31" s="90"/>
      <c r="S31" s="30"/>
      <c r="T31" s="30"/>
      <c r="U31" s="30"/>
      <c r="V31" s="30"/>
      <c r="W31" s="30"/>
      <c r="X31" s="30"/>
      <c r="Y31" s="30"/>
      <c r="Z31" s="30"/>
      <c r="AA31" s="30"/>
      <c r="AB31" s="30"/>
      <c r="AC31" s="30"/>
      <c r="AD31" s="30"/>
      <c r="AE31" s="30"/>
    </row>
    <row r="32" spans="1:31" s="2" customFormat="1" ht="14.4" customHeight="1">
      <c r="A32" s="30"/>
      <c r="B32" s="273"/>
      <c r="C32" s="275"/>
      <c r="D32" s="275"/>
      <c r="E32" s="275"/>
      <c r="F32" s="349" t="s">
        <v>39</v>
      </c>
      <c r="G32" s="275"/>
      <c r="H32" s="275"/>
      <c r="I32" s="349" t="s">
        <v>38</v>
      </c>
      <c r="J32" s="349" t="s">
        <v>40</v>
      </c>
      <c r="K32" s="275"/>
      <c r="L32" s="90"/>
      <c r="S32" s="30"/>
      <c r="T32" s="30"/>
      <c r="U32" s="30"/>
      <c r="V32" s="30"/>
      <c r="W32" s="30"/>
      <c r="X32" s="30"/>
      <c r="Y32" s="30"/>
      <c r="Z32" s="30"/>
      <c r="AA32" s="30"/>
      <c r="AB32" s="30"/>
      <c r="AC32" s="30"/>
      <c r="AD32" s="30"/>
      <c r="AE32" s="30"/>
    </row>
    <row r="33" spans="1:31" s="2" customFormat="1" ht="14.4" customHeight="1">
      <c r="A33" s="30"/>
      <c r="B33" s="273"/>
      <c r="C33" s="275"/>
      <c r="D33" s="350" t="s">
        <v>41</v>
      </c>
      <c r="E33" s="276" t="s">
        <v>42</v>
      </c>
      <c r="F33" s="351">
        <f>ROUND((SUM(BE81:BE99)),2)</f>
        <v>0</v>
      </c>
      <c r="G33" s="275"/>
      <c r="H33" s="275"/>
      <c r="I33" s="352">
        <v>0.21</v>
      </c>
      <c r="J33" s="351">
        <f>ROUND(((SUM(BE81:BE99))*I33),2)</f>
        <v>0</v>
      </c>
      <c r="K33" s="275"/>
      <c r="L33" s="90"/>
      <c r="S33" s="30"/>
      <c r="T33" s="30"/>
      <c r="U33" s="30"/>
      <c r="V33" s="30"/>
      <c r="W33" s="30"/>
      <c r="X33" s="30"/>
      <c r="Y33" s="30"/>
      <c r="Z33" s="30"/>
      <c r="AA33" s="30"/>
      <c r="AB33" s="30"/>
      <c r="AC33" s="30"/>
      <c r="AD33" s="30"/>
      <c r="AE33" s="30"/>
    </row>
    <row r="34" spans="1:31" s="2" customFormat="1" ht="14.4" customHeight="1">
      <c r="A34" s="30"/>
      <c r="B34" s="273"/>
      <c r="C34" s="275"/>
      <c r="D34" s="275"/>
      <c r="E34" s="276" t="s">
        <v>43</v>
      </c>
      <c r="F34" s="351">
        <f>ROUND((SUM(BF81:BF99)),2)</f>
        <v>0</v>
      </c>
      <c r="G34" s="275"/>
      <c r="H34" s="275"/>
      <c r="I34" s="352">
        <v>0.15</v>
      </c>
      <c r="J34" s="351">
        <f>ROUND(((SUM(BF81:BF99))*I34),2)</f>
        <v>0</v>
      </c>
      <c r="K34" s="275"/>
      <c r="L34" s="90"/>
      <c r="S34" s="30"/>
      <c r="T34" s="30"/>
      <c r="U34" s="30"/>
      <c r="V34" s="30"/>
      <c r="W34" s="30"/>
      <c r="X34" s="30"/>
      <c r="Y34" s="30"/>
      <c r="Z34" s="30"/>
      <c r="AA34" s="30"/>
      <c r="AB34" s="30"/>
      <c r="AC34" s="30"/>
      <c r="AD34" s="30"/>
      <c r="AE34" s="30"/>
    </row>
    <row r="35" spans="1:31" s="2" customFormat="1" ht="14.4" customHeight="1" hidden="1">
      <c r="A35" s="30"/>
      <c r="B35" s="273"/>
      <c r="C35" s="275"/>
      <c r="D35" s="275"/>
      <c r="E35" s="276" t="s">
        <v>44</v>
      </c>
      <c r="F35" s="351">
        <f>ROUND((SUM(BG81:BG99)),2)</f>
        <v>0</v>
      </c>
      <c r="G35" s="275"/>
      <c r="H35" s="275"/>
      <c r="I35" s="352">
        <v>0.21</v>
      </c>
      <c r="J35" s="351">
        <f>0</f>
        <v>0</v>
      </c>
      <c r="K35" s="275"/>
      <c r="L35" s="90"/>
      <c r="S35" s="30"/>
      <c r="T35" s="30"/>
      <c r="U35" s="30"/>
      <c r="V35" s="30"/>
      <c r="W35" s="30"/>
      <c r="X35" s="30"/>
      <c r="Y35" s="30"/>
      <c r="Z35" s="30"/>
      <c r="AA35" s="30"/>
      <c r="AB35" s="30"/>
      <c r="AC35" s="30"/>
      <c r="AD35" s="30"/>
      <c r="AE35" s="30"/>
    </row>
    <row r="36" spans="1:31" s="2" customFormat="1" ht="14.4" customHeight="1" hidden="1">
      <c r="A36" s="30"/>
      <c r="B36" s="273"/>
      <c r="C36" s="275"/>
      <c r="D36" s="275"/>
      <c r="E36" s="276" t="s">
        <v>45</v>
      </c>
      <c r="F36" s="351">
        <f>ROUND((SUM(BH81:BH99)),2)</f>
        <v>0</v>
      </c>
      <c r="G36" s="275"/>
      <c r="H36" s="275"/>
      <c r="I36" s="352">
        <v>0.15</v>
      </c>
      <c r="J36" s="351">
        <f>0</f>
        <v>0</v>
      </c>
      <c r="K36" s="275"/>
      <c r="L36" s="90"/>
      <c r="S36" s="30"/>
      <c r="T36" s="30"/>
      <c r="U36" s="30"/>
      <c r="V36" s="30"/>
      <c r="W36" s="30"/>
      <c r="X36" s="30"/>
      <c r="Y36" s="30"/>
      <c r="Z36" s="30"/>
      <c r="AA36" s="30"/>
      <c r="AB36" s="30"/>
      <c r="AC36" s="30"/>
      <c r="AD36" s="30"/>
      <c r="AE36" s="30"/>
    </row>
    <row r="37" spans="1:31" s="2" customFormat="1" ht="14.4" customHeight="1" hidden="1">
      <c r="A37" s="30"/>
      <c r="B37" s="273"/>
      <c r="C37" s="275"/>
      <c r="D37" s="275"/>
      <c r="E37" s="276" t="s">
        <v>46</v>
      </c>
      <c r="F37" s="351">
        <f>ROUND((SUM(BI81:BI99)),2)</f>
        <v>0</v>
      </c>
      <c r="G37" s="275"/>
      <c r="H37" s="275"/>
      <c r="I37" s="352">
        <v>0</v>
      </c>
      <c r="J37" s="351">
        <f>0</f>
        <v>0</v>
      </c>
      <c r="K37" s="275"/>
      <c r="L37" s="90"/>
      <c r="S37" s="30"/>
      <c r="T37" s="30"/>
      <c r="U37" s="30"/>
      <c r="V37" s="30"/>
      <c r="W37" s="30"/>
      <c r="X37" s="30"/>
      <c r="Y37" s="30"/>
      <c r="Z37" s="30"/>
      <c r="AA37" s="30"/>
      <c r="AB37" s="30"/>
      <c r="AC37" s="30"/>
      <c r="AD37" s="30"/>
      <c r="AE37" s="30"/>
    </row>
    <row r="38" spans="1:31" s="2" customFormat="1" ht="6.9" customHeight="1">
      <c r="A38" s="30"/>
      <c r="B38" s="273"/>
      <c r="C38" s="275"/>
      <c r="D38" s="275"/>
      <c r="E38" s="275"/>
      <c r="F38" s="275"/>
      <c r="G38" s="275"/>
      <c r="H38" s="275"/>
      <c r="I38" s="275"/>
      <c r="J38" s="275"/>
      <c r="K38" s="275"/>
      <c r="L38" s="90"/>
      <c r="S38" s="30"/>
      <c r="T38" s="30"/>
      <c r="U38" s="30"/>
      <c r="V38" s="30"/>
      <c r="W38" s="30"/>
      <c r="X38" s="30"/>
      <c r="Y38" s="30"/>
      <c r="Z38" s="30"/>
      <c r="AA38" s="30"/>
      <c r="AB38" s="30"/>
      <c r="AC38" s="30"/>
      <c r="AD38" s="30"/>
      <c r="AE38" s="30"/>
    </row>
    <row r="39" spans="1:31" s="2" customFormat="1" ht="25.35" customHeight="1">
      <c r="A39" s="30"/>
      <c r="B39" s="273"/>
      <c r="C39" s="287"/>
      <c r="D39" s="353" t="s">
        <v>47</v>
      </c>
      <c r="E39" s="354"/>
      <c r="F39" s="354"/>
      <c r="G39" s="355" t="s">
        <v>48</v>
      </c>
      <c r="H39" s="356" t="s">
        <v>49</v>
      </c>
      <c r="I39" s="354"/>
      <c r="J39" s="357">
        <f>SUM(J30:J37)</f>
        <v>0</v>
      </c>
      <c r="K39" s="358"/>
      <c r="L39" s="90"/>
      <c r="S39" s="30"/>
      <c r="T39" s="30"/>
      <c r="U39" s="30"/>
      <c r="V39" s="30"/>
      <c r="W39" s="30"/>
      <c r="X39" s="30"/>
      <c r="Y39" s="30"/>
      <c r="Z39" s="30"/>
      <c r="AA39" s="30"/>
      <c r="AB39" s="30"/>
      <c r="AC39" s="30"/>
      <c r="AD39" s="30"/>
      <c r="AE39" s="30"/>
    </row>
    <row r="40" spans="1:31" s="2" customFormat="1" ht="14.4" customHeight="1">
      <c r="A40" s="30"/>
      <c r="B40" s="301"/>
      <c r="C40" s="302"/>
      <c r="D40" s="302"/>
      <c r="E40" s="302"/>
      <c r="F40" s="302"/>
      <c r="G40" s="302"/>
      <c r="H40" s="302"/>
      <c r="I40" s="302"/>
      <c r="J40" s="302"/>
      <c r="K40" s="302"/>
      <c r="L40" s="90"/>
      <c r="S40" s="30"/>
      <c r="T40" s="30"/>
      <c r="U40" s="30"/>
      <c r="V40" s="30"/>
      <c r="W40" s="30"/>
      <c r="X40" s="30"/>
      <c r="Y40" s="30"/>
      <c r="Z40" s="30"/>
      <c r="AA40" s="30"/>
      <c r="AB40" s="30"/>
      <c r="AC40" s="30"/>
      <c r="AD40" s="30"/>
      <c r="AE40" s="30"/>
    </row>
    <row r="41" spans="2:11" ht="12">
      <c r="B41" s="280"/>
      <c r="C41" s="280"/>
      <c r="D41" s="280"/>
      <c r="E41" s="280"/>
      <c r="F41" s="280"/>
      <c r="G41" s="280"/>
      <c r="H41" s="280"/>
      <c r="I41" s="280"/>
      <c r="J41" s="280"/>
      <c r="K41" s="280"/>
    </row>
    <row r="42" spans="2:11" ht="12">
      <c r="B42" s="280"/>
      <c r="C42" s="280"/>
      <c r="D42" s="280"/>
      <c r="E42" s="280"/>
      <c r="F42" s="280"/>
      <c r="G42" s="280"/>
      <c r="H42" s="280"/>
      <c r="I42" s="280"/>
      <c r="J42" s="280"/>
      <c r="K42" s="280"/>
    </row>
    <row r="43" spans="2:11" ht="12">
      <c r="B43" s="280"/>
      <c r="C43" s="280"/>
      <c r="D43" s="280"/>
      <c r="E43" s="280"/>
      <c r="F43" s="280"/>
      <c r="G43" s="280"/>
      <c r="H43" s="280"/>
      <c r="I43" s="280"/>
      <c r="J43" s="280"/>
      <c r="K43" s="280"/>
    </row>
    <row r="44" spans="1:31" s="2" customFormat="1" ht="6.9" customHeight="1">
      <c r="A44" s="30"/>
      <c r="B44" s="271"/>
      <c r="C44" s="272"/>
      <c r="D44" s="272"/>
      <c r="E44" s="272"/>
      <c r="F44" s="272"/>
      <c r="G44" s="272"/>
      <c r="H44" s="272"/>
      <c r="I44" s="272"/>
      <c r="J44" s="272"/>
      <c r="K44" s="272"/>
      <c r="L44" s="90"/>
      <c r="S44" s="30"/>
      <c r="T44" s="30"/>
      <c r="U44" s="30"/>
      <c r="V44" s="30"/>
      <c r="W44" s="30"/>
      <c r="X44" s="30"/>
      <c r="Y44" s="30"/>
      <c r="Z44" s="30"/>
      <c r="AA44" s="30"/>
      <c r="AB44" s="30"/>
      <c r="AC44" s="30"/>
      <c r="AD44" s="30"/>
      <c r="AE44" s="30"/>
    </row>
    <row r="45" spans="1:31" s="2" customFormat="1" ht="24.9" customHeight="1">
      <c r="A45" s="30"/>
      <c r="B45" s="273"/>
      <c r="C45" s="274" t="s">
        <v>113</v>
      </c>
      <c r="D45" s="275"/>
      <c r="E45" s="275"/>
      <c r="F45" s="275"/>
      <c r="G45" s="275"/>
      <c r="H45" s="275"/>
      <c r="I45" s="275"/>
      <c r="J45" s="275"/>
      <c r="K45" s="275"/>
      <c r="L45" s="90"/>
      <c r="S45" s="30"/>
      <c r="T45" s="30"/>
      <c r="U45" s="30"/>
      <c r="V45" s="30"/>
      <c r="W45" s="30"/>
      <c r="X45" s="30"/>
      <c r="Y45" s="30"/>
      <c r="Z45" s="30"/>
      <c r="AA45" s="30"/>
      <c r="AB45" s="30"/>
      <c r="AC45" s="30"/>
      <c r="AD45" s="30"/>
      <c r="AE45" s="30"/>
    </row>
    <row r="46" spans="1:31" s="2" customFormat="1" ht="6.9" customHeight="1">
      <c r="A46" s="30"/>
      <c r="B46" s="273"/>
      <c r="C46" s="275"/>
      <c r="D46" s="275"/>
      <c r="E46" s="275"/>
      <c r="F46" s="275"/>
      <c r="G46" s="275"/>
      <c r="H46" s="275"/>
      <c r="I46" s="275"/>
      <c r="J46" s="275"/>
      <c r="K46" s="275"/>
      <c r="L46" s="90"/>
      <c r="S46" s="30"/>
      <c r="T46" s="30"/>
      <c r="U46" s="30"/>
      <c r="V46" s="30"/>
      <c r="W46" s="30"/>
      <c r="X46" s="30"/>
      <c r="Y46" s="30"/>
      <c r="Z46" s="30"/>
      <c r="AA46" s="30"/>
      <c r="AB46" s="30"/>
      <c r="AC46" s="30"/>
      <c r="AD46" s="30"/>
      <c r="AE46" s="30"/>
    </row>
    <row r="47" spans="1:31" s="2" customFormat="1" ht="12" customHeight="1">
      <c r="A47" s="30"/>
      <c r="B47" s="273"/>
      <c r="C47" s="276" t="s">
        <v>17</v>
      </c>
      <c r="D47" s="275"/>
      <c r="E47" s="275"/>
      <c r="F47" s="275"/>
      <c r="G47" s="275"/>
      <c r="H47" s="275"/>
      <c r="I47" s="275"/>
      <c r="J47" s="275"/>
      <c r="K47" s="275"/>
      <c r="L47" s="90"/>
      <c r="S47" s="30"/>
      <c r="T47" s="30"/>
      <c r="U47" s="30"/>
      <c r="V47" s="30"/>
      <c r="W47" s="30"/>
      <c r="X47" s="30"/>
      <c r="Y47" s="30"/>
      <c r="Z47" s="30"/>
      <c r="AA47" s="30"/>
      <c r="AB47" s="30"/>
      <c r="AC47" s="30"/>
      <c r="AD47" s="30"/>
      <c r="AE47" s="30"/>
    </row>
    <row r="48" spans="1:31" s="2" customFormat="1" ht="16.5" customHeight="1">
      <c r="A48" s="30"/>
      <c r="B48" s="273"/>
      <c r="C48" s="275"/>
      <c r="D48" s="275"/>
      <c r="E48" s="277" t="str">
        <f>E7</f>
        <v>Malý Pěčín, rybník na p.č.432 - obnova nefunkčních objektů a odbahnění</v>
      </c>
      <c r="F48" s="278"/>
      <c r="G48" s="278"/>
      <c r="H48" s="278"/>
      <c r="I48" s="275"/>
      <c r="J48" s="275"/>
      <c r="K48" s="275"/>
      <c r="L48" s="90"/>
      <c r="S48" s="30"/>
      <c r="T48" s="30"/>
      <c r="U48" s="30"/>
      <c r="V48" s="30"/>
      <c r="W48" s="30"/>
      <c r="X48" s="30"/>
      <c r="Y48" s="30"/>
      <c r="Z48" s="30"/>
      <c r="AA48" s="30"/>
      <c r="AB48" s="30"/>
      <c r="AC48" s="30"/>
      <c r="AD48" s="30"/>
      <c r="AE48" s="30"/>
    </row>
    <row r="49" spans="1:31" s="2" customFormat="1" ht="12" customHeight="1">
      <c r="A49" s="30"/>
      <c r="B49" s="273"/>
      <c r="C49" s="276" t="s">
        <v>109</v>
      </c>
      <c r="D49" s="275"/>
      <c r="E49" s="275"/>
      <c r="F49" s="275"/>
      <c r="G49" s="275"/>
      <c r="H49" s="275"/>
      <c r="I49" s="275"/>
      <c r="J49" s="275"/>
      <c r="K49" s="275"/>
      <c r="L49" s="90"/>
      <c r="S49" s="30"/>
      <c r="T49" s="30"/>
      <c r="U49" s="30"/>
      <c r="V49" s="30"/>
      <c r="W49" s="30"/>
      <c r="X49" s="30"/>
      <c r="Y49" s="30"/>
      <c r="Z49" s="30"/>
      <c r="AA49" s="30"/>
      <c r="AB49" s="30"/>
      <c r="AC49" s="30"/>
      <c r="AD49" s="30"/>
      <c r="AE49" s="30"/>
    </row>
    <row r="50" spans="1:31" s="2" customFormat="1" ht="16.5" customHeight="1">
      <c r="A50" s="30"/>
      <c r="B50" s="273"/>
      <c r="C50" s="275"/>
      <c r="D50" s="275"/>
      <c r="E50" s="282" t="str">
        <f>E9</f>
        <v>SO 02 - Odbahnění</v>
      </c>
      <c r="F50" s="281"/>
      <c r="G50" s="281"/>
      <c r="H50" s="281"/>
      <c r="I50" s="275"/>
      <c r="J50" s="275"/>
      <c r="K50" s="275"/>
      <c r="L50" s="90"/>
      <c r="S50" s="30"/>
      <c r="T50" s="30"/>
      <c r="U50" s="30"/>
      <c r="V50" s="30"/>
      <c r="W50" s="30"/>
      <c r="X50" s="30"/>
      <c r="Y50" s="30"/>
      <c r="Z50" s="30"/>
      <c r="AA50" s="30"/>
      <c r="AB50" s="30"/>
      <c r="AC50" s="30"/>
      <c r="AD50" s="30"/>
      <c r="AE50" s="30"/>
    </row>
    <row r="51" spans="1:31" s="2" customFormat="1" ht="6.9" customHeight="1">
      <c r="A51" s="30"/>
      <c r="B51" s="273"/>
      <c r="C51" s="275"/>
      <c r="D51" s="275"/>
      <c r="E51" s="275"/>
      <c r="F51" s="275"/>
      <c r="G51" s="275"/>
      <c r="H51" s="275"/>
      <c r="I51" s="275"/>
      <c r="J51" s="275"/>
      <c r="K51" s="275"/>
      <c r="L51" s="90"/>
      <c r="S51" s="30"/>
      <c r="T51" s="30"/>
      <c r="U51" s="30"/>
      <c r="V51" s="30"/>
      <c r="W51" s="30"/>
      <c r="X51" s="30"/>
      <c r="Y51" s="30"/>
      <c r="Z51" s="30"/>
      <c r="AA51" s="30"/>
      <c r="AB51" s="30"/>
      <c r="AC51" s="30"/>
      <c r="AD51" s="30"/>
      <c r="AE51" s="30"/>
    </row>
    <row r="52" spans="1:31" s="2" customFormat="1" ht="12" customHeight="1">
      <c r="A52" s="30"/>
      <c r="B52" s="273"/>
      <c r="C52" s="276" t="s">
        <v>22</v>
      </c>
      <c r="D52" s="275"/>
      <c r="E52" s="275"/>
      <c r="F52" s="283" t="str">
        <f>F12</f>
        <v>Malý Pěčín</v>
      </c>
      <c r="G52" s="275"/>
      <c r="H52" s="275"/>
      <c r="I52" s="276" t="s">
        <v>24</v>
      </c>
      <c r="J52" s="284">
        <f>IF(J12="","",J12)</f>
        <v>43692</v>
      </c>
      <c r="K52" s="275"/>
      <c r="L52" s="90"/>
      <c r="S52" s="30"/>
      <c r="T52" s="30"/>
      <c r="U52" s="30"/>
      <c r="V52" s="30"/>
      <c r="W52" s="30"/>
      <c r="X52" s="30"/>
      <c r="Y52" s="30"/>
      <c r="Z52" s="30"/>
      <c r="AA52" s="30"/>
      <c r="AB52" s="30"/>
      <c r="AC52" s="30"/>
      <c r="AD52" s="30"/>
      <c r="AE52" s="30"/>
    </row>
    <row r="53" spans="1:31" s="2" customFormat="1" ht="6.9" customHeight="1">
      <c r="A53" s="30"/>
      <c r="B53" s="273"/>
      <c r="C53" s="275"/>
      <c r="D53" s="275"/>
      <c r="E53" s="275"/>
      <c r="F53" s="275"/>
      <c r="G53" s="275"/>
      <c r="H53" s="275"/>
      <c r="I53" s="275"/>
      <c r="J53" s="275"/>
      <c r="K53" s="275"/>
      <c r="L53" s="90"/>
      <c r="S53" s="30"/>
      <c r="T53" s="30"/>
      <c r="U53" s="30"/>
      <c r="V53" s="30"/>
      <c r="W53" s="30"/>
      <c r="X53" s="30"/>
      <c r="Y53" s="30"/>
      <c r="Z53" s="30"/>
      <c r="AA53" s="30"/>
      <c r="AB53" s="30"/>
      <c r="AC53" s="30"/>
      <c r="AD53" s="30"/>
      <c r="AE53" s="30"/>
    </row>
    <row r="54" spans="1:31" s="2" customFormat="1" ht="27.9" customHeight="1">
      <c r="A54" s="30"/>
      <c r="B54" s="273"/>
      <c r="C54" s="276" t="s">
        <v>25</v>
      </c>
      <c r="D54" s="275"/>
      <c r="E54" s="275"/>
      <c r="F54" s="283" t="str">
        <f>E15</f>
        <v xml:space="preserve"> </v>
      </c>
      <c r="G54" s="275"/>
      <c r="H54" s="275"/>
      <c r="I54" s="276" t="s">
        <v>31</v>
      </c>
      <c r="J54" s="285" t="str">
        <f>E21</f>
        <v>Ing. Zdeněk Hejtman</v>
      </c>
      <c r="K54" s="275"/>
      <c r="L54" s="90"/>
      <c r="S54" s="30"/>
      <c r="T54" s="30"/>
      <c r="U54" s="30"/>
      <c r="V54" s="30"/>
      <c r="W54" s="30"/>
      <c r="X54" s="30"/>
      <c r="Y54" s="30"/>
      <c r="Z54" s="30"/>
      <c r="AA54" s="30"/>
      <c r="AB54" s="30"/>
      <c r="AC54" s="30"/>
      <c r="AD54" s="30"/>
      <c r="AE54" s="30"/>
    </row>
    <row r="55" spans="1:31" s="2" customFormat="1" ht="15.15" customHeight="1">
      <c r="A55" s="30"/>
      <c r="B55" s="273"/>
      <c r="C55" s="276" t="s">
        <v>29</v>
      </c>
      <c r="D55" s="275"/>
      <c r="E55" s="275"/>
      <c r="F55" s="283" t="str">
        <f>IF(E18="","",E18)</f>
        <v>Vyplň údaj</v>
      </c>
      <c r="G55" s="275"/>
      <c r="H55" s="275"/>
      <c r="I55" s="276" t="s">
        <v>34</v>
      </c>
      <c r="J55" s="285" t="str">
        <f>E24</f>
        <v xml:space="preserve"> </v>
      </c>
      <c r="K55" s="275"/>
      <c r="L55" s="90"/>
      <c r="S55" s="30"/>
      <c r="T55" s="30"/>
      <c r="U55" s="30"/>
      <c r="V55" s="30"/>
      <c r="W55" s="30"/>
      <c r="X55" s="30"/>
      <c r="Y55" s="30"/>
      <c r="Z55" s="30"/>
      <c r="AA55" s="30"/>
      <c r="AB55" s="30"/>
      <c r="AC55" s="30"/>
      <c r="AD55" s="30"/>
      <c r="AE55" s="30"/>
    </row>
    <row r="56" spans="1:31" s="2" customFormat="1" ht="10.35" customHeight="1">
      <c r="A56" s="30"/>
      <c r="B56" s="273"/>
      <c r="C56" s="275"/>
      <c r="D56" s="275"/>
      <c r="E56" s="275"/>
      <c r="F56" s="275"/>
      <c r="G56" s="275"/>
      <c r="H56" s="275"/>
      <c r="I56" s="275"/>
      <c r="J56" s="275"/>
      <c r="K56" s="275"/>
      <c r="L56" s="90"/>
      <c r="S56" s="30"/>
      <c r="T56" s="30"/>
      <c r="U56" s="30"/>
      <c r="V56" s="30"/>
      <c r="W56" s="30"/>
      <c r="X56" s="30"/>
      <c r="Y56" s="30"/>
      <c r="Z56" s="30"/>
      <c r="AA56" s="30"/>
      <c r="AB56" s="30"/>
      <c r="AC56" s="30"/>
      <c r="AD56" s="30"/>
      <c r="AE56" s="30"/>
    </row>
    <row r="57" spans="1:31" s="2" customFormat="1" ht="29.25" customHeight="1">
      <c r="A57" s="30"/>
      <c r="B57" s="273"/>
      <c r="C57" s="286" t="s">
        <v>114</v>
      </c>
      <c r="D57" s="287"/>
      <c r="E57" s="287"/>
      <c r="F57" s="287"/>
      <c r="G57" s="287"/>
      <c r="H57" s="287"/>
      <c r="I57" s="287"/>
      <c r="J57" s="288" t="s">
        <v>115</v>
      </c>
      <c r="K57" s="287"/>
      <c r="L57" s="90"/>
      <c r="S57" s="30"/>
      <c r="T57" s="30"/>
      <c r="U57" s="30"/>
      <c r="V57" s="30"/>
      <c r="W57" s="30"/>
      <c r="X57" s="30"/>
      <c r="Y57" s="30"/>
      <c r="Z57" s="30"/>
      <c r="AA57" s="30"/>
      <c r="AB57" s="30"/>
      <c r="AC57" s="30"/>
      <c r="AD57" s="30"/>
      <c r="AE57" s="30"/>
    </row>
    <row r="58" spans="1:31" s="2" customFormat="1" ht="10.35" customHeight="1">
      <c r="A58" s="30"/>
      <c r="B58" s="273"/>
      <c r="C58" s="275"/>
      <c r="D58" s="275"/>
      <c r="E58" s="275"/>
      <c r="F58" s="275"/>
      <c r="G58" s="275"/>
      <c r="H58" s="275"/>
      <c r="I58" s="275"/>
      <c r="J58" s="275"/>
      <c r="K58" s="275"/>
      <c r="L58" s="90"/>
      <c r="S58" s="30"/>
      <c r="T58" s="30"/>
      <c r="U58" s="30"/>
      <c r="V58" s="30"/>
      <c r="W58" s="30"/>
      <c r="X58" s="30"/>
      <c r="Y58" s="30"/>
      <c r="Z58" s="30"/>
      <c r="AA58" s="30"/>
      <c r="AB58" s="30"/>
      <c r="AC58" s="30"/>
      <c r="AD58" s="30"/>
      <c r="AE58" s="30"/>
    </row>
    <row r="59" spans="1:47" s="2" customFormat="1" ht="22.95" customHeight="1">
      <c r="A59" s="30"/>
      <c r="B59" s="273"/>
      <c r="C59" s="289" t="s">
        <v>69</v>
      </c>
      <c r="D59" s="275"/>
      <c r="E59" s="275"/>
      <c r="F59" s="275"/>
      <c r="G59" s="275"/>
      <c r="H59" s="275"/>
      <c r="I59" s="275"/>
      <c r="J59" s="290">
        <f>J81</f>
        <v>0</v>
      </c>
      <c r="K59" s="275"/>
      <c r="L59" s="90"/>
      <c r="S59" s="30"/>
      <c r="T59" s="30"/>
      <c r="U59" s="30"/>
      <c r="V59" s="30"/>
      <c r="W59" s="30"/>
      <c r="X59" s="30"/>
      <c r="Y59" s="30"/>
      <c r="Z59" s="30"/>
      <c r="AA59" s="30"/>
      <c r="AB59" s="30"/>
      <c r="AC59" s="30"/>
      <c r="AD59" s="30"/>
      <c r="AE59" s="30"/>
      <c r="AU59" s="17" t="s">
        <v>116</v>
      </c>
    </row>
    <row r="60" spans="2:12" s="9" customFormat="1" ht="24.9" customHeight="1">
      <c r="B60" s="291"/>
      <c r="C60" s="292"/>
      <c r="D60" s="293" t="s">
        <v>117</v>
      </c>
      <c r="E60" s="294"/>
      <c r="F60" s="294"/>
      <c r="G60" s="294"/>
      <c r="H60" s="294"/>
      <c r="I60" s="294"/>
      <c r="J60" s="295">
        <f>J82</f>
        <v>0</v>
      </c>
      <c r="K60" s="292"/>
      <c r="L60" s="93"/>
    </row>
    <row r="61" spans="2:12" s="10" customFormat="1" ht="19.95" customHeight="1">
      <c r="B61" s="296"/>
      <c r="C61" s="297"/>
      <c r="D61" s="298" t="s">
        <v>118</v>
      </c>
      <c r="E61" s="299"/>
      <c r="F61" s="299"/>
      <c r="G61" s="299"/>
      <c r="H61" s="299"/>
      <c r="I61" s="299"/>
      <c r="J61" s="300">
        <f>J83</f>
        <v>0</v>
      </c>
      <c r="K61" s="297"/>
      <c r="L61" s="94"/>
    </row>
    <row r="62" spans="1:31" s="2" customFormat="1" ht="21.75" customHeight="1">
      <c r="A62" s="30"/>
      <c r="B62" s="273"/>
      <c r="C62" s="275"/>
      <c r="D62" s="275"/>
      <c r="E62" s="275"/>
      <c r="F62" s="275"/>
      <c r="G62" s="275"/>
      <c r="H62" s="275"/>
      <c r="I62" s="275"/>
      <c r="J62" s="275"/>
      <c r="K62" s="275"/>
      <c r="L62" s="90"/>
      <c r="S62" s="30"/>
      <c r="T62" s="30"/>
      <c r="U62" s="30"/>
      <c r="V62" s="30"/>
      <c r="W62" s="30"/>
      <c r="X62" s="30"/>
      <c r="Y62" s="30"/>
      <c r="Z62" s="30"/>
      <c r="AA62" s="30"/>
      <c r="AB62" s="30"/>
      <c r="AC62" s="30"/>
      <c r="AD62" s="30"/>
      <c r="AE62" s="30"/>
    </row>
    <row r="63" spans="1:31" s="2" customFormat="1" ht="6.9" customHeight="1">
      <c r="A63" s="30"/>
      <c r="B63" s="301"/>
      <c r="C63" s="302"/>
      <c r="D63" s="302"/>
      <c r="E63" s="302"/>
      <c r="F63" s="302"/>
      <c r="G63" s="302"/>
      <c r="H63" s="302"/>
      <c r="I63" s="302"/>
      <c r="J63" s="302"/>
      <c r="K63" s="302"/>
      <c r="L63" s="90"/>
      <c r="S63" s="30"/>
      <c r="T63" s="30"/>
      <c r="U63" s="30"/>
      <c r="V63" s="30"/>
      <c r="W63" s="30"/>
      <c r="X63" s="30"/>
      <c r="Y63" s="30"/>
      <c r="Z63" s="30"/>
      <c r="AA63" s="30"/>
      <c r="AB63" s="30"/>
      <c r="AC63" s="30"/>
      <c r="AD63" s="30"/>
      <c r="AE63" s="30"/>
    </row>
    <row r="64" spans="2:11" ht="12">
      <c r="B64" s="280"/>
      <c r="C64" s="280"/>
      <c r="D64" s="280"/>
      <c r="E64" s="280"/>
      <c r="F64" s="280"/>
      <c r="G64" s="280"/>
      <c r="H64" s="280"/>
      <c r="I64" s="280"/>
      <c r="J64" s="280"/>
      <c r="K64" s="280"/>
    </row>
    <row r="65" spans="2:11" ht="12">
      <c r="B65" s="280"/>
      <c r="C65" s="280"/>
      <c r="D65" s="280"/>
      <c r="E65" s="280"/>
      <c r="F65" s="280"/>
      <c r="G65" s="280"/>
      <c r="H65" s="280"/>
      <c r="I65" s="280"/>
      <c r="J65" s="280"/>
      <c r="K65" s="280"/>
    </row>
    <row r="66" spans="2:11" ht="12">
      <c r="B66" s="280"/>
      <c r="C66" s="280"/>
      <c r="D66" s="280"/>
      <c r="E66" s="280"/>
      <c r="F66" s="280"/>
      <c r="G66" s="280"/>
      <c r="H66" s="280"/>
      <c r="I66" s="280"/>
      <c r="J66" s="280"/>
      <c r="K66" s="280"/>
    </row>
    <row r="67" spans="1:31" s="2" customFormat="1" ht="6.9" customHeight="1">
      <c r="A67" s="30"/>
      <c r="B67" s="271"/>
      <c r="C67" s="272"/>
      <c r="D67" s="272"/>
      <c r="E67" s="272"/>
      <c r="F67" s="272"/>
      <c r="G67" s="272"/>
      <c r="H67" s="272"/>
      <c r="I67" s="272"/>
      <c r="J67" s="272"/>
      <c r="K67" s="272"/>
      <c r="L67" s="90"/>
      <c r="S67" s="30"/>
      <c r="T67" s="30"/>
      <c r="U67" s="30"/>
      <c r="V67" s="30"/>
      <c r="W67" s="30"/>
      <c r="X67" s="30"/>
      <c r="Y67" s="30"/>
      <c r="Z67" s="30"/>
      <c r="AA67" s="30"/>
      <c r="AB67" s="30"/>
      <c r="AC67" s="30"/>
      <c r="AD67" s="30"/>
      <c r="AE67" s="30"/>
    </row>
    <row r="68" spans="1:31" s="2" customFormat="1" ht="24.9" customHeight="1">
      <c r="A68" s="30"/>
      <c r="B68" s="273"/>
      <c r="C68" s="274" t="s">
        <v>123</v>
      </c>
      <c r="D68" s="275"/>
      <c r="E68" s="275"/>
      <c r="F68" s="275"/>
      <c r="G68" s="275"/>
      <c r="H68" s="275"/>
      <c r="I68" s="275"/>
      <c r="J68" s="275"/>
      <c r="K68" s="275"/>
      <c r="L68" s="90"/>
      <c r="S68" s="30"/>
      <c r="T68" s="30"/>
      <c r="U68" s="30"/>
      <c r="V68" s="30"/>
      <c r="W68" s="30"/>
      <c r="X68" s="30"/>
      <c r="Y68" s="30"/>
      <c r="Z68" s="30"/>
      <c r="AA68" s="30"/>
      <c r="AB68" s="30"/>
      <c r="AC68" s="30"/>
      <c r="AD68" s="30"/>
      <c r="AE68" s="30"/>
    </row>
    <row r="69" spans="1:31" s="2" customFormat="1" ht="6.9" customHeight="1">
      <c r="A69" s="30"/>
      <c r="B69" s="273"/>
      <c r="C69" s="275"/>
      <c r="D69" s="275"/>
      <c r="E69" s="275"/>
      <c r="F69" s="275"/>
      <c r="G69" s="275"/>
      <c r="H69" s="275"/>
      <c r="I69" s="275"/>
      <c r="J69" s="275"/>
      <c r="K69" s="275"/>
      <c r="L69" s="90"/>
      <c r="S69" s="30"/>
      <c r="T69" s="30"/>
      <c r="U69" s="30"/>
      <c r="V69" s="30"/>
      <c r="W69" s="30"/>
      <c r="X69" s="30"/>
      <c r="Y69" s="30"/>
      <c r="Z69" s="30"/>
      <c r="AA69" s="30"/>
      <c r="AB69" s="30"/>
      <c r="AC69" s="30"/>
      <c r="AD69" s="30"/>
      <c r="AE69" s="30"/>
    </row>
    <row r="70" spans="1:31" s="2" customFormat="1" ht="12" customHeight="1">
      <c r="A70" s="30"/>
      <c r="B70" s="273"/>
      <c r="C70" s="276" t="s">
        <v>17</v>
      </c>
      <c r="D70" s="275"/>
      <c r="E70" s="275"/>
      <c r="F70" s="275"/>
      <c r="G70" s="275"/>
      <c r="H70" s="275"/>
      <c r="I70" s="275"/>
      <c r="J70" s="275"/>
      <c r="K70" s="275"/>
      <c r="L70" s="90"/>
      <c r="S70" s="30"/>
      <c r="T70" s="30"/>
      <c r="U70" s="30"/>
      <c r="V70" s="30"/>
      <c r="W70" s="30"/>
      <c r="X70" s="30"/>
      <c r="Y70" s="30"/>
      <c r="Z70" s="30"/>
      <c r="AA70" s="30"/>
      <c r="AB70" s="30"/>
      <c r="AC70" s="30"/>
      <c r="AD70" s="30"/>
      <c r="AE70" s="30"/>
    </row>
    <row r="71" spans="1:31" s="2" customFormat="1" ht="16.5" customHeight="1">
      <c r="A71" s="30"/>
      <c r="B71" s="273"/>
      <c r="C71" s="275"/>
      <c r="D71" s="275"/>
      <c r="E71" s="277" t="str">
        <f>E7</f>
        <v>Malý Pěčín, rybník na p.č.432 - obnova nefunkčních objektů a odbahnění</v>
      </c>
      <c r="F71" s="278"/>
      <c r="G71" s="278"/>
      <c r="H71" s="278"/>
      <c r="I71" s="275"/>
      <c r="J71" s="275"/>
      <c r="K71" s="275"/>
      <c r="L71" s="90"/>
      <c r="S71" s="30"/>
      <c r="T71" s="30"/>
      <c r="U71" s="30"/>
      <c r="V71" s="30"/>
      <c r="W71" s="30"/>
      <c r="X71" s="30"/>
      <c r="Y71" s="30"/>
      <c r="Z71" s="30"/>
      <c r="AA71" s="30"/>
      <c r="AB71" s="30"/>
      <c r="AC71" s="30"/>
      <c r="AD71" s="30"/>
      <c r="AE71" s="30"/>
    </row>
    <row r="72" spans="1:31" s="2" customFormat="1" ht="12" customHeight="1">
      <c r="A72" s="30"/>
      <c r="B72" s="273"/>
      <c r="C72" s="276" t="s">
        <v>109</v>
      </c>
      <c r="D72" s="275"/>
      <c r="E72" s="275"/>
      <c r="F72" s="275"/>
      <c r="G72" s="275"/>
      <c r="H72" s="275"/>
      <c r="I72" s="275"/>
      <c r="J72" s="275"/>
      <c r="K72" s="275"/>
      <c r="L72" s="90"/>
      <c r="S72" s="30"/>
      <c r="T72" s="30"/>
      <c r="U72" s="30"/>
      <c r="V72" s="30"/>
      <c r="W72" s="30"/>
      <c r="X72" s="30"/>
      <c r="Y72" s="30"/>
      <c r="Z72" s="30"/>
      <c r="AA72" s="30"/>
      <c r="AB72" s="30"/>
      <c r="AC72" s="30"/>
      <c r="AD72" s="30"/>
      <c r="AE72" s="30"/>
    </row>
    <row r="73" spans="1:31" s="2" customFormat="1" ht="16.5" customHeight="1">
      <c r="A73" s="30"/>
      <c r="B73" s="273"/>
      <c r="C73" s="275"/>
      <c r="D73" s="275"/>
      <c r="E73" s="282" t="str">
        <f>E9</f>
        <v>SO 02 - Odbahnění</v>
      </c>
      <c r="F73" s="281"/>
      <c r="G73" s="281"/>
      <c r="H73" s="281"/>
      <c r="I73" s="275"/>
      <c r="J73" s="275"/>
      <c r="K73" s="275"/>
      <c r="L73" s="90"/>
      <c r="S73" s="30"/>
      <c r="T73" s="30"/>
      <c r="U73" s="30"/>
      <c r="V73" s="30"/>
      <c r="W73" s="30"/>
      <c r="X73" s="30"/>
      <c r="Y73" s="30"/>
      <c r="Z73" s="30"/>
      <c r="AA73" s="30"/>
      <c r="AB73" s="30"/>
      <c r="AC73" s="30"/>
      <c r="AD73" s="30"/>
      <c r="AE73" s="30"/>
    </row>
    <row r="74" spans="1:31" s="2" customFormat="1" ht="6.9" customHeight="1">
      <c r="A74" s="30"/>
      <c r="B74" s="273"/>
      <c r="C74" s="275"/>
      <c r="D74" s="275"/>
      <c r="E74" s="275"/>
      <c r="F74" s="275"/>
      <c r="G74" s="275"/>
      <c r="H74" s="275"/>
      <c r="I74" s="275"/>
      <c r="J74" s="275"/>
      <c r="K74" s="275"/>
      <c r="L74" s="90"/>
      <c r="S74" s="30"/>
      <c r="T74" s="30"/>
      <c r="U74" s="30"/>
      <c r="V74" s="30"/>
      <c r="W74" s="30"/>
      <c r="X74" s="30"/>
      <c r="Y74" s="30"/>
      <c r="Z74" s="30"/>
      <c r="AA74" s="30"/>
      <c r="AB74" s="30"/>
      <c r="AC74" s="30"/>
      <c r="AD74" s="30"/>
      <c r="AE74" s="30"/>
    </row>
    <row r="75" spans="1:31" s="2" customFormat="1" ht="12" customHeight="1">
      <c r="A75" s="30"/>
      <c r="B75" s="273"/>
      <c r="C75" s="276" t="s">
        <v>22</v>
      </c>
      <c r="D75" s="275"/>
      <c r="E75" s="275"/>
      <c r="F75" s="283" t="str">
        <f>F12</f>
        <v>Malý Pěčín</v>
      </c>
      <c r="G75" s="275"/>
      <c r="H75" s="275"/>
      <c r="I75" s="276" t="s">
        <v>24</v>
      </c>
      <c r="J75" s="284">
        <f>IF(J12="","",J12)</f>
        <v>43692</v>
      </c>
      <c r="K75" s="275"/>
      <c r="L75" s="90"/>
      <c r="S75" s="30"/>
      <c r="T75" s="30"/>
      <c r="U75" s="30"/>
      <c r="V75" s="30"/>
      <c r="W75" s="30"/>
      <c r="X75" s="30"/>
      <c r="Y75" s="30"/>
      <c r="Z75" s="30"/>
      <c r="AA75" s="30"/>
      <c r="AB75" s="30"/>
      <c r="AC75" s="30"/>
      <c r="AD75" s="30"/>
      <c r="AE75" s="30"/>
    </row>
    <row r="76" spans="1:31" s="2" customFormat="1" ht="6.9" customHeight="1">
      <c r="A76" s="30"/>
      <c r="B76" s="273"/>
      <c r="C76" s="275"/>
      <c r="D76" s="275"/>
      <c r="E76" s="275"/>
      <c r="F76" s="275"/>
      <c r="G76" s="275"/>
      <c r="H76" s="275"/>
      <c r="I76" s="275"/>
      <c r="J76" s="275"/>
      <c r="K76" s="275"/>
      <c r="L76" s="90"/>
      <c r="S76" s="30"/>
      <c r="T76" s="30"/>
      <c r="U76" s="30"/>
      <c r="V76" s="30"/>
      <c r="W76" s="30"/>
      <c r="X76" s="30"/>
      <c r="Y76" s="30"/>
      <c r="Z76" s="30"/>
      <c r="AA76" s="30"/>
      <c r="AB76" s="30"/>
      <c r="AC76" s="30"/>
      <c r="AD76" s="30"/>
      <c r="AE76" s="30"/>
    </row>
    <row r="77" spans="1:31" s="2" customFormat="1" ht="27.9" customHeight="1">
      <c r="A77" s="30"/>
      <c r="B77" s="273"/>
      <c r="C77" s="276" t="s">
        <v>25</v>
      </c>
      <c r="D77" s="275"/>
      <c r="E77" s="275"/>
      <c r="F77" s="283" t="str">
        <f>E15</f>
        <v xml:space="preserve"> </v>
      </c>
      <c r="G77" s="275"/>
      <c r="H77" s="275"/>
      <c r="I77" s="276" t="s">
        <v>31</v>
      </c>
      <c r="J77" s="285" t="str">
        <f>E21</f>
        <v>Ing. Zdeněk Hejtman</v>
      </c>
      <c r="K77" s="275"/>
      <c r="L77" s="90"/>
      <c r="S77" s="30"/>
      <c r="T77" s="30"/>
      <c r="U77" s="30"/>
      <c r="V77" s="30"/>
      <c r="W77" s="30"/>
      <c r="X77" s="30"/>
      <c r="Y77" s="30"/>
      <c r="Z77" s="30"/>
      <c r="AA77" s="30"/>
      <c r="AB77" s="30"/>
      <c r="AC77" s="30"/>
      <c r="AD77" s="30"/>
      <c r="AE77" s="30"/>
    </row>
    <row r="78" spans="1:31" s="2" customFormat="1" ht="15.15" customHeight="1">
      <c r="A78" s="30"/>
      <c r="B78" s="273"/>
      <c r="C78" s="276" t="s">
        <v>29</v>
      </c>
      <c r="D78" s="275"/>
      <c r="E78" s="275"/>
      <c r="F78" s="283" t="str">
        <f>IF(E18="","",E18)</f>
        <v>Vyplň údaj</v>
      </c>
      <c r="G78" s="275"/>
      <c r="H78" s="275"/>
      <c r="I78" s="276" t="s">
        <v>34</v>
      </c>
      <c r="J78" s="285" t="str">
        <f>E24</f>
        <v xml:space="preserve"> </v>
      </c>
      <c r="K78" s="275"/>
      <c r="L78" s="90"/>
      <c r="S78" s="30"/>
      <c r="T78" s="30"/>
      <c r="U78" s="30"/>
      <c r="V78" s="30"/>
      <c r="W78" s="30"/>
      <c r="X78" s="30"/>
      <c r="Y78" s="30"/>
      <c r="Z78" s="30"/>
      <c r="AA78" s="30"/>
      <c r="AB78" s="30"/>
      <c r="AC78" s="30"/>
      <c r="AD78" s="30"/>
      <c r="AE78" s="30"/>
    </row>
    <row r="79" spans="1:31" s="2" customFormat="1" ht="10.35" customHeight="1">
      <c r="A79" s="30"/>
      <c r="B79" s="273"/>
      <c r="C79" s="275"/>
      <c r="D79" s="275"/>
      <c r="E79" s="275"/>
      <c r="F79" s="275"/>
      <c r="G79" s="275"/>
      <c r="H79" s="275"/>
      <c r="I79" s="275"/>
      <c r="J79" s="275"/>
      <c r="K79" s="275"/>
      <c r="L79" s="90"/>
      <c r="S79" s="30"/>
      <c r="T79" s="30"/>
      <c r="U79" s="30"/>
      <c r="V79" s="30"/>
      <c r="W79" s="30"/>
      <c r="X79" s="30"/>
      <c r="Y79" s="30"/>
      <c r="Z79" s="30"/>
      <c r="AA79" s="30"/>
      <c r="AB79" s="30"/>
      <c r="AC79" s="30"/>
      <c r="AD79" s="30"/>
      <c r="AE79" s="30"/>
    </row>
    <row r="80" spans="1:31" s="11" customFormat="1" ht="29.25" customHeight="1">
      <c r="A80" s="95"/>
      <c r="B80" s="304"/>
      <c r="C80" s="305" t="s">
        <v>124</v>
      </c>
      <c r="D80" s="306" t="s">
        <v>56</v>
      </c>
      <c r="E80" s="306" t="s">
        <v>52</v>
      </c>
      <c r="F80" s="306" t="s">
        <v>53</v>
      </c>
      <c r="G80" s="306" t="s">
        <v>125</v>
      </c>
      <c r="H80" s="306" t="s">
        <v>126</v>
      </c>
      <c r="I80" s="306" t="s">
        <v>127</v>
      </c>
      <c r="J80" s="306" t="s">
        <v>115</v>
      </c>
      <c r="K80" s="307" t="s">
        <v>128</v>
      </c>
      <c r="L80" s="96"/>
      <c r="M80" s="53" t="s">
        <v>3</v>
      </c>
      <c r="N80" s="54" t="s">
        <v>41</v>
      </c>
      <c r="O80" s="54" t="s">
        <v>129</v>
      </c>
      <c r="P80" s="54" t="s">
        <v>130</v>
      </c>
      <c r="Q80" s="54" t="s">
        <v>131</v>
      </c>
      <c r="R80" s="54" t="s">
        <v>132</v>
      </c>
      <c r="S80" s="54" t="s">
        <v>133</v>
      </c>
      <c r="T80" s="55" t="s">
        <v>134</v>
      </c>
      <c r="U80" s="95"/>
      <c r="V80" s="95"/>
      <c r="W80" s="95"/>
      <c r="X80" s="95"/>
      <c r="Y80" s="95"/>
      <c r="Z80" s="95"/>
      <c r="AA80" s="95"/>
      <c r="AB80" s="95"/>
      <c r="AC80" s="95"/>
      <c r="AD80" s="95"/>
      <c r="AE80" s="95"/>
    </row>
    <row r="81" spans="1:63" s="2" customFormat="1" ht="22.95" customHeight="1">
      <c r="A81" s="30"/>
      <c r="B81" s="273"/>
      <c r="C81" s="308" t="s">
        <v>135</v>
      </c>
      <c r="D81" s="275"/>
      <c r="E81" s="275"/>
      <c r="F81" s="275"/>
      <c r="G81" s="275"/>
      <c r="H81" s="275"/>
      <c r="I81" s="275"/>
      <c r="J81" s="309">
        <f>BK81</f>
        <v>0</v>
      </c>
      <c r="K81" s="275"/>
      <c r="L81" s="31"/>
      <c r="M81" s="56"/>
      <c r="N81" s="47"/>
      <c r="O81" s="57"/>
      <c r="P81" s="97">
        <f>P82</f>
        <v>0</v>
      </c>
      <c r="Q81" s="57"/>
      <c r="R81" s="97">
        <f>R82</f>
        <v>0</v>
      </c>
      <c r="S81" s="57"/>
      <c r="T81" s="98">
        <f>T82</f>
        <v>0</v>
      </c>
      <c r="U81" s="30"/>
      <c r="V81" s="30"/>
      <c r="W81" s="30"/>
      <c r="X81" s="30"/>
      <c r="Y81" s="30"/>
      <c r="Z81" s="30"/>
      <c r="AA81" s="30"/>
      <c r="AB81" s="30"/>
      <c r="AC81" s="30"/>
      <c r="AD81" s="30"/>
      <c r="AE81" s="30"/>
      <c r="AT81" s="17" t="s">
        <v>70</v>
      </c>
      <c r="AU81" s="17" t="s">
        <v>116</v>
      </c>
      <c r="BK81" s="99">
        <f>BK82</f>
        <v>0</v>
      </c>
    </row>
    <row r="82" spans="2:63" s="12" customFormat="1" ht="25.95" customHeight="1">
      <c r="B82" s="310"/>
      <c r="C82" s="311"/>
      <c r="D82" s="312" t="s">
        <v>70</v>
      </c>
      <c r="E82" s="313" t="s">
        <v>136</v>
      </c>
      <c r="F82" s="313" t="s">
        <v>137</v>
      </c>
      <c r="G82" s="311"/>
      <c r="H82" s="311"/>
      <c r="I82" s="311"/>
      <c r="J82" s="314">
        <f>BK82</f>
        <v>0</v>
      </c>
      <c r="K82" s="311"/>
      <c r="L82" s="100"/>
      <c r="M82" s="102"/>
      <c r="N82" s="103"/>
      <c r="O82" s="103"/>
      <c r="P82" s="104">
        <f>P83</f>
        <v>0</v>
      </c>
      <c r="Q82" s="103"/>
      <c r="R82" s="104">
        <f>R83</f>
        <v>0</v>
      </c>
      <c r="S82" s="103"/>
      <c r="T82" s="105">
        <f>T83</f>
        <v>0</v>
      </c>
      <c r="AR82" s="101" t="s">
        <v>78</v>
      </c>
      <c r="AT82" s="106" t="s">
        <v>70</v>
      </c>
      <c r="AU82" s="106" t="s">
        <v>71</v>
      </c>
      <c r="AY82" s="101" t="s">
        <v>138</v>
      </c>
      <c r="BK82" s="107">
        <f>BK83</f>
        <v>0</v>
      </c>
    </row>
    <row r="83" spans="2:63" s="12" customFormat="1" ht="22.95" customHeight="1">
      <c r="B83" s="310"/>
      <c r="C83" s="311"/>
      <c r="D83" s="312" t="s">
        <v>70</v>
      </c>
      <c r="E83" s="315" t="s">
        <v>78</v>
      </c>
      <c r="F83" s="315" t="s">
        <v>139</v>
      </c>
      <c r="G83" s="311"/>
      <c r="H83" s="311"/>
      <c r="I83" s="311"/>
      <c r="J83" s="316">
        <f>BK83</f>
        <v>0</v>
      </c>
      <c r="K83" s="311"/>
      <c r="L83" s="100"/>
      <c r="M83" s="102"/>
      <c r="N83" s="103"/>
      <c r="O83" s="103"/>
      <c r="P83" s="104">
        <f>SUM(P84:P99)</f>
        <v>0</v>
      </c>
      <c r="Q83" s="103"/>
      <c r="R83" s="104">
        <f>SUM(R84:R99)</f>
        <v>0</v>
      </c>
      <c r="S83" s="103"/>
      <c r="T83" s="105">
        <f>SUM(T84:T99)</f>
        <v>0</v>
      </c>
      <c r="AR83" s="101" t="s">
        <v>78</v>
      </c>
      <c r="AT83" s="106" t="s">
        <v>70</v>
      </c>
      <c r="AU83" s="106" t="s">
        <v>78</v>
      </c>
      <c r="AY83" s="101" t="s">
        <v>138</v>
      </c>
      <c r="BK83" s="107">
        <f>SUM(BK84:BK99)</f>
        <v>0</v>
      </c>
    </row>
    <row r="84" spans="1:65" s="2" customFormat="1" ht="36" customHeight="1">
      <c r="A84" s="30"/>
      <c r="B84" s="273"/>
      <c r="C84" s="330" t="s">
        <v>78</v>
      </c>
      <c r="D84" s="330" t="s">
        <v>140</v>
      </c>
      <c r="E84" s="331" t="s">
        <v>662</v>
      </c>
      <c r="F84" s="332" t="s">
        <v>663</v>
      </c>
      <c r="G84" s="333" t="s">
        <v>170</v>
      </c>
      <c r="H84" s="334">
        <v>685</v>
      </c>
      <c r="I84" s="108"/>
      <c r="J84" s="335">
        <f>ROUND(I84*H84,2)</f>
        <v>0</v>
      </c>
      <c r="K84" s="332" t="s">
        <v>144</v>
      </c>
      <c r="L84" s="31"/>
      <c r="M84" s="109" t="s">
        <v>3</v>
      </c>
      <c r="N84" s="110" t="s">
        <v>42</v>
      </c>
      <c r="O84" s="49"/>
      <c r="P84" s="111">
        <f>O84*H84</f>
        <v>0</v>
      </c>
      <c r="Q84" s="111">
        <v>0</v>
      </c>
      <c r="R84" s="111">
        <f>Q84*H84</f>
        <v>0</v>
      </c>
      <c r="S84" s="111">
        <v>0</v>
      </c>
      <c r="T84" s="112">
        <f>S84*H84</f>
        <v>0</v>
      </c>
      <c r="U84" s="30"/>
      <c r="V84" s="30"/>
      <c r="W84" s="30"/>
      <c r="X84" s="30"/>
      <c r="Y84" s="30"/>
      <c r="Z84" s="30"/>
      <c r="AA84" s="30"/>
      <c r="AB84" s="30"/>
      <c r="AC84" s="30"/>
      <c r="AD84" s="30"/>
      <c r="AE84" s="30"/>
      <c r="AR84" s="113" t="s">
        <v>90</v>
      </c>
      <c r="AT84" s="113" t="s">
        <v>140</v>
      </c>
      <c r="AU84" s="113" t="s">
        <v>80</v>
      </c>
      <c r="AY84" s="17" t="s">
        <v>138</v>
      </c>
      <c r="BE84" s="114">
        <f>IF(N84="základní",J84,0)</f>
        <v>0</v>
      </c>
      <c r="BF84" s="114">
        <f>IF(N84="snížená",J84,0)</f>
        <v>0</v>
      </c>
      <c r="BG84" s="114">
        <f>IF(N84="zákl. přenesená",J84,0)</f>
        <v>0</v>
      </c>
      <c r="BH84" s="114">
        <f>IF(N84="sníž. přenesená",J84,0)</f>
        <v>0</v>
      </c>
      <c r="BI84" s="114">
        <f>IF(N84="nulová",J84,0)</f>
        <v>0</v>
      </c>
      <c r="BJ84" s="17" t="s">
        <v>78</v>
      </c>
      <c r="BK84" s="114">
        <f>ROUND(I84*H84,2)</f>
        <v>0</v>
      </c>
      <c r="BL84" s="17" t="s">
        <v>90</v>
      </c>
      <c r="BM84" s="113" t="s">
        <v>664</v>
      </c>
    </row>
    <row r="85" spans="1:47" s="2" customFormat="1" ht="163.2">
      <c r="A85" s="30"/>
      <c r="B85" s="273"/>
      <c r="C85" s="275"/>
      <c r="D85" s="317" t="s">
        <v>146</v>
      </c>
      <c r="E85" s="275"/>
      <c r="F85" s="318" t="s">
        <v>665</v>
      </c>
      <c r="G85" s="275"/>
      <c r="H85" s="275"/>
      <c r="I85" s="275"/>
      <c r="J85" s="275"/>
      <c r="K85" s="275"/>
      <c r="L85" s="31"/>
      <c r="M85" s="115"/>
      <c r="N85" s="116"/>
      <c r="O85" s="49"/>
      <c r="P85" s="49"/>
      <c r="Q85" s="49"/>
      <c r="R85" s="49"/>
      <c r="S85" s="49"/>
      <c r="T85" s="50"/>
      <c r="U85" s="30"/>
      <c r="V85" s="30"/>
      <c r="W85" s="30"/>
      <c r="X85" s="30"/>
      <c r="Y85" s="30"/>
      <c r="Z85" s="30"/>
      <c r="AA85" s="30"/>
      <c r="AB85" s="30"/>
      <c r="AC85" s="30"/>
      <c r="AD85" s="30"/>
      <c r="AE85" s="30"/>
      <c r="AT85" s="17" t="s">
        <v>146</v>
      </c>
      <c r="AU85" s="17" t="s">
        <v>80</v>
      </c>
    </row>
    <row r="86" spans="2:51" s="13" customFormat="1" ht="12">
      <c r="B86" s="319"/>
      <c r="C86" s="320"/>
      <c r="D86" s="317" t="s">
        <v>148</v>
      </c>
      <c r="E86" s="321" t="s">
        <v>3</v>
      </c>
      <c r="F86" s="322" t="s">
        <v>666</v>
      </c>
      <c r="G86" s="320"/>
      <c r="H86" s="323">
        <v>685</v>
      </c>
      <c r="I86" s="320"/>
      <c r="J86" s="320"/>
      <c r="K86" s="320"/>
      <c r="L86" s="117"/>
      <c r="M86" s="119"/>
      <c r="N86" s="120"/>
      <c r="O86" s="120"/>
      <c r="P86" s="120"/>
      <c r="Q86" s="120"/>
      <c r="R86" s="120"/>
      <c r="S86" s="120"/>
      <c r="T86" s="121"/>
      <c r="AT86" s="118" t="s">
        <v>148</v>
      </c>
      <c r="AU86" s="118" t="s">
        <v>80</v>
      </c>
      <c r="AV86" s="13" t="s">
        <v>80</v>
      </c>
      <c r="AW86" s="13" t="s">
        <v>33</v>
      </c>
      <c r="AX86" s="13" t="s">
        <v>78</v>
      </c>
      <c r="AY86" s="118" t="s">
        <v>138</v>
      </c>
    </row>
    <row r="87" spans="1:65" s="2" customFormat="1" ht="48" customHeight="1">
      <c r="A87" s="30"/>
      <c r="B87" s="273"/>
      <c r="C87" s="330" t="s">
        <v>80</v>
      </c>
      <c r="D87" s="330" t="s">
        <v>140</v>
      </c>
      <c r="E87" s="331" t="s">
        <v>667</v>
      </c>
      <c r="F87" s="332" t="s">
        <v>668</v>
      </c>
      <c r="G87" s="333" t="s">
        <v>170</v>
      </c>
      <c r="H87" s="334">
        <v>685</v>
      </c>
      <c r="I87" s="108"/>
      <c r="J87" s="335">
        <f>ROUND(I87*H87,2)</f>
        <v>0</v>
      </c>
      <c r="K87" s="332" t="s">
        <v>144</v>
      </c>
      <c r="L87" s="31"/>
      <c r="M87" s="109" t="s">
        <v>3</v>
      </c>
      <c r="N87" s="110" t="s">
        <v>42</v>
      </c>
      <c r="O87" s="49"/>
      <c r="P87" s="111">
        <f>O87*H87</f>
        <v>0</v>
      </c>
      <c r="Q87" s="111">
        <v>0</v>
      </c>
      <c r="R87" s="111">
        <f>Q87*H87</f>
        <v>0</v>
      </c>
      <c r="S87" s="111">
        <v>0</v>
      </c>
      <c r="T87" s="112">
        <f>S87*H87</f>
        <v>0</v>
      </c>
      <c r="U87" s="30"/>
      <c r="V87" s="30"/>
      <c r="W87" s="30"/>
      <c r="X87" s="30"/>
      <c r="Y87" s="30"/>
      <c r="Z87" s="30"/>
      <c r="AA87" s="30"/>
      <c r="AB87" s="30"/>
      <c r="AC87" s="30"/>
      <c r="AD87" s="30"/>
      <c r="AE87" s="30"/>
      <c r="AR87" s="113" t="s">
        <v>90</v>
      </c>
      <c r="AT87" s="113" t="s">
        <v>140</v>
      </c>
      <c r="AU87" s="113" t="s">
        <v>80</v>
      </c>
      <c r="AY87" s="17" t="s">
        <v>138</v>
      </c>
      <c r="BE87" s="114">
        <f>IF(N87="základní",J87,0)</f>
        <v>0</v>
      </c>
      <c r="BF87" s="114">
        <f>IF(N87="snížená",J87,0)</f>
        <v>0</v>
      </c>
      <c r="BG87" s="114">
        <f>IF(N87="zákl. přenesená",J87,0)</f>
        <v>0</v>
      </c>
      <c r="BH87" s="114">
        <f>IF(N87="sníž. přenesená",J87,0)</f>
        <v>0</v>
      </c>
      <c r="BI87" s="114">
        <f>IF(N87="nulová",J87,0)</f>
        <v>0</v>
      </c>
      <c r="BJ87" s="17" t="s">
        <v>78</v>
      </c>
      <c r="BK87" s="114">
        <f>ROUND(I87*H87,2)</f>
        <v>0</v>
      </c>
      <c r="BL87" s="17" t="s">
        <v>90</v>
      </c>
      <c r="BM87" s="113" t="s">
        <v>669</v>
      </c>
    </row>
    <row r="88" spans="1:47" s="2" customFormat="1" ht="240">
      <c r="A88" s="30"/>
      <c r="B88" s="273"/>
      <c r="C88" s="275"/>
      <c r="D88" s="317" t="s">
        <v>146</v>
      </c>
      <c r="E88" s="275"/>
      <c r="F88" s="318" t="s">
        <v>205</v>
      </c>
      <c r="G88" s="275"/>
      <c r="H88" s="275"/>
      <c r="I88" s="275"/>
      <c r="J88" s="275"/>
      <c r="K88" s="275"/>
      <c r="L88" s="31"/>
      <c r="M88" s="115"/>
      <c r="N88" s="116"/>
      <c r="O88" s="49"/>
      <c r="P88" s="49"/>
      <c r="Q88" s="49"/>
      <c r="R88" s="49"/>
      <c r="S88" s="49"/>
      <c r="T88" s="50"/>
      <c r="U88" s="30"/>
      <c r="V88" s="30"/>
      <c r="W88" s="30"/>
      <c r="X88" s="30"/>
      <c r="Y88" s="30"/>
      <c r="Z88" s="30"/>
      <c r="AA88" s="30"/>
      <c r="AB88" s="30"/>
      <c r="AC88" s="30"/>
      <c r="AD88" s="30"/>
      <c r="AE88" s="30"/>
      <c r="AT88" s="17" t="s">
        <v>146</v>
      </c>
      <c r="AU88" s="17" t="s">
        <v>80</v>
      </c>
    </row>
    <row r="89" spans="2:51" s="13" customFormat="1" ht="12">
      <c r="B89" s="319"/>
      <c r="C89" s="320"/>
      <c r="D89" s="317" t="s">
        <v>148</v>
      </c>
      <c r="E89" s="321" t="s">
        <v>3</v>
      </c>
      <c r="F89" s="322" t="s">
        <v>666</v>
      </c>
      <c r="G89" s="320"/>
      <c r="H89" s="323">
        <v>685</v>
      </c>
      <c r="I89" s="320"/>
      <c r="J89" s="320"/>
      <c r="K89" s="320"/>
      <c r="L89" s="117"/>
      <c r="M89" s="119"/>
      <c r="N89" s="120"/>
      <c r="O89" s="120"/>
      <c r="P89" s="120"/>
      <c r="Q89" s="120"/>
      <c r="R89" s="120"/>
      <c r="S89" s="120"/>
      <c r="T89" s="121"/>
      <c r="AT89" s="118" t="s">
        <v>148</v>
      </c>
      <c r="AU89" s="118" t="s">
        <v>80</v>
      </c>
      <c r="AV89" s="13" t="s">
        <v>80</v>
      </c>
      <c r="AW89" s="13" t="s">
        <v>33</v>
      </c>
      <c r="AX89" s="13" t="s">
        <v>78</v>
      </c>
      <c r="AY89" s="118" t="s">
        <v>138</v>
      </c>
    </row>
    <row r="90" spans="1:65" s="2" customFormat="1" ht="36" customHeight="1">
      <c r="A90" s="30"/>
      <c r="B90" s="273"/>
      <c r="C90" s="330" t="s">
        <v>87</v>
      </c>
      <c r="D90" s="330" t="s">
        <v>140</v>
      </c>
      <c r="E90" s="331" t="s">
        <v>239</v>
      </c>
      <c r="F90" s="332" t="s">
        <v>240</v>
      </c>
      <c r="G90" s="333" t="s">
        <v>170</v>
      </c>
      <c r="H90" s="334">
        <v>685</v>
      </c>
      <c r="I90" s="108"/>
      <c r="J90" s="335">
        <f>ROUND(I90*H90,2)</f>
        <v>0</v>
      </c>
      <c r="K90" s="332" t="s">
        <v>144</v>
      </c>
      <c r="L90" s="31"/>
      <c r="M90" s="109" t="s">
        <v>3</v>
      </c>
      <c r="N90" s="110" t="s">
        <v>42</v>
      </c>
      <c r="O90" s="49"/>
      <c r="P90" s="111">
        <f>O90*H90</f>
        <v>0</v>
      </c>
      <c r="Q90" s="111">
        <v>0</v>
      </c>
      <c r="R90" s="111">
        <f>Q90*H90</f>
        <v>0</v>
      </c>
      <c r="S90" s="111">
        <v>0</v>
      </c>
      <c r="T90" s="112">
        <f>S90*H90</f>
        <v>0</v>
      </c>
      <c r="U90" s="30"/>
      <c r="V90" s="30"/>
      <c r="W90" s="30"/>
      <c r="X90" s="30"/>
      <c r="Y90" s="30"/>
      <c r="Z90" s="30"/>
      <c r="AA90" s="30"/>
      <c r="AB90" s="30"/>
      <c r="AC90" s="30"/>
      <c r="AD90" s="30"/>
      <c r="AE90" s="30"/>
      <c r="AR90" s="113" t="s">
        <v>90</v>
      </c>
      <c r="AT90" s="113" t="s">
        <v>140</v>
      </c>
      <c r="AU90" s="113" t="s">
        <v>80</v>
      </c>
      <c r="AY90" s="17" t="s">
        <v>138</v>
      </c>
      <c r="BE90" s="114">
        <f>IF(N90="základní",J90,0)</f>
        <v>0</v>
      </c>
      <c r="BF90" s="114">
        <f>IF(N90="snížená",J90,0)</f>
        <v>0</v>
      </c>
      <c r="BG90" s="114">
        <f>IF(N90="zákl. přenesená",J90,0)</f>
        <v>0</v>
      </c>
      <c r="BH90" s="114">
        <f>IF(N90="sníž. přenesená",J90,0)</f>
        <v>0</v>
      </c>
      <c r="BI90" s="114">
        <f>IF(N90="nulová",J90,0)</f>
        <v>0</v>
      </c>
      <c r="BJ90" s="17" t="s">
        <v>78</v>
      </c>
      <c r="BK90" s="114">
        <f>ROUND(I90*H90,2)</f>
        <v>0</v>
      </c>
      <c r="BL90" s="17" t="s">
        <v>90</v>
      </c>
      <c r="BM90" s="113" t="s">
        <v>670</v>
      </c>
    </row>
    <row r="91" spans="1:47" s="2" customFormat="1" ht="192">
      <c r="A91" s="30"/>
      <c r="B91" s="273"/>
      <c r="C91" s="275"/>
      <c r="D91" s="317" t="s">
        <v>146</v>
      </c>
      <c r="E91" s="275"/>
      <c r="F91" s="318" t="s">
        <v>242</v>
      </c>
      <c r="G91" s="275"/>
      <c r="H91" s="275"/>
      <c r="I91" s="275"/>
      <c r="J91" s="275"/>
      <c r="K91" s="275"/>
      <c r="L91" s="31"/>
      <c r="M91" s="115"/>
      <c r="N91" s="116"/>
      <c r="O91" s="49"/>
      <c r="P91" s="49"/>
      <c r="Q91" s="49"/>
      <c r="R91" s="49"/>
      <c r="S91" s="49"/>
      <c r="T91" s="50"/>
      <c r="U91" s="30"/>
      <c r="V91" s="30"/>
      <c r="W91" s="30"/>
      <c r="X91" s="30"/>
      <c r="Y91" s="30"/>
      <c r="Z91" s="30"/>
      <c r="AA91" s="30"/>
      <c r="AB91" s="30"/>
      <c r="AC91" s="30"/>
      <c r="AD91" s="30"/>
      <c r="AE91" s="30"/>
      <c r="AT91" s="17" t="s">
        <v>146</v>
      </c>
      <c r="AU91" s="17" t="s">
        <v>80</v>
      </c>
    </row>
    <row r="92" spans="2:51" s="13" customFormat="1" ht="12">
      <c r="B92" s="319"/>
      <c r="C92" s="320"/>
      <c r="D92" s="317" t="s">
        <v>148</v>
      </c>
      <c r="E92" s="321" t="s">
        <v>3</v>
      </c>
      <c r="F92" s="322" t="s">
        <v>666</v>
      </c>
      <c r="G92" s="320"/>
      <c r="H92" s="323">
        <v>685</v>
      </c>
      <c r="I92" s="320"/>
      <c r="J92" s="320"/>
      <c r="K92" s="320"/>
      <c r="L92" s="117"/>
      <c r="M92" s="119"/>
      <c r="N92" s="120"/>
      <c r="O92" s="120"/>
      <c r="P92" s="120"/>
      <c r="Q92" s="120"/>
      <c r="R92" s="120"/>
      <c r="S92" s="120"/>
      <c r="T92" s="121"/>
      <c r="AT92" s="118" t="s">
        <v>148</v>
      </c>
      <c r="AU92" s="118" t="s">
        <v>80</v>
      </c>
      <c r="AV92" s="13" t="s">
        <v>80</v>
      </c>
      <c r="AW92" s="13" t="s">
        <v>33</v>
      </c>
      <c r="AX92" s="13" t="s">
        <v>78</v>
      </c>
      <c r="AY92" s="118" t="s">
        <v>138</v>
      </c>
    </row>
    <row r="93" spans="1:65" s="2" customFormat="1" ht="24" customHeight="1">
      <c r="A93" s="30"/>
      <c r="B93" s="273"/>
      <c r="C93" s="330" t="s">
        <v>90</v>
      </c>
      <c r="D93" s="330" t="s">
        <v>140</v>
      </c>
      <c r="E93" s="331" t="s">
        <v>671</v>
      </c>
      <c r="F93" s="332" t="s">
        <v>672</v>
      </c>
      <c r="G93" s="333" t="s">
        <v>170</v>
      </c>
      <c r="H93" s="334">
        <v>685</v>
      </c>
      <c r="I93" s="108"/>
      <c r="J93" s="335">
        <f>ROUND(I93*H93,2)</f>
        <v>0</v>
      </c>
      <c r="K93" s="332" t="s">
        <v>144</v>
      </c>
      <c r="L93" s="31"/>
      <c r="M93" s="109" t="s">
        <v>3</v>
      </c>
      <c r="N93" s="110" t="s">
        <v>42</v>
      </c>
      <c r="O93" s="49"/>
      <c r="P93" s="111">
        <f>O93*H93</f>
        <v>0</v>
      </c>
      <c r="Q93" s="111">
        <v>0</v>
      </c>
      <c r="R93" s="111">
        <f>Q93*H93</f>
        <v>0</v>
      </c>
      <c r="S93" s="111">
        <v>0</v>
      </c>
      <c r="T93" s="112">
        <f>S93*H93</f>
        <v>0</v>
      </c>
      <c r="U93" s="30"/>
      <c r="V93" s="30"/>
      <c r="W93" s="30"/>
      <c r="X93" s="30"/>
      <c r="Y93" s="30"/>
      <c r="Z93" s="30"/>
      <c r="AA93" s="30"/>
      <c r="AB93" s="30"/>
      <c r="AC93" s="30"/>
      <c r="AD93" s="30"/>
      <c r="AE93" s="30"/>
      <c r="AR93" s="113" t="s">
        <v>90</v>
      </c>
      <c r="AT93" s="113" t="s">
        <v>140</v>
      </c>
      <c r="AU93" s="113" t="s">
        <v>80</v>
      </c>
      <c r="AY93" s="17" t="s">
        <v>138</v>
      </c>
      <c r="BE93" s="114">
        <f>IF(N93="základní",J93,0)</f>
        <v>0</v>
      </c>
      <c r="BF93" s="114">
        <f>IF(N93="snížená",J93,0)</f>
        <v>0</v>
      </c>
      <c r="BG93" s="114">
        <f>IF(N93="zákl. přenesená",J93,0)</f>
        <v>0</v>
      </c>
      <c r="BH93" s="114">
        <f>IF(N93="sníž. přenesená",J93,0)</f>
        <v>0</v>
      </c>
      <c r="BI93" s="114">
        <f>IF(N93="nulová",J93,0)</f>
        <v>0</v>
      </c>
      <c r="BJ93" s="17" t="s">
        <v>78</v>
      </c>
      <c r="BK93" s="114">
        <f>ROUND(I93*H93,2)</f>
        <v>0</v>
      </c>
      <c r="BL93" s="17" t="s">
        <v>90</v>
      </c>
      <c r="BM93" s="113" t="s">
        <v>673</v>
      </c>
    </row>
    <row r="94" spans="2:51" s="13" customFormat="1" ht="12">
      <c r="B94" s="319"/>
      <c r="C94" s="320"/>
      <c r="D94" s="317" t="s">
        <v>148</v>
      </c>
      <c r="E94" s="321" t="s">
        <v>3</v>
      </c>
      <c r="F94" s="322" t="s">
        <v>666</v>
      </c>
      <c r="G94" s="320"/>
      <c r="H94" s="323">
        <v>685</v>
      </c>
      <c r="I94" s="320"/>
      <c r="J94" s="320"/>
      <c r="K94" s="320"/>
      <c r="L94" s="117"/>
      <c r="M94" s="119"/>
      <c r="N94" s="120"/>
      <c r="O94" s="120"/>
      <c r="P94" s="120"/>
      <c r="Q94" s="120"/>
      <c r="R94" s="120"/>
      <c r="S94" s="120"/>
      <c r="T94" s="121"/>
      <c r="AT94" s="118" t="s">
        <v>148</v>
      </c>
      <c r="AU94" s="118" t="s">
        <v>80</v>
      </c>
      <c r="AV94" s="13" t="s">
        <v>80</v>
      </c>
      <c r="AW94" s="13" t="s">
        <v>33</v>
      </c>
      <c r="AX94" s="13" t="s">
        <v>78</v>
      </c>
      <c r="AY94" s="118" t="s">
        <v>138</v>
      </c>
    </row>
    <row r="95" spans="1:65" s="2" customFormat="1" ht="24" customHeight="1">
      <c r="A95" s="30"/>
      <c r="B95" s="273"/>
      <c r="C95" s="330" t="s">
        <v>93</v>
      </c>
      <c r="D95" s="330" t="s">
        <v>140</v>
      </c>
      <c r="E95" s="331" t="s">
        <v>674</v>
      </c>
      <c r="F95" s="332" t="s">
        <v>675</v>
      </c>
      <c r="G95" s="333" t="s">
        <v>143</v>
      </c>
      <c r="H95" s="334">
        <v>6850</v>
      </c>
      <c r="I95" s="108"/>
      <c r="J95" s="335">
        <f>ROUND(I95*H95,2)</f>
        <v>0</v>
      </c>
      <c r="K95" s="332" t="s">
        <v>144</v>
      </c>
      <c r="L95" s="31"/>
      <c r="M95" s="109" t="s">
        <v>3</v>
      </c>
      <c r="N95" s="110" t="s">
        <v>42</v>
      </c>
      <c r="O95" s="49"/>
      <c r="P95" s="111">
        <f>O95*H95</f>
        <v>0</v>
      </c>
      <c r="Q95" s="111">
        <v>0</v>
      </c>
      <c r="R95" s="111">
        <f>Q95*H95</f>
        <v>0</v>
      </c>
      <c r="S95" s="111">
        <v>0</v>
      </c>
      <c r="T95" s="112">
        <f>S95*H95</f>
        <v>0</v>
      </c>
      <c r="U95" s="30"/>
      <c r="V95" s="30"/>
      <c r="W95" s="30"/>
      <c r="X95" s="30"/>
      <c r="Y95" s="30"/>
      <c r="Z95" s="30"/>
      <c r="AA95" s="30"/>
      <c r="AB95" s="30"/>
      <c r="AC95" s="30"/>
      <c r="AD95" s="30"/>
      <c r="AE95" s="30"/>
      <c r="AR95" s="113" t="s">
        <v>90</v>
      </c>
      <c r="AT95" s="113" t="s">
        <v>140</v>
      </c>
      <c r="AU95" s="113" t="s">
        <v>80</v>
      </c>
      <c r="AY95" s="17" t="s">
        <v>138</v>
      </c>
      <c r="BE95" s="114">
        <f>IF(N95="základní",J95,0)</f>
        <v>0</v>
      </c>
      <c r="BF95" s="114">
        <f>IF(N95="snížená",J95,0)</f>
        <v>0</v>
      </c>
      <c r="BG95" s="114">
        <f>IF(N95="zákl. přenesená",J95,0)</f>
        <v>0</v>
      </c>
      <c r="BH95" s="114">
        <f>IF(N95="sníž. přenesená",J95,0)</f>
        <v>0</v>
      </c>
      <c r="BI95" s="114">
        <f>IF(N95="nulová",J95,0)</f>
        <v>0</v>
      </c>
      <c r="BJ95" s="17" t="s">
        <v>78</v>
      </c>
      <c r="BK95" s="114">
        <f>ROUND(I95*H95,2)</f>
        <v>0</v>
      </c>
      <c r="BL95" s="17" t="s">
        <v>90</v>
      </c>
      <c r="BM95" s="113" t="s">
        <v>676</v>
      </c>
    </row>
    <row r="96" spans="2:51" s="13" customFormat="1" ht="12">
      <c r="B96" s="319"/>
      <c r="C96" s="320"/>
      <c r="D96" s="317" t="s">
        <v>148</v>
      </c>
      <c r="E96" s="321" t="s">
        <v>3</v>
      </c>
      <c r="F96" s="322" t="s">
        <v>677</v>
      </c>
      <c r="G96" s="320"/>
      <c r="H96" s="323">
        <v>6850</v>
      </c>
      <c r="I96" s="320"/>
      <c r="J96" s="320"/>
      <c r="K96" s="320"/>
      <c r="L96" s="117"/>
      <c r="M96" s="119"/>
      <c r="N96" s="120"/>
      <c r="O96" s="120"/>
      <c r="P96" s="120"/>
      <c r="Q96" s="120"/>
      <c r="R96" s="120"/>
      <c r="S96" s="120"/>
      <c r="T96" s="121"/>
      <c r="AT96" s="118" t="s">
        <v>148</v>
      </c>
      <c r="AU96" s="118" t="s">
        <v>80</v>
      </c>
      <c r="AV96" s="13" t="s">
        <v>80</v>
      </c>
      <c r="AW96" s="13" t="s">
        <v>33</v>
      </c>
      <c r="AX96" s="13" t="s">
        <v>78</v>
      </c>
      <c r="AY96" s="118" t="s">
        <v>138</v>
      </c>
    </row>
    <row r="97" spans="1:65" s="2" customFormat="1" ht="36" customHeight="1">
      <c r="A97" s="30"/>
      <c r="B97" s="273"/>
      <c r="C97" s="330" t="s">
        <v>96</v>
      </c>
      <c r="D97" s="330" t="s">
        <v>140</v>
      </c>
      <c r="E97" s="331" t="s">
        <v>678</v>
      </c>
      <c r="F97" s="332" t="s">
        <v>679</v>
      </c>
      <c r="G97" s="333" t="s">
        <v>143</v>
      </c>
      <c r="H97" s="334">
        <v>3113</v>
      </c>
      <c r="I97" s="108"/>
      <c r="J97" s="335">
        <f>ROUND(I97*H97,2)</f>
        <v>0</v>
      </c>
      <c r="K97" s="332" t="s">
        <v>144</v>
      </c>
      <c r="L97" s="31"/>
      <c r="M97" s="109" t="s">
        <v>3</v>
      </c>
      <c r="N97" s="110" t="s">
        <v>42</v>
      </c>
      <c r="O97" s="49"/>
      <c r="P97" s="111">
        <f>O97*H97</f>
        <v>0</v>
      </c>
      <c r="Q97" s="111">
        <v>0</v>
      </c>
      <c r="R97" s="111">
        <f>Q97*H97</f>
        <v>0</v>
      </c>
      <c r="S97" s="111">
        <v>0</v>
      </c>
      <c r="T97" s="112">
        <f>S97*H97</f>
        <v>0</v>
      </c>
      <c r="U97" s="30"/>
      <c r="V97" s="30"/>
      <c r="W97" s="30"/>
      <c r="X97" s="30"/>
      <c r="Y97" s="30"/>
      <c r="Z97" s="30"/>
      <c r="AA97" s="30"/>
      <c r="AB97" s="30"/>
      <c r="AC97" s="30"/>
      <c r="AD97" s="30"/>
      <c r="AE97" s="30"/>
      <c r="AR97" s="113" t="s">
        <v>90</v>
      </c>
      <c r="AT97" s="113" t="s">
        <v>140</v>
      </c>
      <c r="AU97" s="113" t="s">
        <v>80</v>
      </c>
      <c r="AY97" s="17" t="s">
        <v>138</v>
      </c>
      <c r="BE97" s="114">
        <f>IF(N97="základní",J97,0)</f>
        <v>0</v>
      </c>
      <c r="BF97" s="114">
        <f>IF(N97="snížená",J97,0)</f>
        <v>0</v>
      </c>
      <c r="BG97" s="114">
        <f>IF(N97="zákl. přenesená",J97,0)</f>
        <v>0</v>
      </c>
      <c r="BH97" s="114">
        <f>IF(N97="sníž. přenesená",J97,0)</f>
        <v>0</v>
      </c>
      <c r="BI97" s="114">
        <f>IF(N97="nulová",J97,0)</f>
        <v>0</v>
      </c>
      <c r="BJ97" s="17" t="s">
        <v>78</v>
      </c>
      <c r="BK97" s="114">
        <f>ROUND(I97*H97,2)</f>
        <v>0</v>
      </c>
      <c r="BL97" s="17" t="s">
        <v>90</v>
      </c>
      <c r="BM97" s="113" t="s">
        <v>680</v>
      </c>
    </row>
    <row r="98" spans="1:47" s="2" customFormat="1" ht="153.6">
      <c r="A98" s="30"/>
      <c r="B98" s="273"/>
      <c r="C98" s="275"/>
      <c r="D98" s="317" t="s">
        <v>146</v>
      </c>
      <c r="E98" s="275"/>
      <c r="F98" s="318" t="s">
        <v>392</v>
      </c>
      <c r="G98" s="275"/>
      <c r="H98" s="275"/>
      <c r="I98" s="275"/>
      <c r="J98" s="275"/>
      <c r="K98" s="275"/>
      <c r="L98" s="31"/>
      <c r="M98" s="115"/>
      <c r="N98" s="116"/>
      <c r="O98" s="49"/>
      <c r="P98" s="49"/>
      <c r="Q98" s="49"/>
      <c r="R98" s="49"/>
      <c r="S98" s="49"/>
      <c r="T98" s="50"/>
      <c r="U98" s="30"/>
      <c r="V98" s="30"/>
      <c r="W98" s="30"/>
      <c r="X98" s="30"/>
      <c r="Y98" s="30"/>
      <c r="Z98" s="30"/>
      <c r="AA98" s="30"/>
      <c r="AB98" s="30"/>
      <c r="AC98" s="30"/>
      <c r="AD98" s="30"/>
      <c r="AE98" s="30"/>
      <c r="AT98" s="17" t="s">
        <v>146</v>
      </c>
      <c r="AU98" s="17" t="s">
        <v>80</v>
      </c>
    </row>
    <row r="99" spans="2:51" s="13" customFormat="1" ht="12">
      <c r="B99" s="319"/>
      <c r="C99" s="320"/>
      <c r="D99" s="317" t="s">
        <v>148</v>
      </c>
      <c r="E99" s="321" t="s">
        <v>3</v>
      </c>
      <c r="F99" s="322" t="s">
        <v>681</v>
      </c>
      <c r="G99" s="320"/>
      <c r="H99" s="323">
        <v>3113</v>
      </c>
      <c r="I99" s="320"/>
      <c r="J99" s="320"/>
      <c r="K99" s="320"/>
      <c r="L99" s="117"/>
      <c r="M99" s="136"/>
      <c r="N99" s="137"/>
      <c r="O99" s="137"/>
      <c r="P99" s="137"/>
      <c r="Q99" s="137"/>
      <c r="R99" s="137"/>
      <c r="S99" s="137"/>
      <c r="T99" s="138"/>
      <c r="AT99" s="118" t="s">
        <v>148</v>
      </c>
      <c r="AU99" s="118" t="s">
        <v>80</v>
      </c>
      <c r="AV99" s="13" t="s">
        <v>80</v>
      </c>
      <c r="AW99" s="13" t="s">
        <v>33</v>
      </c>
      <c r="AX99" s="13" t="s">
        <v>78</v>
      </c>
      <c r="AY99" s="118" t="s">
        <v>138</v>
      </c>
    </row>
    <row r="100" spans="1:31" s="2" customFormat="1" ht="6.9" customHeight="1">
      <c r="A100" s="30"/>
      <c r="B100" s="301"/>
      <c r="C100" s="302"/>
      <c r="D100" s="302"/>
      <c r="E100" s="302"/>
      <c r="F100" s="302"/>
      <c r="G100" s="302"/>
      <c r="H100" s="302"/>
      <c r="I100" s="302"/>
      <c r="J100" s="302"/>
      <c r="K100" s="302"/>
      <c r="L100" s="31"/>
      <c r="M100" s="30"/>
      <c r="O100" s="30"/>
      <c r="P100" s="30"/>
      <c r="Q100" s="30"/>
      <c r="R100" s="30"/>
      <c r="S100" s="30"/>
      <c r="T100" s="30"/>
      <c r="U100" s="30"/>
      <c r="V100" s="30"/>
      <c r="W100" s="30"/>
      <c r="X100" s="30"/>
      <c r="Y100" s="30"/>
      <c r="Z100" s="30"/>
      <c r="AA100" s="30"/>
      <c r="AB100" s="30"/>
      <c r="AC100" s="30"/>
      <c r="AD100" s="30"/>
      <c r="AE100" s="30"/>
    </row>
  </sheetData>
  <sheetProtection algorithmName="SHA-512" hashValue="ba3aGBBr0XKqtX7u1jeg2zUAXNP+B1f0qmVFB74rb6p1EUfDpZBR+XOzmE8EORH1Sr/yuqhHyTWoKg2rVnPEwA==" saltValue="FXw0OMBPxS5sPfCbvaMLpA==" spinCount="100000" sheet="1" objects="1" scenarios="1"/>
  <autoFilter ref="C80:K99"/>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LUDEKNEW\uzivatel</dc:creator>
  <cp:keywords/>
  <dc:description/>
  <cp:lastModifiedBy>Škarda Daniel</cp:lastModifiedBy>
  <dcterms:created xsi:type="dcterms:W3CDTF">2019-08-16T08:46:57Z</dcterms:created>
  <dcterms:modified xsi:type="dcterms:W3CDTF">2021-04-22T09:33:37Z</dcterms:modified>
  <cp:category/>
  <cp:version/>
  <cp:contentType/>
  <cp:contentStatus/>
</cp:coreProperties>
</file>