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20" yWindow="-120" windowWidth="23280" windowHeight="13200" activeTab="3"/>
  </bookViews>
  <sheets>
    <sheet name="Pokyny pro vyplnění" sheetId="11" r:id="rId1"/>
    <sheet name="Stavba" sheetId="1" r:id="rId2"/>
    <sheet name="VzorPolozky" sheetId="10" state="hidden" r:id="rId3"/>
    <sheet name="IO01 D.3.1 Pol" sheetId="12" r:id="rId4"/>
  </sheets>
  <externalReferences>
    <externalReference r:id="rId5"/>
  </externalReferences>
  <definedNames>
    <definedName name="CelkemDPHVypocet" localSheetId="1">Stavba!$H$43</definedName>
    <definedName name="CenaCelkem">Stavba!$G$29</definedName>
    <definedName name="CenaCelkemBezDPH">Stavba!$G$28</definedName>
    <definedName name="CenaCelkemVypocet" localSheetId="1">Stavba!$I$43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'IO01 D.3.1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'IO01 D.3.1 Pol'!$A$1:$X$96</definedName>
    <definedName name="_xlnm.Print_Area" localSheetId="1">Stavba!$A$1:$J$63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Stavba!$F$43</definedName>
    <definedName name="ZakladDPHZakl">Stavba!$G$25</definedName>
    <definedName name="ZakladDPHZaklVypocet" localSheetId="1">Stavba!$G$43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45621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7" i="12" l="1"/>
  <c r="M57" i="12" s="1"/>
  <c r="I57" i="12"/>
  <c r="K57" i="12"/>
  <c r="O57" i="12"/>
  <c r="Q57" i="12"/>
  <c r="V57" i="12"/>
  <c r="G56" i="12"/>
  <c r="M56" i="12" s="1"/>
  <c r="I56" i="12"/>
  <c r="K56" i="12"/>
  <c r="O56" i="12"/>
  <c r="Q56" i="12"/>
  <c r="V56" i="12"/>
  <c r="G55" i="12"/>
  <c r="M55" i="12" s="1"/>
  <c r="I55" i="12"/>
  <c r="K55" i="12"/>
  <c r="O55" i="12"/>
  <c r="Q55" i="12"/>
  <c r="V55" i="12"/>
  <c r="G54" i="12"/>
  <c r="M54" i="12" s="1"/>
  <c r="I54" i="12"/>
  <c r="I53" i="12" s="1"/>
  <c r="K54" i="12"/>
  <c r="O54" i="12"/>
  <c r="Q54" i="12"/>
  <c r="V54" i="12"/>
  <c r="G53" i="12"/>
  <c r="Q53" i="12"/>
  <c r="O53" i="12" l="1"/>
  <c r="V53" i="12"/>
  <c r="M53" i="12"/>
  <c r="K53" i="12"/>
  <c r="BA10" i="12"/>
  <c r="G9" i="12"/>
  <c r="M9" i="12" s="1"/>
  <c r="I9" i="12"/>
  <c r="K9" i="12"/>
  <c r="O9" i="12"/>
  <c r="Q9" i="12"/>
  <c r="V9" i="12"/>
  <c r="G12" i="12"/>
  <c r="M12" i="12" s="1"/>
  <c r="I12" i="12"/>
  <c r="K12" i="12"/>
  <c r="O12" i="12"/>
  <c r="Q12" i="12"/>
  <c r="V12" i="12"/>
  <c r="G15" i="12"/>
  <c r="M15" i="12" s="1"/>
  <c r="I15" i="12"/>
  <c r="K15" i="12"/>
  <c r="O15" i="12"/>
  <c r="Q15" i="12"/>
  <c r="V15" i="12"/>
  <c r="G19" i="12"/>
  <c r="M19" i="12" s="1"/>
  <c r="I19" i="12"/>
  <c r="K19" i="12"/>
  <c r="O19" i="12"/>
  <c r="Q19" i="12"/>
  <c r="V19" i="12"/>
  <c r="G21" i="12"/>
  <c r="M21" i="12" s="1"/>
  <c r="I21" i="12"/>
  <c r="K21" i="12"/>
  <c r="O21" i="12"/>
  <c r="Q21" i="12"/>
  <c r="V21" i="12"/>
  <c r="G24" i="12"/>
  <c r="G23" i="12" s="1"/>
  <c r="I51" i="1" s="1"/>
  <c r="I24" i="12"/>
  <c r="I23" i="12" s="1"/>
  <c r="K24" i="12"/>
  <c r="K23" i="12" s="1"/>
  <c r="O24" i="12"/>
  <c r="O23" i="12" s="1"/>
  <c r="Q24" i="12"/>
  <c r="Q23" i="12" s="1"/>
  <c r="V24" i="12"/>
  <c r="V23" i="12" s="1"/>
  <c r="G27" i="12"/>
  <c r="G26" i="12" s="1"/>
  <c r="I52" i="1" s="1"/>
  <c r="I27" i="12"/>
  <c r="I26" i="12" s="1"/>
  <c r="K27" i="12"/>
  <c r="K26" i="12" s="1"/>
  <c r="O27" i="12"/>
  <c r="O26" i="12" s="1"/>
  <c r="Q27" i="12"/>
  <c r="Q26" i="12" s="1"/>
  <c r="V27" i="12"/>
  <c r="V26" i="12" s="1"/>
  <c r="G30" i="12"/>
  <c r="M30" i="12" s="1"/>
  <c r="M29" i="12" s="1"/>
  <c r="I30" i="12"/>
  <c r="I29" i="12" s="1"/>
  <c r="K30" i="12"/>
  <c r="K29" i="12" s="1"/>
  <c r="O30" i="12"/>
  <c r="O29" i="12" s="1"/>
  <c r="Q30" i="12"/>
  <c r="Q29" i="12" s="1"/>
  <c r="V30" i="12"/>
  <c r="V29" i="12" s="1"/>
  <c r="G32" i="12"/>
  <c r="G31" i="12" s="1"/>
  <c r="I54" i="1" s="1"/>
  <c r="I32" i="12"/>
  <c r="I31" i="12" s="1"/>
  <c r="K32" i="12"/>
  <c r="K31" i="12" s="1"/>
  <c r="O32" i="12"/>
  <c r="O31" i="12" s="1"/>
  <c r="Q32" i="12"/>
  <c r="Q31" i="12" s="1"/>
  <c r="V32" i="12"/>
  <c r="V31" i="12" s="1"/>
  <c r="G50" i="12"/>
  <c r="G49" i="12" s="1"/>
  <c r="I55" i="1" s="1"/>
  <c r="I50" i="12"/>
  <c r="I49" i="12" s="1"/>
  <c r="K50" i="12"/>
  <c r="K49" i="12" s="1"/>
  <c r="O50" i="12"/>
  <c r="O49" i="12" s="1"/>
  <c r="Q50" i="12"/>
  <c r="Q49" i="12" s="1"/>
  <c r="V50" i="12"/>
  <c r="V49" i="12" s="1"/>
  <c r="G59" i="12"/>
  <c r="G58" i="12" s="1"/>
  <c r="I57" i="1" s="1"/>
  <c r="I59" i="12"/>
  <c r="I58" i="12" s="1"/>
  <c r="K59" i="12"/>
  <c r="K58" i="12" s="1"/>
  <c r="O59" i="12"/>
  <c r="O58" i="12" s="1"/>
  <c r="Q59" i="12"/>
  <c r="Q58" i="12" s="1"/>
  <c r="V59" i="12"/>
  <c r="V58" i="12" s="1"/>
  <c r="G64" i="12"/>
  <c r="I64" i="12"/>
  <c r="K64" i="12"/>
  <c r="O64" i="12"/>
  <c r="Q64" i="12"/>
  <c r="V64" i="12"/>
  <c r="G67" i="12"/>
  <c r="M67" i="12" s="1"/>
  <c r="I67" i="12"/>
  <c r="K67" i="12"/>
  <c r="O67" i="12"/>
  <c r="Q67" i="12"/>
  <c r="V67" i="12"/>
  <c r="G70" i="12"/>
  <c r="M70" i="12" s="1"/>
  <c r="M69" i="12" s="1"/>
  <c r="I70" i="12"/>
  <c r="I69" i="12" s="1"/>
  <c r="K70" i="12"/>
  <c r="K69" i="12" s="1"/>
  <c r="O70" i="12"/>
  <c r="O69" i="12" s="1"/>
  <c r="Q70" i="12"/>
  <c r="Q69" i="12" s="1"/>
  <c r="V70" i="12"/>
  <c r="V69" i="12" s="1"/>
  <c r="G72" i="12"/>
  <c r="M72" i="12" s="1"/>
  <c r="I72" i="12"/>
  <c r="K72" i="12"/>
  <c r="O72" i="12"/>
  <c r="Q72" i="12"/>
  <c r="V72" i="12"/>
  <c r="G73" i="12"/>
  <c r="M73" i="12" s="1"/>
  <c r="I73" i="12"/>
  <c r="K73" i="12"/>
  <c r="O73" i="12"/>
  <c r="Q73" i="12"/>
  <c r="V73" i="12"/>
  <c r="G76" i="12"/>
  <c r="I76" i="12"/>
  <c r="K76" i="12"/>
  <c r="O76" i="12"/>
  <c r="Q76" i="12"/>
  <c r="V76" i="12"/>
  <c r="G79" i="12"/>
  <c r="M79" i="12" s="1"/>
  <c r="I79" i="12"/>
  <c r="K79" i="12"/>
  <c r="O79" i="12"/>
  <c r="Q79" i="12"/>
  <c r="V79" i="12"/>
  <c r="G81" i="12"/>
  <c r="M81" i="12" s="1"/>
  <c r="I81" i="12"/>
  <c r="K81" i="12"/>
  <c r="O81" i="12"/>
  <c r="Q81" i="12"/>
  <c r="V81" i="12"/>
  <c r="G82" i="12"/>
  <c r="M82" i="12" s="1"/>
  <c r="I82" i="12"/>
  <c r="K82" i="12"/>
  <c r="O82" i="12"/>
  <c r="Q82" i="12"/>
  <c r="V82" i="12"/>
  <c r="G83" i="12"/>
  <c r="M83" i="12" s="1"/>
  <c r="I83" i="12"/>
  <c r="K83" i="12"/>
  <c r="O83" i="12"/>
  <c r="Q83" i="12"/>
  <c r="V83" i="12"/>
  <c r="G84" i="12"/>
  <c r="M84" i="12" s="1"/>
  <c r="I84" i="12"/>
  <c r="K84" i="12"/>
  <c r="O84" i="12"/>
  <c r="Q84" i="12"/>
  <c r="V84" i="12"/>
  <c r="G86" i="12"/>
  <c r="G85" i="12" s="1"/>
  <c r="I62" i="1" s="1"/>
  <c r="I19" i="1" s="1"/>
  <c r="I86" i="12"/>
  <c r="I85" i="12" s="1"/>
  <c r="K86" i="12"/>
  <c r="K85" i="12" s="1"/>
  <c r="O86" i="12"/>
  <c r="O85" i="12" s="1"/>
  <c r="Q86" i="12"/>
  <c r="Q85" i="12" s="1"/>
  <c r="V86" i="12"/>
  <c r="V85" i="12" s="1"/>
  <c r="AE90" i="12"/>
  <c r="F41" i="1" s="1"/>
  <c r="I20" i="1"/>
  <c r="I18" i="1"/>
  <c r="H40" i="1"/>
  <c r="I63" i="12" l="1"/>
  <c r="Q63" i="12"/>
  <c r="M32" i="12"/>
  <c r="M31" i="12" s="1"/>
  <c r="O71" i="12"/>
  <c r="O63" i="12"/>
  <c r="K8" i="12"/>
  <c r="V63" i="12"/>
  <c r="M27" i="12"/>
  <c r="M26" i="12" s="1"/>
  <c r="AF90" i="12"/>
  <c r="G41" i="1" s="1"/>
  <c r="H41" i="1" s="1"/>
  <c r="I41" i="1" s="1"/>
  <c r="M86" i="12"/>
  <c r="M85" i="12" s="1"/>
  <c r="K75" i="12"/>
  <c r="K63" i="12"/>
  <c r="M50" i="12"/>
  <c r="M49" i="12" s="1"/>
  <c r="M24" i="12"/>
  <c r="M23" i="12" s="1"/>
  <c r="V8" i="12"/>
  <c r="V75" i="12"/>
  <c r="I71" i="12"/>
  <c r="G69" i="12"/>
  <c r="I59" i="1" s="1"/>
  <c r="G29" i="12"/>
  <c r="I53" i="1" s="1"/>
  <c r="G75" i="12"/>
  <c r="I61" i="1" s="1"/>
  <c r="Q71" i="12"/>
  <c r="G63" i="12"/>
  <c r="I58" i="1" s="1"/>
  <c r="O8" i="12"/>
  <c r="Q75" i="12"/>
  <c r="I75" i="12"/>
  <c r="O75" i="12"/>
  <c r="Q8" i="12"/>
  <c r="I8" i="12"/>
  <c r="V71" i="12"/>
  <c r="F39" i="1"/>
  <c r="F42" i="1"/>
  <c r="K71" i="12"/>
  <c r="M71" i="12"/>
  <c r="M8" i="12"/>
  <c r="G71" i="12"/>
  <c r="I56" i="1"/>
  <c r="G8" i="12"/>
  <c r="I50" i="1" s="1"/>
  <c r="M76" i="12"/>
  <c r="M75" i="12" s="1"/>
  <c r="M64" i="12"/>
  <c r="M63" i="12" s="1"/>
  <c r="M59" i="12"/>
  <c r="M58" i="12" s="1"/>
  <c r="J28" i="1"/>
  <c r="J26" i="1"/>
  <c r="G38" i="1"/>
  <c r="F38" i="1"/>
  <c r="J23" i="1"/>
  <c r="J24" i="1"/>
  <c r="J25" i="1"/>
  <c r="J27" i="1"/>
  <c r="E24" i="1"/>
  <c r="E26" i="1"/>
  <c r="I16" i="1" l="1"/>
  <c r="G42" i="1"/>
  <c r="H42" i="1" s="1"/>
  <c r="I42" i="1" s="1"/>
  <c r="G39" i="1"/>
  <c r="G43" i="1" s="1"/>
  <c r="G25" i="1" s="1"/>
  <c r="A25" i="1" s="1"/>
  <c r="A26" i="1" s="1"/>
  <c r="G26" i="1" s="1"/>
  <c r="F43" i="1"/>
  <c r="I60" i="1"/>
  <c r="G90" i="12"/>
  <c r="H39" i="1" l="1"/>
  <c r="H43" i="1" s="1"/>
  <c r="I17" i="1"/>
  <c r="I21" i="1" s="1"/>
  <c r="I63" i="1"/>
  <c r="G23" i="1"/>
  <c r="A23" i="1" s="1"/>
  <c r="A24" i="1" s="1"/>
  <c r="G24" i="1" s="1"/>
  <c r="A27" i="1" s="1"/>
  <c r="A29" i="1" s="1"/>
  <c r="G29" i="1" s="1"/>
  <c r="G27" i="1" s="1"/>
  <c r="G28" i="1"/>
  <c r="I39" i="1" l="1"/>
  <c r="I43" i="1" s="1"/>
  <c r="J41" i="1" s="1" a="1"/>
  <c r="J41" i="1" s="1"/>
  <c r="J53" i="1"/>
  <c r="J57" i="1"/>
  <c r="J52" i="1"/>
  <c r="J51" i="1"/>
  <c r="J58" i="1"/>
  <c r="J56" i="1"/>
  <c r="J61" i="1"/>
  <c r="J50" i="1"/>
  <c r="J60" i="1"/>
  <c r="J59" i="1"/>
  <c r="J55" i="1"/>
  <c r="J54" i="1"/>
  <c r="J62" i="1"/>
  <c r="J39" i="1" l="1" a="1"/>
  <c r="J39" i="1" s="1"/>
  <c r="J43" i="1" s="1"/>
  <c r="J42" i="1" a="1"/>
  <c r="J42" i="1" s="1"/>
  <c r="J63" i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237 MilanD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<sst xmlns="http://schemas.openxmlformats.org/spreadsheetml/2006/main" count="513" uniqueCount="252">
  <si>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</si>
  <si>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</si>
  <si>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</si>
  <si>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</si>
  <si>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</si>
  <si>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</si>
  <si>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</si>
  <si>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</si>
  <si>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</si>
  <si>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</si>
  <si>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</si>
  <si>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</si>
  <si>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</si>
  <si>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</si>
  <si>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</si>
  <si>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</si>
  <si>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</si>
  <si>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</si>
  <si>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</si>
  <si>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</si>
  <si>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</si>
  <si>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</si>
  <si>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</si>
  <si>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</si>
  <si>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</si>
  <si>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</si>
  <si>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</si>
  <si>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</si>
  <si>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</si>
  <si>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</si>
  <si>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</si>
  <si>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</si>
  <si>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</si>
  <si>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</si>
  <si>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</si>
  <si>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</si>
  <si>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</si>
  <si>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</si>
  <si>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</si>
  <si>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</si>
  <si>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</si>
  <si>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</si>
  <si>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</si>
  <si>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D.3.1</t>
  </si>
  <si>
    <t>Výměna povrchu hřiště</t>
  </si>
  <si>
    <t>IO01</t>
  </si>
  <si>
    <t>Víceúčelové hřiště</t>
  </si>
  <si>
    <t>Objekt:</t>
  </si>
  <si>
    <t>Rozpočet:</t>
  </si>
  <si>
    <t>00200018</t>
  </si>
  <si>
    <t>DAČICE - výměna povrchu víceúčelového hřiště</t>
  </si>
  <si>
    <t>Město Dačice</t>
  </si>
  <si>
    <t>Krajířova 27</t>
  </si>
  <si>
    <t>Dačice-Dačice I</t>
  </si>
  <si>
    <t>38001</t>
  </si>
  <si>
    <t xml:space="preserve">00246476  </t>
  </si>
  <si>
    <t>CZ00246476</t>
  </si>
  <si>
    <t>Stavba</t>
  </si>
  <si>
    <t>Inženýrský objekt</t>
  </si>
  <si>
    <t>Celkem za stavbu</t>
  </si>
  <si>
    <t>CZK</t>
  </si>
  <si>
    <t>Rekapitulace dílů</t>
  </si>
  <si>
    <t>Typ dílu</t>
  </si>
  <si>
    <t>1</t>
  </si>
  <si>
    <t>Zemní práce</t>
  </si>
  <si>
    <t>2</t>
  </si>
  <si>
    <t>Základy a zvláštní zakládání</t>
  </si>
  <si>
    <t>45</t>
  </si>
  <si>
    <t>Podkladní a vedlejší konstrukce</t>
  </si>
  <si>
    <t>5</t>
  </si>
  <si>
    <t>Komunikace</t>
  </si>
  <si>
    <t>589</t>
  </si>
  <si>
    <t>Sportovní povrchy</t>
  </si>
  <si>
    <t>91</t>
  </si>
  <si>
    <t>Doplňující práce na komunikaci</t>
  </si>
  <si>
    <t>913</t>
  </si>
  <si>
    <t>Sportovní vybavení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</si>
  <si>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</si>
  <si>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</si>
  <si>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</si>
  <si>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</si>
  <si>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</si>
  <si>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</si>
  <si>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767</t>
  </si>
  <si>
    <t>Konstrukce zámečnické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</si>
  <si>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</si>
  <si>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</si>
  <si>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</si>
  <si>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</si>
  <si>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</si>
  <si>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</si>
  <si>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</si>
  <si>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</si>
  <si>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ING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</si>
  <si>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</si>
  <si>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</si>
  <si>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</si>
  <si>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</si>
  <si>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</si>
  <si>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</si>
  <si>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</si>
  <si>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</si>
  <si>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</si>
  <si>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</si>
  <si>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</si>
  <si>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</si>
  <si>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</si>
  <si>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</si>
  <si>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</si>
  <si>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</si>
  <si>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</si>
  <si>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</si>
  <si>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</si>
  <si>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</si>
  <si>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</si>
  <si>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</si>
  <si>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</si>
  <si>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</si>
  <si>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</si>
  <si>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113201111R00</t>
  </si>
  <si>
    <t>Vytrhání obrub chodníkových ležatých</t>
  </si>
  <si>
    <t>m</t>
  </si>
  <si>
    <t>822-1</t>
  </si>
  <si>
    <t>RTS 20/ II</t>
  </si>
  <si>
    <t>RTS 20/ I</t>
  </si>
  <si>
    <t>Práce</t>
  </si>
  <si>
    <t>POL1_</t>
  </si>
  <si>
    <t>s vybouráním lože, s přemístěním hmot na skládku na vzdálenost do 3 m nebo naložením na dopravní prostředek</t>
  </si>
  <si>
    <t>SPI</t>
  </si>
  <si>
    <t>demontáž stávajících obrub : (40+20)*2</t>
  </si>
  <si>
    <t>VV</t>
  </si>
  <si>
    <t>139601102R00</t>
  </si>
  <si>
    <t>Ruční výkop jam, rýh a šachet v hornině 3</t>
  </si>
  <si>
    <t>m3</t>
  </si>
  <si>
    <t>800-1</t>
  </si>
  <si>
    <t>s přehozením na vzdálenost do 5 m nebo s naložením na ruční dopravní prostředek</t>
  </si>
  <si>
    <t>Odkaz na mn. položky pořadí 6 : 0,80000</t>
  </si>
  <si>
    <t>162201102R00</t>
  </si>
  <si>
    <t>Vodorovné přemístění výkopku z horniny 1 až 4, na vzdálenost přes 20  do 50 m</t>
  </si>
  <si>
    <t>po suchu, bez naložení výkopku, avšak se složením bez rozhrnutí, zpáteční cesta vozidla.</t>
  </si>
  <si>
    <t>Přebytečná zemina bude použita na případné úpravy v okolí mista stavby.</t>
  </si>
  <si>
    <t>POP</t>
  </si>
  <si>
    <t>Odkaz na mn. položky pořadí 2 : 0,80000</t>
  </si>
  <si>
    <t>175101201V01</t>
  </si>
  <si>
    <t>Obsyp objektu bez prohození sypaniny, s dodáním štěrkodrti frakce 8-16 mm</t>
  </si>
  <si>
    <t>Vlastní</t>
  </si>
  <si>
    <t>Kalkul</t>
  </si>
  <si>
    <t>úprava plochy po výměně obrubníků : 120*0,25*0,1</t>
  </si>
  <si>
    <t>175101201V06</t>
  </si>
  <si>
    <t>Obsyp objektu bez prohození sypaniny, s dodáním štěrkodrti frakce 16-32</t>
  </si>
  <si>
    <t>úprava plochy po výměně obrubníků : 120*0,25*0,25</t>
  </si>
  <si>
    <t>275313621R00</t>
  </si>
  <si>
    <t>Beton základových patek prostý třídy C 20/25</t>
  </si>
  <si>
    <t>801-1</t>
  </si>
  <si>
    <t>základy pro sloupky : 0,5*0,5*0,8*4</t>
  </si>
  <si>
    <t>45-01-001</t>
  </si>
  <si>
    <t>Vyrovnání a přehutnění pláně s doplněním konstrukčních vrstev před pokládkou umělého trávníku</t>
  </si>
  <si>
    <t>m2</t>
  </si>
  <si>
    <t>Indiv</t>
  </si>
  <si>
    <t>Odkaz na mn. položky pořadí 9 : 765,00000</t>
  </si>
  <si>
    <t>589181916R00</t>
  </si>
  <si>
    <t xml:space="preserve">Kryt sportovních ploch  z umělého trávníku lajnování vlepením umělého trávníku jiné barvy, šířky 100 mm,  </t>
  </si>
  <si>
    <t>823-1</t>
  </si>
  <si>
    <t>589-01-001</t>
  </si>
  <si>
    <t>Jemnost vlasu [dtex] 11.500/8 ± 10%</t>
  </si>
  <si>
    <t>Šířka vlasu [mm] 1 ± 10%</t>
  </si>
  <si>
    <t>Tloušťka vlasu [µm] 180 ± 10%</t>
  </si>
  <si>
    <t>Plošná hmotnost vlasu [g/m2] 1.428 ± 10%</t>
  </si>
  <si>
    <t>Počet stehů na 10 cm (délka) [-/10 cm] 21,5 ± 10%</t>
  </si>
  <si>
    <t>Počet vpichů/m2 [-/m2] 22.572 ± 10%</t>
  </si>
  <si>
    <t>Počet konců/m2 [-/m2] 361.152 ± 10%</t>
  </si>
  <si>
    <t>Výška vlasu [mm] 24 ± 5%</t>
  </si>
  <si>
    <t>Plošná hmotnost podkladové textilie [g/m2] 260 ± 10%</t>
  </si>
  <si>
    <t>Plošná hmotnost zátěru [g/m2] 950 ± 10%</t>
  </si>
  <si>
    <t>Celková plošná hmotnost [g/m2] 2.638 ± 10%</t>
  </si>
  <si>
    <t>Pevnost ukotvení vlasu [N] &gt; 30</t>
  </si>
  <si>
    <t>UV stabilita (QUV – lamp A) [hod] 3.000</t>
  </si>
  <si>
    <t>Stálobarevnost – šedá stupnice Stupeň ? 4</t>
  </si>
  <si>
    <t/>
  </si>
  <si>
    <t>Vsyp: křemičitý písek 0,3 - 1,2 mm -&gt; 11 - 13 kg/m2</t>
  </si>
  <si>
    <t>916561111RT7</t>
  </si>
  <si>
    <t>Osazení záhonového obrubníku betonového včetně dodávky obrubníků_x000D_
 1000/50/200 mm, do lože z betonu prostého C 12/15, s boční opěrou z betonu prostého</t>
  </si>
  <si>
    <t>se zřízením lože z betonu prostého C 12/15 tl. 80-100 mm</t>
  </si>
  <si>
    <t>913-01-001</t>
  </si>
  <si>
    <t>Branka na malou kopanou 3x2 m s výklopným rámem do pouzder, vč. pouzder a sítě</t>
  </si>
  <si>
    <t>ks</t>
  </si>
  <si>
    <t>913-01-002</t>
  </si>
  <si>
    <t>Sloupky na volejbal/nohejbal osazované do pouzder, vč. pouzder, záslepek pouzder, sítě a antének</t>
  </si>
  <si>
    <t>sada</t>
  </si>
  <si>
    <t>913-01-003</t>
  </si>
  <si>
    <t>Sloupky na tenis osazované do pouzder, vč. pouzder, záslepek pouder, sítě, singl tyčí a stahovací pásky s kotvením</t>
  </si>
  <si>
    <t>913-01-004</t>
  </si>
  <si>
    <t>Branka florbalová 160x115 cm, vč. sítě a záclonky</t>
  </si>
  <si>
    <t>953943123R00</t>
  </si>
  <si>
    <t>Osazování jiných kovových výrobků do betonu (např. kotev) se zajištěním polohy k bednění nebo k výztuži před zabetonováním_x000D_
 přes 5 kg do 15 kg/kus</t>
  </si>
  <si>
    <t>kus</t>
  </si>
  <si>
    <t>osazování výrobků ostatních jinde neuvedených, bez dodání</t>
  </si>
  <si>
    <t>pouzdra pro sloupky : 4</t>
  </si>
  <si>
    <t>pouzdra pro branky : 4</t>
  </si>
  <si>
    <t>961044111R00</t>
  </si>
  <si>
    <t>Bourání základů z betonu prostého</t>
  </si>
  <si>
    <t>801-3</t>
  </si>
  <si>
    <t>nebo vybourání otvorů průřezové plochy přes 4 m2 v základech,</t>
  </si>
  <si>
    <t>stávající zaklady sloupků : 0,5*0,5*0,8</t>
  </si>
  <si>
    <t>93-01-001</t>
  </si>
  <si>
    <t>Demontáž umělého trávníku strojně s vyklepáním a separací vsypu</t>
  </si>
  <si>
    <t>998227111R00</t>
  </si>
  <si>
    <t xml:space="preserve">Přesun hmot, plochy pro tělovýchovu umělý sportovní povrch z dílců,  </t>
  </si>
  <si>
    <t>t</t>
  </si>
  <si>
    <t>Přesun hmot</t>
  </si>
  <si>
    <t>POL7_</t>
  </si>
  <si>
    <t>76701001</t>
  </si>
  <si>
    <t>998767201R00</t>
  </si>
  <si>
    <t>Přesun hmot pro kovové stavební doplňk. konstrukce v objektech výšky do 6 m</t>
  </si>
  <si>
    <t>800-767</t>
  </si>
  <si>
    <t>50 m vodorovně</t>
  </si>
  <si>
    <t>979990103R00</t>
  </si>
  <si>
    <t>Poplatek za skládku beton do 30x30 cm, skupina 17 01 01 z Katalogu odpadů</t>
  </si>
  <si>
    <t>Odkaz na dem. hmot. položky pořadí 1 : 26,40000</t>
  </si>
  <si>
    <t>Odkaz na dem. hmot. položky pořadí 16 : 0,40000</t>
  </si>
  <si>
    <t>999-01-001</t>
  </si>
  <si>
    <t>Poplatek za uložení umělého trávníku na skládku</t>
  </si>
  <si>
    <t>Odkaz na dem. hmot. položky pořadí 17 : 15,30000</t>
  </si>
  <si>
    <t>979081111R00</t>
  </si>
  <si>
    <t>Odvoz suti a vybouraných hmot na skládku do 1 km</t>
  </si>
  <si>
    <t>Přesun suti</t>
  </si>
  <si>
    <t>POL8_</t>
  </si>
  <si>
    <t>979081121R00</t>
  </si>
  <si>
    <t>Odvoz suti a vybouraných hmot na skládku příplatek za každý další 1 km</t>
  </si>
  <si>
    <t>979082111R00</t>
  </si>
  <si>
    <t>Vnitrostaveništní doprava suti a vybouraných hmot do 10 m</t>
  </si>
  <si>
    <t>979082121R00</t>
  </si>
  <si>
    <t>Vnitrostaveništní doprava suti a vybouraných hmot příplatek k ceně za každých dalších 5 m</t>
  </si>
  <si>
    <t>VRN</t>
  </si>
  <si>
    <t>Vedlejší rozpočtové náklady souborné</t>
  </si>
  <si>
    <t>soubor</t>
  </si>
  <si>
    <t>POL99_2</t>
  </si>
  <si>
    <t>- zařízení staveniště</t>
  </si>
  <si>
    <t>- doprava osob a materiálu</t>
  </si>
  <si>
    <t>SUM</t>
  </si>
  <si>
    <t>JKSO:</t>
  </si>
  <si>
    <t>823.33</t>
  </si>
  <si>
    <t>plochy hřišť</t>
  </si>
  <si>
    <t>JKSO</t>
  </si>
  <si>
    <t>765 m2</t>
  </si>
  <si>
    <t>kryt z umělých povrchů</t>
  </si>
  <si>
    <t>JKSOChar</t>
  </si>
  <si>
    <t>rekonstrukce a modernizace objektu s opravou</t>
  </si>
  <si>
    <t>JKSOAkce</t>
  </si>
  <si>
    <t>END</t>
  </si>
  <si>
    <t xml:space="preserve">Dodávka a pokládka umělého trávníku 24 mm vč. vsypu křemičitým pískem, dle původního barevného rozvržení (např. Play Comfort) </t>
  </si>
  <si>
    <t>Částečná demontáž a zpětná montáž  oplocení pro potřebu dopravy materiálu a výměny obrubníků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</si>
</sst>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3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49" fontId="8" fillId="0" borderId="6" xfId="0" applyNumberFormat="1" applyFont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3" fontId="7" fillId="0" borderId="33" xfId="0" applyNumberFormat="1" applyFont="1" applyBorder="1" applyAlignment="1">
      <alignment vertical="center"/>
    </xf>
    <xf numFmtId="3" fontId="7" fillId="3" borderId="37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7" xfId="0" applyNumberFormat="1" applyFont="1" applyFill="1" applyBorder="1" applyAlignment="1">
      <alignment horizontal="center" vertical="center"/>
    </xf>
    <xf numFmtId="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0" fontId="18" fillId="0" borderId="0" xfId="0" applyFont="1" applyBorder="1" applyAlignment="1">
      <alignment horizontal="center" vertical="top" shrinkToFit="1"/>
    </xf>
    <xf numFmtId="164" fontId="18" fillId="0" borderId="0" xfId="0" applyNumberFormat="1" applyFont="1" applyBorder="1" applyAlignment="1">
      <alignment vertical="top" shrinkToFit="1"/>
    </xf>
    <xf numFmtId="4" fontId="18" fillId="0" borderId="0" xfId="0" applyNumberFormat="1" applyFont="1" applyBorder="1" applyAlignment="1">
      <alignment vertical="top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9" fillId="0" borderId="0" xfId="0" applyNumberFormat="1" applyFont="1" applyAlignment="1">
      <alignment wrapTex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4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164" fontId="16" fillId="4" borderId="0" xfId="0" applyNumberFormat="1" applyFont="1" applyFill="1" applyBorder="1" applyAlignment="1" applyProtection="1">
      <alignment vertical="top" shrinkToFit="1"/>
      <protection locked="0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49" fontId="18" fillId="0" borderId="0" xfId="0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49" fontId="8" fillId="0" borderId="18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49" fontId="8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0" fillId="0" borderId="32" xfId="0" applyNumberFormat="1" applyBorder="1" applyAlignment="1">
      <alignment vertical="center" wrapText="1"/>
    </xf>
    <xf numFmtId="4" fontId="8" fillId="0" borderId="32" xfId="0" applyNumberFormat="1" applyFon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18" xfId="0" applyBorder="1" applyAlignment="1">
      <alignment vertical="top"/>
    </xf>
    <xf numFmtId="0" fontId="16" fillId="0" borderId="18" xfId="0" applyNumberFormat="1" applyFont="1" applyBorder="1" applyAlignment="1">
      <alignment horizontal="left" vertical="top" wrapText="1"/>
    </xf>
    <xf numFmtId="0" fontId="16" fillId="0" borderId="18" xfId="0" applyNumberFormat="1" applyFont="1" applyBorder="1" applyAlignment="1">
      <alignment vertical="top" wrapText="1"/>
    </xf>
    <xf numFmtId="0" fontId="18" fillId="0" borderId="0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vertical="top" wrapText="1"/>
    </xf>
    <xf numFmtId="0" fontId="18" fillId="0" borderId="18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vertical="top" wrapText="1"/>
    </xf>
    <xf numFmtId="0" fontId="16" fillId="0" borderId="0" xfId="0" applyNumberFormat="1" applyFont="1" applyBorder="1" applyAlignment="1">
      <alignment horizontal="left" vertical="top" wrapText="1"/>
    </xf>
    <xf numFmtId="0" fontId="16" fillId="0" borderId="0" xfId="0" applyNumberFormat="1" applyFont="1" applyBorder="1" applyAlignment="1">
      <alignment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\ISRT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200" t="s">
        <v>39</v>
      </c>
      <c r="B2" s="200"/>
      <c r="C2" s="200"/>
      <c r="D2" s="200"/>
      <c r="E2" s="200"/>
      <c r="F2" s="200"/>
      <c r="G2" s="200"/>
    </row>
  </sheetData>
  <sheetProtection algorithmName="SHA-512" hashValue="EauodZ6Bv8piad84wTrzfVoeJH4F5tJ5CaoR3dnmmy9+9nDSflBxU3oOZ4ZSOjvrgnQ0b7PrrkcxC3rh9T9uJw==" saltValue="pUL86XopOXqfX3ysCyq2mg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6"/>
  <sheetViews>
    <sheetView showGridLines="0" topLeftCell="B11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201" t="s">
        <v>41</v>
      </c>
      <c r="C1" s="202"/>
      <c r="D1" s="202"/>
      <c r="E1" s="202"/>
      <c r="F1" s="202"/>
      <c r="G1" s="202"/>
      <c r="H1" s="202"/>
      <c r="I1" s="202"/>
      <c r="J1" s="203"/>
    </row>
    <row r="2" spans="1:15" ht="36" customHeight="1" x14ac:dyDescent="0.2">
      <c r="A2" s="2"/>
      <c r="B2" s="78" t="s">
        <v>22</v>
      </c>
      <c r="C2" s="79"/>
      <c r="D2" s="80" t="s">
        <v>49</v>
      </c>
      <c r="E2" s="210" t="s">
        <v>50</v>
      </c>
      <c r="F2" s="211"/>
      <c r="G2" s="211"/>
      <c r="H2" s="211"/>
      <c r="I2" s="211"/>
      <c r="J2" s="212"/>
      <c r="O2" s="1"/>
    </row>
    <row r="3" spans="1:15" ht="27" customHeight="1" x14ac:dyDescent="0.2">
      <c r="A3" s="2"/>
      <c r="B3" s="81" t="s">
        <v>47</v>
      </c>
      <c r="C3" s="79"/>
      <c r="D3" s="82" t="s">
        <v>45</v>
      </c>
      <c r="E3" s="213" t="s">
        <v>46</v>
      </c>
      <c r="F3" s="214"/>
      <c r="G3" s="214"/>
      <c r="H3" s="214"/>
      <c r="I3" s="214"/>
      <c r="J3" s="215"/>
    </row>
    <row r="4" spans="1:15" ht="23.25" customHeight="1" x14ac:dyDescent="0.2">
      <c r="A4" s="76">
        <v>21556</v>
      </c>
      <c r="B4" s="83" t="s">
        <v>48</v>
      </c>
      <c r="C4" s="84"/>
      <c r="D4" s="85" t="s">
        <v>43</v>
      </c>
      <c r="E4" s="223" t="s">
        <v>44</v>
      </c>
      <c r="F4" s="224"/>
      <c r="G4" s="224"/>
      <c r="H4" s="224"/>
      <c r="I4" s="224"/>
      <c r="J4" s="225"/>
    </row>
    <row r="5" spans="1:15" ht="24" customHeight="1" x14ac:dyDescent="0.2">
      <c r="A5" s="2"/>
      <c r="B5" s="31" t="s">
        <v>42</v>
      </c>
      <c r="D5" s="228" t="s">
        <v>51</v>
      </c>
      <c r="E5" s="229"/>
      <c r="F5" s="229"/>
      <c r="G5" s="229"/>
      <c r="H5" s="18" t="s">
        <v>40</v>
      </c>
      <c r="I5" s="86" t="s">
        <v>55</v>
      </c>
      <c r="J5" s="8"/>
    </row>
    <row r="6" spans="1:15" ht="15.75" customHeight="1" x14ac:dyDescent="0.2">
      <c r="A6" s="2"/>
      <c r="B6" s="28"/>
      <c r="C6" s="55"/>
      <c r="D6" s="230" t="s">
        <v>52</v>
      </c>
      <c r="E6" s="231"/>
      <c r="F6" s="231"/>
      <c r="G6" s="231"/>
      <c r="H6" s="18" t="s">
        <v>34</v>
      </c>
      <c r="I6" s="86" t="s">
        <v>56</v>
      </c>
      <c r="J6" s="8"/>
    </row>
    <row r="7" spans="1:15" ht="15.75" customHeight="1" x14ac:dyDescent="0.2">
      <c r="A7" s="2"/>
      <c r="B7" s="29"/>
      <c r="C7" s="56"/>
      <c r="D7" s="77" t="s">
        <v>54</v>
      </c>
      <c r="E7" s="232" t="s">
        <v>53</v>
      </c>
      <c r="F7" s="233"/>
      <c r="G7" s="233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217"/>
      <c r="E11" s="217"/>
      <c r="F11" s="217"/>
      <c r="G11" s="217"/>
      <c r="H11" s="18" t="s">
        <v>40</v>
      </c>
      <c r="I11" s="88"/>
      <c r="J11" s="8"/>
    </row>
    <row r="12" spans="1:15" ht="15.75" customHeight="1" x14ac:dyDescent="0.2">
      <c r="A12" s="2"/>
      <c r="B12" s="28"/>
      <c r="C12" s="55"/>
      <c r="D12" s="222"/>
      <c r="E12" s="222"/>
      <c r="F12" s="222"/>
      <c r="G12" s="222"/>
      <c r="H12" s="18" t="s">
        <v>34</v>
      </c>
      <c r="I12" s="88"/>
      <c r="J12" s="8"/>
    </row>
    <row r="13" spans="1:15" ht="15.75" customHeight="1" x14ac:dyDescent="0.2">
      <c r="A13" s="2"/>
      <c r="B13" s="29"/>
      <c r="C13" s="56"/>
      <c r="D13" s="87"/>
      <c r="E13" s="226"/>
      <c r="F13" s="227"/>
      <c r="G13" s="227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216"/>
      <c r="F15" s="216"/>
      <c r="G15" s="218"/>
      <c r="H15" s="218"/>
      <c r="I15" s="218" t="s">
        <v>29</v>
      </c>
      <c r="J15" s="219"/>
    </row>
    <row r="16" spans="1:15" ht="23.25" customHeight="1" x14ac:dyDescent="0.2">
      <c r="A16" s="141" t="s">
        <v>24</v>
      </c>
      <c r="B16" s="38" t="s">
        <v>24</v>
      </c>
      <c r="C16" s="62"/>
      <c r="D16" s="63"/>
      <c r="E16" s="207"/>
      <c r="F16" s="208"/>
      <c r="G16" s="207"/>
      <c r="H16" s="208"/>
      <c r="I16" s="207">
        <f>SUMIF(F50:F62,A16,I50:I62)+SUMIF(F50:F62,"PSU",I50:I62)</f>
        <v>0</v>
      </c>
      <c r="J16" s="209"/>
    </row>
    <row r="17" spans="1:10" ht="23.25" customHeight="1" x14ac:dyDescent="0.2">
      <c r="A17" s="141" t="s">
        <v>25</v>
      </c>
      <c r="B17" s="38" t="s">
        <v>25</v>
      </c>
      <c r="C17" s="62"/>
      <c r="D17" s="63"/>
      <c r="E17" s="207"/>
      <c r="F17" s="208"/>
      <c r="G17" s="207"/>
      <c r="H17" s="208"/>
      <c r="I17" s="207">
        <f>SUMIF(F50:F62,A17,I50:I62)</f>
        <v>0</v>
      </c>
      <c r="J17" s="209"/>
    </row>
    <row r="18" spans="1:10" ht="23.25" customHeight="1" x14ac:dyDescent="0.2">
      <c r="A18" s="141" t="s">
        <v>26</v>
      </c>
      <c r="B18" s="38" t="s">
        <v>26</v>
      </c>
      <c r="C18" s="62"/>
      <c r="D18" s="63"/>
      <c r="E18" s="207"/>
      <c r="F18" s="208"/>
      <c r="G18" s="207"/>
      <c r="H18" s="208"/>
      <c r="I18" s="207">
        <f>SUMIF(F50:F62,A18,I50:I62)</f>
        <v>0</v>
      </c>
      <c r="J18" s="209"/>
    </row>
    <row r="19" spans="1:10" ht="23.25" customHeight="1" x14ac:dyDescent="0.2">
      <c r="A19" s="141" t="s">
        <v>88</v>
      </c>
      <c r="B19" s="38" t="s">
        <v>27</v>
      </c>
      <c r="C19" s="62"/>
      <c r="D19" s="63"/>
      <c r="E19" s="207"/>
      <c r="F19" s="208"/>
      <c r="G19" s="207"/>
      <c r="H19" s="208"/>
      <c r="I19" s="207">
        <f>SUMIF(F50:F62,A19,I50:I62)</f>
        <v>0</v>
      </c>
      <c r="J19" s="209"/>
    </row>
    <row r="20" spans="1:10" ht="23.25" customHeight="1" x14ac:dyDescent="0.2">
      <c r="A20" s="141" t="s">
        <v>89</v>
      </c>
      <c r="B20" s="38" t="s">
        <v>28</v>
      </c>
      <c r="C20" s="62"/>
      <c r="D20" s="63"/>
      <c r="E20" s="207"/>
      <c r="F20" s="208"/>
      <c r="G20" s="207"/>
      <c r="H20" s="208"/>
      <c r="I20" s="207">
        <f>SUMIF(F50:F62,A20,I50:I62)</f>
        <v>0</v>
      </c>
      <c r="J20" s="209"/>
    </row>
    <row r="21" spans="1:10" ht="23.25" customHeight="1" x14ac:dyDescent="0.2">
      <c r="A21" s="2"/>
      <c r="B21" s="48" t="s">
        <v>29</v>
      </c>
      <c r="C21" s="64"/>
      <c r="D21" s="65"/>
      <c r="E21" s="220"/>
      <c r="F21" s="221"/>
      <c r="G21" s="220"/>
      <c r="H21" s="221"/>
      <c r="I21" s="220">
        <f>SUM(I16:J20)</f>
        <v>0</v>
      </c>
      <c r="J21" s="239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62"/>
      <c r="D23" s="63"/>
      <c r="E23" s="67">
        <v>15</v>
      </c>
      <c r="F23" s="39" t="s">
        <v>0</v>
      </c>
      <c r="G23" s="237">
        <f>ZakladDPHSniVypocet</f>
        <v>0</v>
      </c>
      <c r="H23" s="238"/>
      <c r="I23" s="238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62"/>
      <c r="D24" s="63"/>
      <c r="E24" s="67">
        <f>SazbaDPH1</f>
        <v>15</v>
      </c>
      <c r="F24" s="39" t="s">
        <v>0</v>
      </c>
      <c r="G24" s="235">
        <f>IF(A24&gt;50, ROUNDUP(A23, 0), ROUNDDOWN(A23, 0))</f>
        <v>0</v>
      </c>
      <c r="H24" s="236"/>
      <c r="I24" s="236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237">
        <f>ZakladDPHZaklVypocet</f>
        <v>0</v>
      </c>
      <c r="H25" s="238"/>
      <c r="I25" s="238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204">
        <f>IF(A26&gt;50, ROUNDUP(A25, 0), ROUNDDOWN(A25, 0))</f>
        <v>0</v>
      </c>
      <c r="H26" s="205"/>
      <c r="I26" s="205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206">
        <f>CenaCelkem-(ZakladDPHSni+DPHSni+ZakladDPHZakl+DPHZakl)</f>
        <v>0</v>
      </c>
      <c r="H27" s="206"/>
      <c r="I27" s="206"/>
      <c r="J27" s="41" t="str">
        <f t="shared" si="0"/>
        <v>CZK</v>
      </c>
    </row>
    <row r="28" spans="1:10" ht="27.75" hidden="1" customHeight="1" thickBot="1" x14ac:dyDescent="0.25">
      <c r="A28" s="2"/>
      <c r="B28" s="115" t="s">
        <v>23</v>
      </c>
      <c r="C28" s="116"/>
      <c r="D28" s="116"/>
      <c r="E28" s="117"/>
      <c r="F28" s="118"/>
      <c r="G28" s="241">
        <f>ZakladDPHSniVypocet+ZakladDPHZaklVypocet</f>
        <v>0</v>
      </c>
      <c r="H28" s="241"/>
      <c r="I28" s="241"/>
      <c r="J28" s="119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5" t="s">
        <v>35</v>
      </c>
      <c r="C29" s="120"/>
      <c r="D29" s="120"/>
      <c r="E29" s="120"/>
      <c r="F29" s="121"/>
      <c r="G29" s="240">
        <f>IF(A29&gt;50, ROUNDUP(A27, 0), ROUNDDOWN(A27, 0))</f>
        <v>0</v>
      </c>
      <c r="H29" s="240"/>
      <c r="I29" s="240"/>
      <c r="J29" s="122" t="s">
        <v>60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42"/>
      <c r="E34" s="243"/>
      <c r="G34" s="244"/>
      <c r="H34" s="245"/>
      <c r="I34" s="245"/>
      <c r="J34" s="25"/>
    </row>
    <row r="35" spans="1:10" ht="12.75" customHeight="1" x14ac:dyDescent="0.2">
      <c r="A35" s="2"/>
      <c r="B35" s="2"/>
      <c r="D35" s="234" t="s">
        <v>2</v>
      </c>
      <c r="E35" s="234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92" t="s">
        <v>16</v>
      </c>
      <c r="C37" s="93"/>
      <c r="D37" s="93"/>
      <c r="E37" s="93"/>
      <c r="F37" s="94"/>
      <c r="G37" s="94"/>
      <c r="H37" s="94"/>
      <c r="I37" s="94"/>
      <c r="J37" s="95"/>
    </row>
    <row r="38" spans="1:10" ht="25.5" hidden="1" customHeight="1" x14ac:dyDescent="0.2">
      <c r="A38" s="91" t="s">
        <v>37</v>
      </c>
      <c r="B38" s="96" t="s">
        <v>17</v>
      </c>
      <c r="C38" s="97" t="s">
        <v>5</v>
      </c>
      <c r="D38" s="97"/>
      <c r="E38" s="97"/>
      <c r="F38" s="98" t="str">
        <f>B23</f>
        <v>Základ pro sníženou DPH</v>
      </c>
      <c r="G38" s="98" t="str">
        <f>B25</f>
        <v>Základ pro základní DPH</v>
      </c>
      <c r="H38" s="99" t="s">
        <v>18</v>
      </c>
      <c r="I38" s="99" t="s">
        <v>1</v>
      </c>
      <c r="J38" s="100" t="s">
        <v>0</v>
      </c>
    </row>
    <row r="39" spans="1:10" ht="25.5" hidden="1" customHeight="1" x14ac:dyDescent="0.2">
      <c r="A39" s="91">
        <v>1</v>
      </c>
      <c r="B39" s="101" t="s">
        <v>57</v>
      </c>
      <c r="C39" s="246"/>
      <c r="D39" s="246"/>
      <c r="E39" s="246"/>
      <c r="F39" s="102">
        <f>'IO01 D.3.1 Pol'!AE90</f>
        <v>0</v>
      </c>
      <c r="G39" s="103">
        <f>'IO01 D.3.1 Pol'!AF90</f>
        <v>0</v>
      </c>
      <c r="H39" s="104">
        <f>(F39*SazbaDPH1/100)+(G39*SazbaDPH2/100)</f>
        <v>0</v>
      </c>
      <c r="I39" s="104">
        <f>F39+G39+H39</f>
        <v>0</v>
      </c>
      <c r="J39" s="105" t="str" cm="1">
        <f t="array" ref="J39">IF(CenaCelkemVypocet=0,"",I39/CenaCelkemVypocet*100)</f>
        <v/>
      </c>
    </row>
    <row r="40" spans="1:10" ht="25.5" hidden="1" customHeight="1" x14ac:dyDescent="0.2">
      <c r="A40" s="91">
        <v>2</v>
      </c>
      <c r="B40" s="106"/>
      <c r="C40" s="247" t="s">
        <v>58</v>
      </c>
      <c r="D40" s="247"/>
      <c r="E40" s="247"/>
      <c r="F40" s="107"/>
      <c r="G40" s="108"/>
      <c r="H40" s="108">
        <f>(F40*SazbaDPH1/100)+(G40*SazbaDPH2/100)</f>
        <v>0</v>
      </c>
      <c r="I40" s="108"/>
      <c r="J40" s="109"/>
    </row>
    <row r="41" spans="1:10" ht="25.5" hidden="1" customHeight="1" x14ac:dyDescent="0.2">
      <c r="A41" s="91">
        <v>2</v>
      </c>
      <c r="B41" s="106" t="s">
        <v>45</v>
      </c>
      <c r="C41" s="247" t="s">
        <v>46</v>
      </c>
      <c r="D41" s="247"/>
      <c r="E41" s="247"/>
      <c r="F41" s="107">
        <f>'IO01 D.3.1 Pol'!AE90</f>
        <v>0</v>
      </c>
      <c r="G41" s="108">
        <f>'IO01 D.3.1 Pol'!AF90</f>
        <v>0</v>
      </c>
      <c r="H41" s="108">
        <f>(F41*SazbaDPH1/100)+(G41*SazbaDPH2/100)</f>
        <v>0</v>
      </c>
      <c r="I41" s="108">
        <f>F41+G41+H41</f>
        <v>0</v>
      </c>
      <c r="J41" s="109" t="str" cm="1">
        <f t="array" ref="J41">IF(CenaCelkemVypocet=0,"",I41/CenaCelkemVypocet*100)</f>
        <v/>
      </c>
    </row>
    <row r="42" spans="1:10" ht="25.5" hidden="1" customHeight="1" x14ac:dyDescent="0.2">
      <c r="A42" s="91">
        <v>3</v>
      </c>
      <c r="B42" s="110" t="s">
        <v>43</v>
      </c>
      <c r="C42" s="246" t="s">
        <v>44</v>
      </c>
      <c r="D42" s="246"/>
      <c r="E42" s="246"/>
      <c r="F42" s="111">
        <f>'IO01 D.3.1 Pol'!AE90</f>
        <v>0</v>
      </c>
      <c r="G42" s="104">
        <f>'IO01 D.3.1 Pol'!AF90</f>
        <v>0</v>
      </c>
      <c r="H42" s="104">
        <f>(F42*SazbaDPH1/100)+(G42*SazbaDPH2/100)</f>
        <v>0</v>
      </c>
      <c r="I42" s="104">
        <f>F42+G42+H42</f>
        <v>0</v>
      </c>
      <c r="J42" s="105" t="str" cm="1">
        <f t="array" ref="J42">IF(CenaCelkemVypocet=0,"",I42/CenaCelkemVypocet*100)</f>
        <v/>
      </c>
    </row>
    <row r="43" spans="1:10" ht="25.5" hidden="1" customHeight="1" x14ac:dyDescent="0.2">
      <c r="A43" s="91"/>
      <c r="B43" s="248" t="s">
        <v>59</v>
      </c>
      <c r="C43" s="249"/>
      <c r="D43" s="249"/>
      <c r="E43" s="250"/>
      <c r="F43" s="112">
        <f>SUMIF(A39:A42,"=1",F39:F42)</f>
        <v>0</v>
      </c>
      <c r="G43" s="113">
        <f>SUMIF(A39:A42,"=1",G39:G42)</f>
        <v>0</v>
      </c>
      <c r="H43" s="113">
        <f>SUMIF(A39:A42,"=1",H39:H42)</f>
        <v>0</v>
      </c>
      <c r="I43" s="113">
        <f>SUMIF(A39:A42,"=1",I39:I42)</f>
        <v>0</v>
      </c>
      <c r="J43" s="114">
        <f>SUMIF(A39:A42,"=1",J39:J42)</f>
        <v>0</v>
      </c>
    </row>
    <row r="47" spans="1:10" ht="15.75" x14ac:dyDescent="0.25">
      <c r="B47" s="123" t="s">
        <v>61</v>
      </c>
    </row>
    <row r="49" spans="1:10" ht="25.5" customHeight="1" x14ac:dyDescent="0.2">
      <c r="A49" s="125"/>
      <c r="B49" s="128" t="s">
        <v>17</v>
      </c>
      <c r="C49" s="128" t="s">
        <v>5</v>
      </c>
      <c r="D49" s="129"/>
      <c r="E49" s="129"/>
      <c r="F49" s="130" t="s">
        <v>62</v>
      </c>
      <c r="G49" s="130"/>
      <c r="H49" s="130"/>
      <c r="I49" s="130" t="s">
        <v>29</v>
      </c>
      <c r="J49" s="130" t="s">
        <v>0</v>
      </c>
    </row>
    <row r="50" spans="1:10" ht="36.75" customHeight="1" x14ac:dyDescent="0.2">
      <c r="A50" s="126"/>
      <c r="B50" s="131" t="s">
        <v>63</v>
      </c>
      <c r="C50" s="251" t="s">
        <v>64</v>
      </c>
      <c r="D50" s="252"/>
      <c r="E50" s="252"/>
      <c r="F50" s="137" t="s">
        <v>24</v>
      </c>
      <c r="G50" s="138"/>
      <c r="H50" s="138"/>
      <c r="I50" s="138">
        <f>'IO01 D.3.1 Pol'!G8</f>
        <v>0</v>
      </c>
      <c r="J50" s="135" t="str">
        <f>IF(I63=0,"",I50/I63*100)</f>
        <v/>
      </c>
    </row>
    <row r="51" spans="1:10" ht="36.75" customHeight="1" x14ac:dyDescent="0.2">
      <c r="A51" s="126"/>
      <c r="B51" s="131" t="s">
        <v>65</v>
      </c>
      <c r="C51" s="251" t="s">
        <v>66</v>
      </c>
      <c r="D51" s="252"/>
      <c r="E51" s="252"/>
      <c r="F51" s="137" t="s">
        <v>24</v>
      </c>
      <c r="G51" s="138"/>
      <c r="H51" s="138"/>
      <c r="I51" s="138">
        <f>'IO01 D.3.1 Pol'!G23</f>
        <v>0</v>
      </c>
      <c r="J51" s="135" t="str">
        <f>IF(I63=0,"",I51/I63*100)</f>
        <v/>
      </c>
    </row>
    <row r="52" spans="1:10" ht="36.75" customHeight="1" x14ac:dyDescent="0.2">
      <c r="A52" s="126"/>
      <c r="B52" s="131" t="s">
        <v>67</v>
      </c>
      <c r="C52" s="251" t="s">
        <v>68</v>
      </c>
      <c r="D52" s="252"/>
      <c r="E52" s="252"/>
      <c r="F52" s="137" t="s">
        <v>24</v>
      </c>
      <c r="G52" s="138"/>
      <c r="H52" s="138"/>
      <c r="I52" s="138">
        <f>'IO01 D.3.1 Pol'!G26</f>
        <v>0</v>
      </c>
      <c r="J52" s="135" t="str">
        <f>IF(I63=0,"",I52/I63*100)</f>
        <v/>
      </c>
    </row>
    <row r="53" spans="1:10" ht="36.75" customHeight="1" x14ac:dyDescent="0.2">
      <c r="A53" s="126"/>
      <c r="B53" s="131" t="s">
        <v>69</v>
      </c>
      <c r="C53" s="251" t="s">
        <v>70</v>
      </c>
      <c r="D53" s="252"/>
      <c r="E53" s="252"/>
      <c r="F53" s="137" t="s">
        <v>24</v>
      </c>
      <c r="G53" s="138"/>
      <c r="H53" s="138"/>
      <c r="I53" s="138">
        <f>'IO01 D.3.1 Pol'!G29</f>
        <v>0</v>
      </c>
      <c r="J53" s="135" t="str">
        <f>IF(I63=0,"",I53/I63*100)</f>
        <v/>
      </c>
    </row>
    <row r="54" spans="1:10" ht="36.75" customHeight="1" x14ac:dyDescent="0.2">
      <c r="A54" s="126"/>
      <c r="B54" s="131" t="s">
        <v>71</v>
      </c>
      <c r="C54" s="251" t="s">
        <v>72</v>
      </c>
      <c r="D54" s="252"/>
      <c r="E54" s="252"/>
      <c r="F54" s="137" t="s">
        <v>24</v>
      </c>
      <c r="G54" s="138"/>
      <c r="H54" s="138"/>
      <c r="I54" s="138">
        <f>'IO01 D.3.1 Pol'!G31</f>
        <v>0</v>
      </c>
      <c r="J54" s="135" t="str">
        <f>IF(I63=0,"",I54/I63*100)</f>
        <v/>
      </c>
    </row>
    <row r="55" spans="1:10" ht="36.75" customHeight="1" x14ac:dyDescent="0.2">
      <c r="A55" s="126"/>
      <c r="B55" s="131" t="s">
        <v>73</v>
      </c>
      <c r="C55" s="251" t="s">
        <v>74</v>
      </c>
      <c r="D55" s="252"/>
      <c r="E55" s="252"/>
      <c r="F55" s="137" t="s">
        <v>24</v>
      </c>
      <c r="G55" s="138"/>
      <c r="H55" s="138"/>
      <c r="I55" s="138">
        <f>'IO01 D.3.1 Pol'!G49</f>
        <v>0</v>
      </c>
      <c r="J55" s="135" t="str">
        <f>IF(I63=0,"",I55/I63*100)</f>
        <v/>
      </c>
    </row>
    <row r="56" spans="1:10" ht="36.75" customHeight="1" x14ac:dyDescent="0.2">
      <c r="A56" s="126"/>
      <c r="B56" s="131" t="s">
        <v>75</v>
      </c>
      <c r="C56" s="251" t="s">
        <v>76</v>
      </c>
      <c r="D56" s="252"/>
      <c r="E56" s="252"/>
      <c r="F56" s="137" t="s">
        <v>24</v>
      </c>
      <c r="G56" s="138"/>
      <c r="H56" s="138"/>
      <c r="I56" s="138">
        <f>'IO01 D.3.1 Pol'!G53</f>
        <v>0</v>
      </c>
      <c r="J56" s="135" t="str">
        <f>IF(I63=0,"",I56/I63*100)</f>
        <v/>
      </c>
    </row>
    <row r="57" spans="1:10" ht="36.75" customHeight="1" x14ac:dyDescent="0.2">
      <c r="A57" s="126"/>
      <c r="B57" s="131" t="s">
        <v>77</v>
      </c>
      <c r="C57" s="251" t="s">
        <v>78</v>
      </c>
      <c r="D57" s="252"/>
      <c r="E57" s="252"/>
      <c r="F57" s="137" t="s">
        <v>24</v>
      </c>
      <c r="G57" s="138"/>
      <c r="H57" s="138"/>
      <c r="I57" s="138">
        <f>'IO01 D.3.1 Pol'!G58</f>
        <v>0</v>
      </c>
      <c r="J57" s="135" t="str">
        <f>IF(I63=0,"",I57/I63*100)</f>
        <v/>
      </c>
    </row>
    <row r="58" spans="1:10" ht="36.75" customHeight="1" x14ac:dyDescent="0.2">
      <c r="A58" s="126"/>
      <c r="B58" s="131" t="s">
        <v>79</v>
      </c>
      <c r="C58" s="251" t="s">
        <v>80</v>
      </c>
      <c r="D58" s="252"/>
      <c r="E58" s="252"/>
      <c r="F58" s="137" t="s">
        <v>24</v>
      </c>
      <c r="G58" s="138"/>
      <c r="H58" s="138"/>
      <c r="I58" s="138">
        <f>'IO01 D.3.1 Pol'!G63</f>
        <v>0</v>
      </c>
      <c r="J58" s="135" t="str">
        <f>IF(I63=0,"",I58/I63*100)</f>
        <v/>
      </c>
    </row>
    <row r="59" spans="1:10" ht="36.75" customHeight="1" x14ac:dyDescent="0.2">
      <c r="A59" s="126"/>
      <c r="B59" s="131" t="s">
        <v>81</v>
      </c>
      <c r="C59" s="251" t="s">
        <v>82</v>
      </c>
      <c r="D59" s="252"/>
      <c r="E59" s="252"/>
      <c r="F59" s="137" t="s">
        <v>24</v>
      </c>
      <c r="G59" s="138"/>
      <c r="H59" s="138"/>
      <c r="I59" s="138">
        <f>'IO01 D.3.1 Pol'!G69</f>
        <v>0</v>
      </c>
      <c r="J59" s="135" t="str">
        <f>IF(I63=0,"",I59/I63*100)</f>
        <v/>
      </c>
    </row>
    <row r="60" spans="1:10" ht="36.75" customHeight="1" x14ac:dyDescent="0.2">
      <c r="A60" s="126"/>
      <c r="B60" s="131" t="s">
        <v>83</v>
      </c>
      <c r="C60" s="251" t="s">
        <v>84</v>
      </c>
      <c r="D60" s="252"/>
      <c r="E60" s="252"/>
      <c r="F60" s="137" t="s">
        <v>25</v>
      </c>
      <c r="G60" s="138"/>
      <c r="H60" s="138"/>
      <c r="I60" s="138">
        <f>'IO01 D.3.1 Pol'!G71</f>
        <v>0</v>
      </c>
      <c r="J60" s="135" t="str">
        <f>IF(I63=0,"",I60/I63*100)</f>
        <v/>
      </c>
    </row>
    <row r="61" spans="1:10" ht="36.75" customHeight="1" x14ac:dyDescent="0.2">
      <c r="A61" s="126"/>
      <c r="B61" s="131" t="s">
        <v>85</v>
      </c>
      <c r="C61" s="251" t="s">
        <v>86</v>
      </c>
      <c r="D61" s="252"/>
      <c r="E61" s="252"/>
      <c r="F61" s="137" t="s">
        <v>87</v>
      </c>
      <c r="G61" s="138"/>
      <c r="H61" s="138"/>
      <c r="I61" s="138">
        <f>'IO01 D.3.1 Pol'!G75</f>
        <v>0</v>
      </c>
      <c r="J61" s="135" t="str">
        <f>IF(I63=0,"",I61/I63*100)</f>
        <v/>
      </c>
    </row>
    <row r="62" spans="1:10" ht="36.75" customHeight="1" x14ac:dyDescent="0.2">
      <c r="A62" s="126"/>
      <c r="B62" s="131" t="s">
        <v>88</v>
      </c>
      <c r="C62" s="251" t="s">
        <v>27</v>
      </c>
      <c r="D62" s="252"/>
      <c r="E62" s="252"/>
      <c r="F62" s="137" t="s">
        <v>88</v>
      </c>
      <c r="G62" s="138"/>
      <c r="H62" s="138"/>
      <c r="I62" s="138">
        <f>'IO01 D.3.1 Pol'!G85</f>
        <v>0</v>
      </c>
      <c r="J62" s="135" t="str">
        <f>IF(I63=0,"",I62/I63*100)</f>
        <v/>
      </c>
    </row>
    <row r="63" spans="1:10" ht="25.5" customHeight="1" x14ac:dyDescent="0.2">
      <c r="A63" s="127"/>
      <c r="B63" s="132" t="s">
        <v>1</v>
      </c>
      <c r="C63" s="133"/>
      <c r="D63" s="134"/>
      <c r="E63" s="134"/>
      <c r="F63" s="139"/>
      <c r="G63" s="140"/>
      <c r="H63" s="140"/>
      <c r="I63" s="140">
        <f>SUM(I50:I62)</f>
        <v>0</v>
      </c>
      <c r="J63" s="136">
        <f>SUM(J50:J62)</f>
        <v>0</v>
      </c>
    </row>
    <row r="64" spans="1:10" x14ac:dyDescent="0.2">
      <c r="F64" s="89"/>
      <c r="G64" s="89"/>
      <c r="H64" s="89"/>
      <c r="I64" s="89"/>
      <c r="J64" s="90"/>
    </row>
    <row r="65" spans="6:10" x14ac:dyDescent="0.2">
      <c r="F65" s="89"/>
      <c r="G65" s="89"/>
      <c r="H65" s="89"/>
      <c r="I65" s="89"/>
      <c r="J65" s="90"/>
    </row>
    <row r="66" spans="6:10" x14ac:dyDescent="0.2">
      <c r="F66" s="89"/>
      <c r="G66" s="89"/>
      <c r="H66" s="89"/>
      <c r="I66" s="89"/>
      <c r="J66" s="90"/>
    </row>
  </sheetData>
  <sheetProtection algorithmName="SHA-512" hashValue="nvh01tWW7d5EenqX+urq9FdmoTvMjVxX+vgIeXCB9PY752FwrTTzihkbvCz3/lXtIqbRqENYHEQxWfo68qOiLg==" saltValue="7qMQbt5zwuYPeDPQ5P7z9A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9">
    <mergeCell ref="C60:E60"/>
    <mergeCell ref="C61:E61"/>
    <mergeCell ref="C62:E62"/>
    <mergeCell ref="C55:E55"/>
    <mergeCell ref="C56:E56"/>
    <mergeCell ref="C57:E57"/>
    <mergeCell ref="C58:E58"/>
    <mergeCell ref="C59:E59"/>
    <mergeCell ref="C50:E50"/>
    <mergeCell ref="C51:E51"/>
    <mergeCell ref="C52:E52"/>
    <mergeCell ref="C53:E53"/>
    <mergeCell ref="C54:E54"/>
    <mergeCell ref="C39:E39"/>
    <mergeCell ref="C40:E40"/>
    <mergeCell ref="C41:E41"/>
    <mergeCell ref="C42:E42"/>
    <mergeCell ref="B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53" t="s">
        <v>6</v>
      </c>
      <c r="B1" s="253"/>
      <c r="C1" s="254"/>
      <c r="D1" s="253"/>
      <c r="E1" s="253"/>
      <c r="F1" s="253"/>
      <c r="G1" s="253"/>
    </row>
    <row r="2" spans="1:7" ht="24.95" customHeight="1" x14ac:dyDescent="0.2">
      <c r="A2" s="50" t="s">
        <v>7</v>
      </c>
      <c r="B2" s="49"/>
      <c r="C2" s="255"/>
      <c r="D2" s="255"/>
      <c r="E2" s="255"/>
      <c r="F2" s="255"/>
      <c r="G2" s="256"/>
    </row>
    <row r="3" spans="1:7" ht="24.95" customHeight="1" x14ac:dyDescent="0.2">
      <c r="A3" s="50" t="s">
        <v>8</v>
      </c>
      <c r="B3" s="49"/>
      <c r="C3" s="255"/>
      <c r="D3" s="255"/>
      <c r="E3" s="255"/>
      <c r="F3" s="255"/>
      <c r="G3" s="256"/>
    </row>
    <row r="4" spans="1:7" ht="24.95" customHeight="1" x14ac:dyDescent="0.2">
      <c r="A4" s="50" t="s">
        <v>9</v>
      </c>
      <c r="B4" s="49"/>
      <c r="C4" s="255"/>
      <c r="D4" s="255"/>
      <c r="E4" s="255"/>
      <c r="F4" s="255"/>
      <c r="G4" s="256"/>
    </row>
    <row r="5" spans="1:7" x14ac:dyDescent="0.2">
      <c r="B5" s="4"/>
      <c r="C5" s="5"/>
      <c r="D5" s="6"/>
    </row>
  </sheetData>
  <sheetProtection algorithmName="SHA-512" hashValue="gRNqOdgIIFenaCFr3LuOYyCtg2KHud09Pu9wRnvGZIPPcZeDf6dKCno/c1G2tS4R17Rd535ckr529nfgakBOeQ==" saltValue="FAosSUQdCbp3eWnTZu6WBA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4999"/>
  <sheetViews>
    <sheetView tabSelected="1" workbookViewId="0">
      <pane ySplit="7" topLeftCell="A52" activePane="bottomLeft" state="frozen"/>
      <selection pane="bottomLeft" activeCell="AA67" sqref="AA67"/>
    </sheetView>
  </sheetViews>
  <sheetFormatPr defaultRowHeight="12.75" outlineLevelRow="1" x14ac:dyDescent="0.2"/>
  <cols>
    <col min="1" max="1" width="3.42578125" customWidth="1"/>
    <col min="2" max="2" width="12.5703125" style="124" customWidth="1"/>
    <col min="3" max="3" width="63.28515625" style="12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7" t="s">
        <v>90</v>
      </c>
      <c r="B1" s="257"/>
      <c r="C1" s="257"/>
      <c r="D1" s="257"/>
      <c r="E1" s="257"/>
      <c r="F1" s="257"/>
      <c r="G1" s="257"/>
      <c r="AG1" t="s">
        <v>91</v>
      </c>
    </row>
    <row r="2" spans="1:60" ht="24.95" customHeight="1" x14ac:dyDescent="0.2">
      <c r="A2" s="142" t="s">
        <v>7</v>
      </c>
      <c r="B2" s="49" t="s">
        <v>49</v>
      </c>
      <c r="C2" s="258" t="s">
        <v>50</v>
      </c>
      <c r="D2" s="259"/>
      <c r="E2" s="259"/>
      <c r="F2" s="259"/>
      <c r="G2" s="260"/>
      <c r="AG2" t="s">
        <v>92</v>
      </c>
    </row>
    <row r="3" spans="1:60" ht="24.95" customHeight="1" x14ac:dyDescent="0.2">
      <c r="A3" s="142" t="s">
        <v>8</v>
      </c>
      <c r="B3" s="49" t="s">
        <v>45</v>
      </c>
      <c r="C3" s="258" t="s">
        <v>46</v>
      </c>
      <c r="D3" s="259"/>
      <c r="E3" s="259"/>
      <c r="F3" s="259"/>
      <c r="G3" s="260"/>
      <c r="AC3" s="124" t="s">
        <v>93</v>
      </c>
      <c r="AG3" t="s">
        <v>94</v>
      </c>
    </row>
    <row r="4" spans="1:60" ht="24.95" customHeight="1" x14ac:dyDescent="0.2">
      <c r="A4" s="143" t="s">
        <v>9</v>
      </c>
      <c r="B4" s="144" t="s">
        <v>43</v>
      </c>
      <c r="C4" s="261" t="s">
        <v>44</v>
      </c>
      <c r="D4" s="262"/>
      <c r="E4" s="262"/>
      <c r="F4" s="262"/>
      <c r="G4" s="263"/>
      <c r="AG4" t="s">
        <v>95</v>
      </c>
    </row>
    <row r="5" spans="1:60" x14ac:dyDescent="0.2">
      <c r="D5" s="10"/>
    </row>
    <row r="6" spans="1:60" ht="38.25" x14ac:dyDescent="0.2">
      <c r="A6" s="146" t="s">
        <v>96</v>
      </c>
      <c r="B6" s="148" t="s">
        <v>97</v>
      </c>
      <c r="C6" s="148" t="s">
        <v>98</v>
      </c>
      <c r="D6" s="147" t="s">
        <v>99</v>
      </c>
      <c r="E6" s="146" t="s">
        <v>100</v>
      </c>
      <c r="F6" s="145" t="s">
        <v>101</v>
      </c>
      <c r="G6" s="146" t="s">
        <v>29</v>
      </c>
      <c r="H6" s="149" t="s">
        <v>30</v>
      </c>
      <c r="I6" s="149" t="s">
        <v>102</v>
      </c>
      <c r="J6" s="149" t="s">
        <v>31</v>
      </c>
      <c r="K6" s="149" t="s">
        <v>103</v>
      </c>
      <c r="L6" s="149" t="s">
        <v>104</v>
      </c>
      <c r="M6" s="149" t="s">
        <v>105</v>
      </c>
      <c r="N6" s="149" t="s">
        <v>106</v>
      </c>
      <c r="O6" s="149" t="s">
        <v>107</v>
      </c>
      <c r="P6" s="149" t="s">
        <v>108</v>
      </c>
      <c r="Q6" s="149" t="s">
        <v>109</v>
      </c>
      <c r="R6" s="149" t="s">
        <v>110</v>
      </c>
      <c r="S6" s="149" t="s">
        <v>111</v>
      </c>
      <c r="T6" s="149" t="s">
        <v>112</v>
      </c>
      <c r="U6" s="149" t="s">
        <v>113</v>
      </c>
      <c r="V6" s="149" t="s">
        <v>114</v>
      </c>
      <c r="W6" s="149" t="s">
        <v>115</v>
      </c>
      <c r="X6" s="149" t="s">
        <v>116</v>
      </c>
    </row>
    <row r="7" spans="1:60" hidden="1" x14ac:dyDescent="0.2">
      <c r="A7" s="3"/>
      <c r="B7" s="4"/>
      <c r="C7" s="4"/>
      <c r="D7" s="6"/>
      <c r="E7" s="151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</row>
    <row r="8" spans="1:60" x14ac:dyDescent="0.2">
      <c r="A8" s="168" t="s">
        <v>117</v>
      </c>
      <c r="B8" s="169" t="s">
        <v>63</v>
      </c>
      <c r="C8" s="191" t="s">
        <v>64</v>
      </c>
      <c r="D8" s="170"/>
      <c r="E8" s="171"/>
      <c r="F8" s="172"/>
      <c r="G8" s="172">
        <f>SUMIF(AG9:AG22,"&lt;&gt;NOR",G9:G22)</f>
        <v>0</v>
      </c>
      <c r="H8" s="172"/>
      <c r="I8" s="172">
        <f>SUM(I9:I22)</f>
        <v>0</v>
      </c>
      <c r="J8" s="172"/>
      <c r="K8" s="172">
        <f>SUM(K9:K22)</f>
        <v>0</v>
      </c>
      <c r="L8" s="172"/>
      <c r="M8" s="172">
        <f>SUM(M9:M22)</f>
        <v>0</v>
      </c>
      <c r="N8" s="172"/>
      <c r="O8" s="172">
        <f>SUM(O9:O22)</f>
        <v>17.850000000000001</v>
      </c>
      <c r="P8" s="172"/>
      <c r="Q8" s="172">
        <f>SUM(Q9:Q22)</f>
        <v>26.4</v>
      </c>
      <c r="R8" s="172"/>
      <c r="S8" s="172"/>
      <c r="T8" s="173"/>
      <c r="U8" s="167"/>
      <c r="V8" s="167">
        <f>SUM(V9:V22)</f>
        <v>43.1</v>
      </c>
      <c r="W8" s="167"/>
      <c r="X8" s="167"/>
      <c r="AG8" t="s">
        <v>118</v>
      </c>
    </row>
    <row r="9" spans="1:60" outlineLevel="1" x14ac:dyDescent="0.2">
      <c r="A9" s="174">
        <v>1</v>
      </c>
      <c r="B9" s="175" t="s">
        <v>119</v>
      </c>
      <c r="C9" s="192" t="s">
        <v>120</v>
      </c>
      <c r="D9" s="176" t="s">
        <v>121</v>
      </c>
      <c r="E9" s="177">
        <v>120</v>
      </c>
      <c r="F9" s="178"/>
      <c r="G9" s="179">
        <f>ROUND(E9*F9,2)</f>
        <v>0</v>
      </c>
      <c r="H9" s="178"/>
      <c r="I9" s="179">
        <f>ROUND(E9*H9,2)</f>
        <v>0</v>
      </c>
      <c r="J9" s="178"/>
      <c r="K9" s="179">
        <f>ROUND(E9*J9,2)</f>
        <v>0</v>
      </c>
      <c r="L9" s="179">
        <v>21</v>
      </c>
      <c r="M9" s="179">
        <f>G9*(1+L9/100)</f>
        <v>0</v>
      </c>
      <c r="N9" s="179">
        <v>0</v>
      </c>
      <c r="O9" s="179">
        <f>ROUND(E9*N9,2)</f>
        <v>0</v>
      </c>
      <c r="P9" s="179">
        <v>0.22</v>
      </c>
      <c r="Q9" s="179">
        <f>ROUND(E9*P9,2)</f>
        <v>26.4</v>
      </c>
      <c r="R9" s="179" t="s">
        <v>122</v>
      </c>
      <c r="S9" s="179" t="s">
        <v>123</v>
      </c>
      <c r="T9" s="180" t="s">
        <v>124</v>
      </c>
      <c r="U9" s="160">
        <v>0.14299999999999999</v>
      </c>
      <c r="V9" s="160">
        <f>ROUND(E9*U9,2)</f>
        <v>17.16</v>
      </c>
      <c r="W9" s="160"/>
      <c r="X9" s="160" t="s">
        <v>125</v>
      </c>
      <c r="Y9" s="150"/>
      <c r="Z9" s="150"/>
      <c r="AA9" s="150"/>
      <c r="AB9" s="150"/>
      <c r="AC9" s="150"/>
      <c r="AD9" s="150"/>
      <c r="AE9" s="150"/>
      <c r="AF9" s="150"/>
      <c r="AG9" s="150" t="s">
        <v>126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outlineLevel="1" x14ac:dyDescent="0.2">
      <c r="A10" s="157"/>
      <c r="B10" s="158"/>
      <c r="C10" s="265" t="s">
        <v>127</v>
      </c>
      <c r="D10" s="266"/>
      <c r="E10" s="266"/>
      <c r="F10" s="266"/>
      <c r="G10" s="266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60"/>
      <c r="Y10" s="150"/>
      <c r="Z10" s="150"/>
      <c r="AA10" s="150"/>
      <c r="AB10" s="150"/>
      <c r="AC10" s="150"/>
      <c r="AD10" s="150"/>
      <c r="AE10" s="150"/>
      <c r="AF10" s="150"/>
      <c r="AG10" s="150" t="s">
        <v>128</v>
      </c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81" t="str">
        <f>C10</f>
        <v>s vybouráním lože, s přemístěním hmot na skládku na vzdálenost do 3 m nebo naložením na dopravní prostředek</v>
      </c>
      <c r="BB10" s="150"/>
      <c r="BC10" s="150"/>
      <c r="BD10" s="150"/>
      <c r="BE10" s="150"/>
      <c r="BF10" s="150"/>
      <c r="BG10" s="150"/>
      <c r="BH10" s="150"/>
    </row>
    <row r="11" spans="1:60" outlineLevel="1" x14ac:dyDescent="0.2">
      <c r="A11" s="157"/>
      <c r="B11" s="158"/>
      <c r="C11" s="193" t="s">
        <v>129</v>
      </c>
      <c r="D11" s="162"/>
      <c r="E11" s="163">
        <v>120</v>
      </c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60"/>
      <c r="Y11" s="150"/>
      <c r="Z11" s="150"/>
      <c r="AA11" s="150"/>
      <c r="AB11" s="150"/>
      <c r="AC11" s="150"/>
      <c r="AD11" s="150"/>
      <c r="AE11" s="150"/>
      <c r="AF11" s="150"/>
      <c r="AG11" s="150" t="s">
        <v>130</v>
      </c>
      <c r="AH11" s="150">
        <v>0</v>
      </c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</row>
    <row r="12" spans="1:60" outlineLevel="1" x14ac:dyDescent="0.2">
      <c r="A12" s="174">
        <v>2</v>
      </c>
      <c r="B12" s="175" t="s">
        <v>131</v>
      </c>
      <c r="C12" s="192" t="s">
        <v>132</v>
      </c>
      <c r="D12" s="176" t="s">
        <v>133</v>
      </c>
      <c r="E12" s="177">
        <v>0.8</v>
      </c>
      <c r="F12" s="178"/>
      <c r="G12" s="179">
        <f>ROUND(E12*F12,2)</f>
        <v>0</v>
      </c>
      <c r="H12" s="178"/>
      <c r="I12" s="179">
        <f>ROUND(E12*H12,2)</f>
        <v>0</v>
      </c>
      <c r="J12" s="178"/>
      <c r="K12" s="179">
        <f>ROUND(E12*J12,2)</f>
        <v>0</v>
      </c>
      <c r="L12" s="179">
        <v>21</v>
      </c>
      <c r="M12" s="179">
        <f>G12*(1+L12/100)</f>
        <v>0</v>
      </c>
      <c r="N12" s="179">
        <v>0</v>
      </c>
      <c r="O12" s="179">
        <f>ROUND(E12*N12,2)</f>
        <v>0</v>
      </c>
      <c r="P12" s="179">
        <v>0</v>
      </c>
      <c r="Q12" s="179">
        <f>ROUND(E12*P12,2)</f>
        <v>0</v>
      </c>
      <c r="R12" s="179" t="s">
        <v>134</v>
      </c>
      <c r="S12" s="179" t="s">
        <v>123</v>
      </c>
      <c r="T12" s="180" t="s">
        <v>124</v>
      </c>
      <c r="U12" s="160">
        <v>3.5329999999999999</v>
      </c>
      <c r="V12" s="160">
        <f>ROUND(E12*U12,2)</f>
        <v>2.83</v>
      </c>
      <c r="W12" s="160"/>
      <c r="X12" s="160" t="s">
        <v>125</v>
      </c>
      <c r="Y12" s="150"/>
      <c r="Z12" s="150"/>
      <c r="AA12" s="150"/>
      <c r="AB12" s="150"/>
      <c r="AC12" s="150"/>
      <c r="AD12" s="150"/>
      <c r="AE12" s="150"/>
      <c r="AF12" s="150"/>
      <c r="AG12" s="150" t="s">
        <v>126</v>
      </c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</row>
    <row r="13" spans="1:60" outlineLevel="1" x14ac:dyDescent="0.2">
      <c r="A13" s="157"/>
      <c r="B13" s="158"/>
      <c r="C13" s="265" t="s">
        <v>135</v>
      </c>
      <c r="D13" s="266"/>
      <c r="E13" s="266"/>
      <c r="F13" s="266"/>
      <c r="G13" s="266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  <c r="U13" s="160"/>
      <c r="V13" s="160"/>
      <c r="W13" s="160"/>
      <c r="X13" s="160"/>
      <c r="Y13" s="150"/>
      <c r="Z13" s="150"/>
      <c r="AA13" s="150"/>
      <c r="AB13" s="150"/>
      <c r="AC13" s="150"/>
      <c r="AD13" s="150"/>
      <c r="AE13" s="150"/>
      <c r="AF13" s="150"/>
      <c r="AG13" s="150" t="s">
        <v>128</v>
      </c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</row>
    <row r="14" spans="1:60" outlineLevel="1" x14ac:dyDescent="0.2">
      <c r="A14" s="157"/>
      <c r="B14" s="158"/>
      <c r="C14" s="193" t="s">
        <v>136</v>
      </c>
      <c r="D14" s="162"/>
      <c r="E14" s="163">
        <v>0.8</v>
      </c>
      <c r="F14" s="160"/>
      <c r="G14" s="160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60"/>
      <c r="Y14" s="150"/>
      <c r="Z14" s="150"/>
      <c r="AA14" s="150"/>
      <c r="AB14" s="150"/>
      <c r="AC14" s="150"/>
      <c r="AD14" s="150"/>
      <c r="AE14" s="150"/>
      <c r="AF14" s="150"/>
      <c r="AG14" s="150" t="s">
        <v>130</v>
      </c>
      <c r="AH14" s="150">
        <v>5</v>
      </c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</row>
    <row r="15" spans="1:60" outlineLevel="1" x14ac:dyDescent="0.2">
      <c r="A15" s="174">
        <v>3</v>
      </c>
      <c r="B15" s="175" t="s">
        <v>137</v>
      </c>
      <c r="C15" s="192" t="s">
        <v>138</v>
      </c>
      <c r="D15" s="176" t="s">
        <v>133</v>
      </c>
      <c r="E15" s="177">
        <v>0.8</v>
      </c>
      <c r="F15" s="178"/>
      <c r="G15" s="179">
        <f>ROUND(E15*F15,2)</f>
        <v>0</v>
      </c>
      <c r="H15" s="178"/>
      <c r="I15" s="179">
        <f>ROUND(E15*H15,2)</f>
        <v>0</v>
      </c>
      <c r="J15" s="178"/>
      <c r="K15" s="179">
        <f>ROUND(E15*J15,2)</f>
        <v>0</v>
      </c>
      <c r="L15" s="179">
        <v>21</v>
      </c>
      <c r="M15" s="179">
        <f>G15*(1+L15/100)</f>
        <v>0</v>
      </c>
      <c r="N15" s="179">
        <v>0</v>
      </c>
      <c r="O15" s="179">
        <f>ROUND(E15*N15,2)</f>
        <v>0</v>
      </c>
      <c r="P15" s="179">
        <v>0</v>
      </c>
      <c r="Q15" s="179">
        <f>ROUND(E15*P15,2)</f>
        <v>0</v>
      </c>
      <c r="R15" s="179" t="s">
        <v>134</v>
      </c>
      <c r="S15" s="179" t="s">
        <v>123</v>
      </c>
      <c r="T15" s="180" t="s">
        <v>124</v>
      </c>
      <c r="U15" s="160">
        <v>7.3999999999999996E-2</v>
      </c>
      <c r="V15" s="160">
        <f>ROUND(E15*U15,2)</f>
        <v>0.06</v>
      </c>
      <c r="W15" s="160"/>
      <c r="X15" s="160" t="s">
        <v>125</v>
      </c>
      <c r="Y15" s="150"/>
      <c r="Z15" s="150"/>
      <c r="AA15" s="150"/>
      <c r="AB15" s="150"/>
      <c r="AC15" s="150"/>
      <c r="AD15" s="150"/>
      <c r="AE15" s="150"/>
      <c r="AF15" s="150"/>
      <c r="AG15" s="150" t="s">
        <v>126</v>
      </c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</row>
    <row r="16" spans="1:60" outlineLevel="1" x14ac:dyDescent="0.2">
      <c r="A16" s="157"/>
      <c r="B16" s="158"/>
      <c r="C16" s="265" t="s">
        <v>139</v>
      </c>
      <c r="D16" s="266"/>
      <c r="E16" s="266"/>
      <c r="F16" s="266"/>
      <c r="G16" s="266"/>
      <c r="H16" s="160"/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60"/>
      <c r="Y16" s="150"/>
      <c r="Z16" s="150"/>
      <c r="AA16" s="150"/>
      <c r="AB16" s="150"/>
      <c r="AC16" s="150"/>
      <c r="AD16" s="150"/>
      <c r="AE16" s="150"/>
      <c r="AF16" s="150"/>
      <c r="AG16" s="150" t="s">
        <v>128</v>
      </c>
      <c r="AH16" s="150"/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</row>
    <row r="17" spans="1:60" outlineLevel="1" x14ac:dyDescent="0.2">
      <c r="A17" s="157"/>
      <c r="B17" s="158"/>
      <c r="C17" s="267" t="s">
        <v>140</v>
      </c>
      <c r="D17" s="268"/>
      <c r="E17" s="268"/>
      <c r="F17" s="268"/>
      <c r="G17" s="268"/>
      <c r="H17" s="160"/>
      <c r="I17" s="160"/>
      <c r="J17" s="160"/>
      <c r="K17" s="160"/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0"/>
      <c r="W17" s="160"/>
      <c r="X17" s="160"/>
      <c r="Y17" s="150"/>
      <c r="Z17" s="150"/>
      <c r="AA17" s="150"/>
      <c r="AB17" s="150"/>
      <c r="AC17" s="150"/>
      <c r="AD17" s="150"/>
      <c r="AE17" s="150"/>
      <c r="AF17" s="150"/>
      <c r="AG17" s="150" t="s">
        <v>141</v>
      </c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</row>
    <row r="18" spans="1:60" outlineLevel="1" x14ac:dyDescent="0.2">
      <c r="A18" s="157"/>
      <c r="B18" s="158"/>
      <c r="C18" s="193" t="s">
        <v>142</v>
      </c>
      <c r="D18" s="162"/>
      <c r="E18" s="163">
        <v>0.8</v>
      </c>
      <c r="F18" s="160"/>
      <c r="G18" s="160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60"/>
      <c r="Y18" s="150"/>
      <c r="Z18" s="150"/>
      <c r="AA18" s="150"/>
      <c r="AB18" s="150"/>
      <c r="AC18" s="150"/>
      <c r="AD18" s="150"/>
      <c r="AE18" s="150"/>
      <c r="AF18" s="150"/>
      <c r="AG18" s="150" t="s">
        <v>130</v>
      </c>
      <c r="AH18" s="150">
        <v>5</v>
      </c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</row>
    <row r="19" spans="1:60" outlineLevel="1" x14ac:dyDescent="0.2">
      <c r="A19" s="174">
        <v>4</v>
      </c>
      <c r="B19" s="175" t="s">
        <v>143</v>
      </c>
      <c r="C19" s="192" t="s">
        <v>144</v>
      </c>
      <c r="D19" s="176" t="s">
        <v>133</v>
      </c>
      <c r="E19" s="177">
        <v>3</v>
      </c>
      <c r="F19" s="178"/>
      <c r="G19" s="179">
        <f>ROUND(E19*F19,2)</f>
        <v>0</v>
      </c>
      <c r="H19" s="178"/>
      <c r="I19" s="179">
        <f>ROUND(E19*H19,2)</f>
        <v>0</v>
      </c>
      <c r="J19" s="178"/>
      <c r="K19" s="179">
        <f>ROUND(E19*J19,2)</f>
        <v>0</v>
      </c>
      <c r="L19" s="179">
        <v>21</v>
      </c>
      <c r="M19" s="179">
        <f>G19*(1+L19/100)</f>
        <v>0</v>
      </c>
      <c r="N19" s="179">
        <v>1.7</v>
      </c>
      <c r="O19" s="179">
        <f>ROUND(E19*N19,2)</f>
        <v>5.0999999999999996</v>
      </c>
      <c r="P19" s="179">
        <v>0</v>
      </c>
      <c r="Q19" s="179">
        <f>ROUND(E19*P19,2)</f>
        <v>0</v>
      </c>
      <c r="R19" s="179"/>
      <c r="S19" s="179" t="s">
        <v>145</v>
      </c>
      <c r="T19" s="180" t="s">
        <v>146</v>
      </c>
      <c r="U19" s="160">
        <v>2.1949999999999998</v>
      </c>
      <c r="V19" s="160">
        <f>ROUND(E19*U19,2)</f>
        <v>6.59</v>
      </c>
      <c r="W19" s="160"/>
      <c r="X19" s="160" t="s">
        <v>125</v>
      </c>
      <c r="Y19" s="150"/>
      <c r="Z19" s="150"/>
      <c r="AA19" s="150"/>
      <c r="AB19" s="150"/>
      <c r="AC19" s="150"/>
      <c r="AD19" s="150"/>
      <c r="AE19" s="150"/>
      <c r="AF19" s="150"/>
      <c r="AG19" s="150" t="s">
        <v>126</v>
      </c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</row>
    <row r="20" spans="1:60" outlineLevel="1" x14ac:dyDescent="0.2">
      <c r="A20" s="157"/>
      <c r="B20" s="158"/>
      <c r="C20" s="193" t="s">
        <v>147</v>
      </c>
      <c r="D20" s="162"/>
      <c r="E20" s="163">
        <v>3</v>
      </c>
      <c r="F20" s="160"/>
      <c r="G20" s="160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60"/>
      <c r="Y20" s="150"/>
      <c r="Z20" s="150"/>
      <c r="AA20" s="150"/>
      <c r="AB20" s="150"/>
      <c r="AC20" s="150"/>
      <c r="AD20" s="150"/>
      <c r="AE20" s="150"/>
      <c r="AF20" s="150"/>
      <c r="AG20" s="150" t="s">
        <v>130</v>
      </c>
      <c r="AH20" s="150">
        <v>0</v>
      </c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</row>
    <row r="21" spans="1:60" outlineLevel="1" x14ac:dyDescent="0.2">
      <c r="A21" s="174">
        <v>5</v>
      </c>
      <c r="B21" s="175" t="s">
        <v>148</v>
      </c>
      <c r="C21" s="192" t="s">
        <v>149</v>
      </c>
      <c r="D21" s="176" t="s">
        <v>133</v>
      </c>
      <c r="E21" s="177">
        <v>7.5</v>
      </c>
      <c r="F21" s="178"/>
      <c r="G21" s="179">
        <f>ROUND(E21*F21,2)</f>
        <v>0</v>
      </c>
      <c r="H21" s="178"/>
      <c r="I21" s="179">
        <f>ROUND(E21*H21,2)</f>
        <v>0</v>
      </c>
      <c r="J21" s="178"/>
      <c r="K21" s="179">
        <f>ROUND(E21*J21,2)</f>
        <v>0</v>
      </c>
      <c r="L21" s="179">
        <v>21</v>
      </c>
      <c r="M21" s="179">
        <f>G21*(1+L21/100)</f>
        <v>0</v>
      </c>
      <c r="N21" s="179">
        <v>1.7</v>
      </c>
      <c r="O21" s="179">
        <f>ROUND(E21*N21,2)</f>
        <v>12.75</v>
      </c>
      <c r="P21" s="179">
        <v>0</v>
      </c>
      <c r="Q21" s="179">
        <f>ROUND(E21*P21,2)</f>
        <v>0</v>
      </c>
      <c r="R21" s="179"/>
      <c r="S21" s="179" t="s">
        <v>145</v>
      </c>
      <c r="T21" s="180" t="s">
        <v>146</v>
      </c>
      <c r="U21" s="160">
        <v>2.1949999999999998</v>
      </c>
      <c r="V21" s="160">
        <f>ROUND(E21*U21,2)</f>
        <v>16.46</v>
      </c>
      <c r="W21" s="160"/>
      <c r="X21" s="160" t="s">
        <v>125</v>
      </c>
      <c r="Y21" s="150"/>
      <c r="Z21" s="150"/>
      <c r="AA21" s="150"/>
      <c r="AB21" s="150"/>
      <c r="AC21" s="150"/>
      <c r="AD21" s="150"/>
      <c r="AE21" s="150"/>
      <c r="AF21" s="150"/>
      <c r="AG21" s="150" t="s">
        <v>126</v>
      </c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</row>
    <row r="22" spans="1:60" outlineLevel="1" x14ac:dyDescent="0.2">
      <c r="A22" s="157"/>
      <c r="B22" s="158"/>
      <c r="C22" s="193" t="s">
        <v>150</v>
      </c>
      <c r="D22" s="162"/>
      <c r="E22" s="163">
        <v>7.5</v>
      </c>
      <c r="F22" s="160"/>
      <c r="G22" s="160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60"/>
      <c r="Y22" s="150"/>
      <c r="Z22" s="150"/>
      <c r="AA22" s="150"/>
      <c r="AB22" s="150"/>
      <c r="AC22" s="150"/>
      <c r="AD22" s="150"/>
      <c r="AE22" s="150"/>
      <c r="AF22" s="150"/>
      <c r="AG22" s="150" t="s">
        <v>130</v>
      </c>
      <c r="AH22" s="150">
        <v>0</v>
      </c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</row>
    <row r="23" spans="1:60" x14ac:dyDescent="0.2">
      <c r="A23" s="168" t="s">
        <v>117</v>
      </c>
      <c r="B23" s="169" t="s">
        <v>65</v>
      </c>
      <c r="C23" s="191" t="s">
        <v>66</v>
      </c>
      <c r="D23" s="170"/>
      <c r="E23" s="171"/>
      <c r="F23" s="172"/>
      <c r="G23" s="172">
        <f>SUMIF(AG24:AG25,"&lt;&gt;NOR",G24:G25)</f>
        <v>0</v>
      </c>
      <c r="H23" s="172"/>
      <c r="I23" s="172">
        <f>SUM(I24:I25)</f>
        <v>0</v>
      </c>
      <c r="J23" s="172"/>
      <c r="K23" s="172">
        <f>SUM(K24:K25)</f>
        <v>0</v>
      </c>
      <c r="L23" s="172"/>
      <c r="M23" s="172">
        <f>SUM(M24:M25)</f>
        <v>0</v>
      </c>
      <c r="N23" s="172"/>
      <c r="O23" s="172">
        <f>SUM(O24:O25)</f>
        <v>2.02</v>
      </c>
      <c r="P23" s="172"/>
      <c r="Q23" s="172">
        <f>SUM(Q24:Q25)</f>
        <v>0</v>
      </c>
      <c r="R23" s="172"/>
      <c r="S23" s="172"/>
      <c r="T23" s="173"/>
      <c r="U23" s="167"/>
      <c r="V23" s="167">
        <f>SUM(V24:V25)</f>
        <v>0.38</v>
      </c>
      <c r="W23" s="167"/>
      <c r="X23" s="167"/>
      <c r="AG23" t="s">
        <v>118</v>
      </c>
    </row>
    <row r="24" spans="1:60" outlineLevel="1" x14ac:dyDescent="0.2">
      <c r="A24" s="174">
        <v>6</v>
      </c>
      <c r="B24" s="175" t="s">
        <v>151</v>
      </c>
      <c r="C24" s="192" t="s">
        <v>152</v>
      </c>
      <c r="D24" s="176" t="s">
        <v>133</v>
      </c>
      <c r="E24" s="177">
        <v>0.8</v>
      </c>
      <c r="F24" s="178"/>
      <c r="G24" s="179">
        <f>ROUND(E24*F24,2)</f>
        <v>0</v>
      </c>
      <c r="H24" s="178"/>
      <c r="I24" s="179">
        <f>ROUND(E24*H24,2)</f>
        <v>0</v>
      </c>
      <c r="J24" s="178"/>
      <c r="K24" s="179">
        <f>ROUND(E24*J24,2)</f>
        <v>0</v>
      </c>
      <c r="L24" s="179">
        <v>21</v>
      </c>
      <c r="M24" s="179">
        <f>G24*(1+L24/100)</f>
        <v>0</v>
      </c>
      <c r="N24" s="179">
        <v>2.5249999999999999</v>
      </c>
      <c r="O24" s="179">
        <f>ROUND(E24*N24,2)</f>
        <v>2.02</v>
      </c>
      <c r="P24" s="179">
        <v>0</v>
      </c>
      <c r="Q24" s="179">
        <f>ROUND(E24*P24,2)</f>
        <v>0</v>
      </c>
      <c r="R24" s="179" t="s">
        <v>153</v>
      </c>
      <c r="S24" s="179" t="s">
        <v>123</v>
      </c>
      <c r="T24" s="180" t="s">
        <v>124</v>
      </c>
      <c r="U24" s="160">
        <v>0.47699999999999998</v>
      </c>
      <c r="V24" s="160">
        <f>ROUND(E24*U24,2)</f>
        <v>0.38</v>
      </c>
      <c r="W24" s="160"/>
      <c r="X24" s="160" t="s">
        <v>125</v>
      </c>
      <c r="Y24" s="150"/>
      <c r="Z24" s="150"/>
      <c r="AA24" s="150"/>
      <c r="AB24" s="150"/>
      <c r="AC24" s="150"/>
      <c r="AD24" s="150"/>
      <c r="AE24" s="150"/>
      <c r="AF24" s="150"/>
      <c r="AG24" s="150" t="s">
        <v>126</v>
      </c>
      <c r="AH24" s="150"/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50"/>
      <c r="AW24" s="150"/>
      <c r="AX24" s="150"/>
      <c r="AY24" s="150"/>
      <c r="AZ24" s="150"/>
      <c r="BA24" s="150"/>
      <c r="BB24" s="150"/>
      <c r="BC24" s="150"/>
      <c r="BD24" s="150"/>
      <c r="BE24" s="150"/>
      <c r="BF24" s="150"/>
      <c r="BG24" s="150"/>
      <c r="BH24" s="150"/>
    </row>
    <row r="25" spans="1:60" outlineLevel="1" x14ac:dyDescent="0.2">
      <c r="A25" s="157"/>
      <c r="B25" s="158"/>
      <c r="C25" s="193" t="s">
        <v>154</v>
      </c>
      <c r="D25" s="162"/>
      <c r="E25" s="163">
        <v>0.8</v>
      </c>
      <c r="F25" s="160"/>
      <c r="G25" s="160"/>
      <c r="H25" s="160"/>
      <c r="I25" s="160"/>
      <c r="J25" s="160"/>
      <c r="K25" s="160"/>
      <c r="L25" s="160"/>
      <c r="M25" s="160"/>
      <c r="N25" s="160"/>
      <c r="O25" s="160"/>
      <c r="P25" s="160"/>
      <c r="Q25" s="160"/>
      <c r="R25" s="160"/>
      <c r="S25" s="160"/>
      <c r="T25" s="160"/>
      <c r="U25" s="160"/>
      <c r="V25" s="160"/>
      <c r="W25" s="160"/>
      <c r="X25" s="160"/>
      <c r="Y25" s="150"/>
      <c r="Z25" s="150"/>
      <c r="AA25" s="150"/>
      <c r="AB25" s="150"/>
      <c r="AC25" s="150"/>
      <c r="AD25" s="150"/>
      <c r="AE25" s="150"/>
      <c r="AF25" s="150"/>
      <c r="AG25" s="150" t="s">
        <v>130</v>
      </c>
      <c r="AH25" s="150">
        <v>0</v>
      </c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</row>
    <row r="26" spans="1:60" x14ac:dyDescent="0.2">
      <c r="A26" s="168" t="s">
        <v>117</v>
      </c>
      <c r="B26" s="169" t="s">
        <v>67</v>
      </c>
      <c r="C26" s="191" t="s">
        <v>68</v>
      </c>
      <c r="D26" s="170"/>
      <c r="E26" s="171"/>
      <c r="F26" s="172"/>
      <c r="G26" s="172">
        <f>SUMIF(AG27:AG28,"&lt;&gt;NOR",G27:G28)</f>
        <v>0</v>
      </c>
      <c r="H26" s="172"/>
      <c r="I26" s="172">
        <f>SUM(I27:I28)</f>
        <v>0</v>
      </c>
      <c r="J26" s="172"/>
      <c r="K26" s="172">
        <f>SUM(K27:K28)</f>
        <v>0</v>
      </c>
      <c r="L26" s="172"/>
      <c r="M26" s="172">
        <f>SUM(M27:M28)</f>
        <v>0</v>
      </c>
      <c r="N26" s="172"/>
      <c r="O26" s="172">
        <f>SUM(O27:O28)</f>
        <v>30.6</v>
      </c>
      <c r="P26" s="172"/>
      <c r="Q26" s="172">
        <f>SUM(Q27:Q28)</f>
        <v>0</v>
      </c>
      <c r="R26" s="172"/>
      <c r="S26" s="172"/>
      <c r="T26" s="173"/>
      <c r="U26" s="167"/>
      <c r="V26" s="167">
        <f>SUM(V27:V28)</f>
        <v>0</v>
      </c>
      <c r="W26" s="167"/>
      <c r="X26" s="167"/>
      <c r="AG26" t="s">
        <v>118</v>
      </c>
    </row>
    <row r="27" spans="1:60" ht="22.5" outlineLevel="1" x14ac:dyDescent="0.2">
      <c r="A27" s="174">
        <v>7</v>
      </c>
      <c r="B27" s="175" t="s">
        <v>155</v>
      </c>
      <c r="C27" s="192" t="s">
        <v>156</v>
      </c>
      <c r="D27" s="176" t="s">
        <v>157</v>
      </c>
      <c r="E27" s="177">
        <v>765</v>
      </c>
      <c r="F27" s="178"/>
      <c r="G27" s="179">
        <f>ROUND(E27*F27,2)</f>
        <v>0</v>
      </c>
      <c r="H27" s="178"/>
      <c r="I27" s="179">
        <f>ROUND(E27*H27,2)</f>
        <v>0</v>
      </c>
      <c r="J27" s="178"/>
      <c r="K27" s="179">
        <f>ROUND(E27*J27,2)</f>
        <v>0</v>
      </c>
      <c r="L27" s="179">
        <v>21</v>
      </c>
      <c r="M27" s="179">
        <f>G27*(1+L27/100)</f>
        <v>0</v>
      </c>
      <c r="N27" s="179">
        <v>0.04</v>
      </c>
      <c r="O27" s="179">
        <f>ROUND(E27*N27,2)</f>
        <v>30.6</v>
      </c>
      <c r="P27" s="179">
        <v>0</v>
      </c>
      <c r="Q27" s="179">
        <f>ROUND(E27*P27,2)</f>
        <v>0</v>
      </c>
      <c r="R27" s="179"/>
      <c r="S27" s="179" t="s">
        <v>145</v>
      </c>
      <c r="T27" s="180" t="s">
        <v>158</v>
      </c>
      <c r="U27" s="160">
        <v>0</v>
      </c>
      <c r="V27" s="160">
        <f>ROUND(E27*U27,2)</f>
        <v>0</v>
      </c>
      <c r="W27" s="160"/>
      <c r="X27" s="160" t="s">
        <v>125</v>
      </c>
      <c r="Y27" s="150"/>
      <c r="Z27" s="150"/>
      <c r="AA27" s="150"/>
      <c r="AB27" s="150"/>
      <c r="AC27" s="150"/>
      <c r="AD27" s="150"/>
      <c r="AE27" s="150"/>
      <c r="AF27" s="150"/>
      <c r="AG27" s="150" t="s">
        <v>126</v>
      </c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</row>
    <row r="28" spans="1:60" outlineLevel="1" x14ac:dyDescent="0.2">
      <c r="A28" s="157"/>
      <c r="B28" s="158"/>
      <c r="C28" s="193" t="s">
        <v>159</v>
      </c>
      <c r="D28" s="162"/>
      <c r="E28" s="163">
        <v>765</v>
      </c>
      <c r="F28" s="160"/>
      <c r="G28" s="160"/>
      <c r="H28" s="160"/>
      <c r="I28" s="160"/>
      <c r="J28" s="160"/>
      <c r="K28" s="160"/>
      <c r="L28" s="160"/>
      <c r="M28" s="160"/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60"/>
      <c r="Y28" s="150"/>
      <c r="Z28" s="150"/>
      <c r="AA28" s="150"/>
      <c r="AB28" s="150"/>
      <c r="AC28" s="150"/>
      <c r="AD28" s="150"/>
      <c r="AE28" s="150"/>
      <c r="AF28" s="150"/>
      <c r="AG28" s="150" t="s">
        <v>130</v>
      </c>
      <c r="AH28" s="150">
        <v>5</v>
      </c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</row>
    <row r="29" spans="1:60" x14ac:dyDescent="0.2">
      <c r="A29" s="168" t="s">
        <v>117</v>
      </c>
      <c r="B29" s="169" t="s">
        <v>69</v>
      </c>
      <c r="C29" s="191" t="s">
        <v>70</v>
      </c>
      <c r="D29" s="170"/>
      <c r="E29" s="171"/>
      <c r="F29" s="172"/>
      <c r="G29" s="172">
        <f>SUMIF(AG30:AG30,"&lt;&gt;NOR",G30:G30)</f>
        <v>0</v>
      </c>
      <c r="H29" s="172"/>
      <c r="I29" s="172">
        <f>SUM(I30:I30)</f>
        <v>0</v>
      </c>
      <c r="J29" s="172"/>
      <c r="K29" s="172">
        <f>SUM(K30:K30)</f>
        <v>0</v>
      </c>
      <c r="L29" s="172"/>
      <c r="M29" s="172">
        <f>SUM(M30:M30)</f>
        <v>0</v>
      </c>
      <c r="N29" s="172"/>
      <c r="O29" s="172">
        <f>SUM(O30:O30)</f>
        <v>0.16</v>
      </c>
      <c r="P29" s="172"/>
      <c r="Q29" s="172">
        <f>SUM(Q30:Q30)</f>
        <v>0</v>
      </c>
      <c r="R29" s="172"/>
      <c r="S29" s="172"/>
      <c r="T29" s="173"/>
      <c r="U29" s="167"/>
      <c r="V29" s="167">
        <f>SUM(V30:V30)</f>
        <v>23.42</v>
      </c>
      <c r="W29" s="167"/>
      <c r="X29" s="167"/>
      <c r="AG29" t="s">
        <v>118</v>
      </c>
    </row>
    <row r="30" spans="1:60" ht="22.5" outlineLevel="1" x14ac:dyDescent="0.2">
      <c r="A30" s="182">
        <v>8</v>
      </c>
      <c r="B30" s="183" t="s">
        <v>160</v>
      </c>
      <c r="C30" s="194" t="s">
        <v>161</v>
      </c>
      <c r="D30" s="184" t="s">
        <v>121</v>
      </c>
      <c r="E30" s="185">
        <v>287</v>
      </c>
      <c r="F30" s="186"/>
      <c r="G30" s="187">
        <f>ROUND(E30*F30,2)</f>
        <v>0</v>
      </c>
      <c r="H30" s="186"/>
      <c r="I30" s="187">
        <f>ROUND(E30*H30,2)</f>
        <v>0</v>
      </c>
      <c r="J30" s="186"/>
      <c r="K30" s="187">
        <f>ROUND(E30*J30,2)</f>
        <v>0</v>
      </c>
      <c r="L30" s="187">
        <v>21</v>
      </c>
      <c r="M30" s="187">
        <f>G30*(1+L30/100)</f>
        <v>0</v>
      </c>
      <c r="N30" s="187">
        <v>5.5000000000000003E-4</v>
      </c>
      <c r="O30" s="187">
        <f>ROUND(E30*N30,2)</f>
        <v>0.16</v>
      </c>
      <c r="P30" s="187">
        <v>0</v>
      </c>
      <c r="Q30" s="187">
        <f>ROUND(E30*P30,2)</f>
        <v>0</v>
      </c>
      <c r="R30" s="187" t="s">
        <v>162</v>
      </c>
      <c r="S30" s="187" t="s">
        <v>123</v>
      </c>
      <c r="T30" s="188" t="s">
        <v>124</v>
      </c>
      <c r="U30" s="160">
        <v>8.1600000000000006E-2</v>
      </c>
      <c r="V30" s="160">
        <f>ROUND(E30*U30,2)</f>
        <v>23.42</v>
      </c>
      <c r="W30" s="160"/>
      <c r="X30" s="160" t="s">
        <v>125</v>
      </c>
      <c r="Y30" s="150"/>
      <c r="Z30" s="150"/>
      <c r="AA30" s="150"/>
      <c r="AB30" s="150"/>
      <c r="AC30" s="150"/>
      <c r="AD30" s="150"/>
      <c r="AE30" s="150"/>
      <c r="AF30" s="150"/>
      <c r="AG30" s="150" t="s">
        <v>126</v>
      </c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  <c r="AY30" s="150"/>
      <c r="AZ30" s="150"/>
      <c r="BA30" s="150"/>
      <c r="BB30" s="150"/>
      <c r="BC30" s="150"/>
      <c r="BD30" s="150"/>
      <c r="BE30" s="150"/>
      <c r="BF30" s="150"/>
      <c r="BG30" s="150"/>
      <c r="BH30" s="150"/>
    </row>
    <row r="31" spans="1:60" x14ac:dyDescent="0.2">
      <c r="A31" s="168" t="s">
        <v>117</v>
      </c>
      <c r="B31" s="169" t="s">
        <v>71</v>
      </c>
      <c r="C31" s="191" t="s">
        <v>72</v>
      </c>
      <c r="D31" s="170"/>
      <c r="E31" s="171"/>
      <c r="F31" s="172"/>
      <c r="G31" s="172">
        <f>SUMIF(AG32:AG48,"&lt;&gt;NOR",G32:G48)</f>
        <v>0</v>
      </c>
      <c r="H31" s="172"/>
      <c r="I31" s="172">
        <f>SUM(I32:I48)</f>
        <v>0</v>
      </c>
      <c r="J31" s="172"/>
      <c r="K31" s="172">
        <f>SUM(K32:K48)</f>
        <v>0</v>
      </c>
      <c r="L31" s="172"/>
      <c r="M31" s="172">
        <f>SUM(M32:M48)</f>
        <v>0</v>
      </c>
      <c r="N31" s="172"/>
      <c r="O31" s="172">
        <f>SUM(O32:O48)</f>
        <v>11.96</v>
      </c>
      <c r="P31" s="172"/>
      <c r="Q31" s="172">
        <f>SUM(Q32:Q48)</f>
        <v>0</v>
      </c>
      <c r="R31" s="172"/>
      <c r="S31" s="172"/>
      <c r="T31" s="173"/>
      <c r="U31" s="167"/>
      <c r="V31" s="167">
        <f>SUM(V32:V48)</f>
        <v>0</v>
      </c>
      <c r="W31" s="167"/>
      <c r="X31" s="167"/>
      <c r="AG31" t="s">
        <v>118</v>
      </c>
    </row>
    <row r="32" spans="1:60" ht="22.5" outlineLevel="1" x14ac:dyDescent="0.2">
      <c r="A32" s="174">
        <v>9</v>
      </c>
      <c r="B32" s="175" t="s">
        <v>163</v>
      </c>
      <c r="C32" s="192" t="s">
        <v>250</v>
      </c>
      <c r="D32" s="176" t="s">
        <v>157</v>
      </c>
      <c r="E32" s="177">
        <v>765</v>
      </c>
      <c r="F32" s="178"/>
      <c r="G32" s="179">
        <f>ROUND(E32*F32,2)</f>
        <v>0</v>
      </c>
      <c r="H32" s="178"/>
      <c r="I32" s="179">
        <f>ROUND(E32*H32,2)</f>
        <v>0</v>
      </c>
      <c r="J32" s="178"/>
      <c r="K32" s="179">
        <f>ROUND(E32*J32,2)</f>
        <v>0</v>
      </c>
      <c r="L32" s="179">
        <v>21</v>
      </c>
      <c r="M32" s="179">
        <f>G32*(1+L32/100)</f>
        <v>0</v>
      </c>
      <c r="N32" s="179">
        <v>1.5640000000000001E-2</v>
      </c>
      <c r="O32" s="179">
        <f>ROUND(E32*N32,2)</f>
        <v>11.96</v>
      </c>
      <c r="P32" s="179">
        <v>0</v>
      </c>
      <c r="Q32" s="179">
        <f>ROUND(E32*P32,2)</f>
        <v>0</v>
      </c>
      <c r="R32" s="179"/>
      <c r="S32" s="179" t="s">
        <v>145</v>
      </c>
      <c r="T32" s="180" t="s">
        <v>158</v>
      </c>
      <c r="U32" s="160">
        <v>0</v>
      </c>
      <c r="V32" s="160">
        <f>ROUND(E32*U32,2)</f>
        <v>0</v>
      </c>
      <c r="W32" s="160"/>
      <c r="X32" s="160" t="s">
        <v>125</v>
      </c>
      <c r="Y32" s="150"/>
      <c r="Z32" s="150"/>
      <c r="AA32" s="150"/>
      <c r="AB32" s="150"/>
      <c r="AC32" s="150"/>
      <c r="AD32" s="150"/>
      <c r="AE32" s="150"/>
      <c r="AF32" s="150"/>
      <c r="AG32" s="150" t="s">
        <v>126</v>
      </c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150"/>
      <c r="BD32" s="150"/>
      <c r="BE32" s="150"/>
      <c r="BF32" s="150"/>
      <c r="BG32" s="150"/>
      <c r="BH32" s="150"/>
    </row>
    <row r="33" spans="1:60" outlineLevel="1" x14ac:dyDescent="0.2">
      <c r="A33" s="157"/>
      <c r="B33" s="158"/>
      <c r="C33" s="269" t="s">
        <v>164</v>
      </c>
      <c r="D33" s="270"/>
      <c r="E33" s="270"/>
      <c r="F33" s="270"/>
      <c r="G33" s="27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  <c r="Y33" s="150"/>
      <c r="Z33" s="150"/>
      <c r="AA33" s="150"/>
      <c r="AB33" s="150"/>
      <c r="AC33" s="150"/>
      <c r="AD33" s="150"/>
      <c r="AE33" s="150"/>
      <c r="AF33" s="150"/>
      <c r="AG33" s="150" t="s">
        <v>141</v>
      </c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</row>
    <row r="34" spans="1:60" outlineLevel="1" x14ac:dyDescent="0.2">
      <c r="A34" s="157"/>
      <c r="B34" s="158"/>
      <c r="C34" s="267" t="s">
        <v>165</v>
      </c>
      <c r="D34" s="268"/>
      <c r="E34" s="268"/>
      <c r="F34" s="268"/>
      <c r="G34" s="268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  <c r="Y34" s="150"/>
      <c r="Z34" s="150"/>
      <c r="AA34" s="150"/>
      <c r="AB34" s="150"/>
      <c r="AC34" s="150"/>
      <c r="AD34" s="150"/>
      <c r="AE34" s="150"/>
      <c r="AF34" s="150"/>
      <c r="AG34" s="150" t="s">
        <v>141</v>
      </c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</row>
    <row r="35" spans="1:60" outlineLevel="1" x14ac:dyDescent="0.2">
      <c r="A35" s="157"/>
      <c r="B35" s="158"/>
      <c r="C35" s="267" t="s">
        <v>166</v>
      </c>
      <c r="D35" s="268"/>
      <c r="E35" s="268"/>
      <c r="F35" s="268"/>
      <c r="G35" s="268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  <c r="Y35" s="150"/>
      <c r="Z35" s="150"/>
      <c r="AA35" s="150"/>
      <c r="AB35" s="150"/>
      <c r="AC35" s="150"/>
      <c r="AD35" s="150"/>
      <c r="AE35" s="150"/>
      <c r="AF35" s="150"/>
      <c r="AG35" s="150" t="s">
        <v>141</v>
      </c>
      <c r="AH35" s="150"/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50"/>
      <c r="BB35" s="150"/>
      <c r="BC35" s="150"/>
      <c r="BD35" s="150"/>
      <c r="BE35" s="150"/>
      <c r="BF35" s="150"/>
      <c r="BG35" s="150"/>
      <c r="BH35" s="150"/>
    </row>
    <row r="36" spans="1:60" outlineLevel="1" x14ac:dyDescent="0.2">
      <c r="A36" s="157"/>
      <c r="B36" s="158"/>
      <c r="C36" s="267" t="s">
        <v>167</v>
      </c>
      <c r="D36" s="268"/>
      <c r="E36" s="268"/>
      <c r="F36" s="268"/>
      <c r="G36" s="268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  <c r="Y36" s="150"/>
      <c r="Z36" s="150"/>
      <c r="AA36" s="150"/>
      <c r="AB36" s="150"/>
      <c r="AC36" s="150"/>
      <c r="AD36" s="150"/>
      <c r="AE36" s="150"/>
      <c r="AF36" s="150"/>
      <c r="AG36" s="150" t="s">
        <v>141</v>
      </c>
      <c r="AH36" s="150"/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50"/>
      <c r="AW36" s="150"/>
      <c r="AX36" s="150"/>
      <c r="AY36" s="150"/>
      <c r="AZ36" s="150"/>
      <c r="BA36" s="150"/>
      <c r="BB36" s="150"/>
      <c r="BC36" s="150"/>
      <c r="BD36" s="150"/>
      <c r="BE36" s="150"/>
      <c r="BF36" s="150"/>
      <c r="BG36" s="150"/>
      <c r="BH36" s="150"/>
    </row>
    <row r="37" spans="1:60" outlineLevel="1" x14ac:dyDescent="0.2">
      <c r="A37" s="157"/>
      <c r="B37" s="158"/>
      <c r="C37" s="267" t="s">
        <v>168</v>
      </c>
      <c r="D37" s="268"/>
      <c r="E37" s="268"/>
      <c r="F37" s="268"/>
      <c r="G37" s="268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  <c r="Y37" s="150"/>
      <c r="Z37" s="150"/>
      <c r="AA37" s="150"/>
      <c r="AB37" s="150"/>
      <c r="AC37" s="150"/>
      <c r="AD37" s="150"/>
      <c r="AE37" s="150"/>
      <c r="AF37" s="150"/>
      <c r="AG37" s="150" t="s">
        <v>141</v>
      </c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</row>
    <row r="38" spans="1:60" outlineLevel="1" x14ac:dyDescent="0.2">
      <c r="A38" s="157"/>
      <c r="B38" s="158"/>
      <c r="C38" s="267" t="s">
        <v>169</v>
      </c>
      <c r="D38" s="268"/>
      <c r="E38" s="268"/>
      <c r="F38" s="268"/>
      <c r="G38" s="268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  <c r="Y38" s="150"/>
      <c r="Z38" s="150"/>
      <c r="AA38" s="150"/>
      <c r="AB38" s="150"/>
      <c r="AC38" s="150"/>
      <c r="AD38" s="150"/>
      <c r="AE38" s="150"/>
      <c r="AF38" s="150"/>
      <c r="AG38" s="150" t="s">
        <v>141</v>
      </c>
      <c r="AH38" s="150"/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50"/>
      <c r="AW38" s="150"/>
      <c r="AX38" s="150"/>
      <c r="AY38" s="150"/>
      <c r="AZ38" s="150"/>
      <c r="BA38" s="150"/>
      <c r="BB38" s="150"/>
      <c r="BC38" s="150"/>
      <c r="BD38" s="150"/>
      <c r="BE38" s="150"/>
      <c r="BF38" s="150"/>
      <c r="BG38" s="150"/>
      <c r="BH38" s="150"/>
    </row>
    <row r="39" spans="1:60" outlineLevel="1" x14ac:dyDescent="0.2">
      <c r="A39" s="157"/>
      <c r="B39" s="158"/>
      <c r="C39" s="267" t="s">
        <v>170</v>
      </c>
      <c r="D39" s="268"/>
      <c r="E39" s="268"/>
      <c r="F39" s="268"/>
      <c r="G39" s="268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  <c r="Y39" s="150"/>
      <c r="Z39" s="150"/>
      <c r="AA39" s="150"/>
      <c r="AB39" s="150"/>
      <c r="AC39" s="150"/>
      <c r="AD39" s="150"/>
      <c r="AE39" s="150"/>
      <c r="AF39" s="150"/>
      <c r="AG39" s="150" t="s">
        <v>141</v>
      </c>
      <c r="AH39" s="150"/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50"/>
      <c r="AU39" s="150"/>
      <c r="AV39" s="150"/>
      <c r="AW39" s="150"/>
      <c r="AX39" s="150"/>
      <c r="AY39" s="150"/>
      <c r="AZ39" s="150"/>
      <c r="BA39" s="150"/>
      <c r="BB39" s="150"/>
      <c r="BC39" s="150"/>
      <c r="BD39" s="150"/>
      <c r="BE39" s="150"/>
      <c r="BF39" s="150"/>
      <c r="BG39" s="150"/>
      <c r="BH39" s="150"/>
    </row>
    <row r="40" spans="1:60" outlineLevel="1" x14ac:dyDescent="0.2">
      <c r="A40" s="157"/>
      <c r="B40" s="158"/>
      <c r="C40" s="267" t="s">
        <v>171</v>
      </c>
      <c r="D40" s="268"/>
      <c r="E40" s="268"/>
      <c r="F40" s="268"/>
      <c r="G40" s="268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  <c r="Y40" s="150"/>
      <c r="Z40" s="150"/>
      <c r="AA40" s="150"/>
      <c r="AB40" s="150"/>
      <c r="AC40" s="150"/>
      <c r="AD40" s="150"/>
      <c r="AE40" s="150"/>
      <c r="AF40" s="150"/>
      <c r="AG40" s="150" t="s">
        <v>141</v>
      </c>
      <c r="AH40" s="150"/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50"/>
      <c r="AW40" s="150"/>
      <c r="AX40" s="150"/>
      <c r="AY40" s="150"/>
      <c r="AZ40" s="150"/>
      <c r="BA40" s="150"/>
      <c r="BB40" s="150"/>
      <c r="BC40" s="150"/>
      <c r="BD40" s="150"/>
      <c r="BE40" s="150"/>
      <c r="BF40" s="150"/>
      <c r="BG40" s="150"/>
      <c r="BH40" s="150"/>
    </row>
    <row r="41" spans="1:60" outlineLevel="1" x14ac:dyDescent="0.2">
      <c r="A41" s="157"/>
      <c r="B41" s="158"/>
      <c r="C41" s="267" t="s">
        <v>172</v>
      </c>
      <c r="D41" s="268"/>
      <c r="E41" s="268"/>
      <c r="F41" s="268"/>
      <c r="G41" s="268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  <c r="Y41" s="150"/>
      <c r="Z41" s="150"/>
      <c r="AA41" s="150"/>
      <c r="AB41" s="150"/>
      <c r="AC41" s="150"/>
      <c r="AD41" s="150"/>
      <c r="AE41" s="150"/>
      <c r="AF41" s="150"/>
      <c r="AG41" s="150" t="s">
        <v>141</v>
      </c>
      <c r="AH41" s="150"/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50"/>
      <c r="AW41" s="150"/>
      <c r="AX41" s="150"/>
      <c r="AY41" s="150"/>
      <c r="AZ41" s="150"/>
      <c r="BA41" s="150"/>
      <c r="BB41" s="150"/>
      <c r="BC41" s="150"/>
      <c r="BD41" s="150"/>
      <c r="BE41" s="150"/>
      <c r="BF41" s="150"/>
      <c r="BG41" s="150"/>
      <c r="BH41" s="150"/>
    </row>
    <row r="42" spans="1:60" outlineLevel="1" x14ac:dyDescent="0.2">
      <c r="A42" s="157"/>
      <c r="B42" s="158"/>
      <c r="C42" s="267" t="s">
        <v>173</v>
      </c>
      <c r="D42" s="268"/>
      <c r="E42" s="268"/>
      <c r="F42" s="268"/>
      <c r="G42" s="268"/>
      <c r="H42" s="160"/>
      <c r="I42" s="160"/>
      <c r="J42" s="160"/>
      <c r="K42" s="160"/>
      <c r="L42" s="160"/>
      <c r="M42" s="160"/>
      <c r="N42" s="160"/>
      <c r="O42" s="160"/>
      <c r="P42" s="160"/>
      <c r="Q42" s="160"/>
      <c r="R42" s="160"/>
      <c r="S42" s="160"/>
      <c r="T42" s="160"/>
      <c r="U42" s="160"/>
      <c r="V42" s="160"/>
      <c r="W42" s="160"/>
      <c r="X42" s="160"/>
      <c r="Y42" s="150"/>
      <c r="Z42" s="150"/>
      <c r="AA42" s="150"/>
      <c r="AB42" s="150"/>
      <c r="AC42" s="150"/>
      <c r="AD42" s="150"/>
      <c r="AE42" s="150"/>
      <c r="AF42" s="150"/>
      <c r="AG42" s="150" t="s">
        <v>141</v>
      </c>
      <c r="AH42" s="150"/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50"/>
      <c r="AW42" s="150"/>
      <c r="AX42" s="150"/>
      <c r="AY42" s="150"/>
      <c r="AZ42" s="150"/>
      <c r="BA42" s="150"/>
      <c r="BB42" s="150"/>
      <c r="BC42" s="150"/>
      <c r="BD42" s="150"/>
      <c r="BE42" s="150"/>
      <c r="BF42" s="150"/>
      <c r="BG42" s="150"/>
      <c r="BH42" s="150"/>
    </row>
    <row r="43" spans="1:60" outlineLevel="1" x14ac:dyDescent="0.2">
      <c r="A43" s="157"/>
      <c r="B43" s="158"/>
      <c r="C43" s="267" t="s">
        <v>174</v>
      </c>
      <c r="D43" s="268"/>
      <c r="E43" s="268"/>
      <c r="F43" s="268"/>
      <c r="G43" s="268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  <c r="Y43" s="150"/>
      <c r="Z43" s="150"/>
      <c r="AA43" s="150"/>
      <c r="AB43" s="150"/>
      <c r="AC43" s="150"/>
      <c r="AD43" s="150"/>
      <c r="AE43" s="150"/>
      <c r="AF43" s="150"/>
      <c r="AG43" s="150" t="s">
        <v>141</v>
      </c>
      <c r="AH43" s="150"/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50"/>
      <c r="AW43" s="150"/>
      <c r="AX43" s="150"/>
      <c r="AY43" s="150"/>
      <c r="AZ43" s="150"/>
      <c r="BA43" s="150"/>
      <c r="BB43" s="150"/>
      <c r="BC43" s="150"/>
      <c r="BD43" s="150"/>
      <c r="BE43" s="150"/>
      <c r="BF43" s="150"/>
      <c r="BG43" s="150"/>
      <c r="BH43" s="150"/>
    </row>
    <row r="44" spans="1:60" outlineLevel="1" x14ac:dyDescent="0.2">
      <c r="A44" s="157"/>
      <c r="B44" s="158"/>
      <c r="C44" s="267" t="s">
        <v>175</v>
      </c>
      <c r="D44" s="268"/>
      <c r="E44" s="268"/>
      <c r="F44" s="268"/>
      <c r="G44" s="268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60"/>
      <c r="Y44" s="150"/>
      <c r="Z44" s="150"/>
      <c r="AA44" s="150"/>
      <c r="AB44" s="150"/>
      <c r="AC44" s="150"/>
      <c r="AD44" s="150"/>
      <c r="AE44" s="150"/>
      <c r="AF44" s="150"/>
      <c r="AG44" s="150" t="s">
        <v>141</v>
      </c>
      <c r="AH44" s="150"/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50"/>
      <c r="AV44" s="150"/>
      <c r="AW44" s="150"/>
      <c r="AX44" s="150"/>
      <c r="AY44" s="150"/>
      <c r="AZ44" s="150"/>
      <c r="BA44" s="150"/>
      <c r="BB44" s="150"/>
      <c r="BC44" s="150"/>
      <c r="BD44" s="150"/>
      <c r="BE44" s="150"/>
      <c r="BF44" s="150"/>
      <c r="BG44" s="150"/>
      <c r="BH44" s="150"/>
    </row>
    <row r="45" spans="1:60" outlineLevel="1" x14ac:dyDescent="0.2">
      <c r="A45" s="157"/>
      <c r="B45" s="158"/>
      <c r="C45" s="267" t="s">
        <v>176</v>
      </c>
      <c r="D45" s="268"/>
      <c r="E45" s="268"/>
      <c r="F45" s="268"/>
      <c r="G45" s="268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  <c r="Y45" s="150"/>
      <c r="Z45" s="150"/>
      <c r="AA45" s="150"/>
      <c r="AB45" s="150"/>
      <c r="AC45" s="150"/>
      <c r="AD45" s="150"/>
      <c r="AE45" s="150"/>
      <c r="AF45" s="150"/>
      <c r="AG45" s="150" t="s">
        <v>141</v>
      </c>
      <c r="AH45" s="150"/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50"/>
      <c r="AV45" s="150"/>
      <c r="AW45" s="150"/>
      <c r="AX45" s="150"/>
      <c r="AY45" s="150"/>
      <c r="AZ45" s="150"/>
      <c r="BA45" s="150"/>
      <c r="BB45" s="150"/>
      <c r="BC45" s="150"/>
      <c r="BD45" s="150"/>
      <c r="BE45" s="150"/>
      <c r="BF45" s="150"/>
      <c r="BG45" s="150"/>
      <c r="BH45" s="150"/>
    </row>
    <row r="46" spans="1:60" outlineLevel="1" x14ac:dyDescent="0.2">
      <c r="A46" s="157"/>
      <c r="B46" s="158"/>
      <c r="C46" s="267" t="s">
        <v>177</v>
      </c>
      <c r="D46" s="268"/>
      <c r="E46" s="268"/>
      <c r="F46" s="268"/>
      <c r="G46" s="268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  <c r="Y46" s="150"/>
      <c r="Z46" s="150"/>
      <c r="AA46" s="150"/>
      <c r="AB46" s="150"/>
      <c r="AC46" s="150"/>
      <c r="AD46" s="150"/>
      <c r="AE46" s="150"/>
      <c r="AF46" s="150"/>
      <c r="AG46" s="150" t="s">
        <v>141</v>
      </c>
      <c r="AH46" s="150"/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50"/>
      <c r="AV46" s="150"/>
      <c r="AW46" s="150"/>
      <c r="AX46" s="150"/>
      <c r="AY46" s="150"/>
      <c r="AZ46" s="150"/>
      <c r="BA46" s="150"/>
      <c r="BB46" s="150"/>
      <c r="BC46" s="150"/>
      <c r="BD46" s="150"/>
      <c r="BE46" s="150"/>
      <c r="BF46" s="150"/>
      <c r="BG46" s="150"/>
      <c r="BH46" s="150"/>
    </row>
    <row r="47" spans="1:60" outlineLevel="1" x14ac:dyDescent="0.2">
      <c r="A47" s="157"/>
      <c r="B47" s="158"/>
      <c r="C47" s="195" t="s">
        <v>178</v>
      </c>
      <c r="D47" s="164"/>
      <c r="E47" s="165"/>
      <c r="F47" s="166"/>
      <c r="G47" s="166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  <c r="Y47" s="150"/>
      <c r="Z47" s="150"/>
      <c r="AA47" s="150"/>
      <c r="AB47" s="150"/>
      <c r="AC47" s="150"/>
      <c r="AD47" s="150"/>
      <c r="AE47" s="150"/>
      <c r="AF47" s="150"/>
      <c r="AG47" s="150" t="s">
        <v>141</v>
      </c>
      <c r="AH47" s="150"/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50"/>
      <c r="AV47" s="150"/>
      <c r="AW47" s="150"/>
      <c r="AX47" s="150"/>
      <c r="AY47" s="150"/>
      <c r="AZ47" s="150"/>
      <c r="BA47" s="150"/>
      <c r="BB47" s="150"/>
      <c r="BC47" s="150"/>
      <c r="BD47" s="150"/>
      <c r="BE47" s="150"/>
      <c r="BF47" s="150"/>
      <c r="BG47" s="150"/>
      <c r="BH47" s="150"/>
    </row>
    <row r="48" spans="1:60" outlineLevel="1" x14ac:dyDescent="0.2">
      <c r="A48" s="157"/>
      <c r="B48" s="158"/>
      <c r="C48" s="267" t="s">
        <v>179</v>
      </c>
      <c r="D48" s="268"/>
      <c r="E48" s="268"/>
      <c r="F48" s="268"/>
      <c r="G48" s="268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60"/>
      <c r="Y48" s="150"/>
      <c r="Z48" s="150"/>
      <c r="AA48" s="150"/>
      <c r="AB48" s="150"/>
      <c r="AC48" s="150"/>
      <c r="AD48" s="150"/>
      <c r="AE48" s="150"/>
      <c r="AF48" s="150"/>
      <c r="AG48" s="150" t="s">
        <v>141</v>
      </c>
      <c r="AH48" s="150"/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50"/>
      <c r="AV48" s="150"/>
      <c r="AW48" s="150"/>
      <c r="AX48" s="150"/>
      <c r="AY48" s="150"/>
      <c r="AZ48" s="150"/>
      <c r="BA48" s="150"/>
      <c r="BB48" s="150"/>
      <c r="BC48" s="150"/>
      <c r="BD48" s="150"/>
      <c r="BE48" s="150"/>
      <c r="BF48" s="150"/>
      <c r="BG48" s="150"/>
      <c r="BH48" s="150"/>
    </row>
    <row r="49" spans="1:60" x14ac:dyDescent="0.2">
      <c r="A49" s="168" t="s">
        <v>117</v>
      </c>
      <c r="B49" s="169" t="s">
        <v>73</v>
      </c>
      <c r="C49" s="191" t="s">
        <v>74</v>
      </c>
      <c r="D49" s="170"/>
      <c r="E49" s="171"/>
      <c r="F49" s="172"/>
      <c r="G49" s="172">
        <f>SUMIF(AG50:AG52,"&lt;&gt;NOR",G50:G52)</f>
        <v>0</v>
      </c>
      <c r="H49" s="172"/>
      <c r="I49" s="172">
        <f>SUM(I50:I52)</f>
        <v>0</v>
      </c>
      <c r="J49" s="172"/>
      <c r="K49" s="172">
        <f>SUM(K50:K52)</f>
        <v>0</v>
      </c>
      <c r="L49" s="172"/>
      <c r="M49" s="172">
        <f>SUM(M50:M52)</f>
        <v>0</v>
      </c>
      <c r="N49" s="172"/>
      <c r="O49" s="172">
        <f>SUM(O50:O52)</f>
        <v>14.97</v>
      </c>
      <c r="P49" s="172"/>
      <c r="Q49" s="172">
        <f>SUM(Q50:Q52)</f>
        <v>0</v>
      </c>
      <c r="R49" s="172"/>
      <c r="S49" s="172"/>
      <c r="T49" s="173"/>
      <c r="U49" s="167"/>
      <c r="V49" s="167">
        <f>SUM(V50:V52)</f>
        <v>16.8</v>
      </c>
      <c r="W49" s="167"/>
      <c r="X49" s="167"/>
      <c r="AG49" t="s">
        <v>118</v>
      </c>
    </row>
    <row r="50" spans="1:60" ht="22.5" outlineLevel="1" x14ac:dyDescent="0.2">
      <c r="A50" s="174">
        <v>10</v>
      </c>
      <c r="B50" s="175" t="s">
        <v>180</v>
      </c>
      <c r="C50" s="192" t="s">
        <v>181</v>
      </c>
      <c r="D50" s="176" t="s">
        <v>121</v>
      </c>
      <c r="E50" s="177">
        <v>120</v>
      </c>
      <c r="F50" s="178"/>
      <c r="G50" s="179">
        <f>ROUND(E50*F50,2)</f>
        <v>0</v>
      </c>
      <c r="H50" s="178"/>
      <c r="I50" s="179">
        <f>ROUND(E50*H50,2)</f>
        <v>0</v>
      </c>
      <c r="J50" s="178"/>
      <c r="K50" s="179">
        <f>ROUND(E50*J50,2)</f>
        <v>0</v>
      </c>
      <c r="L50" s="179">
        <v>21</v>
      </c>
      <c r="M50" s="179">
        <f>G50*(1+L50/100)</f>
        <v>0</v>
      </c>
      <c r="N50" s="179">
        <v>0.12472</v>
      </c>
      <c r="O50" s="179">
        <f>ROUND(E50*N50,2)</f>
        <v>14.97</v>
      </c>
      <c r="P50" s="179">
        <v>0</v>
      </c>
      <c r="Q50" s="179">
        <f>ROUND(E50*P50,2)</f>
        <v>0</v>
      </c>
      <c r="R50" s="179" t="s">
        <v>122</v>
      </c>
      <c r="S50" s="179" t="s">
        <v>123</v>
      </c>
      <c r="T50" s="180" t="s">
        <v>124</v>
      </c>
      <c r="U50" s="160">
        <v>0.14000000000000001</v>
      </c>
      <c r="V50" s="160">
        <f>ROUND(E50*U50,2)</f>
        <v>16.8</v>
      </c>
      <c r="W50" s="160"/>
      <c r="X50" s="160" t="s">
        <v>125</v>
      </c>
      <c r="Y50" s="150"/>
      <c r="Z50" s="150"/>
      <c r="AA50" s="150"/>
      <c r="AB50" s="150"/>
      <c r="AC50" s="150"/>
      <c r="AD50" s="150"/>
      <c r="AE50" s="150"/>
      <c r="AF50" s="150"/>
      <c r="AG50" s="150" t="s">
        <v>126</v>
      </c>
      <c r="AH50" s="150"/>
      <c r="AI50" s="150"/>
      <c r="AJ50" s="150"/>
      <c r="AK50" s="150"/>
      <c r="AL50" s="150"/>
      <c r="AM50" s="150"/>
      <c r="AN50" s="150"/>
      <c r="AO50" s="150"/>
      <c r="AP50" s="150"/>
      <c r="AQ50" s="150"/>
      <c r="AR50" s="150"/>
      <c r="AS50" s="150"/>
      <c r="AT50" s="150"/>
      <c r="AU50" s="150"/>
      <c r="AV50" s="150"/>
      <c r="AW50" s="150"/>
      <c r="AX50" s="150"/>
      <c r="AY50" s="150"/>
      <c r="AZ50" s="150"/>
      <c r="BA50" s="150"/>
      <c r="BB50" s="150"/>
      <c r="BC50" s="150"/>
      <c r="BD50" s="150"/>
      <c r="BE50" s="150"/>
      <c r="BF50" s="150"/>
      <c r="BG50" s="150"/>
      <c r="BH50" s="150"/>
    </row>
    <row r="51" spans="1:60" outlineLevel="1" x14ac:dyDescent="0.2">
      <c r="A51" s="157"/>
      <c r="B51" s="158"/>
      <c r="C51" s="265" t="s">
        <v>182</v>
      </c>
      <c r="D51" s="266"/>
      <c r="E51" s="266"/>
      <c r="F51" s="266"/>
      <c r="G51" s="266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60"/>
      <c r="Y51" s="150"/>
      <c r="Z51" s="150"/>
      <c r="AA51" s="150"/>
      <c r="AB51" s="150"/>
      <c r="AC51" s="150"/>
      <c r="AD51" s="150"/>
      <c r="AE51" s="150"/>
      <c r="AF51" s="150"/>
      <c r="AG51" s="150" t="s">
        <v>128</v>
      </c>
      <c r="AH51" s="150"/>
      <c r="AI51" s="150"/>
      <c r="AJ51" s="150"/>
      <c r="AK51" s="150"/>
      <c r="AL51" s="150"/>
      <c r="AM51" s="150"/>
      <c r="AN51" s="150"/>
      <c r="AO51" s="150"/>
      <c r="AP51" s="150"/>
      <c r="AQ51" s="150"/>
      <c r="AR51" s="150"/>
      <c r="AS51" s="150"/>
      <c r="AT51" s="150"/>
      <c r="AU51" s="150"/>
      <c r="AV51" s="150"/>
      <c r="AW51" s="150"/>
      <c r="AX51" s="150"/>
      <c r="AY51" s="150"/>
      <c r="AZ51" s="150"/>
      <c r="BA51" s="150"/>
      <c r="BB51" s="150"/>
      <c r="BC51" s="150"/>
      <c r="BD51" s="150"/>
      <c r="BE51" s="150"/>
      <c r="BF51" s="150"/>
      <c r="BG51" s="150"/>
      <c r="BH51" s="150"/>
    </row>
    <row r="52" spans="1:60" outlineLevel="1" x14ac:dyDescent="0.2">
      <c r="A52" s="157"/>
      <c r="B52" s="158"/>
      <c r="C52" s="193" t="s">
        <v>129</v>
      </c>
      <c r="D52" s="162"/>
      <c r="E52" s="163">
        <v>120</v>
      </c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60"/>
      <c r="Y52" s="150"/>
      <c r="Z52" s="150"/>
      <c r="AA52" s="150"/>
      <c r="AB52" s="150"/>
      <c r="AC52" s="150"/>
      <c r="AD52" s="150"/>
      <c r="AE52" s="150"/>
      <c r="AF52" s="150"/>
      <c r="AG52" s="150" t="s">
        <v>130</v>
      </c>
      <c r="AH52" s="150">
        <v>0</v>
      </c>
      <c r="AI52" s="150"/>
      <c r="AJ52" s="150"/>
      <c r="AK52" s="150"/>
      <c r="AL52" s="150"/>
      <c r="AM52" s="150"/>
      <c r="AN52" s="150"/>
      <c r="AO52" s="150"/>
      <c r="AP52" s="150"/>
      <c r="AQ52" s="150"/>
      <c r="AR52" s="150"/>
      <c r="AS52" s="150"/>
      <c r="AT52" s="150"/>
      <c r="AU52" s="150"/>
      <c r="AV52" s="150"/>
      <c r="AW52" s="150"/>
      <c r="AX52" s="150"/>
      <c r="AY52" s="150"/>
      <c r="AZ52" s="150"/>
      <c r="BA52" s="150"/>
      <c r="BB52" s="150"/>
      <c r="BC52" s="150"/>
      <c r="BD52" s="150"/>
      <c r="BE52" s="150"/>
      <c r="BF52" s="150"/>
      <c r="BG52" s="150"/>
      <c r="BH52" s="150"/>
    </row>
    <row r="53" spans="1:60" hidden="1" collapsed="1" x14ac:dyDescent="0.2">
      <c r="A53" s="168" t="s">
        <v>117</v>
      </c>
      <c r="B53" s="169" t="s">
        <v>75</v>
      </c>
      <c r="C53" s="191" t="s">
        <v>76</v>
      </c>
      <c r="D53" s="170"/>
      <c r="E53" s="171"/>
      <c r="F53" s="172"/>
      <c r="G53" s="172">
        <f>SUMIF(AG54:AG57,"&lt;&gt;NOR",G54:G57)</f>
        <v>0</v>
      </c>
      <c r="H53" s="172"/>
      <c r="I53" s="172">
        <f>SUM(I54:I57)</f>
        <v>0</v>
      </c>
      <c r="J53" s="172"/>
      <c r="K53" s="172">
        <f>SUM(K54:K57)</f>
        <v>0</v>
      </c>
      <c r="L53" s="172"/>
      <c r="M53" s="172">
        <f>SUM(M54:M57)</f>
        <v>0</v>
      </c>
      <c r="N53" s="172"/>
      <c r="O53" s="172">
        <f>SUM(O54:O57)</f>
        <v>0</v>
      </c>
      <c r="P53" s="172"/>
      <c r="Q53" s="172">
        <f>SUM(Q54:Q57)</f>
        <v>0</v>
      </c>
      <c r="R53" s="172"/>
      <c r="S53" s="172"/>
      <c r="T53" s="173"/>
      <c r="U53" s="167"/>
      <c r="V53" s="167">
        <f>SUM(V54:V57)</f>
        <v>0</v>
      </c>
      <c r="W53" s="167"/>
      <c r="X53" s="167"/>
      <c r="AG53" t="s">
        <v>118</v>
      </c>
    </row>
    <row r="54" spans="1:60" hidden="1" outlineLevel="1" x14ac:dyDescent="0.2">
      <c r="A54" s="182">
        <v>11</v>
      </c>
      <c r="B54" s="183" t="s">
        <v>183</v>
      </c>
      <c r="C54" s="194" t="s">
        <v>184</v>
      </c>
      <c r="D54" s="184" t="s">
        <v>185</v>
      </c>
      <c r="E54" s="185">
        <v>2</v>
      </c>
      <c r="F54" s="186">
        <v>0</v>
      </c>
      <c r="G54" s="187">
        <f>ROUND(E54*F54,2)</f>
        <v>0</v>
      </c>
      <c r="H54" s="186"/>
      <c r="I54" s="187">
        <f>ROUND(E54*H54,2)</f>
        <v>0</v>
      </c>
      <c r="J54" s="186"/>
      <c r="K54" s="187">
        <f>ROUND(E54*J54,2)</f>
        <v>0</v>
      </c>
      <c r="L54" s="187">
        <v>21</v>
      </c>
      <c r="M54" s="187">
        <f>G54*(1+L54/100)</f>
        <v>0</v>
      </c>
      <c r="N54" s="187">
        <v>0</v>
      </c>
      <c r="O54" s="187">
        <f>ROUND(E54*N54,2)</f>
        <v>0</v>
      </c>
      <c r="P54" s="187">
        <v>0</v>
      </c>
      <c r="Q54" s="187">
        <f>ROUND(E54*P54,2)</f>
        <v>0</v>
      </c>
      <c r="R54" s="187"/>
      <c r="S54" s="187" t="s">
        <v>145</v>
      </c>
      <c r="T54" s="188" t="s">
        <v>158</v>
      </c>
      <c r="U54" s="160">
        <v>0</v>
      </c>
      <c r="V54" s="160">
        <f>ROUND(E54*U54,2)</f>
        <v>0</v>
      </c>
      <c r="W54" s="160"/>
      <c r="X54" s="160" t="s">
        <v>125</v>
      </c>
      <c r="Y54" s="150"/>
      <c r="Z54" s="150"/>
      <c r="AA54" s="150"/>
      <c r="AB54" s="150"/>
      <c r="AC54" s="150"/>
      <c r="AD54" s="150"/>
      <c r="AE54" s="150"/>
      <c r="AF54" s="150"/>
      <c r="AG54" s="150" t="s">
        <v>126</v>
      </c>
      <c r="AH54" s="150"/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50"/>
      <c r="AT54" s="150"/>
      <c r="AU54" s="150"/>
      <c r="AV54" s="150"/>
      <c r="AW54" s="150"/>
      <c r="AX54" s="150"/>
      <c r="AY54" s="150"/>
      <c r="AZ54" s="150"/>
      <c r="BA54" s="150"/>
      <c r="BB54" s="150"/>
      <c r="BC54" s="150"/>
      <c r="BD54" s="150"/>
      <c r="BE54" s="150"/>
      <c r="BF54" s="150"/>
      <c r="BG54" s="150"/>
      <c r="BH54" s="150"/>
    </row>
    <row r="55" spans="1:60" ht="22.5" hidden="1" outlineLevel="1" x14ac:dyDescent="0.2">
      <c r="A55" s="182">
        <v>12</v>
      </c>
      <c r="B55" s="183" t="s">
        <v>186</v>
      </c>
      <c r="C55" s="194" t="s">
        <v>187</v>
      </c>
      <c r="D55" s="184" t="s">
        <v>188</v>
      </c>
      <c r="E55" s="185">
        <v>1</v>
      </c>
      <c r="F55" s="186">
        <v>0</v>
      </c>
      <c r="G55" s="187">
        <f>ROUND(E55*F55,2)</f>
        <v>0</v>
      </c>
      <c r="H55" s="186"/>
      <c r="I55" s="187">
        <f>ROUND(E55*H55,2)</f>
        <v>0</v>
      </c>
      <c r="J55" s="186"/>
      <c r="K55" s="187">
        <f>ROUND(E55*J55,2)</f>
        <v>0</v>
      </c>
      <c r="L55" s="187">
        <v>21</v>
      </c>
      <c r="M55" s="187">
        <f>G55*(1+L55/100)</f>
        <v>0</v>
      </c>
      <c r="N55" s="187">
        <v>0</v>
      </c>
      <c r="O55" s="187">
        <f>ROUND(E55*N55,2)</f>
        <v>0</v>
      </c>
      <c r="P55" s="187">
        <v>0</v>
      </c>
      <c r="Q55" s="187">
        <f>ROUND(E55*P55,2)</f>
        <v>0</v>
      </c>
      <c r="R55" s="187"/>
      <c r="S55" s="187" t="s">
        <v>145</v>
      </c>
      <c r="T55" s="188" t="s">
        <v>158</v>
      </c>
      <c r="U55" s="160">
        <v>0</v>
      </c>
      <c r="V55" s="160">
        <f>ROUND(E55*U55,2)</f>
        <v>0</v>
      </c>
      <c r="W55" s="160"/>
      <c r="X55" s="160" t="s">
        <v>125</v>
      </c>
      <c r="Y55" s="150"/>
      <c r="Z55" s="150"/>
      <c r="AA55" s="150"/>
      <c r="AB55" s="150"/>
      <c r="AC55" s="150"/>
      <c r="AD55" s="150"/>
      <c r="AE55" s="150"/>
      <c r="AF55" s="150"/>
      <c r="AG55" s="150" t="s">
        <v>126</v>
      </c>
      <c r="AH55" s="150"/>
      <c r="AI55" s="150"/>
      <c r="AJ55" s="150"/>
      <c r="AK55" s="150"/>
      <c r="AL55" s="150"/>
      <c r="AM55" s="150"/>
      <c r="AN55" s="150"/>
      <c r="AO55" s="150"/>
      <c r="AP55" s="150"/>
      <c r="AQ55" s="150"/>
      <c r="AR55" s="150"/>
      <c r="AS55" s="150"/>
      <c r="AT55" s="150"/>
      <c r="AU55" s="150"/>
      <c r="AV55" s="150"/>
      <c r="AW55" s="150"/>
      <c r="AX55" s="150"/>
      <c r="AY55" s="150"/>
      <c r="AZ55" s="150"/>
      <c r="BA55" s="150"/>
      <c r="BB55" s="150"/>
      <c r="BC55" s="150"/>
      <c r="BD55" s="150"/>
      <c r="BE55" s="150"/>
      <c r="BF55" s="150"/>
      <c r="BG55" s="150"/>
      <c r="BH55" s="150"/>
    </row>
    <row r="56" spans="1:60" ht="22.5" hidden="1" outlineLevel="1" x14ac:dyDescent="0.2">
      <c r="A56" s="182">
        <v>13</v>
      </c>
      <c r="B56" s="183" t="s">
        <v>189</v>
      </c>
      <c r="C56" s="194" t="s">
        <v>190</v>
      </c>
      <c r="D56" s="184" t="s">
        <v>188</v>
      </c>
      <c r="E56" s="185">
        <v>1</v>
      </c>
      <c r="F56" s="186">
        <v>0</v>
      </c>
      <c r="G56" s="187">
        <f>ROUND(E56*F56,2)</f>
        <v>0</v>
      </c>
      <c r="H56" s="186"/>
      <c r="I56" s="187">
        <f>ROUND(E56*H56,2)</f>
        <v>0</v>
      </c>
      <c r="J56" s="186"/>
      <c r="K56" s="187">
        <f>ROUND(E56*J56,2)</f>
        <v>0</v>
      </c>
      <c r="L56" s="187">
        <v>21</v>
      </c>
      <c r="M56" s="187">
        <f>G56*(1+L56/100)</f>
        <v>0</v>
      </c>
      <c r="N56" s="187">
        <v>0</v>
      </c>
      <c r="O56" s="187">
        <f>ROUND(E56*N56,2)</f>
        <v>0</v>
      </c>
      <c r="P56" s="187">
        <v>0</v>
      </c>
      <c r="Q56" s="187">
        <f>ROUND(E56*P56,2)</f>
        <v>0</v>
      </c>
      <c r="R56" s="187"/>
      <c r="S56" s="187" t="s">
        <v>145</v>
      </c>
      <c r="T56" s="188" t="s">
        <v>158</v>
      </c>
      <c r="U56" s="160">
        <v>0</v>
      </c>
      <c r="V56" s="160">
        <f>ROUND(E56*U56,2)</f>
        <v>0</v>
      </c>
      <c r="W56" s="160"/>
      <c r="X56" s="160" t="s">
        <v>125</v>
      </c>
      <c r="Y56" s="150"/>
      <c r="Z56" s="150"/>
      <c r="AA56" s="150"/>
      <c r="AB56" s="150"/>
      <c r="AC56" s="150"/>
      <c r="AD56" s="150"/>
      <c r="AE56" s="150"/>
      <c r="AF56" s="150"/>
      <c r="AG56" s="150" t="s">
        <v>126</v>
      </c>
      <c r="AH56" s="150"/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50"/>
      <c r="AT56" s="150"/>
      <c r="AU56" s="150"/>
      <c r="AV56" s="150"/>
      <c r="AW56" s="150"/>
      <c r="AX56" s="150"/>
      <c r="AY56" s="150"/>
      <c r="AZ56" s="150"/>
      <c r="BA56" s="150"/>
      <c r="BB56" s="150"/>
      <c r="BC56" s="150"/>
      <c r="BD56" s="150"/>
      <c r="BE56" s="150"/>
      <c r="BF56" s="150"/>
      <c r="BG56" s="150"/>
      <c r="BH56" s="150"/>
    </row>
    <row r="57" spans="1:60" hidden="1" outlineLevel="1" x14ac:dyDescent="0.2">
      <c r="A57" s="182">
        <v>14</v>
      </c>
      <c r="B57" s="183" t="s">
        <v>191</v>
      </c>
      <c r="C57" s="194" t="s">
        <v>192</v>
      </c>
      <c r="D57" s="184" t="s">
        <v>185</v>
      </c>
      <c r="E57" s="185">
        <v>2</v>
      </c>
      <c r="F57" s="186">
        <v>0</v>
      </c>
      <c r="G57" s="187">
        <f>ROUND(E57*F57,2)</f>
        <v>0</v>
      </c>
      <c r="H57" s="186"/>
      <c r="I57" s="187">
        <f>ROUND(E57*H57,2)</f>
        <v>0</v>
      </c>
      <c r="J57" s="186"/>
      <c r="K57" s="187">
        <f>ROUND(E57*J57,2)</f>
        <v>0</v>
      </c>
      <c r="L57" s="187">
        <v>21</v>
      </c>
      <c r="M57" s="187">
        <f>G57*(1+L57/100)</f>
        <v>0</v>
      </c>
      <c r="N57" s="187">
        <v>0</v>
      </c>
      <c r="O57" s="187">
        <f>ROUND(E57*N57,2)</f>
        <v>0</v>
      </c>
      <c r="P57" s="187">
        <v>0</v>
      </c>
      <c r="Q57" s="187">
        <f>ROUND(E57*P57,2)</f>
        <v>0</v>
      </c>
      <c r="R57" s="187"/>
      <c r="S57" s="187" t="s">
        <v>145</v>
      </c>
      <c r="T57" s="188" t="s">
        <v>158</v>
      </c>
      <c r="U57" s="160">
        <v>0</v>
      </c>
      <c r="V57" s="160">
        <f>ROUND(E57*U57,2)</f>
        <v>0</v>
      </c>
      <c r="W57" s="160"/>
      <c r="X57" s="160" t="s">
        <v>125</v>
      </c>
      <c r="Y57" s="150"/>
      <c r="Z57" s="150"/>
      <c r="AA57" s="150"/>
      <c r="AB57" s="150"/>
      <c r="AC57" s="150"/>
      <c r="AD57" s="150"/>
      <c r="AE57" s="150"/>
      <c r="AF57" s="150"/>
      <c r="AG57" s="150" t="s">
        <v>126</v>
      </c>
      <c r="AH57" s="150"/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150"/>
      <c r="AW57" s="150"/>
      <c r="AX57" s="150"/>
      <c r="AY57" s="150"/>
      <c r="AZ57" s="150"/>
      <c r="BA57" s="150"/>
      <c r="BB57" s="150"/>
      <c r="BC57" s="150"/>
      <c r="BD57" s="150"/>
      <c r="BE57" s="150"/>
      <c r="BF57" s="150"/>
      <c r="BG57" s="150"/>
      <c r="BH57" s="150"/>
    </row>
    <row r="58" spans="1:60" x14ac:dyDescent="0.2">
      <c r="A58" s="168" t="s">
        <v>117</v>
      </c>
      <c r="B58" s="169" t="s">
        <v>77</v>
      </c>
      <c r="C58" s="191" t="s">
        <v>78</v>
      </c>
      <c r="D58" s="170"/>
      <c r="E58" s="171"/>
      <c r="F58" s="172"/>
      <c r="G58" s="172">
        <f>SUMIF(AG59:AG62,"&lt;&gt;NOR",G59:G62)</f>
        <v>0</v>
      </c>
      <c r="H58" s="172"/>
      <c r="I58" s="172">
        <f>SUM(I59:I62)</f>
        <v>0</v>
      </c>
      <c r="J58" s="172"/>
      <c r="K58" s="172">
        <f>SUM(K59:K62)</f>
        <v>0</v>
      </c>
      <c r="L58" s="172"/>
      <c r="M58" s="172">
        <f>SUM(M59:M62)</f>
        <v>0</v>
      </c>
      <c r="N58" s="172"/>
      <c r="O58" s="172">
        <f>SUM(O59:O62)</f>
        <v>0</v>
      </c>
      <c r="P58" s="172"/>
      <c r="Q58" s="172">
        <f>SUM(Q59:Q62)</f>
        <v>0</v>
      </c>
      <c r="R58" s="172"/>
      <c r="S58" s="172"/>
      <c r="T58" s="173"/>
      <c r="U58" s="167"/>
      <c r="V58" s="167">
        <f>SUM(V59:V62)</f>
        <v>4</v>
      </c>
      <c r="W58" s="167"/>
      <c r="X58" s="167"/>
      <c r="AG58" t="s">
        <v>118</v>
      </c>
    </row>
    <row r="59" spans="1:60" ht="33.75" outlineLevel="1" x14ac:dyDescent="0.2">
      <c r="A59" s="174">
        <v>11</v>
      </c>
      <c r="B59" s="175" t="s">
        <v>193</v>
      </c>
      <c r="C59" s="192" t="s">
        <v>194</v>
      </c>
      <c r="D59" s="176" t="s">
        <v>195</v>
      </c>
      <c r="E59" s="177">
        <v>8</v>
      </c>
      <c r="F59" s="178"/>
      <c r="G59" s="179">
        <f>ROUND(E59*F59,2)</f>
        <v>0</v>
      </c>
      <c r="H59" s="178"/>
      <c r="I59" s="179">
        <f>ROUND(E59*H59,2)</f>
        <v>0</v>
      </c>
      <c r="J59" s="178"/>
      <c r="K59" s="179">
        <f>ROUND(E59*J59,2)</f>
        <v>0</v>
      </c>
      <c r="L59" s="179">
        <v>21</v>
      </c>
      <c r="M59" s="179">
        <f>G59*(1+L59/100)</f>
        <v>0</v>
      </c>
      <c r="N59" s="179">
        <v>2.5000000000000001E-4</v>
      </c>
      <c r="O59" s="179">
        <f>ROUND(E59*N59,2)</f>
        <v>0</v>
      </c>
      <c r="P59" s="179">
        <v>0</v>
      </c>
      <c r="Q59" s="179">
        <f>ROUND(E59*P59,2)</f>
        <v>0</v>
      </c>
      <c r="R59" s="179" t="s">
        <v>153</v>
      </c>
      <c r="S59" s="179" t="s">
        <v>123</v>
      </c>
      <c r="T59" s="180" t="s">
        <v>124</v>
      </c>
      <c r="U59" s="160">
        <v>0.5</v>
      </c>
      <c r="V59" s="160">
        <f>ROUND(E59*U59,2)</f>
        <v>4</v>
      </c>
      <c r="W59" s="160"/>
      <c r="X59" s="160" t="s">
        <v>125</v>
      </c>
      <c r="Y59" s="150"/>
      <c r="Z59" s="150"/>
      <c r="AA59" s="150"/>
      <c r="AB59" s="150"/>
      <c r="AC59" s="150"/>
      <c r="AD59" s="150"/>
      <c r="AE59" s="150"/>
      <c r="AF59" s="150"/>
      <c r="AG59" s="150" t="s">
        <v>126</v>
      </c>
      <c r="AH59" s="150"/>
      <c r="AI59" s="150"/>
      <c r="AJ59" s="150"/>
      <c r="AK59" s="150"/>
      <c r="AL59" s="150"/>
      <c r="AM59" s="150"/>
      <c r="AN59" s="150"/>
      <c r="AO59" s="150"/>
      <c r="AP59" s="150"/>
      <c r="AQ59" s="150"/>
      <c r="AR59" s="150"/>
      <c r="AS59" s="150"/>
      <c r="AT59" s="150"/>
      <c r="AU59" s="150"/>
      <c r="AV59" s="150"/>
      <c r="AW59" s="150"/>
      <c r="AX59" s="150"/>
      <c r="AY59" s="150"/>
      <c r="AZ59" s="150"/>
      <c r="BA59" s="150"/>
      <c r="BB59" s="150"/>
      <c r="BC59" s="150"/>
      <c r="BD59" s="150"/>
      <c r="BE59" s="150"/>
      <c r="BF59" s="150"/>
      <c r="BG59" s="150"/>
      <c r="BH59" s="150"/>
    </row>
    <row r="60" spans="1:60" outlineLevel="1" x14ac:dyDescent="0.2">
      <c r="A60" s="157"/>
      <c r="B60" s="158"/>
      <c r="C60" s="265" t="s">
        <v>196</v>
      </c>
      <c r="D60" s="266"/>
      <c r="E60" s="266"/>
      <c r="F60" s="266"/>
      <c r="G60" s="266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60"/>
      <c r="Y60" s="150"/>
      <c r="Z60" s="150"/>
      <c r="AA60" s="150"/>
      <c r="AB60" s="150"/>
      <c r="AC60" s="150"/>
      <c r="AD60" s="150"/>
      <c r="AE60" s="150"/>
      <c r="AF60" s="150"/>
      <c r="AG60" s="150" t="s">
        <v>128</v>
      </c>
      <c r="AH60" s="150"/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50"/>
      <c r="AT60" s="150"/>
      <c r="AU60" s="150"/>
      <c r="AV60" s="150"/>
      <c r="AW60" s="150"/>
      <c r="AX60" s="150"/>
      <c r="AY60" s="150"/>
      <c r="AZ60" s="150"/>
      <c r="BA60" s="150"/>
      <c r="BB60" s="150"/>
      <c r="BC60" s="150"/>
      <c r="BD60" s="150"/>
      <c r="BE60" s="150"/>
      <c r="BF60" s="150"/>
      <c r="BG60" s="150"/>
      <c r="BH60" s="150"/>
    </row>
    <row r="61" spans="1:60" outlineLevel="1" x14ac:dyDescent="0.2">
      <c r="A61" s="157"/>
      <c r="B61" s="158"/>
      <c r="C61" s="193" t="s">
        <v>197</v>
      </c>
      <c r="D61" s="162"/>
      <c r="E61" s="163">
        <v>4</v>
      </c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60"/>
      <c r="Y61" s="150"/>
      <c r="Z61" s="150"/>
      <c r="AA61" s="150"/>
      <c r="AB61" s="150"/>
      <c r="AC61" s="150"/>
      <c r="AD61" s="150"/>
      <c r="AE61" s="150"/>
      <c r="AF61" s="150"/>
      <c r="AG61" s="150" t="s">
        <v>130</v>
      </c>
      <c r="AH61" s="150">
        <v>0</v>
      </c>
      <c r="AI61" s="150"/>
      <c r="AJ61" s="150"/>
      <c r="AK61" s="150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0"/>
      <c r="BA61" s="150"/>
      <c r="BB61" s="150"/>
      <c r="BC61" s="150"/>
      <c r="BD61" s="150"/>
      <c r="BE61" s="150"/>
      <c r="BF61" s="150"/>
      <c r="BG61" s="150"/>
      <c r="BH61" s="150"/>
    </row>
    <row r="62" spans="1:60" outlineLevel="1" x14ac:dyDescent="0.2">
      <c r="A62" s="157"/>
      <c r="B62" s="158"/>
      <c r="C62" s="193" t="s">
        <v>198</v>
      </c>
      <c r="D62" s="162"/>
      <c r="E62" s="163">
        <v>4</v>
      </c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60"/>
      <c r="Y62" s="150"/>
      <c r="Z62" s="150"/>
      <c r="AA62" s="150"/>
      <c r="AB62" s="150"/>
      <c r="AC62" s="150"/>
      <c r="AD62" s="150"/>
      <c r="AE62" s="150"/>
      <c r="AF62" s="150"/>
      <c r="AG62" s="150" t="s">
        <v>130</v>
      </c>
      <c r="AH62" s="150">
        <v>0</v>
      </c>
      <c r="AI62" s="150"/>
      <c r="AJ62" s="150"/>
      <c r="AK62" s="150"/>
      <c r="AL62" s="150"/>
      <c r="AM62" s="150"/>
      <c r="AN62" s="150"/>
      <c r="AO62" s="150"/>
      <c r="AP62" s="150"/>
      <c r="AQ62" s="150"/>
      <c r="AR62" s="150"/>
      <c r="AS62" s="150"/>
      <c r="AT62" s="150"/>
      <c r="AU62" s="150"/>
      <c r="AV62" s="150"/>
      <c r="AW62" s="150"/>
      <c r="AX62" s="150"/>
      <c r="AY62" s="150"/>
      <c r="AZ62" s="150"/>
      <c r="BA62" s="150"/>
      <c r="BB62" s="150"/>
      <c r="BC62" s="150"/>
      <c r="BD62" s="150"/>
      <c r="BE62" s="150"/>
      <c r="BF62" s="150"/>
      <c r="BG62" s="150"/>
      <c r="BH62" s="150"/>
    </row>
    <row r="63" spans="1:60" x14ac:dyDescent="0.2">
      <c r="A63" s="168" t="s">
        <v>117</v>
      </c>
      <c r="B63" s="169" t="s">
        <v>79</v>
      </c>
      <c r="C63" s="191" t="s">
        <v>80</v>
      </c>
      <c r="D63" s="170"/>
      <c r="E63" s="171"/>
      <c r="F63" s="172"/>
      <c r="G63" s="172">
        <f>SUMIF(AG64:AG68,"&lt;&gt;NOR",G64:G68)</f>
        <v>0</v>
      </c>
      <c r="H63" s="172"/>
      <c r="I63" s="172">
        <f>SUM(I64:I68)</f>
        <v>0</v>
      </c>
      <c r="J63" s="172"/>
      <c r="K63" s="172">
        <f>SUM(K64:K68)</f>
        <v>0</v>
      </c>
      <c r="L63" s="172"/>
      <c r="M63" s="172">
        <f>SUM(M64:M68)</f>
        <v>0</v>
      </c>
      <c r="N63" s="172"/>
      <c r="O63" s="172">
        <f>SUM(O64:O68)</f>
        <v>0</v>
      </c>
      <c r="P63" s="172"/>
      <c r="Q63" s="172">
        <f>SUM(Q64:Q68)</f>
        <v>15.700000000000001</v>
      </c>
      <c r="R63" s="172"/>
      <c r="S63" s="172"/>
      <c r="T63" s="173"/>
      <c r="U63" s="167"/>
      <c r="V63" s="167">
        <f>SUM(V64:V68)</f>
        <v>1.29</v>
      </c>
      <c r="W63" s="167"/>
      <c r="X63" s="167"/>
      <c r="AG63" t="s">
        <v>118</v>
      </c>
    </row>
    <row r="64" spans="1:60" outlineLevel="1" x14ac:dyDescent="0.2">
      <c r="A64" s="174">
        <v>12</v>
      </c>
      <c r="B64" s="175" t="s">
        <v>199</v>
      </c>
      <c r="C64" s="192" t="s">
        <v>200</v>
      </c>
      <c r="D64" s="176" t="s">
        <v>133</v>
      </c>
      <c r="E64" s="177">
        <v>0.2</v>
      </c>
      <c r="F64" s="178"/>
      <c r="G64" s="179">
        <f>ROUND(E64*F64,2)</f>
        <v>0</v>
      </c>
      <c r="H64" s="178"/>
      <c r="I64" s="179">
        <f>ROUND(E64*H64,2)</f>
        <v>0</v>
      </c>
      <c r="J64" s="178"/>
      <c r="K64" s="179">
        <f>ROUND(E64*J64,2)</f>
        <v>0</v>
      </c>
      <c r="L64" s="179">
        <v>21</v>
      </c>
      <c r="M64" s="179">
        <f>G64*(1+L64/100)</f>
        <v>0</v>
      </c>
      <c r="N64" s="179">
        <v>0</v>
      </c>
      <c r="O64" s="179">
        <f>ROUND(E64*N64,2)</f>
        <v>0</v>
      </c>
      <c r="P64" s="179">
        <v>2</v>
      </c>
      <c r="Q64" s="179">
        <f>ROUND(E64*P64,2)</f>
        <v>0.4</v>
      </c>
      <c r="R64" s="179" t="s">
        <v>201</v>
      </c>
      <c r="S64" s="179" t="s">
        <v>123</v>
      </c>
      <c r="T64" s="180" t="s">
        <v>124</v>
      </c>
      <c r="U64" s="160">
        <v>6.4359999999999999</v>
      </c>
      <c r="V64" s="160">
        <f>ROUND(E64*U64,2)</f>
        <v>1.29</v>
      </c>
      <c r="W64" s="160"/>
      <c r="X64" s="160" t="s">
        <v>125</v>
      </c>
      <c r="Y64" s="150"/>
      <c r="Z64" s="150"/>
      <c r="AA64" s="150"/>
      <c r="AB64" s="150"/>
      <c r="AC64" s="150"/>
      <c r="AD64" s="150"/>
      <c r="AE64" s="150"/>
      <c r="AF64" s="150"/>
      <c r="AG64" s="150" t="s">
        <v>126</v>
      </c>
      <c r="AH64" s="150"/>
      <c r="AI64" s="150"/>
      <c r="AJ64" s="150"/>
      <c r="AK64" s="150"/>
      <c r="AL64" s="150"/>
      <c r="AM64" s="150"/>
      <c r="AN64" s="150"/>
      <c r="AO64" s="150"/>
      <c r="AP64" s="150"/>
      <c r="AQ64" s="150"/>
      <c r="AR64" s="150"/>
      <c r="AS64" s="150"/>
      <c r="AT64" s="150"/>
      <c r="AU64" s="150"/>
      <c r="AV64" s="150"/>
      <c r="AW64" s="150"/>
      <c r="AX64" s="150"/>
      <c r="AY64" s="150"/>
      <c r="AZ64" s="150"/>
      <c r="BA64" s="150"/>
      <c r="BB64" s="150"/>
      <c r="BC64" s="150"/>
      <c r="BD64" s="150"/>
      <c r="BE64" s="150"/>
      <c r="BF64" s="150"/>
      <c r="BG64" s="150"/>
      <c r="BH64" s="150"/>
    </row>
    <row r="65" spans="1:60" outlineLevel="1" x14ac:dyDescent="0.2">
      <c r="A65" s="157"/>
      <c r="B65" s="158"/>
      <c r="C65" s="265" t="s">
        <v>202</v>
      </c>
      <c r="D65" s="266"/>
      <c r="E65" s="266"/>
      <c r="F65" s="266"/>
      <c r="G65" s="266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60"/>
      <c r="Y65" s="150"/>
      <c r="Z65" s="150"/>
      <c r="AA65" s="150"/>
      <c r="AB65" s="150"/>
      <c r="AC65" s="150"/>
      <c r="AD65" s="150"/>
      <c r="AE65" s="150"/>
      <c r="AF65" s="150"/>
      <c r="AG65" s="150" t="s">
        <v>128</v>
      </c>
      <c r="AH65" s="150"/>
      <c r="AI65" s="150"/>
      <c r="AJ65" s="150"/>
      <c r="AK65" s="150"/>
      <c r="AL65" s="150"/>
      <c r="AM65" s="150"/>
      <c r="AN65" s="150"/>
      <c r="AO65" s="150"/>
      <c r="AP65" s="150"/>
      <c r="AQ65" s="150"/>
      <c r="AR65" s="150"/>
      <c r="AS65" s="150"/>
      <c r="AT65" s="150"/>
      <c r="AU65" s="150"/>
      <c r="AV65" s="150"/>
      <c r="AW65" s="150"/>
      <c r="AX65" s="150"/>
      <c r="AY65" s="150"/>
      <c r="AZ65" s="150"/>
      <c r="BA65" s="150"/>
      <c r="BB65" s="150"/>
      <c r="BC65" s="150"/>
      <c r="BD65" s="150"/>
      <c r="BE65" s="150"/>
      <c r="BF65" s="150"/>
      <c r="BG65" s="150"/>
      <c r="BH65" s="150"/>
    </row>
    <row r="66" spans="1:60" outlineLevel="1" x14ac:dyDescent="0.2">
      <c r="A66" s="157"/>
      <c r="B66" s="158"/>
      <c r="C66" s="193" t="s">
        <v>203</v>
      </c>
      <c r="D66" s="162"/>
      <c r="E66" s="163">
        <v>0.2</v>
      </c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60"/>
      <c r="Y66" s="150"/>
      <c r="Z66" s="150"/>
      <c r="AA66" s="150"/>
      <c r="AB66" s="150"/>
      <c r="AC66" s="150"/>
      <c r="AD66" s="150"/>
      <c r="AE66" s="150"/>
      <c r="AF66" s="150"/>
      <c r="AG66" s="150" t="s">
        <v>130</v>
      </c>
      <c r="AH66" s="150">
        <v>0</v>
      </c>
      <c r="AI66" s="150"/>
      <c r="AJ66" s="150"/>
      <c r="AK66" s="150"/>
      <c r="AL66" s="150"/>
      <c r="AM66" s="150"/>
      <c r="AN66" s="150"/>
      <c r="AO66" s="150"/>
      <c r="AP66" s="150"/>
      <c r="AQ66" s="150"/>
      <c r="AR66" s="150"/>
      <c r="AS66" s="150"/>
      <c r="AT66" s="150"/>
      <c r="AU66" s="150"/>
      <c r="AV66" s="150"/>
      <c r="AW66" s="150"/>
      <c r="AX66" s="150"/>
      <c r="AY66" s="150"/>
      <c r="AZ66" s="150"/>
      <c r="BA66" s="150"/>
      <c r="BB66" s="150"/>
      <c r="BC66" s="150"/>
      <c r="BD66" s="150"/>
      <c r="BE66" s="150"/>
      <c r="BF66" s="150"/>
      <c r="BG66" s="150"/>
      <c r="BH66" s="150"/>
    </row>
    <row r="67" spans="1:60" outlineLevel="1" x14ac:dyDescent="0.2">
      <c r="A67" s="174">
        <v>13</v>
      </c>
      <c r="B67" s="175" t="s">
        <v>204</v>
      </c>
      <c r="C67" s="192" t="s">
        <v>205</v>
      </c>
      <c r="D67" s="176" t="s">
        <v>157</v>
      </c>
      <c r="E67" s="177">
        <v>765</v>
      </c>
      <c r="F67" s="178"/>
      <c r="G67" s="179">
        <f>ROUND(E67*F67,2)</f>
        <v>0</v>
      </c>
      <c r="H67" s="178"/>
      <c r="I67" s="179">
        <f>ROUND(E67*H67,2)</f>
        <v>0</v>
      </c>
      <c r="J67" s="178"/>
      <c r="K67" s="179">
        <f>ROUND(E67*J67,2)</f>
        <v>0</v>
      </c>
      <c r="L67" s="179">
        <v>21</v>
      </c>
      <c r="M67" s="179">
        <f>G67*(1+L67/100)</f>
        <v>0</v>
      </c>
      <c r="N67" s="179">
        <v>0</v>
      </c>
      <c r="O67" s="179">
        <f>ROUND(E67*N67,2)</f>
        <v>0</v>
      </c>
      <c r="P67" s="179">
        <v>0.02</v>
      </c>
      <c r="Q67" s="179">
        <f>ROUND(E67*P67,2)</f>
        <v>15.3</v>
      </c>
      <c r="R67" s="179"/>
      <c r="S67" s="179" t="s">
        <v>145</v>
      </c>
      <c r="T67" s="180" t="s">
        <v>158</v>
      </c>
      <c r="U67" s="160">
        <v>0</v>
      </c>
      <c r="V67" s="160">
        <f>ROUND(E67*U67,2)</f>
        <v>0</v>
      </c>
      <c r="W67" s="160"/>
      <c r="X67" s="160" t="s">
        <v>125</v>
      </c>
      <c r="Y67" s="150"/>
      <c r="Z67" s="150"/>
      <c r="AA67" s="150"/>
      <c r="AB67" s="150"/>
      <c r="AC67" s="150"/>
      <c r="AD67" s="150"/>
      <c r="AE67" s="150"/>
      <c r="AF67" s="150"/>
      <c r="AG67" s="150" t="s">
        <v>126</v>
      </c>
      <c r="AH67" s="150"/>
      <c r="AI67" s="150"/>
      <c r="AJ67" s="150"/>
      <c r="AK67" s="150"/>
      <c r="AL67" s="150"/>
      <c r="AM67" s="150"/>
      <c r="AN67" s="150"/>
      <c r="AO67" s="150"/>
      <c r="AP67" s="150"/>
      <c r="AQ67" s="150"/>
      <c r="AR67" s="150"/>
      <c r="AS67" s="150"/>
      <c r="AT67" s="150"/>
      <c r="AU67" s="150"/>
      <c r="AV67" s="150"/>
      <c r="AW67" s="150"/>
      <c r="AX67" s="150"/>
      <c r="AY67" s="150"/>
      <c r="AZ67" s="150"/>
      <c r="BA67" s="150"/>
      <c r="BB67" s="150"/>
      <c r="BC67" s="150"/>
      <c r="BD67" s="150"/>
      <c r="BE67" s="150"/>
      <c r="BF67" s="150"/>
      <c r="BG67" s="150"/>
      <c r="BH67" s="150"/>
    </row>
    <row r="68" spans="1:60" outlineLevel="1" x14ac:dyDescent="0.2">
      <c r="A68" s="157"/>
      <c r="B68" s="158"/>
      <c r="C68" s="193" t="s">
        <v>159</v>
      </c>
      <c r="D68" s="162"/>
      <c r="E68" s="163">
        <v>765</v>
      </c>
      <c r="F68" s="160"/>
      <c r="G68" s="160"/>
      <c r="H68" s="160"/>
      <c r="I68" s="160"/>
      <c r="J68" s="160"/>
      <c r="K68" s="160"/>
      <c r="L68" s="160"/>
      <c r="M68" s="160"/>
      <c r="N68" s="160"/>
      <c r="O68" s="160"/>
      <c r="P68" s="160"/>
      <c r="Q68" s="160"/>
      <c r="R68" s="160"/>
      <c r="S68" s="160"/>
      <c r="T68" s="160"/>
      <c r="U68" s="160"/>
      <c r="V68" s="160"/>
      <c r="W68" s="160"/>
      <c r="X68" s="160"/>
      <c r="Y68" s="150"/>
      <c r="Z68" s="150"/>
      <c r="AA68" s="150"/>
      <c r="AB68" s="150"/>
      <c r="AC68" s="150"/>
      <c r="AD68" s="150"/>
      <c r="AE68" s="150"/>
      <c r="AF68" s="150"/>
      <c r="AG68" s="150" t="s">
        <v>130</v>
      </c>
      <c r="AH68" s="150">
        <v>5</v>
      </c>
      <c r="AI68" s="150"/>
      <c r="AJ68" s="150"/>
      <c r="AK68" s="150"/>
      <c r="AL68" s="150"/>
      <c r="AM68" s="150"/>
      <c r="AN68" s="150"/>
      <c r="AO68" s="150"/>
      <c r="AP68" s="150"/>
      <c r="AQ68" s="150"/>
      <c r="AR68" s="150"/>
      <c r="AS68" s="150"/>
      <c r="AT68" s="150"/>
      <c r="AU68" s="150"/>
      <c r="AV68" s="150"/>
      <c r="AW68" s="150"/>
      <c r="AX68" s="150"/>
      <c r="AY68" s="150"/>
      <c r="AZ68" s="150"/>
      <c r="BA68" s="150"/>
      <c r="BB68" s="150"/>
      <c r="BC68" s="150"/>
      <c r="BD68" s="150"/>
      <c r="BE68" s="150"/>
      <c r="BF68" s="150"/>
      <c r="BG68" s="150"/>
      <c r="BH68" s="150"/>
    </row>
    <row r="69" spans="1:60" x14ac:dyDescent="0.2">
      <c r="A69" s="168" t="s">
        <v>117</v>
      </c>
      <c r="B69" s="169" t="s">
        <v>81</v>
      </c>
      <c r="C69" s="191" t="s">
        <v>82</v>
      </c>
      <c r="D69" s="170"/>
      <c r="E69" s="171"/>
      <c r="F69" s="172"/>
      <c r="G69" s="172">
        <f>SUMIF(AG70:AG70,"&lt;&gt;NOR",G70:G70)</f>
        <v>0</v>
      </c>
      <c r="H69" s="172"/>
      <c r="I69" s="172">
        <f>SUM(I70:I70)</f>
        <v>0</v>
      </c>
      <c r="J69" s="172"/>
      <c r="K69" s="172">
        <f>SUM(K70:K70)</f>
        <v>0</v>
      </c>
      <c r="L69" s="172"/>
      <c r="M69" s="172">
        <f>SUM(M70:M70)</f>
        <v>0</v>
      </c>
      <c r="N69" s="172"/>
      <c r="O69" s="172">
        <f>SUM(O70:O70)</f>
        <v>0</v>
      </c>
      <c r="P69" s="172"/>
      <c r="Q69" s="172">
        <f>SUM(Q70:Q70)</f>
        <v>0</v>
      </c>
      <c r="R69" s="172"/>
      <c r="S69" s="172"/>
      <c r="T69" s="173"/>
      <c r="U69" s="167"/>
      <c r="V69" s="167">
        <f>SUM(V70:V70)</f>
        <v>24.04</v>
      </c>
      <c r="W69" s="167"/>
      <c r="X69" s="167"/>
      <c r="AG69" t="s">
        <v>118</v>
      </c>
    </row>
    <row r="70" spans="1:60" outlineLevel="1" x14ac:dyDescent="0.2">
      <c r="A70" s="182">
        <v>14</v>
      </c>
      <c r="B70" s="183" t="s">
        <v>206</v>
      </c>
      <c r="C70" s="194" t="s">
        <v>207</v>
      </c>
      <c r="D70" s="184" t="s">
        <v>208</v>
      </c>
      <c r="E70" s="185">
        <v>77.560850000000002</v>
      </c>
      <c r="F70" s="186"/>
      <c r="G70" s="187">
        <f>ROUND(E70*F70,2)</f>
        <v>0</v>
      </c>
      <c r="H70" s="186"/>
      <c r="I70" s="187">
        <f>ROUND(E70*H70,2)</f>
        <v>0</v>
      </c>
      <c r="J70" s="186"/>
      <c r="K70" s="187">
        <f>ROUND(E70*J70,2)</f>
        <v>0</v>
      </c>
      <c r="L70" s="187">
        <v>21</v>
      </c>
      <c r="M70" s="187">
        <f>G70*(1+L70/100)</f>
        <v>0</v>
      </c>
      <c r="N70" s="187">
        <v>0</v>
      </c>
      <c r="O70" s="187">
        <f>ROUND(E70*N70,2)</f>
        <v>0</v>
      </c>
      <c r="P70" s="187">
        <v>0</v>
      </c>
      <c r="Q70" s="187">
        <f>ROUND(E70*P70,2)</f>
        <v>0</v>
      </c>
      <c r="R70" s="187" t="s">
        <v>162</v>
      </c>
      <c r="S70" s="187" t="s">
        <v>123</v>
      </c>
      <c r="T70" s="188" t="s">
        <v>124</v>
      </c>
      <c r="U70" s="160">
        <v>0.31</v>
      </c>
      <c r="V70" s="160">
        <f>ROUND(E70*U70,2)</f>
        <v>24.04</v>
      </c>
      <c r="W70" s="160"/>
      <c r="X70" s="160" t="s">
        <v>209</v>
      </c>
      <c r="Y70" s="150"/>
      <c r="Z70" s="150"/>
      <c r="AA70" s="150"/>
      <c r="AB70" s="150"/>
      <c r="AC70" s="150"/>
      <c r="AD70" s="150"/>
      <c r="AE70" s="150"/>
      <c r="AF70" s="150"/>
      <c r="AG70" s="150" t="s">
        <v>210</v>
      </c>
      <c r="AH70" s="150"/>
      <c r="AI70" s="150"/>
      <c r="AJ70" s="150"/>
      <c r="AK70" s="150"/>
      <c r="AL70" s="150"/>
      <c r="AM70" s="150"/>
      <c r="AN70" s="150"/>
      <c r="AO70" s="150"/>
      <c r="AP70" s="150"/>
      <c r="AQ70" s="150"/>
      <c r="AR70" s="150"/>
      <c r="AS70" s="150"/>
      <c r="AT70" s="150"/>
      <c r="AU70" s="150"/>
      <c r="AV70" s="150"/>
      <c r="AW70" s="150"/>
      <c r="AX70" s="150"/>
      <c r="AY70" s="150"/>
      <c r="AZ70" s="150"/>
      <c r="BA70" s="150"/>
      <c r="BB70" s="150"/>
      <c r="BC70" s="150"/>
      <c r="BD70" s="150"/>
      <c r="BE70" s="150"/>
      <c r="BF70" s="150"/>
      <c r="BG70" s="150"/>
      <c r="BH70" s="150"/>
    </row>
    <row r="71" spans="1:60" x14ac:dyDescent="0.2">
      <c r="A71" s="168" t="s">
        <v>117</v>
      </c>
      <c r="B71" s="169" t="s">
        <v>83</v>
      </c>
      <c r="C71" s="191" t="s">
        <v>84</v>
      </c>
      <c r="D71" s="170"/>
      <c r="E71" s="171"/>
      <c r="F71" s="172"/>
      <c r="G71" s="172">
        <f>SUMIF(AG72:AG74,"&lt;&gt;NOR",G72:G74)</f>
        <v>0</v>
      </c>
      <c r="H71" s="172"/>
      <c r="I71" s="172">
        <f>SUM(I72:I74)</f>
        <v>0</v>
      </c>
      <c r="J71" s="172"/>
      <c r="K71" s="172">
        <f>SUM(K72:K74)</f>
        <v>0</v>
      </c>
      <c r="L71" s="172"/>
      <c r="M71" s="172">
        <f>SUM(M72:M74)</f>
        <v>0</v>
      </c>
      <c r="N71" s="172"/>
      <c r="O71" s="172">
        <f>SUM(O72:O74)</f>
        <v>0</v>
      </c>
      <c r="P71" s="172"/>
      <c r="Q71" s="172">
        <f>SUM(Q72:Q74)</f>
        <v>0</v>
      </c>
      <c r="R71" s="172"/>
      <c r="S71" s="172"/>
      <c r="T71" s="173"/>
      <c r="U71" s="167"/>
      <c r="V71" s="167">
        <f>SUM(V72:V74)</f>
        <v>0</v>
      </c>
      <c r="W71" s="167"/>
      <c r="X71" s="167"/>
      <c r="AG71" t="s">
        <v>118</v>
      </c>
    </row>
    <row r="72" spans="1:60" ht="22.5" outlineLevel="1" x14ac:dyDescent="0.2">
      <c r="A72" s="174">
        <v>15</v>
      </c>
      <c r="B72" s="175" t="s">
        <v>211</v>
      </c>
      <c r="C72" s="192" t="s">
        <v>251</v>
      </c>
      <c r="D72" s="176" t="s">
        <v>235</v>
      </c>
      <c r="E72" s="177">
        <v>1</v>
      </c>
      <c r="F72" s="178"/>
      <c r="G72" s="179">
        <f>ROUND(E72*F72,2)</f>
        <v>0</v>
      </c>
      <c r="H72" s="178"/>
      <c r="I72" s="179">
        <f>ROUND(E72*H72,2)</f>
        <v>0</v>
      </c>
      <c r="J72" s="178"/>
      <c r="K72" s="179">
        <f>ROUND(E72*J72,2)</f>
        <v>0</v>
      </c>
      <c r="L72" s="179">
        <v>21</v>
      </c>
      <c r="M72" s="179">
        <f>G72*(1+L72/100)</f>
        <v>0</v>
      </c>
      <c r="N72" s="179">
        <v>0</v>
      </c>
      <c r="O72" s="179">
        <f>ROUND(E72*N72,2)</f>
        <v>0</v>
      </c>
      <c r="P72" s="179">
        <v>0</v>
      </c>
      <c r="Q72" s="179">
        <f>ROUND(E72*P72,2)</f>
        <v>0</v>
      </c>
      <c r="R72" s="179"/>
      <c r="S72" s="179" t="s">
        <v>145</v>
      </c>
      <c r="T72" s="180" t="s">
        <v>158</v>
      </c>
      <c r="U72" s="160">
        <v>0</v>
      </c>
      <c r="V72" s="160">
        <f>ROUND(E72*U72,2)</f>
        <v>0</v>
      </c>
      <c r="W72" s="160"/>
      <c r="X72" s="160" t="s">
        <v>125</v>
      </c>
      <c r="Y72" s="150"/>
      <c r="Z72" s="150"/>
      <c r="AA72" s="150"/>
      <c r="AB72" s="150"/>
      <c r="AC72" s="150"/>
      <c r="AD72" s="150"/>
      <c r="AE72" s="150"/>
      <c r="AF72" s="150"/>
      <c r="AG72" s="150" t="s">
        <v>126</v>
      </c>
      <c r="AH72" s="150"/>
      <c r="AI72" s="150"/>
      <c r="AJ72" s="150"/>
      <c r="AK72" s="150"/>
      <c r="AL72" s="150"/>
      <c r="AM72" s="150"/>
      <c r="AN72" s="150"/>
      <c r="AO72" s="150"/>
      <c r="AP72" s="150"/>
      <c r="AQ72" s="150"/>
      <c r="AR72" s="150"/>
      <c r="AS72" s="150"/>
      <c r="AT72" s="150"/>
      <c r="AU72" s="150"/>
      <c r="AV72" s="150"/>
      <c r="AW72" s="150"/>
      <c r="AX72" s="150"/>
      <c r="AY72" s="150"/>
      <c r="AZ72" s="150"/>
      <c r="BA72" s="150"/>
      <c r="BB72" s="150"/>
      <c r="BC72" s="150"/>
      <c r="BD72" s="150"/>
      <c r="BE72" s="150"/>
      <c r="BF72" s="150"/>
      <c r="BG72" s="150"/>
      <c r="BH72" s="150"/>
    </row>
    <row r="73" spans="1:60" outlineLevel="1" x14ac:dyDescent="0.2">
      <c r="A73" s="157">
        <v>16</v>
      </c>
      <c r="B73" s="158" t="s">
        <v>212</v>
      </c>
      <c r="C73" s="196" t="s">
        <v>213</v>
      </c>
      <c r="D73" s="159" t="s">
        <v>0</v>
      </c>
      <c r="E73" s="189"/>
      <c r="F73" s="161"/>
      <c r="G73" s="160">
        <f>ROUND(E73*F73,2)</f>
        <v>0</v>
      </c>
      <c r="H73" s="161"/>
      <c r="I73" s="160">
        <f>ROUND(E73*H73,2)</f>
        <v>0</v>
      </c>
      <c r="J73" s="161"/>
      <c r="K73" s="160">
        <f>ROUND(E73*J73,2)</f>
        <v>0</v>
      </c>
      <c r="L73" s="160">
        <v>21</v>
      </c>
      <c r="M73" s="160">
        <f>G73*(1+L73/100)</f>
        <v>0</v>
      </c>
      <c r="N73" s="160">
        <v>0</v>
      </c>
      <c r="O73" s="160">
        <f>ROUND(E73*N73,2)</f>
        <v>0</v>
      </c>
      <c r="P73" s="160">
        <v>0</v>
      </c>
      <c r="Q73" s="160">
        <f>ROUND(E73*P73,2)</f>
        <v>0</v>
      </c>
      <c r="R73" s="160" t="s">
        <v>214</v>
      </c>
      <c r="S73" s="160" t="s">
        <v>123</v>
      </c>
      <c r="T73" s="160" t="s">
        <v>124</v>
      </c>
      <c r="U73" s="160">
        <v>0</v>
      </c>
      <c r="V73" s="160">
        <f>ROUND(E73*U73,2)</f>
        <v>0</v>
      </c>
      <c r="W73" s="160"/>
      <c r="X73" s="160" t="s">
        <v>209</v>
      </c>
      <c r="Y73" s="150"/>
      <c r="Z73" s="150"/>
      <c r="AA73" s="150"/>
      <c r="AB73" s="150"/>
      <c r="AC73" s="150"/>
      <c r="AD73" s="150"/>
      <c r="AE73" s="150"/>
      <c r="AF73" s="150"/>
      <c r="AG73" s="150" t="s">
        <v>210</v>
      </c>
      <c r="AH73" s="150"/>
      <c r="AI73" s="150"/>
      <c r="AJ73" s="150"/>
      <c r="AK73" s="150"/>
      <c r="AL73" s="150"/>
      <c r="AM73" s="150"/>
      <c r="AN73" s="150"/>
      <c r="AO73" s="150"/>
      <c r="AP73" s="150"/>
      <c r="AQ73" s="150"/>
      <c r="AR73" s="150"/>
      <c r="AS73" s="150"/>
      <c r="AT73" s="150"/>
      <c r="AU73" s="150"/>
      <c r="AV73" s="150"/>
      <c r="AW73" s="150"/>
      <c r="AX73" s="150"/>
      <c r="AY73" s="150"/>
      <c r="AZ73" s="150"/>
      <c r="BA73" s="150"/>
      <c r="BB73" s="150"/>
      <c r="BC73" s="150"/>
      <c r="BD73" s="150"/>
      <c r="BE73" s="150"/>
      <c r="BF73" s="150"/>
      <c r="BG73" s="150"/>
      <c r="BH73" s="150"/>
    </row>
    <row r="74" spans="1:60" outlineLevel="1" x14ac:dyDescent="0.2">
      <c r="A74" s="157"/>
      <c r="B74" s="158"/>
      <c r="C74" s="271" t="s">
        <v>215</v>
      </c>
      <c r="D74" s="272"/>
      <c r="E74" s="272"/>
      <c r="F74" s="272"/>
      <c r="G74" s="272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60"/>
      <c r="Y74" s="150"/>
      <c r="Z74" s="150"/>
      <c r="AA74" s="150"/>
      <c r="AB74" s="150"/>
      <c r="AC74" s="150"/>
      <c r="AD74" s="150"/>
      <c r="AE74" s="150"/>
      <c r="AF74" s="150"/>
      <c r="AG74" s="150" t="s">
        <v>128</v>
      </c>
      <c r="AH74" s="150"/>
      <c r="AI74" s="150"/>
      <c r="AJ74" s="150"/>
      <c r="AK74" s="150"/>
      <c r="AL74" s="150"/>
      <c r="AM74" s="150"/>
      <c r="AN74" s="150"/>
      <c r="AO74" s="150"/>
      <c r="AP74" s="150"/>
      <c r="AQ74" s="150"/>
      <c r="AR74" s="150"/>
      <c r="AS74" s="150"/>
      <c r="AT74" s="150"/>
      <c r="AU74" s="150"/>
      <c r="AV74" s="150"/>
      <c r="AW74" s="150"/>
      <c r="AX74" s="150"/>
      <c r="AY74" s="150"/>
      <c r="AZ74" s="150"/>
      <c r="BA74" s="150"/>
      <c r="BB74" s="150"/>
      <c r="BC74" s="150"/>
      <c r="BD74" s="150"/>
      <c r="BE74" s="150"/>
      <c r="BF74" s="150"/>
      <c r="BG74" s="150"/>
      <c r="BH74" s="150"/>
    </row>
    <row r="75" spans="1:60" x14ac:dyDescent="0.2">
      <c r="A75" s="168" t="s">
        <v>117</v>
      </c>
      <c r="B75" s="169" t="s">
        <v>85</v>
      </c>
      <c r="C75" s="191" t="s">
        <v>86</v>
      </c>
      <c r="D75" s="170"/>
      <c r="E75" s="171"/>
      <c r="F75" s="172"/>
      <c r="G75" s="172">
        <f>SUMIF(AG76:AG84,"&lt;&gt;NOR",G76:G84)</f>
        <v>0</v>
      </c>
      <c r="H75" s="172"/>
      <c r="I75" s="172">
        <f>SUM(I76:I84)</f>
        <v>0</v>
      </c>
      <c r="J75" s="172"/>
      <c r="K75" s="172">
        <f>SUM(K76:K84)</f>
        <v>0</v>
      </c>
      <c r="L75" s="172"/>
      <c r="M75" s="172">
        <f>SUM(M76:M84)</f>
        <v>0</v>
      </c>
      <c r="N75" s="172"/>
      <c r="O75" s="172">
        <f>SUM(O76:O84)</f>
        <v>0</v>
      </c>
      <c r="P75" s="172"/>
      <c r="Q75" s="172">
        <f>SUM(Q76:Q84)</f>
        <v>0</v>
      </c>
      <c r="R75" s="172"/>
      <c r="S75" s="172"/>
      <c r="T75" s="173"/>
      <c r="U75" s="167"/>
      <c r="V75" s="167">
        <f>SUM(V76:V84)</f>
        <v>86.809999999999988</v>
      </c>
      <c r="W75" s="167"/>
      <c r="X75" s="167"/>
      <c r="AG75" t="s">
        <v>118</v>
      </c>
    </row>
    <row r="76" spans="1:60" outlineLevel="1" x14ac:dyDescent="0.2">
      <c r="A76" s="174">
        <v>17</v>
      </c>
      <c r="B76" s="175" t="s">
        <v>216</v>
      </c>
      <c r="C76" s="192" t="s">
        <v>217</v>
      </c>
      <c r="D76" s="176" t="s">
        <v>208</v>
      </c>
      <c r="E76" s="177">
        <v>26.8</v>
      </c>
      <c r="F76" s="178"/>
      <c r="G76" s="179">
        <f>ROUND(E76*F76,2)</f>
        <v>0</v>
      </c>
      <c r="H76" s="178"/>
      <c r="I76" s="179">
        <f>ROUND(E76*H76,2)</f>
        <v>0</v>
      </c>
      <c r="J76" s="178"/>
      <c r="K76" s="179">
        <f>ROUND(E76*J76,2)</f>
        <v>0</v>
      </c>
      <c r="L76" s="179">
        <v>21</v>
      </c>
      <c r="M76" s="179">
        <f>G76*(1+L76/100)</f>
        <v>0</v>
      </c>
      <c r="N76" s="179">
        <v>0</v>
      </c>
      <c r="O76" s="179">
        <f>ROUND(E76*N76,2)</f>
        <v>0</v>
      </c>
      <c r="P76" s="179">
        <v>0</v>
      </c>
      <c r="Q76" s="179">
        <f>ROUND(E76*P76,2)</f>
        <v>0</v>
      </c>
      <c r="R76" s="179" t="s">
        <v>201</v>
      </c>
      <c r="S76" s="179" t="s">
        <v>123</v>
      </c>
      <c r="T76" s="180" t="s">
        <v>124</v>
      </c>
      <c r="U76" s="160">
        <v>0</v>
      </c>
      <c r="V76" s="160">
        <f>ROUND(E76*U76,2)</f>
        <v>0</v>
      </c>
      <c r="W76" s="160"/>
      <c r="X76" s="160" t="s">
        <v>125</v>
      </c>
      <c r="Y76" s="150"/>
      <c r="Z76" s="150"/>
      <c r="AA76" s="150"/>
      <c r="AB76" s="150"/>
      <c r="AC76" s="150"/>
      <c r="AD76" s="150"/>
      <c r="AE76" s="150"/>
      <c r="AF76" s="150"/>
      <c r="AG76" s="150" t="s">
        <v>126</v>
      </c>
      <c r="AH76" s="150"/>
      <c r="AI76" s="150"/>
      <c r="AJ76" s="150"/>
      <c r="AK76" s="150"/>
      <c r="AL76" s="150"/>
      <c r="AM76" s="150"/>
      <c r="AN76" s="150"/>
      <c r="AO76" s="150"/>
      <c r="AP76" s="150"/>
      <c r="AQ76" s="150"/>
      <c r="AR76" s="150"/>
      <c r="AS76" s="150"/>
      <c r="AT76" s="150"/>
      <c r="AU76" s="150"/>
      <c r="AV76" s="150"/>
      <c r="AW76" s="150"/>
      <c r="AX76" s="150"/>
      <c r="AY76" s="150"/>
      <c r="AZ76" s="150"/>
      <c r="BA76" s="150"/>
      <c r="BB76" s="150"/>
      <c r="BC76" s="150"/>
      <c r="BD76" s="150"/>
      <c r="BE76" s="150"/>
      <c r="BF76" s="150"/>
      <c r="BG76" s="150"/>
      <c r="BH76" s="150"/>
    </row>
    <row r="77" spans="1:60" outlineLevel="1" x14ac:dyDescent="0.2">
      <c r="A77" s="157"/>
      <c r="B77" s="158"/>
      <c r="C77" s="193" t="s">
        <v>218</v>
      </c>
      <c r="D77" s="162"/>
      <c r="E77" s="163">
        <v>26.4</v>
      </c>
      <c r="F77" s="160"/>
      <c r="G77" s="160"/>
      <c r="H77" s="160"/>
      <c r="I77" s="160"/>
      <c r="J77" s="160"/>
      <c r="K77" s="160"/>
      <c r="L77" s="160"/>
      <c r="M77" s="160"/>
      <c r="N77" s="160"/>
      <c r="O77" s="160"/>
      <c r="P77" s="160"/>
      <c r="Q77" s="160"/>
      <c r="R77" s="160"/>
      <c r="S77" s="160"/>
      <c r="T77" s="160"/>
      <c r="U77" s="160"/>
      <c r="V77" s="160"/>
      <c r="W77" s="160"/>
      <c r="X77" s="160"/>
      <c r="Y77" s="150"/>
      <c r="Z77" s="150"/>
      <c r="AA77" s="150"/>
      <c r="AB77" s="150"/>
      <c r="AC77" s="150"/>
      <c r="AD77" s="150"/>
      <c r="AE77" s="150"/>
      <c r="AF77" s="150"/>
      <c r="AG77" s="150" t="s">
        <v>130</v>
      </c>
      <c r="AH77" s="150">
        <v>7</v>
      </c>
      <c r="AI77" s="150"/>
      <c r="AJ77" s="150"/>
      <c r="AK77" s="150"/>
      <c r="AL77" s="150"/>
      <c r="AM77" s="150"/>
      <c r="AN77" s="150"/>
      <c r="AO77" s="150"/>
      <c r="AP77" s="150"/>
      <c r="AQ77" s="150"/>
      <c r="AR77" s="150"/>
      <c r="AS77" s="150"/>
      <c r="AT77" s="150"/>
      <c r="AU77" s="150"/>
      <c r="AV77" s="150"/>
      <c r="AW77" s="150"/>
      <c r="AX77" s="150"/>
      <c r="AY77" s="150"/>
      <c r="AZ77" s="150"/>
      <c r="BA77" s="150"/>
      <c r="BB77" s="150"/>
      <c r="BC77" s="150"/>
      <c r="BD77" s="150"/>
      <c r="BE77" s="150"/>
      <c r="BF77" s="150"/>
      <c r="BG77" s="150"/>
      <c r="BH77" s="150"/>
    </row>
    <row r="78" spans="1:60" outlineLevel="1" x14ac:dyDescent="0.2">
      <c r="A78" s="157"/>
      <c r="B78" s="158"/>
      <c r="C78" s="193" t="s">
        <v>219</v>
      </c>
      <c r="D78" s="162"/>
      <c r="E78" s="163">
        <v>0.4</v>
      </c>
      <c r="F78" s="160"/>
      <c r="G78" s="160"/>
      <c r="H78" s="160"/>
      <c r="I78" s="160"/>
      <c r="J78" s="160"/>
      <c r="K78" s="160"/>
      <c r="L78" s="160"/>
      <c r="M78" s="160"/>
      <c r="N78" s="160"/>
      <c r="O78" s="160"/>
      <c r="P78" s="160"/>
      <c r="Q78" s="160"/>
      <c r="R78" s="160"/>
      <c r="S78" s="160"/>
      <c r="T78" s="160"/>
      <c r="U78" s="160"/>
      <c r="V78" s="160"/>
      <c r="W78" s="160"/>
      <c r="X78" s="160"/>
      <c r="Y78" s="150"/>
      <c r="Z78" s="150"/>
      <c r="AA78" s="150"/>
      <c r="AB78" s="150"/>
      <c r="AC78" s="150"/>
      <c r="AD78" s="150"/>
      <c r="AE78" s="150"/>
      <c r="AF78" s="150"/>
      <c r="AG78" s="150" t="s">
        <v>130</v>
      </c>
      <c r="AH78" s="150">
        <v>7</v>
      </c>
      <c r="AI78" s="150"/>
      <c r="AJ78" s="150"/>
      <c r="AK78" s="150"/>
      <c r="AL78" s="150"/>
      <c r="AM78" s="150"/>
      <c r="AN78" s="150"/>
      <c r="AO78" s="150"/>
      <c r="AP78" s="150"/>
      <c r="AQ78" s="150"/>
      <c r="AR78" s="150"/>
      <c r="AS78" s="150"/>
      <c r="AT78" s="150"/>
      <c r="AU78" s="150"/>
      <c r="AV78" s="150"/>
      <c r="AW78" s="150"/>
      <c r="AX78" s="150"/>
      <c r="AY78" s="150"/>
      <c r="AZ78" s="150"/>
      <c r="BA78" s="150"/>
      <c r="BB78" s="150"/>
      <c r="BC78" s="150"/>
      <c r="BD78" s="150"/>
      <c r="BE78" s="150"/>
      <c r="BF78" s="150"/>
      <c r="BG78" s="150"/>
      <c r="BH78" s="150"/>
    </row>
    <row r="79" spans="1:60" outlineLevel="1" x14ac:dyDescent="0.2">
      <c r="A79" s="174">
        <v>18</v>
      </c>
      <c r="B79" s="175" t="s">
        <v>220</v>
      </c>
      <c r="C79" s="192" t="s">
        <v>221</v>
      </c>
      <c r="D79" s="176" t="s">
        <v>208</v>
      </c>
      <c r="E79" s="177">
        <v>15.3</v>
      </c>
      <c r="F79" s="178"/>
      <c r="G79" s="179">
        <f>ROUND(E79*F79,2)</f>
        <v>0</v>
      </c>
      <c r="H79" s="178"/>
      <c r="I79" s="179">
        <f>ROUND(E79*H79,2)</f>
        <v>0</v>
      </c>
      <c r="J79" s="178"/>
      <c r="K79" s="179">
        <f>ROUND(E79*J79,2)</f>
        <v>0</v>
      </c>
      <c r="L79" s="179">
        <v>21</v>
      </c>
      <c r="M79" s="179">
        <f>G79*(1+L79/100)</f>
        <v>0</v>
      </c>
      <c r="N79" s="179">
        <v>0</v>
      </c>
      <c r="O79" s="179">
        <f>ROUND(E79*N79,2)</f>
        <v>0</v>
      </c>
      <c r="P79" s="179">
        <v>0</v>
      </c>
      <c r="Q79" s="179">
        <f>ROUND(E79*P79,2)</f>
        <v>0</v>
      </c>
      <c r="R79" s="179"/>
      <c r="S79" s="179" t="s">
        <v>145</v>
      </c>
      <c r="T79" s="180" t="s">
        <v>146</v>
      </c>
      <c r="U79" s="160">
        <v>0</v>
      </c>
      <c r="V79" s="160">
        <f>ROUND(E79*U79,2)</f>
        <v>0</v>
      </c>
      <c r="W79" s="160"/>
      <c r="X79" s="160" t="s">
        <v>125</v>
      </c>
      <c r="Y79" s="150"/>
      <c r="Z79" s="150"/>
      <c r="AA79" s="150"/>
      <c r="AB79" s="150"/>
      <c r="AC79" s="150"/>
      <c r="AD79" s="150"/>
      <c r="AE79" s="150"/>
      <c r="AF79" s="150"/>
      <c r="AG79" s="150" t="s">
        <v>126</v>
      </c>
      <c r="AH79" s="150"/>
      <c r="AI79" s="150"/>
      <c r="AJ79" s="150"/>
      <c r="AK79" s="150"/>
      <c r="AL79" s="150"/>
      <c r="AM79" s="150"/>
      <c r="AN79" s="150"/>
      <c r="AO79" s="150"/>
      <c r="AP79" s="150"/>
      <c r="AQ79" s="150"/>
      <c r="AR79" s="150"/>
      <c r="AS79" s="150"/>
      <c r="AT79" s="150"/>
      <c r="AU79" s="150"/>
      <c r="AV79" s="150"/>
      <c r="AW79" s="150"/>
      <c r="AX79" s="150"/>
      <c r="AY79" s="150"/>
      <c r="AZ79" s="150"/>
      <c r="BA79" s="150"/>
      <c r="BB79" s="150"/>
      <c r="BC79" s="150"/>
      <c r="BD79" s="150"/>
      <c r="BE79" s="150"/>
      <c r="BF79" s="150"/>
      <c r="BG79" s="150"/>
      <c r="BH79" s="150"/>
    </row>
    <row r="80" spans="1:60" outlineLevel="1" x14ac:dyDescent="0.2">
      <c r="A80" s="157"/>
      <c r="B80" s="158"/>
      <c r="C80" s="193" t="s">
        <v>222</v>
      </c>
      <c r="D80" s="162"/>
      <c r="E80" s="163">
        <v>15.3</v>
      </c>
      <c r="F80" s="160"/>
      <c r="G80" s="160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60"/>
      <c r="Y80" s="150"/>
      <c r="Z80" s="150"/>
      <c r="AA80" s="150"/>
      <c r="AB80" s="150"/>
      <c r="AC80" s="150"/>
      <c r="AD80" s="150"/>
      <c r="AE80" s="150"/>
      <c r="AF80" s="150"/>
      <c r="AG80" s="150" t="s">
        <v>130</v>
      </c>
      <c r="AH80" s="150">
        <v>7</v>
      </c>
      <c r="AI80" s="150"/>
      <c r="AJ80" s="150"/>
      <c r="AK80" s="150"/>
      <c r="AL80" s="150"/>
      <c r="AM80" s="150"/>
      <c r="AN80" s="150"/>
      <c r="AO80" s="150"/>
      <c r="AP80" s="150"/>
      <c r="AQ80" s="150"/>
      <c r="AR80" s="150"/>
      <c r="AS80" s="150"/>
      <c r="AT80" s="150"/>
      <c r="AU80" s="150"/>
      <c r="AV80" s="150"/>
      <c r="AW80" s="150"/>
      <c r="AX80" s="150"/>
      <c r="AY80" s="150"/>
      <c r="AZ80" s="150"/>
      <c r="BA80" s="150"/>
      <c r="BB80" s="150"/>
      <c r="BC80" s="150"/>
      <c r="BD80" s="150"/>
      <c r="BE80" s="150"/>
      <c r="BF80" s="150"/>
      <c r="BG80" s="150"/>
      <c r="BH80" s="150"/>
    </row>
    <row r="81" spans="1:60" outlineLevel="1" x14ac:dyDescent="0.2">
      <c r="A81" s="182">
        <v>19</v>
      </c>
      <c r="B81" s="183" t="s">
        <v>223</v>
      </c>
      <c r="C81" s="194" t="s">
        <v>224</v>
      </c>
      <c r="D81" s="184" t="s">
        <v>208</v>
      </c>
      <c r="E81" s="185">
        <v>42.1</v>
      </c>
      <c r="F81" s="186"/>
      <c r="G81" s="187">
        <f>ROUND(E81*F81,2)</f>
        <v>0</v>
      </c>
      <c r="H81" s="186"/>
      <c r="I81" s="187">
        <f>ROUND(E81*H81,2)</f>
        <v>0</v>
      </c>
      <c r="J81" s="186"/>
      <c r="K81" s="187">
        <f>ROUND(E81*J81,2)</f>
        <v>0</v>
      </c>
      <c r="L81" s="187">
        <v>21</v>
      </c>
      <c r="M81" s="187">
        <f>G81*(1+L81/100)</f>
        <v>0</v>
      </c>
      <c r="N81" s="187">
        <v>0</v>
      </c>
      <c r="O81" s="187">
        <f>ROUND(E81*N81,2)</f>
        <v>0</v>
      </c>
      <c r="P81" s="187">
        <v>0</v>
      </c>
      <c r="Q81" s="187">
        <f>ROUND(E81*P81,2)</f>
        <v>0</v>
      </c>
      <c r="R81" s="187" t="s">
        <v>201</v>
      </c>
      <c r="S81" s="187" t="s">
        <v>123</v>
      </c>
      <c r="T81" s="188" t="s">
        <v>124</v>
      </c>
      <c r="U81" s="160">
        <v>0.49</v>
      </c>
      <c r="V81" s="160">
        <f>ROUND(E81*U81,2)</f>
        <v>20.63</v>
      </c>
      <c r="W81" s="160"/>
      <c r="X81" s="160" t="s">
        <v>225</v>
      </c>
      <c r="Y81" s="150"/>
      <c r="Z81" s="150"/>
      <c r="AA81" s="150"/>
      <c r="AB81" s="150"/>
      <c r="AC81" s="150"/>
      <c r="AD81" s="150"/>
      <c r="AE81" s="150"/>
      <c r="AF81" s="150"/>
      <c r="AG81" s="150" t="s">
        <v>226</v>
      </c>
      <c r="AH81" s="150"/>
      <c r="AI81" s="150"/>
      <c r="AJ81" s="150"/>
      <c r="AK81" s="150"/>
      <c r="AL81" s="150"/>
      <c r="AM81" s="150"/>
      <c r="AN81" s="150"/>
      <c r="AO81" s="150"/>
      <c r="AP81" s="150"/>
      <c r="AQ81" s="150"/>
      <c r="AR81" s="150"/>
      <c r="AS81" s="150"/>
      <c r="AT81" s="150"/>
      <c r="AU81" s="150"/>
      <c r="AV81" s="150"/>
      <c r="AW81" s="150"/>
      <c r="AX81" s="150"/>
      <c r="AY81" s="150"/>
      <c r="AZ81" s="150"/>
      <c r="BA81" s="150"/>
      <c r="BB81" s="150"/>
      <c r="BC81" s="150"/>
      <c r="BD81" s="150"/>
      <c r="BE81" s="150"/>
      <c r="BF81" s="150"/>
      <c r="BG81" s="150"/>
      <c r="BH81" s="150"/>
    </row>
    <row r="82" spans="1:60" outlineLevel="1" x14ac:dyDescent="0.2">
      <c r="A82" s="182">
        <v>20</v>
      </c>
      <c r="B82" s="183" t="s">
        <v>227</v>
      </c>
      <c r="C82" s="194" t="s">
        <v>228</v>
      </c>
      <c r="D82" s="184" t="s">
        <v>208</v>
      </c>
      <c r="E82" s="185">
        <v>378.9</v>
      </c>
      <c r="F82" s="186"/>
      <c r="G82" s="187">
        <f>ROUND(E82*F82,2)</f>
        <v>0</v>
      </c>
      <c r="H82" s="186"/>
      <c r="I82" s="187">
        <f>ROUND(E82*H82,2)</f>
        <v>0</v>
      </c>
      <c r="J82" s="186"/>
      <c r="K82" s="187">
        <f>ROUND(E82*J82,2)</f>
        <v>0</v>
      </c>
      <c r="L82" s="187">
        <v>21</v>
      </c>
      <c r="M82" s="187">
        <f>G82*(1+L82/100)</f>
        <v>0</v>
      </c>
      <c r="N82" s="187">
        <v>0</v>
      </c>
      <c r="O82" s="187">
        <f>ROUND(E82*N82,2)</f>
        <v>0</v>
      </c>
      <c r="P82" s="187">
        <v>0</v>
      </c>
      <c r="Q82" s="187">
        <f>ROUND(E82*P82,2)</f>
        <v>0</v>
      </c>
      <c r="R82" s="187" t="s">
        <v>201</v>
      </c>
      <c r="S82" s="187" t="s">
        <v>123</v>
      </c>
      <c r="T82" s="188" t="s">
        <v>124</v>
      </c>
      <c r="U82" s="160">
        <v>0</v>
      </c>
      <c r="V82" s="160">
        <f>ROUND(E82*U82,2)</f>
        <v>0</v>
      </c>
      <c r="W82" s="160"/>
      <c r="X82" s="160" t="s">
        <v>225</v>
      </c>
      <c r="Y82" s="150"/>
      <c r="Z82" s="150"/>
      <c r="AA82" s="150"/>
      <c r="AB82" s="150"/>
      <c r="AC82" s="150"/>
      <c r="AD82" s="150"/>
      <c r="AE82" s="150"/>
      <c r="AF82" s="150"/>
      <c r="AG82" s="150" t="s">
        <v>226</v>
      </c>
      <c r="AH82" s="150"/>
      <c r="AI82" s="150"/>
      <c r="AJ82" s="150"/>
      <c r="AK82" s="150"/>
      <c r="AL82" s="150"/>
      <c r="AM82" s="150"/>
      <c r="AN82" s="150"/>
      <c r="AO82" s="150"/>
      <c r="AP82" s="150"/>
      <c r="AQ82" s="150"/>
      <c r="AR82" s="150"/>
      <c r="AS82" s="150"/>
      <c r="AT82" s="150"/>
      <c r="AU82" s="150"/>
      <c r="AV82" s="150"/>
      <c r="AW82" s="150"/>
      <c r="AX82" s="150"/>
      <c r="AY82" s="150"/>
      <c r="AZ82" s="150"/>
      <c r="BA82" s="150"/>
      <c r="BB82" s="150"/>
      <c r="BC82" s="150"/>
      <c r="BD82" s="150"/>
      <c r="BE82" s="150"/>
      <c r="BF82" s="150"/>
      <c r="BG82" s="150"/>
      <c r="BH82" s="150"/>
    </row>
    <row r="83" spans="1:60" outlineLevel="1" x14ac:dyDescent="0.2">
      <c r="A83" s="182">
        <v>21</v>
      </c>
      <c r="B83" s="183" t="s">
        <v>229</v>
      </c>
      <c r="C83" s="194" t="s">
        <v>230</v>
      </c>
      <c r="D83" s="184" t="s">
        <v>208</v>
      </c>
      <c r="E83" s="185">
        <v>42.1</v>
      </c>
      <c r="F83" s="186"/>
      <c r="G83" s="187">
        <f>ROUND(E83*F83,2)</f>
        <v>0</v>
      </c>
      <c r="H83" s="186"/>
      <c r="I83" s="187">
        <f>ROUND(E83*H83,2)</f>
        <v>0</v>
      </c>
      <c r="J83" s="186"/>
      <c r="K83" s="187">
        <f>ROUND(E83*J83,2)</f>
        <v>0</v>
      </c>
      <c r="L83" s="187">
        <v>21</v>
      </c>
      <c r="M83" s="187">
        <f>G83*(1+L83/100)</f>
        <v>0</v>
      </c>
      <c r="N83" s="187">
        <v>0</v>
      </c>
      <c r="O83" s="187">
        <f>ROUND(E83*N83,2)</f>
        <v>0</v>
      </c>
      <c r="P83" s="187">
        <v>0</v>
      </c>
      <c r="Q83" s="187">
        <f>ROUND(E83*P83,2)</f>
        <v>0</v>
      </c>
      <c r="R83" s="187" t="s">
        <v>201</v>
      </c>
      <c r="S83" s="187" t="s">
        <v>123</v>
      </c>
      <c r="T83" s="188" t="s">
        <v>124</v>
      </c>
      <c r="U83" s="160">
        <v>0.94199999999999995</v>
      </c>
      <c r="V83" s="160">
        <f>ROUND(E83*U83,2)</f>
        <v>39.659999999999997</v>
      </c>
      <c r="W83" s="160"/>
      <c r="X83" s="160" t="s">
        <v>225</v>
      </c>
      <c r="Y83" s="150"/>
      <c r="Z83" s="150"/>
      <c r="AA83" s="150"/>
      <c r="AB83" s="150"/>
      <c r="AC83" s="150"/>
      <c r="AD83" s="150"/>
      <c r="AE83" s="150"/>
      <c r="AF83" s="150"/>
      <c r="AG83" s="150" t="s">
        <v>226</v>
      </c>
      <c r="AH83" s="150"/>
      <c r="AI83" s="150"/>
      <c r="AJ83" s="150"/>
      <c r="AK83" s="150"/>
      <c r="AL83" s="150"/>
      <c r="AM83" s="150"/>
      <c r="AN83" s="150"/>
      <c r="AO83" s="150"/>
      <c r="AP83" s="150"/>
      <c r="AQ83" s="150"/>
      <c r="AR83" s="150"/>
      <c r="AS83" s="150"/>
      <c r="AT83" s="150"/>
      <c r="AU83" s="150"/>
      <c r="AV83" s="150"/>
      <c r="AW83" s="150"/>
      <c r="AX83" s="150"/>
      <c r="AY83" s="150"/>
      <c r="AZ83" s="150"/>
      <c r="BA83" s="150"/>
      <c r="BB83" s="150"/>
      <c r="BC83" s="150"/>
      <c r="BD83" s="150"/>
      <c r="BE83" s="150"/>
      <c r="BF83" s="150"/>
      <c r="BG83" s="150"/>
      <c r="BH83" s="150"/>
    </row>
    <row r="84" spans="1:60" ht="22.5" outlineLevel="1" x14ac:dyDescent="0.2">
      <c r="A84" s="182">
        <v>22</v>
      </c>
      <c r="B84" s="183" t="s">
        <v>231</v>
      </c>
      <c r="C84" s="194" t="s">
        <v>232</v>
      </c>
      <c r="D84" s="184" t="s">
        <v>208</v>
      </c>
      <c r="E84" s="185">
        <v>252.6</v>
      </c>
      <c r="F84" s="186"/>
      <c r="G84" s="187">
        <f>ROUND(E84*F84,2)</f>
        <v>0</v>
      </c>
      <c r="H84" s="186"/>
      <c r="I84" s="187">
        <f>ROUND(E84*H84,2)</f>
        <v>0</v>
      </c>
      <c r="J84" s="186"/>
      <c r="K84" s="187">
        <f>ROUND(E84*J84,2)</f>
        <v>0</v>
      </c>
      <c r="L84" s="187">
        <v>21</v>
      </c>
      <c r="M84" s="187">
        <f>G84*(1+L84/100)</f>
        <v>0</v>
      </c>
      <c r="N84" s="187">
        <v>0</v>
      </c>
      <c r="O84" s="187">
        <f>ROUND(E84*N84,2)</f>
        <v>0</v>
      </c>
      <c r="P84" s="187">
        <v>0</v>
      </c>
      <c r="Q84" s="187">
        <f>ROUND(E84*P84,2)</f>
        <v>0</v>
      </c>
      <c r="R84" s="187" t="s">
        <v>201</v>
      </c>
      <c r="S84" s="187" t="s">
        <v>123</v>
      </c>
      <c r="T84" s="188" t="s">
        <v>124</v>
      </c>
      <c r="U84" s="160">
        <v>0.105</v>
      </c>
      <c r="V84" s="160">
        <f>ROUND(E84*U84,2)</f>
        <v>26.52</v>
      </c>
      <c r="W84" s="160"/>
      <c r="X84" s="160" t="s">
        <v>225</v>
      </c>
      <c r="Y84" s="150"/>
      <c r="Z84" s="150"/>
      <c r="AA84" s="150"/>
      <c r="AB84" s="150"/>
      <c r="AC84" s="150"/>
      <c r="AD84" s="150"/>
      <c r="AE84" s="150"/>
      <c r="AF84" s="150"/>
      <c r="AG84" s="150" t="s">
        <v>226</v>
      </c>
      <c r="AH84" s="150"/>
      <c r="AI84" s="150"/>
      <c r="AJ84" s="150"/>
      <c r="AK84" s="150"/>
      <c r="AL84" s="150"/>
      <c r="AM84" s="150"/>
      <c r="AN84" s="150"/>
      <c r="AO84" s="150"/>
      <c r="AP84" s="150"/>
      <c r="AQ84" s="150"/>
      <c r="AR84" s="150"/>
      <c r="AS84" s="150"/>
      <c r="AT84" s="150"/>
      <c r="AU84" s="150"/>
      <c r="AV84" s="150"/>
      <c r="AW84" s="150"/>
      <c r="AX84" s="150"/>
      <c r="AY84" s="150"/>
      <c r="AZ84" s="150"/>
      <c r="BA84" s="150"/>
      <c r="BB84" s="150"/>
      <c r="BC84" s="150"/>
      <c r="BD84" s="150"/>
      <c r="BE84" s="150"/>
      <c r="BF84" s="150"/>
      <c r="BG84" s="150"/>
      <c r="BH84" s="150"/>
    </row>
    <row r="85" spans="1:60" x14ac:dyDescent="0.2">
      <c r="A85" s="168" t="s">
        <v>117</v>
      </c>
      <c r="B85" s="169" t="s">
        <v>88</v>
      </c>
      <c r="C85" s="191" t="s">
        <v>27</v>
      </c>
      <c r="D85" s="170"/>
      <c r="E85" s="171"/>
      <c r="F85" s="172"/>
      <c r="G85" s="172">
        <f>SUMIF(AG86:AG88,"&lt;&gt;NOR",G86:G88)</f>
        <v>0</v>
      </c>
      <c r="H85" s="172"/>
      <c r="I85" s="172">
        <f>SUM(I86:I88)</f>
        <v>0</v>
      </c>
      <c r="J85" s="172"/>
      <c r="K85" s="172">
        <f>SUM(K86:K88)</f>
        <v>0</v>
      </c>
      <c r="L85" s="172"/>
      <c r="M85" s="172">
        <f>SUM(M86:M88)</f>
        <v>0</v>
      </c>
      <c r="N85" s="172"/>
      <c r="O85" s="172">
        <f>SUM(O86:O88)</f>
        <v>0</v>
      </c>
      <c r="P85" s="172"/>
      <c r="Q85" s="172">
        <f>SUM(Q86:Q88)</f>
        <v>0</v>
      </c>
      <c r="R85" s="172"/>
      <c r="S85" s="172"/>
      <c r="T85" s="173"/>
      <c r="U85" s="167"/>
      <c r="V85" s="167">
        <f>SUM(V86:V88)</f>
        <v>0</v>
      </c>
      <c r="W85" s="167"/>
      <c r="X85" s="167"/>
      <c r="AG85" t="s">
        <v>118</v>
      </c>
    </row>
    <row r="86" spans="1:60" outlineLevel="1" x14ac:dyDescent="0.2">
      <c r="A86" s="174">
        <v>23</v>
      </c>
      <c r="B86" s="175" t="s">
        <v>233</v>
      </c>
      <c r="C86" s="192" t="s">
        <v>234</v>
      </c>
      <c r="D86" s="176" t="s">
        <v>235</v>
      </c>
      <c r="E86" s="177">
        <v>1</v>
      </c>
      <c r="F86" s="178"/>
      <c r="G86" s="179">
        <f>ROUND(E86*F86,2)</f>
        <v>0</v>
      </c>
      <c r="H86" s="178"/>
      <c r="I86" s="179">
        <f>ROUND(E86*H86,2)</f>
        <v>0</v>
      </c>
      <c r="J86" s="178"/>
      <c r="K86" s="179">
        <f>ROUND(E86*J86,2)</f>
        <v>0</v>
      </c>
      <c r="L86" s="179">
        <v>21</v>
      </c>
      <c r="M86" s="179">
        <f>G86*(1+L86/100)</f>
        <v>0</v>
      </c>
      <c r="N86" s="179">
        <v>0</v>
      </c>
      <c r="O86" s="179">
        <f>ROUND(E86*N86,2)</f>
        <v>0</v>
      </c>
      <c r="P86" s="179">
        <v>0</v>
      </c>
      <c r="Q86" s="179">
        <f>ROUND(E86*P86,2)</f>
        <v>0</v>
      </c>
      <c r="R86" s="179"/>
      <c r="S86" s="179" t="s">
        <v>145</v>
      </c>
      <c r="T86" s="180" t="s">
        <v>158</v>
      </c>
      <c r="U86" s="160">
        <v>0</v>
      </c>
      <c r="V86" s="160">
        <f>ROUND(E86*U86,2)</f>
        <v>0</v>
      </c>
      <c r="W86" s="160"/>
      <c r="X86" s="160" t="s">
        <v>233</v>
      </c>
      <c r="Y86" s="150"/>
      <c r="Z86" s="150"/>
      <c r="AA86" s="150"/>
      <c r="AB86" s="150"/>
      <c r="AC86" s="150"/>
      <c r="AD86" s="150"/>
      <c r="AE86" s="150"/>
      <c r="AF86" s="150"/>
      <c r="AG86" s="150" t="s">
        <v>236</v>
      </c>
      <c r="AH86" s="150"/>
      <c r="AI86" s="150"/>
      <c r="AJ86" s="150"/>
      <c r="AK86" s="150"/>
      <c r="AL86" s="150"/>
      <c r="AM86" s="150"/>
      <c r="AN86" s="150"/>
      <c r="AO86" s="150"/>
      <c r="AP86" s="150"/>
      <c r="AQ86" s="150"/>
      <c r="AR86" s="150"/>
      <c r="AS86" s="150"/>
      <c r="AT86" s="150"/>
      <c r="AU86" s="150"/>
      <c r="AV86" s="150"/>
      <c r="AW86" s="150"/>
      <c r="AX86" s="150"/>
      <c r="AY86" s="150"/>
      <c r="AZ86" s="150"/>
      <c r="BA86" s="150"/>
      <c r="BB86" s="150"/>
      <c r="BC86" s="150"/>
      <c r="BD86" s="150"/>
      <c r="BE86" s="150"/>
      <c r="BF86" s="150"/>
      <c r="BG86" s="150"/>
      <c r="BH86" s="150"/>
    </row>
    <row r="87" spans="1:60" outlineLevel="1" x14ac:dyDescent="0.2">
      <c r="A87" s="157"/>
      <c r="B87" s="158"/>
      <c r="C87" s="269" t="s">
        <v>237</v>
      </c>
      <c r="D87" s="270"/>
      <c r="E87" s="270"/>
      <c r="F87" s="270"/>
      <c r="G87" s="270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60"/>
      <c r="V87" s="160"/>
      <c r="W87" s="160"/>
      <c r="X87" s="160"/>
      <c r="Y87" s="150"/>
      <c r="Z87" s="150"/>
      <c r="AA87" s="150"/>
      <c r="AB87" s="150"/>
      <c r="AC87" s="150"/>
      <c r="AD87" s="150"/>
      <c r="AE87" s="150"/>
      <c r="AF87" s="150"/>
      <c r="AG87" s="150" t="s">
        <v>141</v>
      </c>
      <c r="AH87" s="150"/>
      <c r="AI87" s="150"/>
      <c r="AJ87" s="150"/>
      <c r="AK87" s="150"/>
      <c r="AL87" s="150"/>
      <c r="AM87" s="150"/>
      <c r="AN87" s="150"/>
      <c r="AO87" s="150"/>
      <c r="AP87" s="150"/>
      <c r="AQ87" s="150"/>
      <c r="AR87" s="150"/>
      <c r="AS87" s="150"/>
      <c r="AT87" s="150"/>
      <c r="AU87" s="150"/>
      <c r="AV87" s="150"/>
      <c r="AW87" s="150"/>
      <c r="AX87" s="150"/>
      <c r="AY87" s="150"/>
      <c r="AZ87" s="150"/>
      <c r="BA87" s="150"/>
      <c r="BB87" s="150"/>
      <c r="BC87" s="150"/>
      <c r="BD87" s="150"/>
      <c r="BE87" s="150"/>
      <c r="BF87" s="150"/>
      <c r="BG87" s="150"/>
      <c r="BH87" s="150"/>
    </row>
    <row r="88" spans="1:60" outlineLevel="1" x14ac:dyDescent="0.2">
      <c r="A88" s="157"/>
      <c r="B88" s="158"/>
      <c r="C88" s="267" t="s">
        <v>238</v>
      </c>
      <c r="D88" s="268"/>
      <c r="E88" s="268"/>
      <c r="F88" s="268"/>
      <c r="G88" s="268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60"/>
      <c r="V88" s="160"/>
      <c r="W88" s="160"/>
      <c r="X88" s="160"/>
      <c r="Y88" s="150"/>
      <c r="Z88" s="150"/>
      <c r="AA88" s="150"/>
      <c r="AB88" s="150"/>
      <c r="AC88" s="150"/>
      <c r="AD88" s="150"/>
      <c r="AE88" s="150"/>
      <c r="AF88" s="150"/>
      <c r="AG88" s="150" t="s">
        <v>141</v>
      </c>
      <c r="AH88" s="150"/>
      <c r="AI88" s="150"/>
      <c r="AJ88" s="150"/>
      <c r="AK88" s="150"/>
      <c r="AL88" s="150"/>
      <c r="AM88" s="150"/>
      <c r="AN88" s="150"/>
      <c r="AO88" s="150"/>
      <c r="AP88" s="150"/>
      <c r="AQ88" s="150"/>
      <c r="AR88" s="150"/>
      <c r="AS88" s="150"/>
      <c r="AT88" s="150"/>
      <c r="AU88" s="150"/>
      <c r="AV88" s="150"/>
      <c r="AW88" s="150"/>
      <c r="AX88" s="150"/>
      <c r="AY88" s="150"/>
      <c r="AZ88" s="150"/>
      <c r="BA88" s="150"/>
      <c r="BB88" s="150"/>
      <c r="BC88" s="150"/>
      <c r="BD88" s="150"/>
      <c r="BE88" s="150"/>
      <c r="BF88" s="150"/>
      <c r="BG88" s="150"/>
      <c r="BH88" s="150"/>
    </row>
    <row r="89" spans="1:60" x14ac:dyDescent="0.2">
      <c r="A89" s="3"/>
      <c r="B89" s="4"/>
      <c r="C89" s="197"/>
      <c r="D89" s="6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AE89">
        <v>15</v>
      </c>
      <c r="AF89">
        <v>21</v>
      </c>
      <c r="AG89" t="s">
        <v>104</v>
      </c>
    </row>
    <row r="90" spans="1:60" x14ac:dyDescent="0.2">
      <c r="A90" s="153"/>
      <c r="B90" s="154" t="s">
        <v>29</v>
      </c>
      <c r="C90" s="198"/>
      <c r="D90" s="155"/>
      <c r="E90" s="156"/>
      <c r="F90" s="156"/>
      <c r="G90" s="190">
        <f>G8+G23+G26+G29+G31+G49+G53+G58+G63+G69+G71+G75+G85</f>
        <v>0</v>
      </c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AE90">
        <f>SUMIF(L7:L88,AE89,G7:G88)</f>
        <v>0</v>
      </c>
      <c r="AF90">
        <f>SUMIF(L7:L88,AF89,G7:G88)</f>
        <v>0</v>
      </c>
      <c r="AG90" t="s">
        <v>239</v>
      </c>
    </row>
    <row r="91" spans="1:60" x14ac:dyDescent="0.2">
      <c r="A91" s="264" t="s">
        <v>240</v>
      </c>
      <c r="B91" s="264"/>
      <c r="C91" s="197"/>
      <c r="D91" s="6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</row>
    <row r="92" spans="1:60" x14ac:dyDescent="0.2">
      <c r="A92" s="3"/>
      <c r="B92" s="4" t="s">
        <v>241</v>
      </c>
      <c r="C92" s="197" t="s">
        <v>242</v>
      </c>
      <c r="D92" s="6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AG92" t="s">
        <v>243</v>
      </c>
    </row>
    <row r="93" spans="1:60" x14ac:dyDescent="0.2">
      <c r="A93" s="3"/>
      <c r="B93" s="4" t="s">
        <v>244</v>
      </c>
      <c r="C93" s="197" t="s">
        <v>245</v>
      </c>
      <c r="D93" s="6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AG93" t="s">
        <v>246</v>
      </c>
    </row>
    <row r="94" spans="1:60" x14ac:dyDescent="0.2">
      <c r="A94" s="3"/>
      <c r="B94" s="4"/>
      <c r="C94" s="197" t="s">
        <v>247</v>
      </c>
      <c r="D94" s="6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AG94" t="s">
        <v>248</v>
      </c>
    </row>
    <row r="95" spans="1:60" x14ac:dyDescent="0.2">
      <c r="A95" s="3"/>
      <c r="B95" s="4"/>
      <c r="C95" s="197"/>
      <c r="D95" s="6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</row>
    <row r="96" spans="1:60" x14ac:dyDescent="0.2">
      <c r="C96" s="199"/>
      <c r="D96" s="10"/>
      <c r="AG96" t="s">
        <v>249</v>
      </c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</sheetData>
  <sheetProtection password="CC4E" sheet="1" objects="1" scenarios="1"/>
  <mergeCells count="30">
    <mergeCell ref="C44:G44"/>
    <mergeCell ref="C87:G87"/>
    <mergeCell ref="C88:G88"/>
    <mergeCell ref="C46:G46"/>
    <mergeCell ref="C48:G48"/>
    <mergeCell ref="C51:G51"/>
    <mergeCell ref="C60:G60"/>
    <mergeCell ref="C65:G65"/>
    <mergeCell ref="C74:G74"/>
    <mergeCell ref="C39:G39"/>
    <mergeCell ref="C40:G40"/>
    <mergeCell ref="C41:G41"/>
    <mergeCell ref="C42:G42"/>
    <mergeCell ref="C43:G43"/>
    <mergeCell ref="A1:G1"/>
    <mergeCell ref="C2:G2"/>
    <mergeCell ref="C3:G3"/>
    <mergeCell ref="C4:G4"/>
    <mergeCell ref="A91:B91"/>
    <mergeCell ref="C10:G10"/>
    <mergeCell ref="C13:G13"/>
    <mergeCell ref="C16:G16"/>
    <mergeCell ref="C17:G17"/>
    <mergeCell ref="C33:G33"/>
    <mergeCell ref="C45:G45"/>
    <mergeCell ref="C34:G34"/>
    <mergeCell ref="C35:G35"/>
    <mergeCell ref="C36:G36"/>
    <mergeCell ref="C37:G37"/>
    <mergeCell ref="C38:G38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IO01 D.3.1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'IO01 D.3.1 Pol'!Názvy_tisku</vt:lpstr>
      <vt:lpstr>oadresa</vt:lpstr>
      <vt:lpstr>Stavba!Objednatel</vt:lpstr>
      <vt:lpstr>Stavba!Objekt</vt:lpstr>
      <vt:lpstr>'IO01 D.3.1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237 MilanD</dc:creator>
  <cp:lastModifiedBy>Štefl Miroslav</cp:lastModifiedBy>
  <cp:lastPrinted>2019-03-19T12:27:02Z</cp:lastPrinted>
  <dcterms:created xsi:type="dcterms:W3CDTF">2009-04-08T07:15:50Z</dcterms:created>
  <dcterms:modified xsi:type="dcterms:W3CDTF">2021-01-21T11:06:32Z</dcterms:modified>
</cp:coreProperties>
</file>