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30" windowWidth="21735" windowHeight="8640"/>
  </bookViews>
  <sheets>
    <sheet name="Rekapitulace stavby" sheetId="1" r:id="rId1"/>
    <sheet name="02 - Bytový dům Bratrská ..." sheetId="2" r:id="rId2"/>
    <sheet name="Pokyny pro vyplnění" sheetId="3" r:id="rId3"/>
  </sheets>
  <definedNames>
    <definedName name="_xlnm._FilterDatabase" localSheetId="1" hidden="1">'02 - Bytový dům Bratrská ...'!$C$104:$K$622</definedName>
    <definedName name="_xlnm.Print_Titles" localSheetId="1">'02 - Bytový dům Bratrská ...'!$104:$104</definedName>
    <definedName name="_xlnm.Print_Titles" localSheetId="0">'Rekapitulace stavby'!$52:$52</definedName>
    <definedName name="_xlnm.Print_Area" localSheetId="1">'02 - Bytový dům Bratrská ...'!$C$4:$J$39,'02 - Bytový dům Bratrská ...'!$C$45:$J$86,'02 - Bytový dům Bratrská ...'!$C$92:$K$622</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s>
  <calcPr calcId="145621"/>
</workbook>
</file>

<file path=xl/calcChain.xml><?xml version="1.0" encoding="utf-8"?>
<calcChain xmlns="http://schemas.openxmlformats.org/spreadsheetml/2006/main">
  <c r="J37" i="2" l="1"/>
  <c r="J36" i="2"/>
  <c r="AY55" i="1" s="1"/>
  <c r="J35" i="2"/>
  <c r="AX55" i="1" s="1"/>
  <c r="BI619" i="2"/>
  <c r="BH619" i="2"/>
  <c r="BG619" i="2"/>
  <c r="BE619" i="2"/>
  <c r="T619" i="2"/>
  <c r="R619" i="2"/>
  <c r="P619" i="2"/>
  <c r="BI615" i="2"/>
  <c r="BH615" i="2"/>
  <c r="BG615" i="2"/>
  <c r="BE615" i="2"/>
  <c r="T615" i="2"/>
  <c r="R615" i="2"/>
  <c r="P615" i="2"/>
  <c r="BI610" i="2"/>
  <c r="BH610" i="2"/>
  <c r="BG610" i="2"/>
  <c r="BE610" i="2"/>
  <c r="T610" i="2"/>
  <c r="T609" i="2" s="1"/>
  <c r="R610" i="2"/>
  <c r="R609" i="2" s="1"/>
  <c r="P610" i="2"/>
  <c r="P609" i="2" s="1"/>
  <c r="BI605" i="2"/>
  <c r="BH605" i="2"/>
  <c r="BG605" i="2"/>
  <c r="BE605" i="2"/>
  <c r="T605" i="2"/>
  <c r="T604" i="2" s="1"/>
  <c r="R605" i="2"/>
  <c r="R604" i="2" s="1"/>
  <c r="P605" i="2"/>
  <c r="P604" i="2"/>
  <c r="BI603" i="2"/>
  <c r="BH603" i="2"/>
  <c r="BG603" i="2"/>
  <c r="BE603" i="2"/>
  <c r="T603" i="2"/>
  <c r="R603" i="2"/>
  <c r="P603" i="2"/>
  <c r="BI602" i="2"/>
  <c r="BH602" i="2"/>
  <c r="BG602" i="2"/>
  <c r="BE602" i="2"/>
  <c r="T602" i="2"/>
  <c r="R602" i="2"/>
  <c r="P602" i="2"/>
  <c r="BI594" i="2"/>
  <c r="BH594" i="2"/>
  <c r="BG594" i="2"/>
  <c r="BE594" i="2"/>
  <c r="T594" i="2"/>
  <c r="R594" i="2"/>
  <c r="P594" i="2"/>
  <c r="BI593" i="2"/>
  <c r="BH593" i="2"/>
  <c r="BG593" i="2"/>
  <c r="BE593" i="2"/>
  <c r="T593" i="2"/>
  <c r="R593" i="2"/>
  <c r="P593" i="2"/>
  <c r="BI592" i="2"/>
  <c r="BH592" i="2"/>
  <c r="BG592" i="2"/>
  <c r="BE592" i="2"/>
  <c r="T592" i="2"/>
  <c r="R592" i="2"/>
  <c r="P592" i="2"/>
  <c r="BI588" i="2"/>
  <c r="BH588" i="2"/>
  <c r="BG588" i="2"/>
  <c r="BE588" i="2"/>
  <c r="T588" i="2"/>
  <c r="R588" i="2"/>
  <c r="P588" i="2"/>
  <c r="BI582" i="2"/>
  <c r="BH582" i="2"/>
  <c r="BG582" i="2"/>
  <c r="BE582" i="2"/>
  <c r="T582" i="2"/>
  <c r="R582" i="2"/>
  <c r="P582" i="2"/>
  <c r="BI579" i="2"/>
  <c r="BH579" i="2"/>
  <c r="BG579" i="2"/>
  <c r="BE579" i="2"/>
  <c r="T579" i="2"/>
  <c r="R579" i="2"/>
  <c r="P579" i="2"/>
  <c r="BI577" i="2"/>
  <c r="BH577" i="2"/>
  <c r="BG577" i="2"/>
  <c r="BE577" i="2"/>
  <c r="T577" i="2"/>
  <c r="R577" i="2"/>
  <c r="P577" i="2"/>
  <c r="BI575" i="2"/>
  <c r="BH575" i="2"/>
  <c r="BG575" i="2"/>
  <c r="BE575" i="2"/>
  <c r="T575" i="2"/>
  <c r="R575" i="2"/>
  <c r="P575" i="2"/>
  <c r="BI571" i="2"/>
  <c r="BH571" i="2"/>
  <c r="BG571" i="2"/>
  <c r="BE571" i="2"/>
  <c r="T571" i="2"/>
  <c r="R571" i="2"/>
  <c r="P571" i="2"/>
  <c r="BI569" i="2"/>
  <c r="BH569" i="2"/>
  <c r="BG569" i="2"/>
  <c r="BE569" i="2"/>
  <c r="T569" i="2"/>
  <c r="R569" i="2"/>
  <c r="P569" i="2"/>
  <c r="BI564" i="2"/>
  <c r="BH564" i="2"/>
  <c r="BG564" i="2"/>
  <c r="BE564" i="2"/>
  <c r="T564" i="2"/>
  <c r="R564" i="2"/>
  <c r="P564" i="2"/>
  <c r="BI560" i="2"/>
  <c r="BH560" i="2"/>
  <c r="BG560" i="2"/>
  <c r="BE560" i="2"/>
  <c r="T560" i="2"/>
  <c r="T559" i="2"/>
  <c r="R560" i="2"/>
  <c r="R559" i="2" s="1"/>
  <c r="P560" i="2"/>
  <c r="P559" i="2"/>
  <c r="BI558" i="2"/>
  <c r="BH558" i="2"/>
  <c r="BG558" i="2"/>
  <c r="BE558" i="2"/>
  <c r="T558" i="2"/>
  <c r="R558" i="2"/>
  <c r="P558" i="2"/>
  <c r="BI555" i="2"/>
  <c r="BH555" i="2"/>
  <c r="BG555" i="2"/>
  <c r="BE555" i="2"/>
  <c r="T555" i="2"/>
  <c r="R555" i="2"/>
  <c r="P555" i="2"/>
  <c r="BI552" i="2"/>
  <c r="BH552" i="2"/>
  <c r="BG552" i="2"/>
  <c r="BE552" i="2"/>
  <c r="T552" i="2"/>
  <c r="R552" i="2"/>
  <c r="P552" i="2"/>
  <c r="BI549" i="2"/>
  <c r="BH549" i="2"/>
  <c r="BG549" i="2"/>
  <c r="BE549" i="2"/>
  <c r="T549" i="2"/>
  <c r="R549" i="2"/>
  <c r="P549" i="2"/>
  <c r="BI548" i="2"/>
  <c r="BH548" i="2"/>
  <c r="BG548" i="2"/>
  <c r="BE548" i="2"/>
  <c r="T548" i="2"/>
  <c r="R548" i="2"/>
  <c r="P548" i="2"/>
  <c r="BI546" i="2"/>
  <c r="BH546" i="2"/>
  <c r="BG546" i="2"/>
  <c r="BE546" i="2"/>
  <c r="T546" i="2"/>
  <c r="R546" i="2"/>
  <c r="P546" i="2"/>
  <c r="BI543" i="2"/>
  <c r="BH543" i="2"/>
  <c r="BG543" i="2"/>
  <c r="BE543" i="2"/>
  <c r="T543" i="2"/>
  <c r="R543" i="2"/>
  <c r="P543" i="2"/>
  <c r="BI542" i="2"/>
  <c r="BH542" i="2"/>
  <c r="BG542" i="2"/>
  <c r="BE542" i="2"/>
  <c r="T542" i="2"/>
  <c r="R542" i="2"/>
  <c r="P542" i="2"/>
  <c r="BI541" i="2"/>
  <c r="BH541" i="2"/>
  <c r="BG541" i="2"/>
  <c r="BE541" i="2"/>
  <c r="T541" i="2"/>
  <c r="R541" i="2"/>
  <c r="P541" i="2"/>
  <c r="BI540" i="2"/>
  <c r="BH540" i="2"/>
  <c r="BG540" i="2"/>
  <c r="BE540" i="2"/>
  <c r="T540" i="2"/>
  <c r="R540" i="2"/>
  <c r="P540" i="2"/>
  <c r="BI539" i="2"/>
  <c r="BH539" i="2"/>
  <c r="BG539" i="2"/>
  <c r="BE539" i="2"/>
  <c r="T539" i="2"/>
  <c r="R539" i="2"/>
  <c r="P539" i="2"/>
  <c r="BI538" i="2"/>
  <c r="BH538" i="2"/>
  <c r="BG538" i="2"/>
  <c r="BE538" i="2"/>
  <c r="T538" i="2"/>
  <c r="R538" i="2"/>
  <c r="P538" i="2"/>
  <c r="BI537" i="2"/>
  <c r="BH537" i="2"/>
  <c r="BG537" i="2"/>
  <c r="BE537" i="2"/>
  <c r="T537" i="2"/>
  <c r="R537" i="2"/>
  <c r="P537" i="2"/>
  <c r="BI534" i="2"/>
  <c r="BH534" i="2"/>
  <c r="BG534" i="2"/>
  <c r="BE534" i="2"/>
  <c r="T534" i="2"/>
  <c r="R534" i="2"/>
  <c r="P534" i="2"/>
  <c r="BI531" i="2"/>
  <c r="BH531" i="2"/>
  <c r="BG531" i="2"/>
  <c r="BE531" i="2"/>
  <c r="T531" i="2"/>
  <c r="R531" i="2"/>
  <c r="P531" i="2"/>
  <c r="BI528" i="2"/>
  <c r="BH528" i="2"/>
  <c r="BG528" i="2"/>
  <c r="BE528" i="2"/>
  <c r="T528" i="2"/>
  <c r="R528" i="2"/>
  <c r="P528" i="2"/>
  <c r="BI525" i="2"/>
  <c r="BH525" i="2"/>
  <c r="BG525" i="2"/>
  <c r="BE525" i="2"/>
  <c r="T525" i="2"/>
  <c r="R525" i="2"/>
  <c r="P525" i="2"/>
  <c r="BI522" i="2"/>
  <c r="BH522" i="2"/>
  <c r="BG522" i="2"/>
  <c r="BE522" i="2"/>
  <c r="T522" i="2"/>
  <c r="R522" i="2"/>
  <c r="P522" i="2"/>
  <c r="BI517" i="2"/>
  <c r="BH517" i="2"/>
  <c r="BG517" i="2"/>
  <c r="BE517" i="2"/>
  <c r="T517" i="2"/>
  <c r="R517" i="2"/>
  <c r="P517" i="2"/>
  <c r="BI513" i="2"/>
  <c r="BH513" i="2"/>
  <c r="BG513" i="2"/>
  <c r="BE513" i="2"/>
  <c r="T513" i="2"/>
  <c r="R513" i="2"/>
  <c r="P513" i="2"/>
  <c r="BI509" i="2"/>
  <c r="BH509" i="2"/>
  <c r="BG509" i="2"/>
  <c r="BE509" i="2"/>
  <c r="T509" i="2"/>
  <c r="R509" i="2"/>
  <c r="P509" i="2"/>
  <c r="BI506" i="2"/>
  <c r="BH506" i="2"/>
  <c r="BG506" i="2"/>
  <c r="BE506" i="2"/>
  <c r="T506" i="2"/>
  <c r="R506" i="2"/>
  <c r="P506" i="2"/>
  <c r="BI505" i="2"/>
  <c r="BH505" i="2"/>
  <c r="BG505" i="2"/>
  <c r="BE505" i="2"/>
  <c r="T505" i="2"/>
  <c r="R505" i="2"/>
  <c r="P505" i="2"/>
  <c r="BI504" i="2"/>
  <c r="BH504" i="2"/>
  <c r="BG504" i="2"/>
  <c r="BE504" i="2"/>
  <c r="T504" i="2"/>
  <c r="R504" i="2"/>
  <c r="P504" i="2"/>
  <c r="BI501" i="2"/>
  <c r="BH501" i="2"/>
  <c r="BG501" i="2"/>
  <c r="BE501" i="2"/>
  <c r="T501" i="2"/>
  <c r="R501" i="2"/>
  <c r="P501" i="2"/>
  <c r="BI498" i="2"/>
  <c r="BH498" i="2"/>
  <c r="BG498" i="2"/>
  <c r="BE498" i="2"/>
  <c r="T498" i="2"/>
  <c r="R498" i="2"/>
  <c r="P498" i="2"/>
  <c r="BI494" i="2"/>
  <c r="BH494" i="2"/>
  <c r="BG494" i="2"/>
  <c r="BE494" i="2"/>
  <c r="T494" i="2"/>
  <c r="R494" i="2"/>
  <c r="P494" i="2"/>
  <c r="BI491" i="2"/>
  <c r="BH491" i="2"/>
  <c r="BG491" i="2"/>
  <c r="BE491" i="2"/>
  <c r="T491" i="2"/>
  <c r="R491" i="2"/>
  <c r="P491" i="2"/>
  <c r="BI489" i="2"/>
  <c r="BH489" i="2"/>
  <c r="BG489" i="2"/>
  <c r="BE489" i="2"/>
  <c r="T489" i="2"/>
  <c r="R489" i="2"/>
  <c r="P489" i="2"/>
  <c r="BI487" i="2"/>
  <c r="BH487" i="2"/>
  <c r="BG487" i="2"/>
  <c r="BE487" i="2"/>
  <c r="T487" i="2"/>
  <c r="R487" i="2"/>
  <c r="P487" i="2"/>
  <c r="BI479" i="2"/>
  <c r="BH479" i="2"/>
  <c r="BG479" i="2"/>
  <c r="BE479" i="2"/>
  <c r="T479" i="2"/>
  <c r="R479" i="2"/>
  <c r="P479" i="2"/>
  <c r="BI477" i="2"/>
  <c r="BH477" i="2"/>
  <c r="BG477" i="2"/>
  <c r="BE477" i="2"/>
  <c r="T477" i="2"/>
  <c r="R477" i="2"/>
  <c r="P477" i="2"/>
  <c r="BI467" i="2"/>
  <c r="BH467" i="2"/>
  <c r="BG467" i="2"/>
  <c r="BE467" i="2"/>
  <c r="T467" i="2"/>
  <c r="R467" i="2"/>
  <c r="P467" i="2"/>
  <c r="BI465" i="2"/>
  <c r="BH465" i="2"/>
  <c r="BG465" i="2"/>
  <c r="BE465" i="2"/>
  <c r="T465" i="2"/>
  <c r="R465" i="2"/>
  <c r="P465" i="2"/>
  <c r="BI463" i="2"/>
  <c r="BH463" i="2"/>
  <c r="BG463" i="2"/>
  <c r="BE463" i="2"/>
  <c r="T463" i="2"/>
  <c r="R463" i="2"/>
  <c r="P463" i="2"/>
  <c r="BI462" i="2"/>
  <c r="BH462" i="2"/>
  <c r="BG462" i="2"/>
  <c r="BE462" i="2"/>
  <c r="T462" i="2"/>
  <c r="R462" i="2"/>
  <c r="P462" i="2"/>
  <c r="BI461" i="2"/>
  <c r="BH461" i="2"/>
  <c r="BG461" i="2"/>
  <c r="BE461" i="2"/>
  <c r="T461" i="2"/>
  <c r="R461" i="2"/>
  <c r="P461" i="2"/>
  <c r="BI460" i="2"/>
  <c r="BH460" i="2"/>
  <c r="BG460" i="2"/>
  <c r="BE460" i="2"/>
  <c r="T460" i="2"/>
  <c r="R460" i="2"/>
  <c r="P460" i="2"/>
  <c r="BI455" i="2"/>
  <c r="BH455" i="2"/>
  <c r="BG455" i="2"/>
  <c r="BE455" i="2"/>
  <c r="T455" i="2"/>
  <c r="R455" i="2"/>
  <c r="P455" i="2"/>
  <c r="BI450" i="2"/>
  <c r="BH450" i="2"/>
  <c r="BG450" i="2"/>
  <c r="BE450" i="2"/>
  <c r="T450" i="2"/>
  <c r="R450" i="2"/>
  <c r="P450" i="2"/>
  <c r="BI447" i="2"/>
  <c r="BH447" i="2"/>
  <c r="BG447" i="2"/>
  <c r="BE447" i="2"/>
  <c r="T447" i="2"/>
  <c r="R447" i="2"/>
  <c r="P447" i="2"/>
  <c r="BI445" i="2"/>
  <c r="BH445" i="2"/>
  <c r="BG445" i="2"/>
  <c r="BE445" i="2"/>
  <c r="T445" i="2"/>
  <c r="R445" i="2"/>
  <c r="P445" i="2"/>
  <c r="BI442" i="2"/>
  <c r="BH442" i="2"/>
  <c r="BG442" i="2"/>
  <c r="BE442" i="2"/>
  <c r="T442" i="2"/>
  <c r="R442" i="2"/>
  <c r="P442" i="2"/>
  <c r="BI440" i="2"/>
  <c r="BH440" i="2"/>
  <c r="BG440" i="2"/>
  <c r="BE440" i="2"/>
  <c r="T440" i="2"/>
  <c r="R440" i="2"/>
  <c r="P440" i="2"/>
  <c r="BI434" i="2"/>
  <c r="BH434" i="2"/>
  <c r="BG434" i="2"/>
  <c r="BE434" i="2"/>
  <c r="T434" i="2"/>
  <c r="R434" i="2"/>
  <c r="P434" i="2"/>
  <c r="BI431" i="2"/>
  <c r="BH431" i="2"/>
  <c r="BG431" i="2"/>
  <c r="BE431" i="2"/>
  <c r="T431" i="2"/>
  <c r="R431" i="2"/>
  <c r="P431" i="2"/>
  <c r="BI428" i="2"/>
  <c r="BH428" i="2"/>
  <c r="BG428" i="2"/>
  <c r="BE428" i="2"/>
  <c r="T428" i="2"/>
  <c r="R428" i="2"/>
  <c r="P428" i="2"/>
  <c r="BI425" i="2"/>
  <c r="BH425" i="2"/>
  <c r="BG425" i="2"/>
  <c r="BE425" i="2"/>
  <c r="T425" i="2"/>
  <c r="R425" i="2"/>
  <c r="P425" i="2"/>
  <c r="BI422" i="2"/>
  <c r="BH422" i="2"/>
  <c r="BG422" i="2"/>
  <c r="BE422" i="2"/>
  <c r="T422" i="2"/>
  <c r="R422" i="2"/>
  <c r="P422" i="2"/>
  <c r="BI418" i="2"/>
  <c r="BH418" i="2"/>
  <c r="BG418" i="2"/>
  <c r="BE418" i="2"/>
  <c r="T418" i="2"/>
  <c r="T417" i="2" s="1"/>
  <c r="R418" i="2"/>
  <c r="R417" i="2" s="1"/>
  <c r="P418" i="2"/>
  <c r="P417" i="2"/>
  <c r="BI415" i="2"/>
  <c r="BH415" i="2"/>
  <c r="BG415" i="2"/>
  <c r="BE415" i="2"/>
  <c r="T415" i="2"/>
  <c r="R415" i="2"/>
  <c r="P415" i="2"/>
  <c r="BI412" i="2"/>
  <c r="BH412" i="2"/>
  <c r="BG412" i="2"/>
  <c r="BE412" i="2"/>
  <c r="T412" i="2"/>
  <c r="R412" i="2"/>
  <c r="P412" i="2"/>
  <c r="BI410" i="2"/>
  <c r="BH410" i="2"/>
  <c r="BG410" i="2"/>
  <c r="BE410" i="2"/>
  <c r="T410" i="2"/>
  <c r="R410" i="2"/>
  <c r="P410" i="2"/>
  <c r="BI408" i="2"/>
  <c r="BH408" i="2"/>
  <c r="BG408" i="2"/>
  <c r="BE408" i="2"/>
  <c r="T408" i="2"/>
  <c r="R408" i="2"/>
  <c r="P408" i="2"/>
  <c r="BI406" i="2"/>
  <c r="BH406" i="2"/>
  <c r="BG406" i="2"/>
  <c r="BE406" i="2"/>
  <c r="T406" i="2"/>
  <c r="R406" i="2"/>
  <c r="P406" i="2"/>
  <c r="BI401" i="2"/>
  <c r="BH401" i="2"/>
  <c r="BG401" i="2"/>
  <c r="BE401" i="2"/>
  <c r="T401" i="2"/>
  <c r="R401" i="2"/>
  <c r="P401" i="2"/>
  <c r="BI400" i="2"/>
  <c r="BH400" i="2"/>
  <c r="BG400" i="2"/>
  <c r="BE400" i="2"/>
  <c r="T400" i="2"/>
  <c r="R400" i="2"/>
  <c r="P400" i="2"/>
  <c r="BI393" i="2"/>
  <c r="BH393" i="2"/>
  <c r="BG393" i="2"/>
  <c r="BE393" i="2"/>
  <c r="T393" i="2"/>
  <c r="R393" i="2"/>
  <c r="P393" i="2"/>
  <c r="BI392" i="2"/>
  <c r="BH392" i="2"/>
  <c r="BG392" i="2"/>
  <c r="BE392" i="2"/>
  <c r="T392" i="2"/>
  <c r="R392" i="2"/>
  <c r="P392" i="2"/>
  <c r="BI390" i="2"/>
  <c r="BH390" i="2"/>
  <c r="BG390" i="2"/>
  <c r="BE390" i="2"/>
  <c r="T390" i="2"/>
  <c r="R390" i="2"/>
  <c r="P390" i="2"/>
  <c r="BI388" i="2"/>
  <c r="BH388" i="2"/>
  <c r="BG388" i="2"/>
  <c r="BE388" i="2"/>
  <c r="T388" i="2"/>
  <c r="R388" i="2"/>
  <c r="P388" i="2"/>
  <c r="BI386" i="2"/>
  <c r="BH386" i="2"/>
  <c r="BG386" i="2"/>
  <c r="BE386" i="2"/>
  <c r="T386" i="2"/>
  <c r="R386" i="2"/>
  <c r="P386" i="2"/>
  <c r="BI382" i="2"/>
  <c r="BH382" i="2"/>
  <c r="BG382" i="2"/>
  <c r="BE382" i="2"/>
  <c r="T382" i="2"/>
  <c r="R382" i="2"/>
  <c r="P382" i="2"/>
  <c r="BI374" i="2"/>
  <c r="BH374" i="2"/>
  <c r="BG374" i="2"/>
  <c r="BE374" i="2"/>
  <c r="T374" i="2"/>
  <c r="R374" i="2"/>
  <c r="P374" i="2"/>
  <c r="BI372" i="2"/>
  <c r="BH372" i="2"/>
  <c r="BG372" i="2"/>
  <c r="BE372" i="2"/>
  <c r="T372" i="2"/>
  <c r="R372" i="2"/>
  <c r="P372" i="2"/>
  <c r="BI371" i="2"/>
  <c r="BH371" i="2"/>
  <c r="BG371" i="2"/>
  <c r="BE371" i="2"/>
  <c r="T371" i="2"/>
  <c r="R371" i="2"/>
  <c r="P371" i="2"/>
  <c r="BI370" i="2"/>
  <c r="BH370" i="2"/>
  <c r="BG370" i="2"/>
  <c r="BE370" i="2"/>
  <c r="T370" i="2"/>
  <c r="R370" i="2"/>
  <c r="P370" i="2"/>
  <c r="BI369" i="2"/>
  <c r="BH369" i="2"/>
  <c r="BG369" i="2"/>
  <c r="BE369" i="2"/>
  <c r="T369" i="2"/>
  <c r="R369" i="2"/>
  <c r="P369" i="2"/>
  <c r="BI365" i="2"/>
  <c r="BH365" i="2"/>
  <c r="BG365" i="2"/>
  <c r="BE365" i="2"/>
  <c r="T365" i="2"/>
  <c r="R365" i="2"/>
  <c r="P365" i="2"/>
  <c r="BI360" i="2"/>
  <c r="BH360" i="2"/>
  <c r="BG360" i="2"/>
  <c r="BE360" i="2"/>
  <c r="T360" i="2"/>
  <c r="R360" i="2"/>
  <c r="P360" i="2"/>
  <c r="BI359" i="2"/>
  <c r="BH359" i="2"/>
  <c r="BG359" i="2"/>
  <c r="BE359" i="2"/>
  <c r="T359" i="2"/>
  <c r="R359" i="2"/>
  <c r="P359" i="2"/>
  <c r="BI358" i="2"/>
  <c r="BH358" i="2"/>
  <c r="BG358" i="2"/>
  <c r="BE358" i="2"/>
  <c r="T358" i="2"/>
  <c r="R358" i="2"/>
  <c r="P358" i="2"/>
  <c r="BI357" i="2"/>
  <c r="BH357" i="2"/>
  <c r="BG357" i="2"/>
  <c r="BE357" i="2"/>
  <c r="T357" i="2"/>
  <c r="R357" i="2"/>
  <c r="P357" i="2"/>
  <c r="BI356" i="2"/>
  <c r="BH356" i="2"/>
  <c r="BG356" i="2"/>
  <c r="BE356" i="2"/>
  <c r="T356" i="2"/>
  <c r="R356" i="2"/>
  <c r="P356" i="2"/>
  <c r="BI351" i="2"/>
  <c r="BH351" i="2"/>
  <c r="BG351" i="2"/>
  <c r="BE351" i="2"/>
  <c r="T351" i="2"/>
  <c r="R351" i="2"/>
  <c r="P351" i="2"/>
  <c r="BI348" i="2"/>
  <c r="BH348" i="2"/>
  <c r="BG348" i="2"/>
  <c r="BE348" i="2"/>
  <c r="T348" i="2"/>
  <c r="R348" i="2"/>
  <c r="P348" i="2"/>
  <c r="BI343" i="2"/>
  <c r="BH343" i="2"/>
  <c r="BG343" i="2"/>
  <c r="BE343" i="2"/>
  <c r="T343" i="2"/>
  <c r="R343" i="2"/>
  <c r="P343" i="2"/>
  <c r="BI338" i="2"/>
  <c r="BH338" i="2"/>
  <c r="BG338" i="2"/>
  <c r="BE338" i="2"/>
  <c r="T338" i="2"/>
  <c r="R338" i="2"/>
  <c r="P338" i="2"/>
  <c r="BI334" i="2"/>
  <c r="BH334" i="2"/>
  <c r="BG334" i="2"/>
  <c r="BE334" i="2"/>
  <c r="T334" i="2"/>
  <c r="R334" i="2"/>
  <c r="P334" i="2"/>
  <c r="BI322" i="2"/>
  <c r="BH322" i="2"/>
  <c r="BG322" i="2"/>
  <c r="BE322" i="2"/>
  <c r="T322" i="2"/>
  <c r="R322" i="2"/>
  <c r="P322" i="2"/>
  <c r="BI320" i="2"/>
  <c r="BH320" i="2"/>
  <c r="BG320" i="2"/>
  <c r="BE320" i="2"/>
  <c r="T320" i="2"/>
  <c r="R320" i="2"/>
  <c r="P320" i="2"/>
  <c r="BI319" i="2"/>
  <c r="BH319" i="2"/>
  <c r="BG319" i="2"/>
  <c r="BE319" i="2"/>
  <c r="T319" i="2"/>
  <c r="R319" i="2"/>
  <c r="P319" i="2"/>
  <c r="BI318" i="2"/>
  <c r="BH318" i="2"/>
  <c r="BG318" i="2"/>
  <c r="BE318" i="2"/>
  <c r="T318" i="2"/>
  <c r="R318" i="2"/>
  <c r="P318" i="2"/>
  <c r="BI315" i="2"/>
  <c r="BH315" i="2"/>
  <c r="BG315" i="2"/>
  <c r="BE315" i="2"/>
  <c r="T315" i="2"/>
  <c r="R315" i="2"/>
  <c r="P315" i="2"/>
  <c r="BI311" i="2"/>
  <c r="BH311" i="2"/>
  <c r="BG311" i="2"/>
  <c r="BE311" i="2"/>
  <c r="T311" i="2"/>
  <c r="R311" i="2"/>
  <c r="P311" i="2"/>
  <c r="BI307" i="2"/>
  <c r="BH307" i="2"/>
  <c r="BG307" i="2"/>
  <c r="BE307" i="2"/>
  <c r="T307" i="2"/>
  <c r="R307" i="2"/>
  <c r="P307" i="2"/>
  <c r="BI303" i="2"/>
  <c r="BH303" i="2"/>
  <c r="BG303" i="2"/>
  <c r="BE303" i="2"/>
  <c r="T303" i="2"/>
  <c r="R303" i="2"/>
  <c r="P303" i="2"/>
  <c r="BI300" i="2"/>
  <c r="BH300" i="2"/>
  <c r="BG300" i="2"/>
  <c r="BE300" i="2"/>
  <c r="T300" i="2"/>
  <c r="R300" i="2"/>
  <c r="P300" i="2"/>
  <c r="BI291" i="2"/>
  <c r="BH291" i="2"/>
  <c r="BG291" i="2"/>
  <c r="BE291" i="2"/>
  <c r="T291" i="2"/>
  <c r="R291" i="2"/>
  <c r="P291" i="2"/>
  <c r="BI288" i="2"/>
  <c r="BH288" i="2"/>
  <c r="BG288" i="2"/>
  <c r="BE288" i="2"/>
  <c r="T288" i="2"/>
  <c r="R288" i="2"/>
  <c r="P288" i="2"/>
  <c r="BI282" i="2"/>
  <c r="BH282" i="2"/>
  <c r="BG282" i="2"/>
  <c r="BE282" i="2"/>
  <c r="T282" i="2"/>
  <c r="R282" i="2"/>
  <c r="P282" i="2"/>
  <c r="BI268" i="2"/>
  <c r="BH268" i="2"/>
  <c r="BG268" i="2"/>
  <c r="BE268" i="2"/>
  <c r="T268" i="2"/>
  <c r="R268" i="2"/>
  <c r="P268" i="2"/>
  <c r="BI257" i="2"/>
  <c r="BH257" i="2"/>
  <c r="BG257" i="2"/>
  <c r="BE257" i="2"/>
  <c r="T257" i="2"/>
  <c r="R257" i="2"/>
  <c r="P257" i="2"/>
  <c r="BI255" i="2"/>
  <c r="BH255" i="2"/>
  <c r="BG255" i="2"/>
  <c r="BE255" i="2"/>
  <c r="T255" i="2"/>
  <c r="R255" i="2"/>
  <c r="P255" i="2"/>
  <c r="BI253" i="2"/>
  <c r="BH253" i="2"/>
  <c r="BG253" i="2"/>
  <c r="BE253" i="2"/>
  <c r="T253" i="2"/>
  <c r="R253" i="2"/>
  <c r="P253" i="2"/>
  <c r="BI249" i="2"/>
  <c r="BH249" i="2"/>
  <c r="BG249" i="2"/>
  <c r="BE249" i="2"/>
  <c r="T249" i="2"/>
  <c r="R249" i="2"/>
  <c r="P249" i="2"/>
  <c r="BI247" i="2"/>
  <c r="BH247" i="2"/>
  <c r="BG247" i="2"/>
  <c r="BE247" i="2"/>
  <c r="T247" i="2"/>
  <c r="R247" i="2"/>
  <c r="P247" i="2"/>
  <c r="BI236" i="2"/>
  <c r="BH236" i="2"/>
  <c r="BG236" i="2"/>
  <c r="BE236" i="2"/>
  <c r="T236" i="2"/>
  <c r="R236" i="2"/>
  <c r="P236" i="2"/>
  <c r="BI234" i="2"/>
  <c r="BH234" i="2"/>
  <c r="BG234" i="2"/>
  <c r="BE234" i="2"/>
  <c r="T234" i="2"/>
  <c r="R234" i="2"/>
  <c r="P234" i="2"/>
  <c r="BI226" i="2"/>
  <c r="BH226" i="2"/>
  <c r="BG226" i="2"/>
  <c r="BE226" i="2"/>
  <c r="T226" i="2"/>
  <c r="R226" i="2"/>
  <c r="P226" i="2"/>
  <c r="BI214" i="2"/>
  <c r="BH214" i="2"/>
  <c r="BG214" i="2"/>
  <c r="BE214" i="2"/>
  <c r="T214" i="2"/>
  <c r="R214" i="2"/>
  <c r="P214" i="2"/>
  <c r="BI212" i="2"/>
  <c r="BH212" i="2"/>
  <c r="BG212" i="2"/>
  <c r="BE212" i="2"/>
  <c r="T212" i="2"/>
  <c r="R212" i="2"/>
  <c r="P212" i="2"/>
  <c r="BI208" i="2"/>
  <c r="BH208" i="2"/>
  <c r="BG208" i="2"/>
  <c r="BE208" i="2"/>
  <c r="T208" i="2"/>
  <c r="R208" i="2"/>
  <c r="P208" i="2"/>
  <c r="BI202" i="2"/>
  <c r="BH202" i="2"/>
  <c r="BG202" i="2"/>
  <c r="BE202" i="2"/>
  <c r="T202" i="2"/>
  <c r="R202" i="2"/>
  <c r="P202" i="2"/>
  <c r="BI200" i="2"/>
  <c r="BH200" i="2"/>
  <c r="BG200" i="2"/>
  <c r="BE200" i="2"/>
  <c r="T200" i="2"/>
  <c r="R200" i="2"/>
  <c r="P200" i="2"/>
  <c r="BI198" i="2"/>
  <c r="BH198" i="2"/>
  <c r="BG198" i="2"/>
  <c r="BE198" i="2"/>
  <c r="T198" i="2"/>
  <c r="R198" i="2"/>
  <c r="P198" i="2"/>
  <c r="BI193" i="2"/>
  <c r="BH193" i="2"/>
  <c r="BG193" i="2"/>
  <c r="BE193" i="2"/>
  <c r="T193" i="2"/>
  <c r="R193" i="2"/>
  <c r="P193" i="2"/>
  <c r="BI190" i="2"/>
  <c r="BH190" i="2"/>
  <c r="BG190" i="2"/>
  <c r="BE190" i="2"/>
  <c r="T190" i="2"/>
  <c r="R190" i="2"/>
  <c r="P190" i="2"/>
  <c r="BI189" i="2"/>
  <c r="BH189" i="2"/>
  <c r="BG189" i="2"/>
  <c r="BE189" i="2"/>
  <c r="T189" i="2"/>
  <c r="R189" i="2"/>
  <c r="P189" i="2"/>
  <c r="BI187" i="2"/>
  <c r="BH187" i="2"/>
  <c r="BG187" i="2"/>
  <c r="BE187" i="2"/>
  <c r="T187" i="2"/>
  <c r="R187" i="2"/>
  <c r="P187" i="2"/>
  <c r="BI182" i="2"/>
  <c r="BH182" i="2"/>
  <c r="BG182" i="2"/>
  <c r="BE182" i="2"/>
  <c r="T182" i="2"/>
  <c r="R182" i="2"/>
  <c r="P182" i="2"/>
  <c r="BI179" i="2"/>
  <c r="BH179" i="2"/>
  <c r="BG179" i="2"/>
  <c r="BE179" i="2"/>
  <c r="T179" i="2"/>
  <c r="R179" i="2"/>
  <c r="P179" i="2"/>
  <c r="BI177" i="2"/>
  <c r="BH177" i="2"/>
  <c r="BG177" i="2"/>
  <c r="BE177" i="2"/>
  <c r="T177" i="2"/>
  <c r="R177" i="2"/>
  <c r="P177" i="2"/>
  <c r="BI172" i="2"/>
  <c r="BH172" i="2"/>
  <c r="BG172" i="2"/>
  <c r="BE172" i="2"/>
  <c r="T172" i="2"/>
  <c r="R172" i="2"/>
  <c r="P172" i="2"/>
  <c r="BI167" i="2"/>
  <c r="BH167" i="2"/>
  <c r="BG167" i="2"/>
  <c r="BE167" i="2"/>
  <c r="T167" i="2"/>
  <c r="R167" i="2"/>
  <c r="P167" i="2"/>
  <c r="BI158" i="2"/>
  <c r="BH158" i="2"/>
  <c r="BG158" i="2"/>
  <c r="BE158" i="2"/>
  <c r="T158" i="2"/>
  <c r="R158" i="2"/>
  <c r="P158" i="2"/>
  <c r="BI156" i="2"/>
  <c r="BH156" i="2"/>
  <c r="BG156" i="2"/>
  <c r="BE156" i="2"/>
  <c r="T156" i="2"/>
  <c r="R156" i="2"/>
  <c r="P156" i="2"/>
  <c r="BI152" i="2"/>
  <c r="BH152" i="2"/>
  <c r="BG152" i="2"/>
  <c r="BE152" i="2"/>
  <c r="T152" i="2"/>
  <c r="R152" i="2"/>
  <c r="P152" i="2"/>
  <c r="BI151" i="2"/>
  <c r="BH151" i="2"/>
  <c r="BG151" i="2"/>
  <c r="BE151" i="2"/>
  <c r="T151" i="2"/>
  <c r="R151" i="2"/>
  <c r="P151" i="2"/>
  <c r="BI148" i="2"/>
  <c r="BH148" i="2"/>
  <c r="BG148" i="2"/>
  <c r="BE148" i="2"/>
  <c r="T148" i="2"/>
  <c r="R148" i="2"/>
  <c r="P148" i="2"/>
  <c r="BI144" i="2"/>
  <c r="BH144" i="2"/>
  <c r="BG144" i="2"/>
  <c r="BE144" i="2"/>
  <c r="T144" i="2"/>
  <c r="R144" i="2"/>
  <c r="P144" i="2"/>
  <c r="BI141" i="2"/>
  <c r="BH141" i="2"/>
  <c r="BG141" i="2"/>
  <c r="BE141" i="2"/>
  <c r="T141" i="2"/>
  <c r="R141" i="2"/>
  <c r="P141" i="2"/>
  <c r="BI139" i="2"/>
  <c r="BH139" i="2"/>
  <c r="BG139" i="2"/>
  <c r="BE139" i="2"/>
  <c r="T139" i="2"/>
  <c r="R139" i="2"/>
  <c r="P139" i="2"/>
  <c r="BI137" i="2"/>
  <c r="BH137" i="2"/>
  <c r="BG137" i="2"/>
  <c r="BE137" i="2"/>
  <c r="T137" i="2"/>
  <c r="R137" i="2"/>
  <c r="P137" i="2"/>
  <c r="BI134" i="2"/>
  <c r="BH134" i="2"/>
  <c r="BG134" i="2"/>
  <c r="BE134" i="2"/>
  <c r="T134" i="2"/>
  <c r="R134" i="2"/>
  <c r="P134" i="2"/>
  <c r="BI132" i="2"/>
  <c r="BH132" i="2"/>
  <c r="BG132" i="2"/>
  <c r="BE132" i="2"/>
  <c r="T132" i="2"/>
  <c r="R132" i="2"/>
  <c r="P132" i="2"/>
  <c r="BI128" i="2"/>
  <c r="BH128" i="2"/>
  <c r="BG128" i="2"/>
  <c r="BE128" i="2"/>
  <c r="T128" i="2"/>
  <c r="R128" i="2"/>
  <c r="P128" i="2"/>
  <c r="BI126" i="2"/>
  <c r="BH126" i="2"/>
  <c r="BG126" i="2"/>
  <c r="BE126" i="2"/>
  <c r="T126" i="2"/>
  <c r="R126" i="2"/>
  <c r="P126" i="2"/>
  <c r="BI121" i="2"/>
  <c r="BH121" i="2"/>
  <c r="BG121" i="2"/>
  <c r="BE121" i="2"/>
  <c r="T121" i="2"/>
  <c r="R121" i="2"/>
  <c r="P121" i="2"/>
  <c r="BI119" i="2"/>
  <c r="BH119" i="2"/>
  <c r="BG119" i="2"/>
  <c r="BE119" i="2"/>
  <c r="T119" i="2"/>
  <c r="R119" i="2"/>
  <c r="P119" i="2"/>
  <c r="BI114" i="2"/>
  <c r="BH114" i="2"/>
  <c r="BG114" i="2"/>
  <c r="BE114" i="2"/>
  <c r="T114" i="2"/>
  <c r="R114" i="2"/>
  <c r="P114" i="2"/>
  <c r="BI108" i="2"/>
  <c r="BH108" i="2"/>
  <c r="BG108" i="2"/>
  <c r="BE108" i="2"/>
  <c r="T108" i="2"/>
  <c r="R108" i="2"/>
  <c r="P108" i="2"/>
  <c r="J102" i="2"/>
  <c r="J101" i="2"/>
  <c r="F101" i="2"/>
  <c r="F99" i="2"/>
  <c r="E97" i="2"/>
  <c r="J55" i="2"/>
  <c r="J54" i="2"/>
  <c r="F54" i="2"/>
  <c r="F52" i="2"/>
  <c r="E50" i="2"/>
  <c r="J18" i="2"/>
  <c r="E18" i="2"/>
  <c r="F102" i="2" s="1"/>
  <c r="J17" i="2"/>
  <c r="J12" i="2"/>
  <c r="J99" i="2" s="1"/>
  <c r="E7" i="2"/>
  <c r="E48" i="2"/>
  <c r="L50" i="1"/>
  <c r="AM50" i="1"/>
  <c r="AM49" i="1"/>
  <c r="L49" i="1"/>
  <c r="AM47" i="1"/>
  <c r="L47" i="1"/>
  <c r="L45" i="1"/>
  <c r="L44" i="1"/>
  <c r="BK593" i="2"/>
  <c r="BK569" i="2"/>
  <c r="BK548" i="2"/>
  <c r="BK539" i="2"/>
  <c r="BK525" i="2"/>
  <c r="BK504" i="2"/>
  <c r="BK465" i="2"/>
  <c r="BK440" i="2"/>
  <c r="J415" i="2"/>
  <c r="BK390" i="2"/>
  <c r="BK365" i="2"/>
  <c r="J334" i="2"/>
  <c r="BK318" i="2"/>
  <c r="J300" i="2"/>
  <c r="BK268" i="2"/>
  <c r="BK234" i="2"/>
  <c r="J200" i="2"/>
  <c r="BK182" i="2"/>
  <c r="BK151" i="2"/>
  <c r="BK121" i="2"/>
  <c r="J569" i="2"/>
  <c r="BK552" i="2"/>
  <c r="J541" i="2"/>
  <c r="J531" i="2"/>
  <c r="BK501" i="2"/>
  <c r="BK487" i="2"/>
  <c r="BK463" i="2"/>
  <c r="J447" i="2"/>
  <c r="J442" i="2"/>
  <c r="J418" i="2"/>
  <c r="J410" i="2"/>
  <c r="BK371" i="2"/>
  <c r="BK357" i="2"/>
  <c r="J338" i="2"/>
  <c r="BK282" i="2"/>
  <c r="BK249" i="2"/>
  <c r="BK193" i="2"/>
  <c r="BK137" i="2"/>
  <c r="J619" i="2"/>
  <c r="J610" i="2"/>
  <c r="BK592" i="2"/>
  <c r="BK571" i="2"/>
  <c r="J549" i="2"/>
  <c r="J534" i="2"/>
  <c r="J517" i="2"/>
  <c r="J501" i="2"/>
  <c r="BK477" i="2"/>
  <c r="BK442" i="2"/>
  <c r="J422" i="2"/>
  <c r="BK393" i="2"/>
  <c r="J382" i="2"/>
  <c r="J365" i="2"/>
  <c r="J318" i="2"/>
  <c r="J288" i="2"/>
  <c r="J226" i="2"/>
  <c r="BK200" i="2"/>
  <c r="BK177" i="2"/>
  <c r="J152" i="2"/>
  <c r="BK139" i="2"/>
  <c r="J119" i="2"/>
  <c r="J605" i="2"/>
  <c r="BK588" i="2"/>
  <c r="J564" i="2"/>
  <c r="BK540" i="2"/>
  <c r="J506" i="2"/>
  <c r="BK467" i="2"/>
  <c r="J434" i="2"/>
  <c r="J406" i="2"/>
  <c r="BK386" i="2"/>
  <c r="J370" i="2"/>
  <c r="J357" i="2"/>
  <c r="BK320" i="2"/>
  <c r="BK247" i="2"/>
  <c r="BK202" i="2"/>
  <c r="J177" i="2"/>
  <c r="BK148" i="2"/>
  <c r="J126" i="2"/>
  <c r="J603" i="2"/>
  <c r="BK575" i="2"/>
  <c r="BK549" i="2"/>
  <c r="BK534" i="2"/>
  <c r="BK506" i="2"/>
  <c r="J477" i="2"/>
  <c r="BK461" i="2"/>
  <c r="J445" i="2"/>
  <c r="BK418" i="2"/>
  <c r="BK408" i="2"/>
  <c r="J388" i="2"/>
  <c r="J360" i="2"/>
  <c r="BK319" i="2"/>
  <c r="J303" i="2"/>
  <c r="BK288" i="2"/>
  <c r="J249" i="2"/>
  <c r="BK212" i="2"/>
  <c r="J190" i="2"/>
  <c r="BK179" i="2"/>
  <c r="J141" i="2"/>
  <c r="BK132" i="2"/>
  <c r="BK119" i="2"/>
  <c r="BK564" i="2"/>
  <c r="J548" i="2"/>
  <c r="J540" i="2"/>
  <c r="J525" i="2"/>
  <c r="J504" i="2"/>
  <c r="J489" i="2"/>
  <c r="J465" i="2"/>
  <c r="J450" i="2"/>
  <c r="BK422" i="2"/>
  <c r="BK388" i="2"/>
  <c r="J369" i="2"/>
  <c r="BK356" i="2"/>
  <c r="BK334" i="2"/>
  <c r="J311" i="2"/>
  <c r="BK255" i="2"/>
  <c r="J202" i="2"/>
  <c r="BK172" i="2"/>
  <c r="J114" i="2"/>
  <c r="J615" i="2"/>
  <c r="J594" i="2"/>
  <c r="BK577" i="2"/>
  <c r="J552" i="2"/>
  <c r="BK541" i="2"/>
  <c r="BK528" i="2"/>
  <c r="J505" i="2"/>
  <c r="BK479" i="2"/>
  <c r="J455" i="2"/>
  <c r="BK434" i="2"/>
  <c r="BK406" i="2"/>
  <c r="BK392" i="2"/>
  <c r="J372" i="2"/>
  <c r="BK360" i="2"/>
  <c r="BK338" i="2"/>
  <c r="BK303" i="2"/>
  <c r="J234" i="2"/>
  <c r="BK208" i="2"/>
  <c r="J193" i="2"/>
  <c r="J158" i="2"/>
  <c r="J144" i="2"/>
  <c r="BK603" i="2"/>
  <c r="BK582" i="2"/>
  <c r="J571" i="2"/>
  <c r="BK542" i="2"/>
  <c r="BK513" i="2"/>
  <c r="J498" i="2"/>
  <c r="J463" i="2"/>
  <c r="BK428" i="2"/>
  <c r="J392" i="2"/>
  <c r="J371" i="2"/>
  <c r="J359" i="2"/>
  <c r="J351" i="2"/>
  <c r="J319" i="2"/>
  <c r="J268" i="2"/>
  <c r="BK226" i="2"/>
  <c r="J189" i="2"/>
  <c r="BK167" i="2"/>
  <c r="J139" i="2"/>
  <c r="BK108" i="2"/>
  <c r="BK134" i="2"/>
  <c r="J575" i="2"/>
  <c r="J555" i="2"/>
  <c r="J542" i="2"/>
  <c r="J528" i="2"/>
  <c r="BK517" i="2"/>
  <c r="J491" i="2"/>
  <c r="J479" i="2"/>
  <c r="BK455" i="2"/>
  <c r="BK431" i="2"/>
  <c r="BK415" i="2"/>
  <c r="J400" i="2"/>
  <c r="BK370" i="2"/>
  <c r="J348" i="2"/>
  <c r="J320" i="2"/>
  <c r="BK300" i="2"/>
  <c r="J253" i="2"/>
  <c r="BK198" i="2"/>
  <c r="BK156" i="2"/>
  <c r="BK126" i="2"/>
  <c r="BK615" i="2"/>
  <c r="BK605" i="2"/>
  <c r="J588" i="2"/>
  <c r="J560" i="2"/>
  <c r="BK546" i="2"/>
  <c r="BK531" i="2"/>
  <c r="J513" i="2"/>
  <c r="BK491" i="2"/>
  <c r="BK460" i="2"/>
  <c r="J440" i="2"/>
  <c r="J408" i="2"/>
  <c r="BK400" i="2"/>
  <c r="J386" i="2"/>
  <c r="BK369" i="2"/>
  <c r="BK358" i="2"/>
  <c r="J315" i="2"/>
  <c r="J257" i="2"/>
  <c r="BK214" i="2"/>
  <c r="J198" i="2"/>
  <c r="J167" i="2"/>
  <c r="J148" i="2"/>
  <c r="BK128" i="2"/>
  <c r="BK114" i="2"/>
  <c r="BK594" i="2"/>
  <c r="J579" i="2"/>
  <c r="J558" i="2"/>
  <c r="BK538" i="2"/>
  <c r="J509" i="2"/>
  <c r="BK489" i="2"/>
  <c r="BK450" i="2"/>
  <c r="BK410" i="2"/>
  <c r="BK382" i="2"/>
  <c r="J356" i="2"/>
  <c r="BK322" i="2"/>
  <c r="BK291" i="2"/>
  <c r="BK236" i="2"/>
  <c r="BK190" i="2"/>
  <c r="J182" i="2"/>
  <c r="BK152" i="2"/>
  <c r="J134" i="2"/>
  <c r="AS54" i="1"/>
  <c r="BK602" i="2"/>
  <c r="J582" i="2"/>
  <c r="BK555" i="2"/>
  <c r="BK543" i="2"/>
  <c r="BK537" i="2"/>
  <c r="BK509" i="2"/>
  <c r="BK505" i="2"/>
  <c r="J487" i="2"/>
  <c r="J462" i="2"/>
  <c r="BK447" i="2"/>
  <c r="BK425" i="2"/>
  <c r="J412" i="2"/>
  <c r="J393" i="2"/>
  <c r="J374" i="2"/>
  <c r="J343" i="2"/>
  <c r="J322" i="2"/>
  <c r="J307" i="2"/>
  <c r="J291" i="2"/>
  <c r="J255" i="2"/>
  <c r="J247" i="2"/>
  <c r="J208" i="2"/>
  <c r="BK187" i="2"/>
  <c r="BK158" i="2"/>
  <c r="J137" i="2"/>
  <c r="J128" i="2"/>
  <c r="J592" i="2"/>
  <c r="BK560" i="2"/>
  <c r="J546" i="2"/>
  <c r="J538" i="2"/>
  <c r="J522" i="2"/>
  <c r="BK498" i="2"/>
  <c r="J461" i="2"/>
  <c r="BK445" i="2"/>
  <c r="J428" i="2"/>
  <c r="BK412" i="2"/>
  <c r="BK374" i="2"/>
  <c r="BK359" i="2"/>
  <c r="BK343" i="2"/>
  <c r="BK315" i="2"/>
  <c r="BK257" i="2"/>
  <c r="J236" i="2"/>
  <c r="J179" i="2"/>
  <c r="BK144" i="2"/>
  <c r="BK619" i="2"/>
  <c r="BK610" i="2"/>
  <c r="J602" i="2"/>
  <c r="BK579" i="2"/>
  <c r="BK558" i="2"/>
  <c r="J539" i="2"/>
  <c r="BK522" i="2"/>
  <c r="J494" i="2"/>
  <c r="J467" i="2"/>
  <c r="J425" i="2"/>
  <c r="J401" i="2"/>
  <c r="J390" i="2"/>
  <c r="BK351" i="2"/>
  <c r="BK311" i="2"/>
  <c r="J282" i="2"/>
  <c r="J212" i="2"/>
  <c r="BK189" i="2"/>
  <c r="J156" i="2"/>
  <c r="BK141" i="2"/>
  <c r="J121" i="2"/>
  <c r="J108" i="2"/>
  <c r="J593" i="2"/>
  <c r="J577" i="2"/>
  <c r="J543" i="2"/>
  <c r="J537" i="2"/>
  <c r="BK494" i="2"/>
  <c r="BK462" i="2"/>
  <c r="J431" i="2"/>
  <c r="BK401" i="2"/>
  <c r="BK372" i="2"/>
  <c r="J358" i="2"/>
  <c r="BK348" i="2"/>
  <c r="BK307" i="2"/>
  <c r="BK253" i="2"/>
  <c r="J214" i="2"/>
  <c r="J187" i="2"/>
  <c r="J172" i="2"/>
  <c r="J151" i="2"/>
  <c r="J132" i="2"/>
  <c r="R107" i="2" l="1"/>
  <c r="T143" i="2"/>
  <c r="P155" i="2"/>
  <c r="P355" i="2"/>
  <c r="P373" i="2"/>
  <c r="R399" i="2"/>
  <c r="T405" i="2"/>
  <c r="P107" i="2"/>
  <c r="P143" i="2"/>
  <c r="R155" i="2"/>
  <c r="R355" i="2"/>
  <c r="R373" i="2"/>
  <c r="P399" i="2"/>
  <c r="T399" i="2"/>
  <c r="R405" i="2"/>
  <c r="BK421" i="2"/>
  <c r="J421" i="2" s="1"/>
  <c r="J70" i="2" s="1"/>
  <c r="T421" i="2"/>
  <c r="R433" i="2"/>
  <c r="P449" i="2"/>
  <c r="T449" i="2"/>
  <c r="BK464" i="2"/>
  <c r="J464" i="2"/>
  <c r="J74" i="2" s="1"/>
  <c r="T464" i="2"/>
  <c r="R493" i="2"/>
  <c r="P500" i="2"/>
  <c r="BK545" i="2"/>
  <c r="J545" i="2"/>
  <c r="J77" i="2"/>
  <c r="BK554" i="2"/>
  <c r="J554" i="2" s="1"/>
  <c r="J78" i="2" s="1"/>
  <c r="P614" i="2"/>
  <c r="P608" i="2"/>
  <c r="BK107" i="2"/>
  <c r="J107" i="2" s="1"/>
  <c r="J61" i="2" s="1"/>
  <c r="BK143" i="2"/>
  <c r="J143" i="2" s="1"/>
  <c r="J62" i="2" s="1"/>
  <c r="BK155" i="2"/>
  <c r="J155" i="2"/>
  <c r="J63" i="2" s="1"/>
  <c r="BK355" i="2"/>
  <c r="J355" i="2"/>
  <c r="J64" i="2"/>
  <c r="BK373" i="2"/>
  <c r="J373" i="2" s="1"/>
  <c r="J65" i="2" s="1"/>
  <c r="BK399" i="2"/>
  <c r="J399" i="2" s="1"/>
  <c r="J66" i="2" s="1"/>
  <c r="BK405" i="2"/>
  <c r="J405" i="2" s="1"/>
  <c r="J67" i="2" s="1"/>
  <c r="R421" i="2"/>
  <c r="P433" i="2"/>
  <c r="BK449" i="2"/>
  <c r="J449" i="2" s="1"/>
  <c r="J72" i="2" s="1"/>
  <c r="R449" i="2"/>
  <c r="P459" i="2"/>
  <c r="T459" i="2"/>
  <c r="R464" i="2"/>
  <c r="BK493" i="2"/>
  <c r="J493" i="2"/>
  <c r="J75" i="2" s="1"/>
  <c r="P493" i="2"/>
  <c r="T493" i="2"/>
  <c r="R500" i="2"/>
  <c r="P545" i="2"/>
  <c r="T545" i="2"/>
  <c r="R554" i="2"/>
  <c r="P563" i="2"/>
  <c r="T563" i="2"/>
  <c r="P581" i="2"/>
  <c r="R614" i="2"/>
  <c r="R608" i="2" s="1"/>
  <c r="T107" i="2"/>
  <c r="R143" i="2"/>
  <c r="T155" i="2"/>
  <c r="T355" i="2"/>
  <c r="T373" i="2"/>
  <c r="P405" i="2"/>
  <c r="P421" i="2"/>
  <c r="BK433" i="2"/>
  <c r="J433" i="2" s="1"/>
  <c r="J71" i="2" s="1"/>
  <c r="T433" i="2"/>
  <c r="BK459" i="2"/>
  <c r="J459" i="2" s="1"/>
  <c r="J73" i="2" s="1"/>
  <c r="R459" i="2"/>
  <c r="P464" i="2"/>
  <c r="BK500" i="2"/>
  <c r="J500" i="2"/>
  <c r="J76" i="2"/>
  <c r="T500" i="2"/>
  <c r="R545" i="2"/>
  <c r="P554" i="2"/>
  <c r="T554" i="2"/>
  <c r="BK563" i="2"/>
  <c r="J563" i="2" s="1"/>
  <c r="J80" i="2" s="1"/>
  <c r="R563" i="2"/>
  <c r="BK581" i="2"/>
  <c r="J581" i="2" s="1"/>
  <c r="J81" i="2" s="1"/>
  <c r="R581" i="2"/>
  <c r="T581" i="2"/>
  <c r="BK614" i="2"/>
  <c r="J614" i="2" s="1"/>
  <c r="J85" i="2" s="1"/>
  <c r="T614" i="2"/>
  <c r="T608" i="2" s="1"/>
  <c r="BF114" i="2"/>
  <c r="BF121" i="2"/>
  <c r="BF132" i="2"/>
  <c r="BF137" i="2"/>
  <c r="BF139" i="2"/>
  <c r="BF148" i="2"/>
  <c r="BF156" i="2"/>
  <c r="BF167" i="2"/>
  <c r="BF179" i="2"/>
  <c r="BF182" i="2"/>
  <c r="BF187" i="2"/>
  <c r="BF212" i="2"/>
  <c r="BF234" i="2"/>
  <c r="BF253" i="2"/>
  <c r="BF257" i="2"/>
  <c r="BF300" i="2"/>
  <c r="BF318" i="2"/>
  <c r="BF348" i="2"/>
  <c r="BF351" i="2"/>
  <c r="BF356" i="2"/>
  <c r="BF357" i="2"/>
  <c r="BF358" i="2"/>
  <c r="BF360" i="2"/>
  <c r="BF369" i="2"/>
  <c r="BF371" i="2"/>
  <c r="BF390" i="2"/>
  <c r="BF401" i="2"/>
  <c r="BF412" i="2"/>
  <c r="BF418" i="2"/>
  <c r="BF431" i="2"/>
  <c r="BF440" i="2"/>
  <c r="BF445" i="2"/>
  <c r="BF447" i="2"/>
  <c r="BF462" i="2"/>
  <c r="BF465" i="2"/>
  <c r="BF491" i="2"/>
  <c r="BF494" i="2"/>
  <c r="BF498" i="2"/>
  <c r="BF506" i="2"/>
  <c r="BF509" i="2"/>
  <c r="BF525" i="2"/>
  <c r="BF531" i="2"/>
  <c r="BF542" i="2"/>
  <c r="BF555" i="2"/>
  <c r="BF560" i="2"/>
  <c r="BF569" i="2"/>
  <c r="BF575" i="2"/>
  <c r="BF603" i="2"/>
  <c r="J52" i="2"/>
  <c r="E95" i="2"/>
  <c r="BF126" i="2"/>
  <c r="BF134" i="2"/>
  <c r="BF144" i="2"/>
  <c r="BF190" i="2"/>
  <c r="BF193" i="2"/>
  <c r="BF214" i="2"/>
  <c r="BF226" i="2"/>
  <c r="BF268" i="2"/>
  <c r="BF282" i="2"/>
  <c r="BF303" i="2"/>
  <c r="BF311" i="2"/>
  <c r="BF315" i="2"/>
  <c r="BF365" i="2"/>
  <c r="BF370" i="2"/>
  <c r="BF374" i="2"/>
  <c r="BF388" i="2"/>
  <c r="BF422" i="2"/>
  <c r="BF425" i="2"/>
  <c r="BF434" i="2"/>
  <c r="BF450" i="2"/>
  <c r="BF463" i="2"/>
  <c r="BF501" i="2"/>
  <c r="BF504" i="2"/>
  <c r="BF522" i="2"/>
  <c r="BF534" i="2"/>
  <c r="BF537" i="2"/>
  <c r="BF538" i="2"/>
  <c r="BF549" i="2"/>
  <c r="BF558" i="2"/>
  <c r="BF577" i="2"/>
  <c r="BF593" i="2"/>
  <c r="BF594" i="2"/>
  <c r="BF602" i="2"/>
  <c r="BF605" i="2"/>
  <c r="BF610" i="2"/>
  <c r="BF615" i="2"/>
  <c r="BF619" i="2"/>
  <c r="BF108" i="2"/>
  <c r="BF119" i="2"/>
  <c r="BF128" i="2"/>
  <c r="BF141" i="2"/>
  <c r="BF151" i="2"/>
  <c r="BF152" i="2"/>
  <c r="BF158" i="2"/>
  <c r="BF200" i="2"/>
  <c r="BF208" i="2"/>
  <c r="BF236" i="2"/>
  <c r="BF288" i="2"/>
  <c r="BF307" i="2"/>
  <c r="BF319" i="2"/>
  <c r="BF334" i="2"/>
  <c r="BF343" i="2"/>
  <c r="BF386" i="2"/>
  <c r="BF392" i="2"/>
  <c r="BF393" i="2"/>
  <c r="BF400" i="2"/>
  <c r="BF408" i="2"/>
  <c r="BF410" i="2"/>
  <c r="BF428" i="2"/>
  <c r="BF460" i="2"/>
  <c r="BF467" i="2"/>
  <c r="BF477" i="2"/>
  <c r="BF487" i="2"/>
  <c r="BF489" i="2"/>
  <c r="BF505" i="2"/>
  <c r="BF513" i="2"/>
  <c r="BF517" i="2"/>
  <c r="BF539" i="2"/>
  <c r="BF540" i="2"/>
  <c r="BF541" i="2"/>
  <c r="BF543" i="2"/>
  <c r="BF552" i="2"/>
  <c r="BF564" i="2"/>
  <c r="BF588" i="2"/>
  <c r="BK417" i="2"/>
  <c r="J417" i="2" s="1"/>
  <c r="J68" i="2" s="1"/>
  <c r="BK559" i="2"/>
  <c r="J559" i="2" s="1"/>
  <c r="J79" i="2" s="1"/>
  <c r="F55" i="2"/>
  <c r="BF172" i="2"/>
  <c r="BF177" i="2"/>
  <c r="BF189" i="2"/>
  <c r="BF198" i="2"/>
  <c r="BF202" i="2"/>
  <c r="BF247" i="2"/>
  <c r="BF249" i="2"/>
  <c r="BF255" i="2"/>
  <c r="BF291" i="2"/>
  <c r="BF320" i="2"/>
  <c r="BF322" i="2"/>
  <c r="BF338" i="2"/>
  <c r="BF359" i="2"/>
  <c r="BF372" i="2"/>
  <c r="BF382" i="2"/>
  <c r="BF406" i="2"/>
  <c r="BF415" i="2"/>
  <c r="BF442" i="2"/>
  <c r="BF455" i="2"/>
  <c r="BF461" i="2"/>
  <c r="BF479" i="2"/>
  <c r="BF528" i="2"/>
  <c r="BF546" i="2"/>
  <c r="BF548" i="2"/>
  <c r="BF571" i="2"/>
  <c r="BF579" i="2"/>
  <c r="BF582" i="2"/>
  <c r="BF592" i="2"/>
  <c r="BK604" i="2"/>
  <c r="J604" i="2" s="1"/>
  <c r="J82" i="2" s="1"/>
  <c r="BK609" i="2"/>
  <c r="J609" i="2"/>
  <c r="J84" i="2" s="1"/>
  <c r="F36" i="2"/>
  <c r="BC55" i="1" s="1"/>
  <c r="BC54" i="1" s="1"/>
  <c r="W32" i="1" s="1"/>
  <c r="F37" i="2"/>
  <c r="BD55" i="1" s="1"/>
  <c r="BD54" i="1" s="1"/>
  <c r="W33" i="1" s="1"/>
  <c r="J33" i="2"/>
  <c r="AV55" i="1" s="1"/>
  <c r="F33" i="2"/>
  <c r="AZ55" i="1" s="1"/>
  <c r="AZ54" i="1" s="1"/>
  <c r="W29" i="1" s="1"/>
  <c r="F35" i="2"/>
  <c r="BB55" i="1" s="1"/>
  <c r="BB54" i="1" s="1"/>
  <c r="W31" i="1" s="1"/>
  <c r="P420" i="2" l="1"/>
  <c r="T106" i="2"/>
  <c r="T420" i="2"/>
  <c r="P106" i="2"/>
  <c r="R106" i="2"/>
  <c r="R420" i="2"/>
  <c r="BK106" i="2"/>
  <c r="J106" i="2" s="1"/>
  <c r="J60" i="2" s="1"/>
  <c r="BK420" i="2"/>
  <c r="J420" i="2" s="1"/>
  <c r="J69" i="2" s="1"/>
  <c r="BK608" i="2"/>
  <c r="J608" i="2" s="1"/>
  <c r="J83" i="2" s="1"/>
  <c r="AX54" i="1"/>
  <c r="J34" i="2"/>
  <c r="AW55" i="1" s="1"/>
  <c r="AT55" i="1" s="1"/>
  <c r="F34" i="2"/>
  <c r="BA55" i="1" s="1"/>
  <c r="BA54" i="1" s="1"/>
  <c r="W30" i="1" s="1"/>
  <c r="AY54" i="1"/>
  <c r="AV54" i="1"/>
  <c r="AK29" i="1" s="1"/>
  <c r="P105" i="2" l="1"/>
  <c r="AU55" i="1" s="1"/>
  <c r="AU54" i="1" s="1"/>
  <c r="R105" i="2"/>
  <c r="T105" i="2"/>
  <c r="BK105" i="2"/>
  <c r="J105" i="2" s="1"/>
  <c r="J30" i="2" s="1"/>
  <c r="AG55" i="1" s="1"/>
  <c r="AG54" i="1" s="1"/>
  <c r="AK26" i="1" s="1"/>
  <c r="AW54" i="1"/>
  <c r="AK30" i="1" s="1"/>
  <c r="J59" i="2" l="1"/>
  <c r="AN55" i="1"/>
  <c r="J39" i="2"/>
  <c r="AK35" i="1"/>
  <c r="AT54" i="1"/>
  <c r="AN54" i="1" l="1"/>
</calcChain>
</file>

<file path=xl/sharedStrings.xml><?xml version="1.0" encoding="utf-8"?>
<sst xmlns="http://schemas.openxmlformats.org/spreadsheetml/2006/main" count="5877" uniqueCount="1097">
  <si>
    <t>Export Komplet</t>
  </si>
  <si>
    <t>VZ</t>
  </si>
  <si>
    <t>2.0</t>
  </si>
  <si>
    <t>ZAMOK</t>
  </si>
  <si>
    <t>False</t>
  </si>
  <si>
    <t>{6d9ab9fc-df71-4d37-a33b-77bcb84f1cb1}</t>
  </si>
  <si>
    <t>0,01</t>
  </si>
  <si>
    <t>21</t>
  </si>
  <si>
    <t>1</t>
  </si>
  <si>
    <t>15</t>
  </si>
  <si>
    <t>REKAPITULACE STAVBY</t>
  </si>
  <si>
    <t>v ---  níže se nacházejí doplnkové a pomocné údaje k sestavám  --- v</t>
  </si>
  <si>
    <t>Návod na vyplnění</t>
  </si>
  <si>
    <t>0,001</t>
  </si>
  <si>
    <t>Kód:</t>
  </si>
  <si>
    <t>2015-06-01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</si>
  <si>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</si>
  <si>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</si>
  <si>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BD Dačice</t>
  </si>
  <si>
    <t>0,1</t>
  </si>
  <si>
    <t>KSO:</t>
  </si>
  <si>
    <t/>
  </si>
  <si>
    <t>CC-CZ:</t>
  </si>
  <si>
    <t>Místo:</t>
  </si>
  <si>
    <t>Dačice</t>
  </si>
  <si>
    <t>Datum:</t>
  </si>
  <si>
    <t>28. 8. 2020</t>
  </si>
  <si>
    <t>10</t>
  </si>
  <si>
    <t>100</t>
  </si>
  <si>
    <t>Zadavatel:</t>
  </si>
  <si>
    <t>IČ:</t>
  </si>
  <si>
    <t>Město Dačice, Krajířova 27, Dačice</t>
  </si>
  <si>
    <t>DIČ:</t>
  </si>
  <si>
    <t>Uchazeč:</t>
  </si>
  <si>
    <t>Vyplň údaj</t>
  </si>
  <si>
    <t>Projektant:</t>
  </si>
  <si>
    <t>64525104</t>
  </si>
  <si>
    <t>Mgr.A. Miroslav Misař</t>
  </si>
  <si>
    <t>True</t>
  </si>
  <si>
    <t>Zpracovatel:</t>
  </si>
  <si>
    <t>72395087</t>
  </si>
  <si>
    <t>Martin Lang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</si>
  <si>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</si>
  <si>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</si>
  <si>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</si>
  <si>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</si>
  <si>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</si>
  <si>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</si>
  <si>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</si>
  <si>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</si>
  <si>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</si>
  <si>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</si>
  <si>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</si>
  <si>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</si>
  <si>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</si>
  <si>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</si>
  <si>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</si>
  <si>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</si>
  <si>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</si>
  <si>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</si>
  <si>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</si>
  <si>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</si>
  <si>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</si>
  <si>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</si>
  <si>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</si>
  <si>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</si>
  <si>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</si>
  <si>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</si>
  <si>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</si>
  <si>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</si>
  <si>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</si>
  <si>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</si>
  <si>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</si>
  <si>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</si>
  <si>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</si>
  <si>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</si>
  <si>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</si>
  <si>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</si>
  <si>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</si>
  <si>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</si>
  <si>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</si>
  <si>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</si>
  <si>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</si>
  <si>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02</t>
  </si>
  <si>
    <t>Bytový dům Bratrská 303, Dačice - zateplení domu</t>
  </si>
  <si>
    <t>STA</t>
  </si>
  <si>
    <t>{51e77437-b91a-4a71-b48a-d3f60ae0f5d2}</t>
  </si>
  <si>
    <t>KRYCÍ LIST SOUPISU PRACÍ</t>
  </si>
  <si>
    <t>Objekt:</t>
  </si>
  <si>
    <t>02 - Bytový dům Bratrská 303, Dačice - zateplení domu</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</si>
  <si>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</si>
  <si>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</si>
  <si>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</si>
  <si>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</si>
  <si>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</si>
  <si>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</si>
  <si>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</si>
  <si>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</si>
  <si>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</si>
  <si>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</si>
  <si>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</si>
  <si>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</si>
  <si>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</si>
  <si>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</si>
  <si>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</si>
  <si>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</si>
  <si>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741 - Elektroinstalace - silnoproud</t>
  </si>
  <si>
    <t xml:space="preserve">    743 - Elektromontáže - hrubá montáž</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</si>
  <si>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</si>
  <si>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</si>
  <si>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</si>
  <si>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</si>
  <si>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</si>
  <si>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</si>
  <si>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</si>
  <si>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</si>
  <si>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</si>
  <si>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VRN - Vedlejší rozpočtové náklady</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</si>
  <si>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</si>
  <si>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</si>
  <si>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</si>
  <si>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</si>
  <si>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</si>
  <si>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</si>
  <si>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</si>
  <si>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</si>
  <si>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</si>
  <si>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</si>
  <si>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</si>
  <si>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</si>
  <si>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</si>
  <si>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</si>
  <si>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</si>
  <si>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</si>
  <si>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</si>
  <si>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</si>
  <si>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</si>
  <si>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</si>
  <si>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132112111</t>
  </si>
  <si>
    <t>Hloubení rýh šířky do 800 mm ručně zapažených i nezapažených, s urovnáním dna do předepsaného profilu a spádu v hornině třídy těžitelnosti I skupiny 1 a 2 soudržných</t>
  </si>
  <si>
    <t>m3</t>
  </si>
  <si>
    <t>CS ÚRS 2020 02</t>
  </si>
  <si>
    <t>4</t>
  </si>
  <si>
    <t>2</t>
  </si>
  <si>
    <t>99420310</t>
  </si>
  <si>
    <t>PSC</t>
  </si>
  <si>
    <t xml:space="preserve">Poznámka k souboru cen:_x000D_
1. V cenách jsou započteny i náklady na přehození výkopku na přilehlém terénu na vzdálenost do 3 m od podélné osy rýhy nebo naložení výkopku na dopravní prostředek._x000D_
</t>
  </si>
  <si>
    <t>VV</t>
  </si>
  <si>
    <t>"pro okapový chodník</t>
  </si>
  <si>
    <t>0,20*0,40*(5,30+1,05+2,80+1,90+4,80+1,90+2,80+1,05+5,30+6,90+7,90+1,00+1,00+7,90+6,90)</t>
  </si>
  <si>
    <t>0,20*2*1,50*5,10</t>
  </si>
  <si>
    <t>Součet</t>
  </si>
  <si>
    <t>132112211</t>
  </si>
  <si>
    <t>Hloubení rýh šířky přes 800 do 2 000 mm ručně zapažených i nezapažených, s urovnáním dna do předepsaného profilu a spádu v hornině třídy těžitelnosti I skupiny 1 a 2 soudržných</t>
  </si>
  <si>
    <t>-989382614</t>
  </si>
  <si>
    <t xml:space="preserve">Poznámka k souboru cen:_x000D_
1. V cenách jsou započteny i náklady na:_x000D_
a) přehození výkopku na přilehlém terénu na vzdálenost do 3 m od podélné osy rýhy nebo naložení výkopku na dopravní prostředek,_x000D_
</t>
  </si>
  <si>
    <t>"výkop pro zateplení</t>
  </si>
  <si>
    <t>1,24*1,40*(6,40+3,50)*2</t>
  </si>
  <si>
    <t>3</t>
  </si>
  <si>
    <t>162651112</t>
  </si>
  <si>
    <t>Vodorovné přemístění výkopku nebo sypaniny po suchu na obvyklém dopravním prostředku, bez naložení výkopku, avšak se složením bez rozhrnutí z horniny třídy těžitelnosti I skupiny 1 až 3 na vzdálenost přes 4 000 do 5 000 m</t>
  </si>
  <si>
    <t>86612785</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</si>
  <si>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</si>
  <si>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167151101</t>
  </si>
  <si>
    <t>Nakládání, skládání a překládání neulehlého výkopku nebo sypaniny strojně nakládání, množství do 100 m3, z horniny třídy těžitelnosti I, skupiny 1 až 3</t>
  </si>
  <si>
    <t>2107740392</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</si>
  <si>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</si>
  <si>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7,74</t>
  </si>
  <si>
    <t>34,373/3</t>
  </si>
  <si>
    <t>5</t>
  </si>
  <si>
    <t>171201201</t>
  </si>
  <si>
    <t>Uložení sypaniny na skládky nebo meziskládky bez hutnění s upravením uložené sypaniny do předepsaného tvaru</t>
  </si>
  <si>
    <t>55383077</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</si>
  <si>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</si>
  <si>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6</t>
  </si>
  <si>
    <t>171201221</t>
  </si>
  <si>
    <t>Poplatek za uložení stavebního odpadu na skládce (skládkovné) zeminy a kamení zatříděného do Katalogu odpadů pod kódem 17 05 04</t>
  </si>
  <si>
    <t>t</t>
  </si>
  <si>
    <t>1745353541</t>
  </si>
  <si>
    <t xml:space="preserve">Poznámka k souboru cen:_x000D_
1. Ceny uvedené v souboru cen je doporučeno upravit podle aktuálních cen místně příslušné skládky._x000D_
2. V cenách je započítán poplatek za ukládání odpadu dle zákona 185/2001 Sb._x000D_
</t>
  </si>
  <si>
    <t>19,198*1,7</t>
  </si>
  <si>
    <t>7</t>
  </si>
  <si>
    <t>174101101</t>
  </si>
  <si>
    <t>Zásyp sypaninou z jakékoliv horniny strojně s uložením výkopku ve vrstvách se zhutněním jam, šachet, rýh nebo kolem objektů v těchto vykopávkách</t>
  </si>
  <si>
    <t>-1702753118</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</si>
  <si>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</si>
  <si>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8</t>
  </si>
  <si>
    <t>M</t>
  </si>
  <si>
    <t>58344171</t>
  </si>
  <si>
    <t>štěrkodrť frakce 0/32</t>
  </si>
  <si>
    <t>-398237651</t>
  </si>
  <si>
    <t>(1,24*1,40*(6,40+3,50)*2)/3*2,00</t>
  </si>
  <si>
    <t>9</t>
  </si>
  <si>
    <t>181111111</t>
  </si>
  <si>
    <t>Plošná úprava terénu v zemině tř. 1 až 4 s urovnáním povrchu bez doplnění ornice souvislé plochy do 500 m2 při nerovnostech terénu přes 50 do 100 mm v rovině nebo na svahu do 1:5</t>
  </si>
  <si>
    <t>m2</t>
  </si>
  <si>
    <t>-2026991933</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</si>
  <si>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171 15 ...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</si>
  <si>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181411131</t>
  </si>
  <si>
    <t>Založení trávníku na půdě předem připravené plochy do 1000 m2 výsevem včetně utažení parkového v rovině nebo na svahu do 1:5</t>
  </si>
  <si>
    <t>1650641781</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</si>
  <si>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</si>
  <si>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11</t>
  </si>
  <si>
    <t>00572410</t>
  </si>
  <si>
    <t>osivo směs travní parková</t>
  </si>
  <si>
    <t>kg</t>
  </si>
  <si>
    <t>-135586508</t>
  </si>
  <si>
    <t>14*0,015 'Přepočtené koeficientem množství</t>
  </si>
  <si>
    <t>Svislé a kompletní konstrukce</t>
  </si>
  <si>
    <t>12</t>
  </si>
  <si>
    <t>317322311</t>
  </si>
  <si>
    <t>Římsy nebo žlabové římsy z betonu železového (bez výztuže) tř. C 16/20</t>
  </si>
  <si>
    <t>-465719132</t>
  </si>
  <si>
    <t>"ZHOTOVENÍ BETON. OBRUBY TERASY S PATKAMI PRO KOTVENÍ ZÁBRADLÍ (8ks patek)</t>
  </si>
  <si>
    <t>0,25*0,30*13,00</t>
  </si>
  <si>
    <t>13</t>
  </si>
  <si>
    <t>317351105</t>
  </si>
  <si>
    <t>Bednění klenbových pásů, říms nebo překladů říms nebo žlabových říms včetně podpěrné konstrukce vzepřené nebo podepřené jakéhokoliv tvaru a délky vyložení při výšce spodní hrany konstrukce do 6 m nad nejblíže nižší podlahou zřízení</t>
  </si>
  <si>
    <t>1834731153</t>
  </si>
  <si>
    <t>2*0,30*13,00</t>
  </si>
  <si>
    <t>14</t>
  </si>
  <si>
    <t>317351106</t>
  </si>
  <si>
    <t>Bednění klenbových pásů, říms nebo překladů říms nebo žlabových říms včetně podpěrné konstrukce vzepřené nebo podepřené jakéhokoliv tvaru a délky vyložení při výšce spodní hrany konstrukce do 6 m nad nejblíže nižší podlahou odstranění</t>
  </si>
  <si>
    <t>-1667876217</t>
  </si>
  <si>
    <t>317361821</t>
  </si>
  <si>
    <t>Výztuž překladů, říms, žlabů, žlabových říms, klenbových pásů z betonářské oceli 10 505 (R) nebo BSt 500</t>
  </si>
  <si>
    <t>2132088242</t>
  </si>
  <si>
    <t>0,25*0,30*13,00*50/1000*1,1</t>
  </si>
  <si>
    <t>Úpravy povrchů, podlahy a osazování výplní</t>
  </si>
  <si>
    <t>16</t>
  </si>
  <si>
    <t>621211021</t>
  </si>
  <si>
    <t>Montáž kontaktního zateplení lepením a mechanickým kotvením z polystyrenových desek nebo z kombinovaných desek na vnější podhledy, tloušťky desek přes 80 do 120 mm</t>
  </si>
  <si>
    <t>1819593056</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</si>
  <si>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</si>
  <si>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17</t>
  </si>
  <si>
    <t>28376037</t>
  </si>
  <si>
    <t>deska EPS grafitová fasádní λ=0,032 tl 100mm</t>
  </si>
  <si>
    <t>-578809360</t>
  </si>
  <si>
    <t>"polystyren tl.100mm</t>
  </si>
  <si>
    <t>"nadezdívka pod pozednicí:</t>
  </si>
  <si>
    <t>0,70*(5,70+6,95+7,90+1,00+11,90+1,0+7,90+6,95+5,70)</t>
  </si>
  <si>
    <t>"zateplení boku suterénu</t>
  </si>
  <si>
    <t>2,30*2*4,00</t>
  </si>
  <si>
    <t>0,60*(4,80+4,80+1,50+4,60+4,50+4,50+4,60+1,50)</t>
  </si>
  <si>
    <t>75,38*1,05 'Přepočtené koeficientem množství</t>
  </si>
  <si>
    <t>18</t>
  </si>
  <si>
    <t>28376809</t>
  </si>
  <si>
    <t>deska fenolická tepelně izolační fasádní λ=0,020 tl 120mm</t>
  </si>
  <si>
    <t>-2048403491</t>
  </si>
  <si>
    <t>"zateplení stěny sklepa</t>
  </si>
  <si>
    <t>2,30*(6,50+6,50)</t>
  </si>
  <si>
    <t>29,9*1,05 'Přepočtené koeficientem množství</t>
  </si>
  <si>
    <t>19</t>
  </si>
  <si>
    <t>621211031</t>
  </si>
  <si>
    <t>Montáž kontaktního zateplení lepením a mechanickým kotvením z polystyrenových desek nebo z kombinovaných desek na vnější podhledy, tloušťky desek přes 120 do 160 mm</t>
  </si>
  <si>
    <t>2104585259</t>
  </si>
  <si>
    <t>"zateplení stěn vstupu na půdu</t>
  </si>
  <si>
    <t>3,30*(2,50+1,60+9,20+2,50)-0,80*2,00*5</t>
  </si>
  <si>
    <t>20</t>
  </si>
  <si>
    <t>28376079</t>
  </si>
  <si>
    <t>deska EPS grafitová fasádní λ=0,031 tl 160mm</t>
  </si>
  <si>
    <t>-760126239</t>
  </si>
  <si>
    <t>44,14*1,02 'Přepočtené koeficientem množství</t>
  </si>
  <si>
    <t>612311131</t>
  </si>
  <si>
    <t>Potažení vnitřních ploch štukem tloušťky do 3 mm svislých konstrukcí stěn</t>
  </si>
  <si>
    <t>-956471297</t>
  </si>
  <si>
    <t>105,28+44,140</t>
  </si>
  <si>
    <t>22</t>
  </si>
  <si>
    <t>621221121</t>
  </si>
  <si>
    <t>Montáž kontaktního zateplení lepením a mechanickým kotvením z desek z minerální vlny s kolmou orientací vláken na vnější podhledy, tloušťky desek přes 80 do 120 mm</t>
  </si>
  <si>
    <t>812101581</t>
  </si>
  <si>
    <t>"zateplení stropu suterénu</t>
  </si>
  <si>
    <t>(1,50+4,50)/2*5,50*2+(2,80+5,00)/2*3,80+(4,80+5,50)/2*2,80+2,10*2,50+2,80*5,10+2,50*2,10+(2,50+5,00)/2*3,80+3,80*1,00</t>
  </si>
  <si>
    <t>23</t>
  </si>
  <si>
    <t>63151513</t>
  </si>
  <si>
    <t>deska tepelně izolační minerální kontaktních fasád kolmé vlákno λ=0,041 tl 100mm</t>
  </si>
  <si>
    <t>-1404289404</t>
  </si>
  <si>
    <t>105,07*1,05 'Přepočtené koeficientem množství</t>
  </si>
  <si>
    <t>24</t>
  </si>
  <si>
    <t>611311131</t>
  </si>
  <si>
    <t>Potažení vnitřních ploch štukem tloušťky do 3 mm vodorovných konstrukcí stropů rovných</t>
  </si>
  <si>
    <t>-1016993707</t>
  </si>
  <si>
    <t>25</t>
  </si>
  <si>
    <t>622-1</t>
  </si>
  <si>
    <t>Vytvoření fasádních profilů - podokenní římsy v.200mm, tl.40mm z polystyrenových desek včt.prokotvení</t>
  </si>
  <si>
    <t>m</t>
  </si>
  <si>
    <t>-1173488136</t>
  </si>
  <si>
    <t>6*3,30</t>
  </si>
  <si>
    <t>26</t>
  </si>
  <si>
    <t>621221111</t>
  </si>
  <si>
    <t>Montáž kontaktního zateplení lepením a mechanickým kotvením z desek z minerální vlny s kolmou orientací vláken na vnější podhledy, tloušťky desek přes 40 do 80 mm</t>
  </si>
  <si>
    <t>-1564667527</t>
  </si>
  <si>
    <t>"zateplení podhledu balkonu</t>
  </si>
  <si>
    <t>2,30*2,00*2+1,05*1,20*7</t>
  </si>
  <si>
    <t>27</t>
  </si>
  <si>
    <t>63151509</t>
  </si>
  <si>
    <t>deska tepelně izolační minerální kontaktních fasád kolmé vlákno λ=0,041 tl 60mm</t>
  </si>
  <si>
    <t>1529616716</t>
  </si>
  <si>
    <t>18,02*1,05 'Přepočtené koeficientem množství</t>
  </si>
  <si>
    <t>28</t>
  </si>
  <si>
    <t>622211011</t>
  </si>
  <si>
    <t>Montáž kontaktního zateplení lepením a mechanickým kotvením z polystyrenových desek nebo z kombinovaných desek na vnější stěny, tloušťky desek přes 40 do 80 mm</t>
  </si>
  <si>
    <t>-1112735850</t>
  </si>
  <si>
    <t>29</t>
  </si>
  <si>
    <t>-1279004401</t>
  </si>
  <si>
    <t>"čela a boky lodžií</t>
  </si>
  <si>
    <t>3,20*(2*1,20+2,30)*2+3,20*(2*1,20+1,05)*6+1,70*(2*1,20+1,05)*2+2*5,50*3,00/2</t>
  </si>
  <si>
    <t>-1*(1,50*2,50+(0,95*2,10+0,88*1,68)*2+(0,90*2,10+2*0,50*0,78)*6+(0,48*0,48*3)*2+0,50*0,80*2)</t>
  </si>
  <si>
    <t>95,651*1,05 'Přepočtené koeficientem množství</t>
  </si>
  <si>
    <t>30</t>
  </si>
  <si>
    <t>28376380</t>
  </si>
  <si>
    <t>deska z polystyrénu XPS, hrana polodrážková a hladký povrch s vyšší odolností tl 60mm</t>
  </si>
  <si>
    <t>-287583340</t>
  </si>
  <si>
    <t>11,80</t>
  </si>
  <si>
    <t>11,8*1,05 'Přepočtené koeficientem množství</t>
  </si>
  <si>
    <t>31</t>
  </si>
  <si>
    <t>622211031</t>
  </si>
  <si>
    <t>Montáž kontaktního zateplení lepením a mechanickým kotvením z polystyrenových desek nebo z kombinovaných desek na vnější stěny, tloušťky desek přes 120 do 160 mm</t>
  </si>
  <si>
    <t>546589047</t>
  </si>
  <si>
    <t>32</t>
  </si>
  <si>
    <t>307382959</t>
  </si>
  <si>
    <t>10,90*(7,00+8,00+1,10+13,20+1,10+8,00+7,00)</t>
  </si>
  <si>
    <t>10,95*(5,46+1,10+1,10+5,46)</t>
  </si>
  <si>
    <t>14,20*(3,00+3,00)</t>
  </si>
  <si>
    <t>(10,95+14,20)/2*(2,00+2,00)</t>
  </si>
  <si>
    <t>-1*(1,50*2,00*2+1,85*1,60*8+1,25*1,15*4+1,25*0,55*2+3,05*1,60*2)</t>
  </si>
  <si>
    <t>-1*2*(1,50*2,00*2+1,85*1,60*8+1,25*1,15*4+1,25*0,55*2+3,05*1,60*2)-1*(1,25*1,55*2)</t>
  </si>
  <si>
    <t>-1*(1,00*2,55*5+1,0*3,30*1+1,60*2,65*2+1,00*(2,85+3,25)/2*1)</t>
  </si>
  <si>
    <t>-1*(1,00*1,00+1,00*1,75+1,00*(1,60+1,10)/2)</t>
  </si>
  <si>
    <t>-2,20*9,60-0,60*2,00*6</t>
  </si>
  <si>
    <t>570,454*1,1 'Přepočtené koeficientem množství</t>
  </si>
  <si>
    <t>33</t>
  </si>
  <si>
    <t>28376018</t>
  </si>
  <si>
    <t>deska perimetrická fasádní soklová 150kPa λ=0,035 tl 120mm</t>
  </si>
  <si>
    <t>-1555145016</t>
  </si>
  <si>
    <t>(1,25+1,45)/2*7,00+(1,45+1,80)/2*8,00+1,30*(3,20+5,50+1,00)*2+1,80*(5,30+5,30+1,00+1,00)+1,80*(8,00+7,00)</t>
  </si>
  <si>
    <t>1,40*(5,30+1,05+2,75+2,00+5,20+2,00+2,75+1,05+5,30)</t>
  </si>
  <si>
    <t>-1*(1,30*0,60*10+1,30*1,15*4+1,20*1,55*6)</t>
  </si>
  <si>
    <t>-1*(2*0,95*1,25)</t>
  </si>
  <si>
    <t>-1*(1,06*1,00*2+1,06*1,30*1)</t>
  </si>
  <si>
    <t>104,897*1,1 'Přepočtené koeficientem množství</t>
  </si>
  <si>
    <t>34</t>
  </si>
  <si>
    <t>622251101</t>
  </si>
  <si>
    <t>Montáž kontaktního zateplení lepením a mechanickým kotvením Příplatek k cenám za zápustnou montáž kotev s použitím tepelněizolačních zátek na vnější stěny z polystyrenu</t>
  </si>
  <si>
    <t>2068505093</t>
  </si>
  <si>
    <t>35</t>
  </si>
  <si>
    <t>622212001</t>
  </si>
  <si>
    <t>Montáž kontaktního zateplení vnějšího ostění, nadpraží nebo parapetu lepením z polystyrenových desek nebo z kombinovaných desek hloubky špalet do 200 mm, tloušťky desek do 40 mm</t>
  </si>
  <si>
    <t>581161554</t>
  </si>
  <si>
    <t xml:space="preserve">Poznámka k souboru cen:_x000D_
1. V cenách jsou započteny náklady na:_x000D_
a) upevnění desek celoplošným lepením,_x000D_
b) přestěrkování izolačních desek,_x000D_
c) vložení sklovláknité výztužné tkaniny,_x000D_
d) osazení a dodávku rohovníků._x000D_
2. V cenách nejsou započteny náklady na:_x000D_
a) dodávku desek tepelné izolace; tyto se ocení ve specifikaci; ztratné lze stanovit ve výši 10%,_x000D_
b) provedení konečné povrchové úpravy:_x000D_
- vrchní tenkovrstvou omítkou; tyto se ocení příslušnými cenami této části katalogu_x000D_
- nátěrem; tyto se ocení příslušnými cenami části A07 katalogu 800-783 Nátěry_x000D_
3. Pro ocenění montáže kontaktního zateplení ostění nebo nadpraží hloubky přes 400 mm se použijí ceny souboru cen 62. 2.- 1… Montáž kontaktního zateplení lepením a mechanickým kotvením._x000D_
</t>
  </si>
  <si>
    <t>(1,55+2*2,04)*2+(1,94+2*1,68)*8+(1,33+2*1,22)*4+(1,32+2*0,60)*2+(3,09+2*1,66)*2</t>
  </si>
  <si>
    <t>2*((1,55+2*2,04)*2+(1,94+2*1,68)*8+(1,33+2*1,22)*4+(1,32+2*0,60)*2+(3,09+2*1,66)*2)+(1,32+2*1,60)*2</t>
  </si>
  <si>
    <t>(1,06+2*2,67)*5+(1,06+2*3,40)*1+(1,60+2*2,67)*2+(1,00+2,90+3,30)*1</t>
  </si>
  <si>
    <t>(1,06+2*1,0)+(1,06+2*1,80)+(1,06+1,60+1,10)</t>
  </si>
  <si>
    <t>(1,32+2*0,60)*10+(1,30+2*1,16)*4+(1,23+2*1,55)*6</t>
  </si>
  <si>
    <t>2*(0,95+2*1,28)</t>
  </si>
  <si>
    <t>(1,06+2*1,00)*2+(1,06+2*1,30)</t>
  </si>
  <si>
    <t>(1,50+2*2,50)*2+(0,95+0,88+2*2,10)*2+(0,90+2*2,10)*6+2*(0,50+2*0,78)*6+(0,48+2*0,48)*3*2+(0,50+2*0,80)*2</t>
  </si>
  <si>
    <t>36</t>
  </si>
  <si>
    <t>1489973357</t>
  </si>
  <si>
    <t>516,94*0,21 'Přepočtené koeficientem množství</t>
  </si>
  <si>
    <t>37</t>
  </si>
  <si>
    <t>622252001</t>
  </si>
  <si>
    <t>Montáž profilů kontaktního zateplení zakládacích soklových připevněných hmoždinkami</t>
  </si>
  <si>
    <t>-1823697799</t>
  </si>
  <si>
    <t xml:space="preserve">Poznámka k souboru cen:_x000D_
1. V cenách jsou započteny náklady na osazení lišt._x000D_
2. V cenách nejsou započteny náklady dodávku lišt; tyto se ocení ve specifikaci. Ztratné lze stanovit ve výši 5%._x000D_
3. Položku -2002 nelze použít v případě montáže lišt kontaktního zateplení ostění nebo nadpraží, kde jsou náklady na osazení rohovníků již započteny._x000D_
</t>
  </si>
  <si>
    <t>6,95+7,95+1,00+13,15+1,00+7,95+6,95+5,30+1,05+1,05+5,30+2,75+2,75+2,00+2,00</t>
  </si>
  <si>
    <t>38</t>
  </si>
  <si>
    <t>59051638</t>
  </si>
  <si>
    <t>profil zakládací Al tl 1,0mm pro ETICS pro izolant tl 160mm</t>
  </si>
  <si>
    <t>-608674805</t>
  </si>
  <si>
    <t>67,15*1,05 'Přepočtené koeficientem množství</t>
  </si>
  <si>
    <t>39</t>
  </si>
  <si>
    <t>622252002</t>
  </si>
  <si>
    <t>Montáž profilů kontaktního zateplení ostatních stěnových, dilatačních apod. lepených do tmelu</t>
  </si>
  <si>
    <t>1722880322</t>
  </si>
  <si>
    <t>40</t>
  </si>
  <si>
    <t>59051476</t>
  </si>
  <si>
    <t>profil začišťovací PVC 9mm s výztužnou tkaninou pro ostění ETICS</t>
  </si>
  <si>
    <t>-382945173</t>
  </si>
  <si>
    <t>516,94*1,05 'Přepočtené koeficientem množství</t>
  </si>
  <si>
    <t>41</t>
  </si>
  <si>
    <t>63127466</t>
  </si>
  <si>
    <t>profil rohový Al 23x23mm s výztužnou tkaninou š 100mm pro ETICS</t>
  </si>
  <si>
    <t>1527429263</t>
  </si>
  <si>
    <t xml:space="preserve">"kolem oken" </t>
  </si>
  <si>
    <t>5*(0,80+2,05)</t>
  </si>
  <si>
    <t>"rohy objektu" 12,50+12,50+2*15,00+2*3,50+13,50+2*13,00+12,00</t>
  </si>
  <si>
    <t>644,69*1,05 'Přepočtené koeficientem množství</t>
  </si>
  <si>
    <t>42</t>
  </si>
  <si>
    <t>59051510</t>
  </si>
  <si>
    <t>profil začišťovací s okapnicí PVC s výztužnou tkaninou pro nadpraží ETICS</t>
  </si>
  <si>
    <t>760465303</t>
  </si>
  <si>
    <t>2*1,55+8*1,94+4*1,33+2*1,32+2*3,09+4*1,55+16*1,94+8*1,33+4*1,32+4*3,09+2*1,32+11*1,06</t>
  </si>
  <si>
    <t>10*1,32+4*1,30+6*1,23</t>
  </si>
  <si>
    <t>2*0,95+2*0,88+6*0,90+12*0,50+6*0,48+2*0,50</t>
  </si>
  <si>
    <t>157,3*1,05 'Přepočtené koeficientem množství</t>
  </si>
  <si>
    <t>43</t>
  </si>
  <si>
    <t>59051500</t>
  </si>
  <si>
    <t>profil dilatační stěnový PVC s výztužnou tkaninou pro ETICS</t>
  </si>
  <si>
    <t>-1443915947</t>
  </si>
  <si>
    <t>12,00+13,00+2*12,50</t>
  </si>
  <si>
    <t>44</t>
  </si>
  <si>
    <t>621142001</t>
  </si>
  <si>
    <t>Potažení vnějších ploch pletivem v ploše nebo pruzích, na plném podkladu sklovláknitým vtlačením do tmelu podhledů</t>
  </si>
  <si>
    <t>61597718</t>
  </si>
  <si>
    <t xml:space="preserve">Poznámka k souboru cen:_x000D_
1. V cenách -2001 jsou započteny i náklady na tmel._x000D_
</t>
  </si>
  <si>
    <t>"římsy</t>
  </si>
  <si>
    <t>0,80*(5,30+5,30+6,95+7,80+1,00+12,80+1,00+7,90+6,95)</t>
  </si>
  <si>
    <t>"balkony</t>
  </si>
  <si>
    <t>2*1,20*(3,00+2*0,90)</t>
  </si>
  <si>
    <t>"zídky u vstupu</t>
  </si>
  <si>
    <t>3,14*1,00/4*4</t>
  </si>
  <si>
    <t>45</t>
  </si>
  <si>
    <t>622541011</t>
  </si>
  <si>
    <t>Omítka tenkovrstvá silikonsilikátová vnějších ploch hydrofobní, se samočistícím účinkem probarvená, včetně penetrace podkladu zrnitá, tloušťky 1,5 mm stěn</t>
  </si>
  <si>
    <t>-723892532</t>
  </si>
  <si>
    <t>675,351+516,94*0,20+98,251+18,02</t>
  </si>
  <si>
    <t>46</t>
  </si>
  <si>
    <t>6225410pc</t>
  </si>
  <si>
    <t>-497852897</t>
  </si>
  <si>
    <t>"bílá - Basalt 18, (Pozn.: barvu dle vzorníku CaparolColorSystem lze nahradit shodným odstínem jiného vzorníku)</t>
  </si>
  <si>
    <t>601,20</t>
  </si>
  <si>
    <t>47</t>
  </si>
  <si>
    <t>1714535208</t>
  </si>
  <si>
    <t>"světlá - Basalt 15, (Pozn.: barvu dle vzorníku CaparolColorSystem lze nahradit shodným odstínem jiného vzorníku)</t>
  </si>
  <si>
    <t>293,81</t>
  </si>
  <si>
    <t>48</t>
  </si>
  <si>
    <t>622511101</t>
  </si>
  <si>
    <t>Omítka tenkovrstvá akrylátová vnějších ploch probarvená, včetně penetrace podkladu mozaiková jemnozrnná stěn</t>
  </si>
  <si>
    <t>-1621373657</t>
  </si>
  <si>
    <t>"střední - přibližně v odstínu Basalt 13 (Pozn.: barvu dle vzorníku CaparolColorSystem lze nahradit shodným odstínem jiného vzorníku)</t>
  </si>
  <si>
    <t>110,142+58,66</t>
  </si>
  <si>
    <t>49</t>
  </si>
  <si>
    <t>629995101</t>
  </si>
  <si>
    <t>Očištění vnějších ploch tlakovou vodou omytím</t>
  </si>
  <si>
    <t>1020970981</t>
  </si>
  <si>
    <t>895,010+168,802</t>
  </si>
  <si>
    <t>50</t>
  </si>
  <si>
    <t>622325212</t>
  </si>
  <si>
    <t>Oprava vápenné omítky vnějších ploch stupně členitosti 1 štukové stěn, v rozsahu opravované plochy přes 10 do 30%</t>
  </si>
  <si>
    <t>51855631</t>
  </si>
  <si>
    <t>51</t>
  </si>
  <si>
    <t>622131121</t>
  </si>
  <si>
    <t>Podkladní a spojovací vrstva vnějších omítaných ploch penetrace akrylát-silikonová nanášená ručně stěn</t>
  </si>
  <si>
    <t>24690406</t>
  </si>
  <si>
    <t>52</t>
  </si>
  <si>
    <t>622135011</t>
  </si>
  <si>
    <t>Vyrovnání nerovností podkladu vnějších omítaných ploch tmelem, tloušťky do 2 mm stěn</t>
  </si>
  <si>
    <t>-97117191</t>
  </si>
  <si>
    <t xml:space="preserve">Poznámka k souboru cen:_x000D_
1. V cenách nejsou započteny náklady na případné vkládání výztuže do vyrovnávací vrstvy; tyto se ocení cenami souboru cen 62.-14-10.. Potažení vnějších ploch pletivem v části A04, katalogu 801-1 Budovy a haly - zděné a monolitické._x000D_
2. Ceny -5011 nelze použít, je-li předepsáno vkládání výztužné tkaniny; náklady se ocení cenami 62. 14-1001 v části A04, katalogu 801-1 Budovy a haly - zděné a monolitické._x000D_
3. Ceny lze použít i pro ocenění vyrovnání nerovností podkladu ploch určených k omítání u novostaveb._x000D_
4. Vyrovnáním se rozumí:_x000D_
a) vrstva omítky pro vyrovnání nerovností podkladu (výtluků apod.),_x000D_
b) vrstva omítky pro vyrovnání křivě postavené zdi, v tomto případě se uvádí průměrná tloušťka vrstvy omítky._x000D_
</t>
  </si>
  <si>
    <t>53</t>
  </si>
  <si>
    <t>629991011</t>
  </si>
  <si>
    <t>Zakrytí vnějších ploch před znečištěním včetně pozdějšího odkrytí výplní otvorů a svislých ploch fólií přilepenou lepící páskou</t>
  </si>
  <si>
    <t>1996636160</t>
  </si>
  <si>
    <t xml:space="preserve">Poznámka k souboru cen:_x000D_
1. V ceně -1012 nejsou započteny náklady na dodávku a montáž začišťovací lišty; tyto se oceňují cenou 622 14-3004 této části katalogu a materiálem ve specifikaci._x000D_
</t>
  </si>
  <si>
    <t>(1,55*2,04*2+1,94*1,68*8+1,33*1,22*4+1,32*0,60*2+3,09*1,66*2)</t>
  </si>
  <si>
    <t>2*(1,55*2,04*2+1,94*1,68*8+1,33*1,22*4+1,32*0,60*2+3,09*1,66*2)-1*(1,32*1,60*2)</t>
  </si>
  <si>
    <t>(1,06*2,67*5+1,06*3,40*1+1,60*2,67*2+1,00*(2,90+3,30)/2*1)</t>
  </si>
  <si>
    <t>(1,06*1,0+1,06*1,80+1,06*(1,60+1,10)/2)</t>
  </si>
  <si>
    <t>2,20*9,70+0,60*2,00*6</t>
  </si>
  <si>
    <t>(1,32*0,60*10+1,30*1,16*4+1,23*1,55*6)</t>
  </si>
  <si>
    <t>(2*0,95*1,28)</t>
  </si>
  <si>
    <t>(1,06*1,00*2+1,06*1,30*1)</t>
  </si>
  <si>
    <t>(1,50*2,50+(0,95*2,10+0,88*1,68)*2+(0,90*2,10+2*0,50*0,78)*6+(0,48*0,48*3)*2+0,50*0,80*2)</t>
  </si>
  <si>
    <t>54</t>
  </si>
  <si>
    <t>637211121</t>
  </si>
  <si>
    <t>Okapový chodník z dlaždic betonových se zalitím spár cementovou maltou do písku, tl. dlaždic 40 mm</t>
  </si>
  <si>
    <t>-2059454677</t>
  </si>
  <si>
    <t>0,40*(5,30+1,05+2,80+1,90+4,80+1,90+2,80+1,05+5,30+6,90+7,90+1,00+1,00+7,90+6,90)</t>
  </si>
  <si>
    <t>2*1,50*5,10</t>
  </si>
  <si>
    <t>55</t>
  </si>
  <si>
    <t>564851111</t>
  </si>
  <si>
    <t>Podklad ze štěrkodrti ŠD s rozprostřením a zhutněním, po zhutnění tl. 150 mm</t>
  </si>
  <si>
    <t>-637934177</t>
  </si>
  <si>
    <t>"podklad pod dlažbu okapového chodníku</t>
  </si>
  <si>
    <t>56</t>
  </si>
  <si>
    <t>985231111</t>
  </si>
  <si>
    <t>Spárování zdiva hloubky do 40 mm aktivovanou maltou délky spáry na 1 m2 upravované plochy do 6 m</t>
  </si>
  <si>
    <t>-1305930243</t>
  </si>
  <si>
    <t xml:space="preserve">Poznámka k souboru cen:_x000D_
1. Ceny jsou určeny pro spárování cihelného nebo kamenného zdiva._x000D_
2. V cenách jsou započteny i náklady na:_x000D_
a) dodání potřebných hmot,_x000D_
b) vypláchnutí spár vodou před spárováním a očištění okolního zdiva po spárování._x000D_
3. V cenách nejsou započteny náklady na:_x000D_
a) vysekání a vyčištění spár; tyto práce se oceňují cenami souboru cen 985 14-2 Vysekání spojovací hmoty za spár zdiva,_x000D_
b) úpravu spár po provedeném spárování; tyto práce se oceňují cenami souboru cen 985 23-3._x000D_
4. Délce spáry na 1 m2 upravované plochy odpovídají tyto počty kamenů:_x000D_
a) do 6 m - do 10 kusů na 1 m2,_x000D_
b) přes 6 do 12 m - přes 10 do 35 kusů na 1 m2,_x000D_
c) přes 12 m - přes 35 kusů na 1 m2._x000D_
</t>
  </si>
  <si>
    <t>"spárovaní cihelné oobruby schodišťových zídek u vstupu</t>
  </si>
  <si>
    <t>2*(0,30+2*0,20)*1,70</t>
  </si>
  <si>
    <t>57</t>
  </si>
  <si>
    <t>637311122</t>
  </si>
  <si>
    <t>Okapový chodník z obrubníků betonových chodníkových, se zalitím spár cementovou maltou do lože z betonu prostého, z obrubníků stojatých</t>
  </si>
  <si>
    <t>495259432</t>
  </si>
  <si>
    <t>13,00</t>
  </si>
  <si>
    <t>58</t>
  </si>
  <si>
    <t>622325211</t>
  </si>
  <si>
    <t>Oprava vápenné omítky vnějších ploch stupně členitosti 1 štukové stěn, v rozsahu opravované plochy do 10%</t>
  </si>
  <si>
    <t>1678744388</t>
  </si>
  <si>
    <t>"oprava omítek sousedního objektu vyžádaná realizací zateplení</t>
  </si>
  <si>
    <t>613,00+680,00</t>
  </si>
  <si>
    <t>Ostatní konstrukce a práce, bourání</t>
  </si>
  <si>
    <t>59</t>
  </si>
  <si>
    <t>9-3</t>
  </si>
  <si>
    <t>Prodloužení odvětrání pr.150mm o cca 200mm a ukončení pastovou mřížkou</t>
  </si>
  <si>
    <t>kus</t>
  </si>
  <si>
    <t>-482311832</t>
  </si>
  <si>
    <t>60</t>
  </si>
  <si>
    <t>9-4</t>
  </si>
  <si>
    <t>Demontáž a zpětná montáž čísla popisné</t>
  </si>
  <si>
    <t>-1506990365</t>
  </si>
  <si>
    <t>61</t>
  </si>
  <si>
    <t>9-5</t>
  </si>
  <si>
    <t>Demontáž satelitu, antény</t>
  </si>
  <si>
    <t>-1191102364</t>
  </si>
  <si>
    <t>62</t>
  </si>
  <si>
    <t>950909101</t>
  </si>
  <si>
    <t>Dodávka a montáž budky pro rorýse se 4 vletovými otvory</t>
  </si>
  <si>
    <t>-816185399</t>
  </si>
  <si>
    <t>63</t>
  </si>
  <si>
    <t>952902121</t>
  </si>
  <si>
    <t>Čištění budov při provádění oprav a udržovacích prací podlah drsných nebo chodníků zametením</t>
  </si>
  <si>
    <t>-1416018604</t>
  </si>
  <si>
    <t xml:space="preserve">Poznámka k souboru cen:_x000D_
1. Ceny jsou určeny pro oceňování konečného čištění po ukončení oprav a udržovacích prací před předáním do užívání. Do výměry ploch se započítávají i plochy místností, schodišť a chodeb, kterými se přepravuje materiál pro stavební práce._x000D_
2. Čištění vnějších ploch tlakovou vodou a tryskáním:pískem se oceňuje cenami souboru cen 629 99 -51 tohoto katalogu._x000D_
3. Množství jednotek čištěných ploch:_x000D_
a) se určuje v m2 ploch místností a chodeb nebo jejich částí, kterými se dopravuje materiál nebo jsou používány pro stavební práce_x000D_
b) schodiště se určuje v m2 rozvinuté plochy schodišťových stupňů,_x000D_
c) podest se určuje v m2 půdorysné plochy,_x000D_
d) oken, dveří a vrat v m2 plochy,_x000D_
e) konstrukcí a prvků se určuje v m2 pohledové plochy._x000D_
4. Povrch hladký je rovný, nezdrsněný, nezvrásněný (např. linoleum, teraco, hladké dlažby, parkety apod. ). Povrch drsný je nerovný, zdrsněný, zvrásněný (např. betonový potěr, mozaiková dlažba, palubky apod.)._x000D_
5. V cenách očištění schodišť jsou započteny náklady na očištění schodišťových stupňů a schodišťového zábradlí. Plocha podest se započítává do plochy podlah._x000D_
6. V cenách čištění oken a balkonových dveří jsou započteny náklady na očištění rámu, parapetu, prahu a kování a očištění a vyleštění skleněné výplně._x000D_
7. V cenách čištění dveří a vrat jsou započteny náklady na očištění rámu, výplně, prahu a kování._x000D_
8. Čištění říms (odstraňování smetí, prachu, náletů apod.) se oceňuje individuálně._x000D_
9. Odvoz odpadu se ocení položkami odvozu suti ceníku 801-3, hmotnost se stanoví individuálně._x000D_
</t>
  </si>
  <si>
    <t>"zametení půdy</t>
  </si>
  <si>
    <t>326</t>
  </si>
  <si>
    <t>64</t>
  </si>
  <si>
    <t>952901111</t>
  </si>
  <si>
    <t>Vyčištění budov nebo objektů před předáním do užívání budov bytové nebo občanské výstavby, světlé výšky podlaží do 4 m</t>
  </si>
  <si>
    <t>1821070545</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</si>
  <si>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</si>
  <si>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10,00*(6,90+7,90+13,00+7,90+6,90)+1,00*13,00+5,00*2,00</t>
  </si>
  <si>
    <t>9-6</t>
  </si>
  <si>
    <t>Oprava odvodnění lodžíí - přetmelení prostupu, provedení stěrkové izolace</t>
  </si>
  <si>
    <t>-396565988</t>
  </si>
  <si>
    <t>9-7</t>
  </si>
  <si>
    <t>1361477643</t>
  </si>
  <si>
    <t>95-pc4</t>
  </si>
  <si>
    <t>Lapače střešních splavenin z polypropylenu (PP) DN 110 (HL 600)</t>
  </si>
  <si>
    <t>-1085508936</t>
  </si>
  <si>
    <t>95-pc5</t>
  </si>
  <si>
    <t>Doplnění anténního stožáru o konzoly antén včt.montáže antén</t>
  </si>
  <si>
    <t>kpl</t>
  </si>
  <si>
    <t>-1971182549</t>
  </si>
  <si>
    <t>94</t>
  </si>
  <si>
    <t>Lešení a stavební výtahy</t>
  </si>
  <si>
    <t>941221111</t>
  </si>
  <si>
    <t>Montáž lešení řadového rámového těžkého pracovního s podlahami s provozním zatížením tř. 4 do 300 kg/m2 šířky tř. SW09 přes 0,9 do 1,2 m, výšky do 10 m</t>
  </si>
  <si>
    <t>-422803483</t>
  </si>
  <si>
    <t xml:space="preserve">Poznámka k souboru cen:_x000D_
1. V ceně jsou započteny i náklady na kotvení lešení._x000D_
2. Montáž lešení řadového rámového těžkého výšky přes 40 m se oceňuje individuálně._x000D_
3. Šířkou se rozumí půdorysná vzdálenost, měřená od vnitřního líce sloupků zábradlí k protilehlému volnému okraji podlahy nebo mezi vnitřními líci._x000D_
</t>
  </si>
  <si>
    <t>12,30*(5,30+1,00+1,00+5,30+1,50+1,50)</t>
  </si>
  <si>
    <t>15,40*(2,75+2,00+7,90+2,00+2,75)</t>
  </si>
  <si>
    <t>(12,50+13,00)/2*(1,50+6,95+7,90)</t>
  </si>
  <si>
    <t>13,00*(1,00+12,80+1,00+7,90+6,95+1,50)</t>
  </si>
  <si>
    <t>2*5,50*3,00/2</t>
  </si>
  <si>
    <t>941221211</t>
  </si>
  <si>
    <t>Montáž lešení řadového rámového těžkého pracovního s podlahami s provozním zatížením tř. 4 do 300 kg/m2 Příplatek za první a každý další den použití lešení k ceně -1111 nebo -1112</t>
  </si>
  <si>
    <t>-806085914</t>
  </si>
  <si>
    <t>1089,753*60</t>
  </si>
  <si>
    <t>941221811</t>
  </si>
  <si>
    <t>Demontáž lešení řadového rámového těžkého pracovního s provozním zatížením tř. 4 do 300 kg/m2 šířky tř. SW09 přes 0,9 do 1,2 m, výšky do 10 m</t>
  </si>
  <si>
    <t>1659332584</t>
  </si>
  <si>
    <t xml:space="preserve">Poznámka k souboru cen:_x000D_
1. Demontáž lešení řadového rámového těžkého výšky přes 40 m se oceňuje individuálně._x000D_
</t>
  </si>
  <si>
    <t>944511111</t>
  </si>
  <si>
    <t>Montáž ochranné sítě zavěšené na konstrukci lešení z textilie z umělých vláken</t>
  </si>
  <si>
    <t>-387229311</t>
  </si>
  <si>
    <t xml:space="preserve">Poznámka k souboru cen:_x000D_
1. V cenách nejsou započteny náklady na lešení potřebné pro zavěšení sítí; toto lešení se oceňuje příslušnými cenami lešení._x000D_
</t>
  </si>
  <si>
    <t>944511211</t>
  </si>
  <si>
    <t>Montáž ochranné sítě Příplatek za první a každý další den použití sítě k ceně -1111</t>
  </si>
  <si>
    <t>-1060783927</t>
  </si>
  <si>
    <t>944511811</t>
  </si>
  <si>
    <t>Demontáž ochranné sítě zavěšené na konstrukci lešení z textilie z umělých vláken</t>
  </si>
  <si>
    <t>1264422836</t>
  </si>
  <si>
    <t>949101111</t>
  </si>
  <si>
    <t>Lešení pomocné pracovní pro objekty pozemních staveb pro zatížení do 150 kg/m2, o výšce lešeňové podlahy do 1,9 m</t>
  </si>
  <si>
    <t>-254361925</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</si>
  <si>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</si>
  <si>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(4,70*6,50-1,90*1,80)*2</t>
  </si>
  <si>
    <t>96</t>
  </si>
  <si>
    <t>Bourání konstrukcí</t>
  </si>
  <si>
    <t>978015321</t>
  </si>
  <si>
    <t>Otlučení vápenných nebo vápenocementových omítek vnějších ploch s vyškrabáním spar a s očištěním zdiva stupně členitosti 1 a 2, v rozsahu do 10 %</t>
  </si>
  <si>
    <t>1385531436</t>
  </si>
  <si>
    <t>965042241</t>
  </si>
  <si>
    <t>Bourání mazanin betonových nebo z litého asfaltu tl. přes 100 mm, plochy přes 4 m2</t>
  </si>
  <si>
    <t>1259572642</t>
  </si>
  <si>
    <t>"bourání betonové terasy vedle hl.vstupu</t>
  </si>
  <si>
    <t>0,10*13,30</t>
  </si>
  <si>
    <t>997</t>
  </si>
  <si>
    <t>Přesun sutě</t>
  </si>
  <si>
    <t>997002611</t>
  </si>
  <si>
    <t>Nakládání suti a vybouraných hmot na dopravní prostředek pro vodorovné přemístění</t>
  </si>
  <si>
    <t>1013666085</t>
  </si>
  <si>
    <t xml:space="preserve">Poznámka k souboru cen:_x000D_
1. Cena platí i pro překládání při lomené dopravě._x000D_
2. Cenu nelze použít při dopravě po železnici, po vodě nebo ručně._x000D_
</t>
  </si>
  <si>
    <t>997013213</t>
  </si>
  <si>
    <t>Vnitrostaveništní doprava suti a vybouraných hmot vodorovně do 50 m svisle ručně pro budovy a haly výšky přes 9 do 12 m</t>
  </si>
  <si>
    <t>1249320375</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</si>
  <si>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</si>
  <si>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997013501</t>
  </si>
  <si>
    <t>Odvoz suti a vybouraných hmot na skládku nebo meziskládku se složením, na vzdálenost do 1 km</t>
  </si>
  <si>
    <t>-446242380</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</si>
  <si>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</si>
  <si>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997013509</t>
  </si>
  <si>
    <t>Odvoz suti a vybouraných hmot na skládku nebo meziskládku se složením, na vzdálenost Příplatek k ceně za každý další i započatý 1 km přes 1 km</t>
  </si>
  <si>
    <t>1819012025</t>
  </si>
  <si>
    <t>13,419*5 'Přepočtené koeficientem množství</t>
  </si>
  <si>
    <t>997013631</t>
  </si>
  <si>
    <t>Poplatek za uložení stavebního odpadu na skládce (skládkovné) směsného stavebního a demoličního zatříděného do Katalogu odpadů pod kódem 17 09 04</t>
  </si>
  <si>
    <t>-212148247</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</si>
  <si>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</si>
  <si>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</si>
  <si>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</si>
  <si>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998017003</t>
  </si>
  <si>
    <t>Přesun hmot pro budovy občanské výstavby, bydlení, výrobu a služby s omezením mechanizace vodorovná dopravní vzdálenost do 100 m pro budovy s jakoukoliv nosnou konstrukcí výšky přes 12 do 24 m</t>
  </si>
  <si>
    <t>603663435</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</si>
  <si>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</si>
  <si>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</si>
  <si>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</si>
  <si>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</si>
  <si>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</si>
  <si>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711161223</t>
  </si>
  <si>
    <t>Izolace proti zemní vlhkosti a beztlakové vodě nopovými fóliemi na ploše svislé S vrstva ochranná, odvětrávací a drenážní s nakašírovanou filtrační textilií výška nopku 9,0 mm, tl. fólie do 0,6 mm</t>
  </si>
  <si>
    <t>1320301561</t>
  </si>
  <si>
    <t>1,35*(6,40+3,50+1,20)*2</t>
  </si>
  <si>
    <t>711161384</t>
  </si>
  <si>
    <t>Izolace proti zemní vlhkosti a beztlakové vodě nopovými fóliemi ostatní ukončení izolace provětrávací lištou</t>
  </si>
  <si>
    <t>185792097</t>
  </si>
  <si>
    <t>(6,40+3,50+1,20)*2</t>
  </si>
  <si>
    <t>711-pc.1</t>
  </si>
  <si>
    <t>Oprava svislé hydroizolace těžkým asfaltovým pásem - penetrace podkladu, pás z SBS modifikovaného asfaltu tl.4mm 2x</t>
  </si>
  <si>
    <t>490234378</t>
  </si>
  <si>
    <t>998711102</t>
  </si>
  <si>
    <t>Přesun hmot pro izolace proti vodě, vlhkosti a plynům stanovený z hmotnosti přesunovaného materiálu vodorovná dopravní vzdálenost do 50 m v objektech výšky přes 6 do 12 m</t>
  </si>
  <si>
    <t>-1889579615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</si>
  <si>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</si>
  <si>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713</t>
  </si>
  <si>
    <t>Izolace tepelné</t>
  </si>
  <si>
    <t>713121121</t>
  </si>
  <si>
    <t>Montáž tepelné izolace podlah rohožemi, pásy, deskami, dílci, bloky (izolační materiál ve specifikaci) kladenými volně dvouvrstvá</t>
  </si>
  <si>
    <t>423833560</t>
  </si>
  <si>
    <t xml:space="preserve">Poznámka k souboru cen:_x000D_
1. Množství tepelné izolace podlah okrajovými pásky k ceně -1211 se určuje v m projektované délky obložení (bez přesahů) na obvodu podlahy._x000D_
</t>
  </si>
  <si>
    <t xml:space="preserve">"zateplení půdy </t>
  </si>
  <si>
    <t>6,93*8,60+7,91*8,50/2+11,90*6,30+6,93*8,60+7,91*8,50/2</t>
  </si>
  <si>
    <t>3,70*12,50+2,00*4,50</t>
  </si>
  <si>
    <t>63151290</t>
  </si>
  <si>
    <t>deska tepelně izolační minerální do příček λ=0,038-0,039 tl 120mm</t>
  </si>
  <si>
    <t>460161357</t>
  </si>
  <si>
    <t>316,651*2,04 'Přepočtené koeficientem množství</t>
  </si>
  <si>
    <t>713191133</t>
  </si>
  <si>
    <t>Montáž tepelné izolace stavebních konstrukcí - doplňky a konstrukční součásti podlah, stropů vrchem nebo střech překrytím fólií položenou volně s přelepením spojů</t>
  </si>
  <si>
    <t>322606520</t>
  </si>
  <si>
    <t>316,651</t>
  </si>
  <si>
    <t>28329036</t>
  </si>
  <si>
    <t>fólie kontaktní difuzně propustná pro doplňkovou hydroizolační vrstvu, třívrstvá mikroporézní PP 150g/m2 s integrovanou samolepící páskou</t>
  </si>
  <si>
    <t>1509971322</t>
  </si>
  <si>
    <t>316,651*1,1 'Přepočtené koeficientem množství</t>
  </si>
  <si>
    <t>998713103</t>
  </si>
  <si>
    <t>Přesun hmot pro izolace tepelné stanovený z hmotnosti přesunovaného materiálu vodorovná dopravní vzdálenost do 50 m v objektech výšky přes 12 m do 24 m</t>
  </si>
  <si>
    <t>68424685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</si>
  <si>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</si>
  <si>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741</t>
  </si>
  <si>
    <t>Elektroinstalace - silnoproud</t>
  </si>
  <si>
    <t>741420001</t>
  </si>
  <si>
    <t>Montáž hromosvodného vedení svodových drátů nebo lan s podpěrami, Ø do 10 mm</t>
  </si>
  <si>
    <t>1685691255</t>
  </si>
  <si>
    <t xml:space="preserve">Poznámka k souboru cen:_x000D_
1. Svodovými dráty se rozumí i jímací vedení na střeše._x000D_
</t>
  </si>
  <si>
    <t>zpětná montáž svodu</t>
  </si>
  <si>
    <t>35,00</t>
  </si>
  <si>
    <t>741421813</t>
  </si>
  <si>
    <t>Demontáž hromosvodného vedení bez zachování funkčnosti svodových drátů nebo lan kolmého svodu, průměru přes 8 mm</t>
  </si>
  <si>
    <t>-1527853301</t>
  </si>
  <si>
    <t>stávající svod pro provedení opravy fasády, bude zpětně osazen</t>
  </si>
  <si>
    <t>743</t>
  </si>
  <si>
    <t>Elektromontáže - hrubá montáž</t>
  </si>
  <si>
    <t>Hromosvodná soustava již provedena investorem v předstihu, na č. p. 303 instalován aktivní hromosvod</t>
  </si>
  <si>
    <t>-246588696</t>
  </si>
  <si>
    <t>743-pc2</t>
  </si>
  <si>
    <t>Úprava zvonkového tabla - osazení do úrovně zateplení</t>
  </si>
  <si>
    <t>816096249</t>
  </si>
  <si>
    <t>743-pc3</t>
  </si>
  <si>
    <t>Demontáž a zpětná montáž svítidla (lodžie a vstupy) včt.prodloužení přívodu elektroinstalace</t>
  </si>
  <si>
    <t>-890861908</t>
  </si>
  <si>
    <t>743-pc4</t>
  </si>
  <si>
    <t>-417473016</t>
  </si>
  <si>
    <t>762</t>
  </si>
  <si>
    <t>Konstrukce tesařské</t>
  </si>
  <si>
    <t>762083121</t>
  </si>
  <si>
    <t>Práce společné pro tesařské konstrukce impregnace řeziva máčením proti dřevokaznému hmyzu, houbám a plísním, třída ohrožení 1 a 2 (dřevo v interiéru)</t>
  </si>
  <si>
    <t>1261186089</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</si>
  <si>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Nátěry._x000D_
2. Soubor cen 762 08-5 Montáž ocelových spojovacích prostředků neobsahuje položky pro ocenění chemických kotev; tyto lze ocenit příslušnými cenami souboru cen 953 96 Kotvy chemické, katalogu 801-1 Budovy a haly - konstrukce zděné a monolitické._x000D_
3. V cenách 762 08-5 nejsou započteny náklady na dodávku spojovacích prostředků; tato dodávka se oceňuje ve specifikaci._x000D_
4. U položek 762 08-6 se určení cen řídí hmotností jednotlivě montovaného dílu konstrukce, dodávka veškerého materiálu se oceňuje ve specifikaci._x000D_
</t>
  </si>
  <si>
    <t>762511227</t>
  </si>
  <si>
    <t>Podlahové konstrukce podkladové z dřevoštěpkových desek OSB jednovrstvých lepených na pero a drážku nebroušených, tloušťky desky 25 mm</t>
  </si>
  <si>
    <t>-348683693</t>
  </si>
  <si>
    <t xml:space="preserve">Poznámka k souboru cen:_x000D_
1. V cenách -1123 až -2225 Podlahové konstrukce podkladové z desek dřevoštěpkových a cementotřískových jsou započteny i náklady na dodávku spojovacích prostředků, na tyto položky se nevztahuje ocenění dodávky spojovacích prostředků._x000D_
</t>
  </si>
  <si>
    <t>"pochozí lávka na půdě</t>
  </si>
  <si>
    <t>(0,60+2*0,25)*(1,05+0,45+2,50+1,05+1,05+6,176+4,32+2,35+2,355)</t>
  </si>
  <si>
    <t>(0,76+2*0,25)*2,011</t>
  </si>
  <si>
    <t>(0,60+2*0,25)*(11,40+3,165+4*1,765+1,30+8,90)</t>
  </si>
  <si>
    <t>(0,60+2*0,25)*10,80</t>
  </si>
  <si>
    <t>762526130</t>
  </si>
  <si>
    <t>Položení podlah položení polštářů pod podlahy osové vzdálenosti přes 650 do 1000 mm</t>
  </si>
  <si>
    <t>-400654564</t>
  </si>
  <si>
    <t xml:space="preserve">Poznámka k souboru cen:_x000D_
1. Cenu 762 52-1104, 762 52-1108 lze použít na provizorní zakrytí výkopu uvnitř budov._x000D_
</t>
  </si>
  <si>
    <t>60512125</t>
  </si>
  <si>
    <t>hranol stavební řezivo průřezu do 120cm2 do dl 6m</t>
  </si>
  <si>
    <t>828039270</t>
  </si>
  <si>
    <t>0,25*0,05*1,1*(1,05+0,45+2,50+1,05+1,05+6,176+4,32+2,35+2,355)*2</t>
  </si>
  <si>
    <t>0,25*0,05*1,1*2,011*2</t>
  </si>
  <si>
    <t>0,25*0,05*1,1*(11,40+3,165+4*1,765+1,30+8,90)*2</t>
  </si>
  <si>
    <t>0,25*0,05*1,1*10,80*2</t>
  </si>
  <si>
    <t>762595001</t>
  </si>
  <si>
    <t>Spojovací prostředky podlah a podkladových konstrukcí hřebíky, vruty</t>
  </si>
  <si>
    <t>-1543564167</t>
  </si>
  <si>
    <t xml:space="preserve">Poznámka k souboru cen:_x000D_
1. Cena -5001 je určena pro montážní ceny souborů cen : 762 51- Podlahové konstrukce podkladové, ceny -2235 až - 2255, 762 52- Položení podlah, 762 59- Zakrytí kanálů a výkopů_x000D_
2. Ochrana konstrukce se oceňuje samostatně, např. položkami 762 08-3 Impregnace řeziva, tohoto katalogu, nebo příslušnými položkami katalogu 800-783 Nátěry._x000D_
</t>
  </si>
  <si>
    <t>762895000</t>
  </si>
  <si>
    <t>Spojovací prostředky záklopu stropů, stropnic, podbíjení hřebíky, svory</t>
  </si>
  <si>
    <t>209871500</t>
  </si>
  <si>
    <t xml:space="preserve">Poznámka k souboru cen:_x000D_
1. Cena je určena jen pro montážní ceny souborů cen:_x000D_
a) 762 81- Záklop stropů, ceny -1100 až -3125,_x000D_
b) 762 82- Montáž stropnic,_x000D_
c) 762 84- Montáž podbíjení._x000D_
2. Ochrana konstrukce se oceňuje samostatně, např. položkami 762 08-3 Impregnace řeziva tohoto katalogu nebo příslušnými položkami katalogu 800-783 Nátěry._x000D_
</t>
  </si>
  <si>
    <t>998762102</t>
  </si>
  <si>
    <t>Přesun hmot pro konstrukce tesařské stanovený z hmotnosti přesunovaného materiálu vodorovná dopravní vzdálenost do 50 m v objektech výšky přes 6 do 12 m</t>
  </si>
  <si>
    <t>1476254470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</si>
  <si>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</si>
  <si>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763</t>
  </si>
  <si>
    <t>Konstrukce suché výstavby</t>
  </si>
  <si>
    <t>763131552</t>
  </si>
  <si>
    <t>Podhled ze sádrokartonových desek jednovrstvá zavěšená spodní konstrukce z ocelových profilů CD, UD jednoduše opláštěná deskou impregnovanou H2, tl. 12,5 mm, s izolací</t>
  </si>
  <si>
    <t>-828539886</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</si>
  <si>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</si>
  <si>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998763102</t>
  </si>
  <si>
    <t>Přesun hmot pro dřevostavby stanovený z hmotnosti přesunovaného materiálu vodorovná dopravní vzdálenost do 50 m v objektech výšky přes 12 do 24 m</t>
  </si>
  <si>
    <t>-931095786</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</si>
  <si>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</si>
  <si>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764</t>
  </si>
  <si>
    <t>Konstrukce klempířské</t>
  </si>
  <si>
    <t>764002851</t>
  </si>
  <si>
    <t>Demontáž klempířských konstrukcí oplechování parapetů do suti</t>
  </si>
  <si>
    <t>-292945601</t>
  </si>
  <si>
    <t>60,50+35,00+20,50+17,70+18,00+8,00</t>
  </si>
  <si>
    <t>764002871</t>
  </si>
  <si>
    <t>Demontáž klempířských konstrukcí lemování zdí do suti</t>
  </si>
  <si>
    <t>-1033159774</t>
  </si>
  <si>
    <t>764004803</t>
  </si>
  <si>
    <t>Demontáž klempířských konstrukcí žlabu podokapního k dalšímu použití</t>
  </si>
  <si>
    <t>1811181159</t>
  </si>
  <si>
    <t>764004863</t>
  </si>
  <si>
    <t>Demontáž klempířských konstrukcí svodu k dalšímu použití</t>
  </si>
  <si>
    <t>-153615783</t>
  </si>
  <si>
    <t>13,50+13,50+12,50+12,50+15,50</t>
  </si>
  <si>
    <t>764212663</t>
  </si>
  <si>
    <t>Oplechování střešních prvků z pozinkovaného plechu s povrchovou úpravou okapu okapovým plechem střechy rovné rš 250 mm</t>
  </si>
  <si>
    <t>-700755293</t>
  </si>
  <si>
    <t xml:space="preserve">Poznámka k souboru cen:_x000D_
1. V cenách 764 21-1605 až - 3642 nejsou započteny náklady na podkladní plech, tento se oceňuje cenami souboru cen 764 01-16.. Podkladní plech z pozinkovaného plechu s upraveným povrchem v rozvinuté šířce dle rš střešního prvku._x000D_
</t>
  </si>
  <si>
    <t>10,60</t>
  </si>
  <si>
    <t>764212665</t>
  </si>
  <si>
    <t>Oplechování střešních prvků z pozinkovaného plechu s povrchovou úpravou okapu okapovým plechem střechy rovné rš 400 mm</t>
  </si>
  <si>
    <t>214156478</t>
  </si>
  <si>
    <t>14,50</t>
  </si>
  <si>
    <t>764218626</t>
  </si>
  <si>
    <t>Oplechování říms a ozdobných prvků z pozinkovaného plechu s povrchovou úpravou rovných, bez rohů celoplošně lepené rš 500 mm</t>
  </si>
  <si>
    <t>-2017973685</t>
  </si>
  <si>
    <t xml:space="preserve">Poznámka k souboru cen:_x000D_
1. Ceny lze použít pro ocenění oplechování římsy pod nadřímsovým žlabem._x000D_
</t>
  </si>
  <si>
    <t>"oplechování zábradlí lodžií</t>
  </si>
  <si>
    <t>5,60</t>
  </si>
  <si>
    <t>764216643</t>
  </si>
  <si>
    <t>Oplechování parapetů z pozinkovaného plechu s povrchovou úpravou rovných celoplošně lepené, bez rohů rš 250 mm</t>
  </si>
  <si>
    <t>-1847992263</t>
  </si>
  <si>
    <t>66,00+2,00</t>
  </si>
  <si>
    <t>764216645</t>
  </si>
  <si>
    <t>Oplechování parapetů z pozinkovaného plechu s povrchovou úpravou rovných celoplošně lepené, bez rohů rš 400 mm</t>
  </si>
  <si>
    <t>-54897115</t>
  </si>
  <si>
    <t>17,70+18,00</t>
  </si>
  <si>
    <t>764216646</t>
  </si>
  <si>
    <t>Oplechování parapetů z pozinkovaného plechu s povrchovou úpravou rovných celoplošně lepené, bez rohů rš 500 mm</t>
  </si>
  <si>
    <t>2018550828</t>
  </si>
  <si>
    <t>60,50+8,00</t>
  </si>
  <si>
    <t>764216647</t>
  </si>
  <si>
    <t>Oplechování parapetů z pozinkovaného plechu s povrchovou úpravou rovných celoplošně lepené, bez rohů rš 670 mm</t>
  </si>
  <si>
    <t>332003715</t>
  </si>
  <si>
    <t>35,00+20,50</t>
  </si>
  <si>
    <t>764311617</t>
  </si>
  <si>
    <t>Lemování zdí z pozinkovaného plechu s povrchovou úpravou boční nebo horní rovné, střech s krytinou skládanou mimo prejzovou rš 670 mm</t>
  </si>
  <si>
    <t>-2010500431</t>
  </si>
  <si>
    <t>764501103</t>
  </si>
  <si>
    <t>Montáž žlabu podokapního půlkruhového žlabu</t>
  </si>
  <si>
    <t>-2019198909</t>
  </si>
  <si>
    <t>764508134</t>
  </si>
  <si>
    <t>Montáž svodu kruhového, průměru kolen horních dvojitých</t>
  </si>
  <si>
    <t>2033458420</t>
  </si>
  <si>
    <t>55344348</t>
  </si>
  <si>
    <t>koleno kruhové 72° lisované Pz 100mm</t>
  </si>
  <si>
    <t>962262198</t>
  </si>
  <si>
    <t>764508131</t>
  </si>
  <si>
    <t>Montáž svodu kruhového, průměru svodu</t>
  </si>
  <si>
    <t>978436629</t>
  </si>
  <si>
    <t>764-pc1.1</t>
  </si>
  <si>
    <t>Úprava napojení svodu na stávající nástřešní žlab z důvodu posunutí svodu před fasádu - úprava kotlíku, osazení 2ks kolen</t>
  </si>
  <si>
    <t>107990877</t>
  </si>
  <si>
    <t>764-pc2</t>
  </si>
  <si>
    <t>Úprava stávajícího oplechování zábradlí balkonu</t>
  </si>
  <si>
    <t>-632990280</t>
  </si>
  <si>
    <t>998764103</t>
  </si>
  <si>
    <t>Přesun hmot pro konstrukce klempířské stanovený z hmotnosti přesunovaného materiálu vodorovná dopravní vzdálenost do 50 m v objektech výšky přes 12 do 24 m</t>
  </si>
  <si>
    <t>-1674389044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</si>
  <si>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</si>
  <si>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765</t>
  </si>
  <si>
    <t>Krytina skládaná</t>
  </si>
  <si>
    <t>765111015</t>
  </si>
  <si>
    <t>Montáž krytiny keramické sklonu do 30° drážkové na sucho, počet kusů přes 11 do 12 ks/m2</t>
  </si>
  <si>
    <t>429455414</t>
  </si>
  <si>
    <t xml:space="preserve">Poznámka k souboru cen:_x000D_
1. V cenách jsou započteny i náklady na přiřezání tašek._x000D_
2. Oplechování štítových hran, úžlabí a prostupů se oceňuje cenami katalogu 800–764 Konstrukce klempířské._x000D_
3. Montáž střešních doplňků (větracích, protisněhových, prostupových tašek apod.) se oceňuje cenami části A02._x000D_
</t>
  </si>
  <si>
    <t>765111803</t>
  </si>
  <si>
    <t>Demontáž krytiny keramické drážkové, sklonu do 30° na sucho k dalšímu použití</t>
  </si>
  <si>
    <t>840396626</t>
  </si>
  <si>
    <t>765121914</t>
  </si>
  <si>
    <t>Vyspravení krytiny betonové na sucho sklonu do 30°, počet tašek přes 8 ks/m2, v rozsahu opravované plochy přes 10 do 20%</t>
  </si>
  <si>
    <t>2147250136</t>
  </si>
  <si>
    <t>43,50*6,00+2*6,00*7,00</t>
  </si>
  <si>
    <t>998765103</t>
  </si>
  <si>
    <t>Přesun hmot pro krytiny skládané stanovený z hmotnosti přesunovaného materiálu vodorovná dopravní vzdálenost do 50 m na objektech výšky přes 12 do 24 m</t>
  </si>
  <si>
    <t>-152061036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</si>
  <si>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</si>
  <si>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766</t>
  </si>
  <si>
    <t>Konstrukce truhlářské</t>
  </si>
  <si>
    <t>766-pc1</t>
  </si>
  <si>
    <t>Úprava, zakrácení a překotvení dřevěných sklepních kójí pro možnost zateplení stropu</t>
  </si>
  <si>
    <t>453136250</t>
  </si>
  <si>
    <t>(1,10+6,60)*2</t>
  </si>
  <si>
    <t>766-pc2</t>
  </si>
  <si>
    <t>D+M nové dřevěné mřížky 980x1200mm (dle stávající) sklepního okna ve dvorní fasádě včt.nátěru a kotvení</t>
  </si>
  <si>
    <t>-1181081955</t>
  </si>
  <si>
    <t>767</t>
  </si>
  <si>
    <t>Konstrukce zámečnické</t>
  </si>
  <si>
    <t>767-pc1</t>
  </si>
  <si>
    <t>Demontáž, přemístění a zpětná montáž zábradlí u vstupu včt.úpravy výplní a překotvení</t>
  </si>
  <si>
    <t>301300885</t>
  </si>
  <si>
    <t>2*4,80</t>
  </si>
  <si>
    <t>771</t>
  </si>
  <si>
    <t>Podlahy z dlaždic</t>
  </si>
  <si>
    <t>771111011</t>
  </si>
  <si>
    <t>Příprava podkladu před provedením dlažby vysátí podlah</t>
  </si>
  <si>
    <t>448313150</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</si>
  <si>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</si>
  <si>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terasa u hlavního vstupu</t>
  </si>
  <si>
    <t>771121011</t>
  </si>
  <si>
    <t>Příprava podkladu před provedením dlažby nátěr penetrační na podlahu</t>
  </si>
  <si>
    <t>-1107625873</t>
  </si>
  <si>
    <t>771573810</t>
  </si>
  <si>
    <t>Demontáž podlah z dlaždic keramických lepených</t>
  </si>
  <si>
    <t>611840290</t>
  </si>
  <si>
    <t>771574112</t>
  </si>
  <si>
    <t>Montáž podlah z dlaždic keramických lepených flexibilním lepidlem maloformátových hladkých přes 9 do 12 ks/m2</t>
  </si>
  <si>
    <t>-800994018</t>
  </si>
  <si>
    <t xml:space="preserve">Poznámka k souboru cen:_x000D_
1. Položky jsou učeny pro všechy druhy povrchových úprav._x000D_
</t>
  </si>
  <si>
    <t>59761434</t>
  </si>
  <si>
    <t>dlažba keramická slinutá hladká do interiéru i exteriéru pro vysoké mechanické namáhání přes 9 do 12ks/m2</t>
  </si>
  <si>
    <t>-1892529807</t>
  </si>
  <si>
    <t>15,3*1,1 'Přepočtené koeficientem množství</t>
  </si>
  <si>
    <t>998771102</t>
  </si>
  <si>
    <t>Přesun hmot pro podlahy z dlaždic stanovený z hmotnosti přesunovaného materiálu vodorovná dopravní vzdálenost do 50 m v objektech výšky přes 6 do 12 m</t>
  </si>
  <si>
    <t>-587783098</t>
  </si>
  <si>
    <t>783</t>
  </si>
  <si>
    <t>Dokončovací práce - nátěry</t>
  </si>
  <si>
    <t>783306805</t>
  </si>
  <si>
    <t>Odstranění nátěrů ze zámečnických konstrukcí opálením s obroušením</t>
  </si>
  <si>
    <t>1126357696</t>
  </si>
  <si>
    <t>"zábradlí</t>
  </si>
  <si>
    <t>1,10*2*4,80</t>
  </si>
  <si>
    <t>"klempířské konstrukce</t>
  </si>
  <si>
    <t>38,075</t>
  </si>
  <si>
    <t>783314203</t>
  </si>
  <si>
    <t>Základní antikorozní nátěr zámečnických konstrukcí jednonásobný syntetický samozákladující</t>
  </si>
  <si>
    <t>-1445567400</t>
  </si>
  <si>
    <t>783315103</t>
  </si>
  <si>
    <t>Mezinátěr zámečnických konstrukcí jednonásobný syntetický samozákladující</t>
  </si>
  <si>
    <t>854583380</t>
  </si>
  <si>
    <t>783317105</t>
  </si>
  <si>
    <t>Krycí nátěr (email) zámečnických konstrukcí jednonásobný syntetický samozákladující</t>
  </si>
  <si>
    <t>-761478162</t>
  </si>
  <si>
    <t>783414203</t>
  </si>
  <si>
    <t>Základní antikorozní nátěr klempířských konstrukcí jednonásobný syntetický samozákladující</t>
  </si>
  <si>
    <t>894505655</t>
  </si>
  <si>
    <t>"nátěr svodu</t>
  </si>
  <si>
    <t>3,14*0,11*67,50</t>
  </si>
  <si>
    <t>"žlab</t>
  </si>
  <si>
    <t>0,80*15,00</t>
  </si>
  <si>
    <t>"oplechování zábradlí</t>
  </si>
  <si>
    <t>0,30*9,20</t>
  </si>
  <si>
    <t>783415103</t>
  </si>
  <si>
    <t>Mezinátěr klempířských konstrukcí jednonásobný syntetický samozákladující</t>
  </si>
  <si>
    <t>666770760</t>
  </si>
  <si>
    <t>783417103</t>
  </si>
  <si>
    <t>Krycí nátěr (email) klempířských konstrukcí jednonásobný syntetický samozákladující</t>
  </si>
  <si>
    <t>507811200</t>
  </si>
  <si>
    <t>784</t>
  </si>
  <si>
    <t>Dokončovací práce - malby a tapety</t>
  </si>
  <si>
    <t>784211121</t>
  </si>
  <si>
    <t>Malby z malířských směsí otěruvzdorných za mokra dvojnásobné, bílé za mokra otěruvzdorné středně v místnostech výšky do 3,80 m</t>
  </si>
  <si>
    <t>545143578</t>
  </si>
  <si>
    <t>"výmalba stropu suterén" 159,33</t>
  </si>
  <si>
    <t>VRN</t>
  </si>
  <si>
    <t>Vedlejší rozpočtové náklady</t>
  </si>
  <si>
    <t>VRN3</t>
  </si>
  <si>
    <t>Zařízení staveniště</t>
  </si>
  <si>
    <t>030001000</t>
  </si>
  <si>
    <t>…</t>
  </si>
  <si>
    <t>1024</t>
  </si>
  <si>
    <t>1128036704</t>
  </si>
  <si>
    <t xml:space="preserve">Základní rozdělení průvodních činností a nákladů zařízení staveniště   </t>
  </si>
  <si>
    <t>VRN4</t>
  </si>
  <si>
    <t>Inženýrská činnost</t>
  </si>
  <si>
    <t>042002000</t>
  </si>
  <si>
    <t>Posudky</t>
  </si>
  <si>
    <t>-341696049</t>
  </si>
  <si>
    <t xml:space="preserve">Hlavní tituly průvodních činností a nákladů inženýrská činnost posudky - zpracování harmonogramu prací   </t>
  </si>
  <si>
    <t>045002000</t>
  </si>
  <si>
    <t>Kompletační a koordinační činnost</t>
  </si>
  <si>
    <t>-2075673673</t>
  </si>
  <si>
    <t xml:space="preserve">Hlavní tituly průvodních činností a nákladů inženýrská činnost kompletační a koordinační činnost - kompletace dokladů k předání a převzetí stavby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</si>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</sst>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6">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theme="0"/>
        <bgColor indexed="64"/>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7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2" xfId="0" applyBorder="1"/>
    <xf numFmtId="0" fontId="0" fillId="0" borderId="3" xfId="0" applyBorder="1"/>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1"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2"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3"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5" fillId="0" borderId="1" xfId="0" applyFont="1" applyBorder="1" applyAlignment="1">
      <alignment horizontal="left" vertical="center"/>
    </xf>
    <xf numFmtId="0" fontId="40" fillId="0" borderId="1" xfId="0" applyFont="1" applyBorder="1" applyAlignment="1">
      <alignment horizontal="center" vertical="center"/>
    </xf>
    <xf numFmtId="0" fontId="40" fillId="0" borderId="0" xfId="0" applyFont="1" applyAlignment="1">
      <alignment horizontal="left" vertical="center"/>
    </xf>
    <xf numFmtId="0" fontId="41"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2"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7"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1" xfId="0" applyFont="1" applyBorder="1" applyAlignment="1">
      <alignment horizontal="left" vertical="center"/>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center" vertical="center"/>
    </xf>
    <xf numFmtId="0" fontId="43" fillId="0" borderId="0" xfId="0" applyFont="1" applyAlignment="1">
      <alignment vertical="center"/>
    </xf>
    <xf numFmtId="0" fontId="39" fillId="0" borderId="1" xfId="0" applyFont="1" applyBorder="1" applyAlignment="1">
      <alignment vertical="center"/>
    </xf>
    <xf numFmtId="0" fontId="43" fillId="0" borderId="29" xfId="0" applyFont="1" applyBorder="1" applyAlignment="1">
      <alignment vertical="center"/>
    </xf>
    <xf numFmtId="0" fontId="39" fillId="0" borderId="29" xfId="0" applyFont="1" applyBorder="1" applyAlignment="1">
      <alignment vertical="center"/>
    </xf>
    <xf numFmtId="0" fontId="40" fillId="0" borderId="1" xfId="0" applyFont="1"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3"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4" fontId="21" fillId="5" borderId="23" xfId="0" applyNumberFormat="1" applyFont="1" applyFill="1" applyBorder="1" applyAlignment="1" applyProtection="1">
      <alignment vertical="center"/>
      <protection locked="0"/>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applyFont="1" applyAlignment="1" applyProtection="1">
      <alignment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29" xfId="0" applyFont="1" applyBorder="1" applyAlignment="1">
      <alignment horizontal="left"/>
    </xf>
    <xf numFmtId="0" fontId="40" fillId="0" borderId="1" xfId="0" applyFont="1" applyBorder="1" applyAlignment="1">
      <alignment horizontal="left" vertical="center"/>
    </xf>
    <xf numFmtId="0" fontId="40" fillId="0" borderId="1" xfId="0" applyFont="1" applyBorder="1" applyAlignment="1">
      <alignment horizontal="left" vertical="top"/>
    </xf>
    <xf numFmtId="0" fontId="40" fillId="0" borderId="1" xfId="0" applyFont="1" applyBorder="1" applyAlignment="1">
      <alignment horizontal="left" vertical="center" wrapText="1"/>
    </xf>
    <xf numFmtId="0" fontId="39" fillId="0" borderId="29" xfId="0" applyFont="1" applyBorder="1" applyAlignment="1">
      <alignment horizontal="left" wrapText="1"/>
    </xf>
    <xf numFmtId="49" fontId="40"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selection activeCell="E14" sqref="E14:AJ14"/>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3</v>
      </c>
      <c r="BT1" s="17" t="s">
        <v>4</v>
      </c>
      <c r="BU1" s="17" t="s">
        <v>4</v>
      </c>
      <c r="BV1" s="17" t="s">
        <v>5</v>
      </c>
    </row>
    <row r="2" spans="1:74" s="1" customFormat="1" ht="36.950000000000003" customHeight="1">
      <c r="AR2" s="335"/>
      <c r="AS2" s="335"/>
      <c r="AT2" s="335"/>
      <c r="AU2" s="335"/>
      <c r="AV2" s="335"/>
      <c r="AW2" s="335"/>
      <c r="AX2" s="335"/>
      <c r="AY2" s="335"/>
      <c r="AZ2" s="335"/>
      <c r="BA2" s="335"/>
      <c r="BB2" s="335"/>
      <c r="BC2" s="335"/>
      <c r="BD2" s="335"/>
      <c r="BE2" s="335"/>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8</v>
      </c>
      <c r="BT3" s="18" t="s">
        <v>9</v>
      </c>
    </row>
    <row r="4" spans="1:74"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E4" s="26" t="s">
        <v>12</v>
      </c>
      <c r="BS4" s="18" t="s">
        <v>13</v>
      </c>
    </row>
    <row r="5" spans="1:74" s="1" customFormat="1" ht="12" customHeight="1">
      <c r="B5" s="22"/>
      <c r="C5" s="23"/>
      <c r="D5" s="27" t="s">
        <v>14</v>
      </c>
      <c r="E5" s="23"/>
      <c r="F5" s="23"/>
      <c r="G5" s="23"/>
      <c r="H5" s="23"/>
      <c r="I5" s="23"/>
      <c r="J5" s="23"/>
      <c r="K5" s="321" t="s">
        <v>15</v>
      </c>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23"/>
      <c r="AQ5" s="23"/>
      <c r="AR5" s="21"/>
      <c r="BE5" s="318" t="s">
        <v>16</v>
      </c>
      <c r="BS5" s="18" t="s">
        <v>6</v>
      </c>
    </row>
    <row r="6" spans="1:74" s="1" customFormat="1" ht="36.950000000000003" customHeight="1">
      <c r="B6" s="22"/>
      <c r="C6" s="23"/>
      <c r="D6" s="29" t="s">
        <v>17</v>
      </c>
      <c r="E6" s="23"/>
      <c r="F6" s="23"/>
      <c r="G6" s="23"/>
      <c r="H6" s="23"/>
      <c r="I6" s="23"/>
      <c r="J6" s="23"/>
      <c r="K6" s="323" t="s">
        <v>18</v>
      </c>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23"/>
      <c r="AQ6" s="23"/>
      <c r="AR6" s="21"/>
      <c r="BE6" s="319"/>
      <c r="BS6" s="18" t="s">
        <v>19</v>
      </c>
    </row>
    <row r="7" spans="1:74" s="1" customFormat="1" ht="12" customHeight="1">
      <c r="B7" s="22"/>
      <c r="C7" s="23"/>
      <c r="D7" s="30" t="s">
        <v>20</v>
      </c>
      <c r="E7" s="23"/>
      <c r="F7" s="23"/>
      <c r="G7" s="23"/>
      <c r="H7" s="23"/>
      <c r="I7" s="23"/>
      <c r="J7" s="23"/>
      <c r="K7" s="28" t="s">
        <v>21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22</v>
      </c>
      <c r="AL7" s="23"/>
      <c r="AM7" s="23"/>
      <c r="AN7" s="28" t="s">
        <v>21</v>
      </c>
      <c r="AO7" s="23"/>
      <c r="AP7" s="23"/>
      <c r="AQ7" s="23"/>
      <c r="AR7" s="21"/>
      <c r="BE7" s="319"/>
      <c r="BS7" s="18" t="s">
        <v>8</v>
      </c>
    </row>
    <row r="8" spans="1:74" s="1" customFormat="1" ht="12" customHeight="1">
      <c r="B8" s="22"/>
      <c r="C8" s="23"/>
      <c r="D8" s="30" t="s">
        <v>23</v>
      </c>
      <c r="E8" s="23"/>
      <c r="F8" s="23"/>
      <c r="G8" s="23"/>
      <c r="H8" s="23"/>
      <c r="I8" s="23"/>
      <c r="J8" s="23"/>
      <c r="K8" s="28"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25</v>
      </c>
      <c r="AL8" s="23"/>
      <c r="AM8" s="23"/>
      <c r="AN8" s="31" t="s">
        <v>26</v>
      </c>
      <c r="AO8" s="23"/>
      <c r="AP8" s="23"/>
      <c r="AQ8" s="23"/>
      <c r="AR8" s="21"/>
      <c r="BE8" s="319"/>
      <c r="BS8" s="18" t="s">
        <v>27</v>
      </c>
    </row>
    <row r="9" spans="1:74"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19"/>
      <c r="BS9" s="18" t="s">
        <v>28</v>
      </c>
    </row>
    <row r="10" spans="1:74" s="1" customFormat="1" ht="12" customHeight="1">
      <c r="B10" s="22"/>
      <c r="C10" s="23"/>
      <c r="D10" s="30"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30</v>
      </c>
      <c r="AL10" s="23"/>
      <c r="AM10" s="23"/>
      <c r="AN10" s="28" t="s">
        <v>21</v>
      </c>
      <c r="AO10" s="23"/>
      <c r="AP10" s="23"/>
      <c r="AQ10" s="23"/>
      <c r="AR10" s="21"/>
      <c r="BE10" s="319"/>
      <c r="BS10" s="18" t="s">
        <v>19</v>
      </c>
    </row>
    <row r="11" spans="1:74" s="1" customFormat="1" ht="18.399999999999999" customHeight="1">
      <c r="B11" s="22"/>
      <c r="C11" s="23"/>
      <c r="D11" s="23"/>
      <c r="E11" s="28"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32</v>
      </c>
      <c r="AL11" s="23"/>
      <c r="AM11" s="23"/>
      <c r="AN11" s="28" t="s">
        <v>21</v>
      </c>
      <c r="AO11" s="23"/>
      <c r="AP11" s="23"/>
      <c r="AQ11" s="23"/>
      <c r="AR11" s="21"/>
      <c r="BE11" s="319"/>
      <c r="BS11" s="18" t="s">
        <v>19</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19"/>
      <c r="BS12" s="18" t="s">
        <v>19</v>
      </c>
    </row>
    <row r="13" spans="1:74" s="1" customFormat="1" ht="12" customHeight="1">
      <c r="B13" s="22"/>
      <c r="C13" s="23"/>
      <c r="D13" s="30" t="s">
        <v>33</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30</v>
      </c>
      <c r="AL13" s="23"/>
      <c r="AM13" s="23"/>
      <c r="AN13" s="32" t="s">
        <v>34</v>
      </c>
      <c r="AO13" s="23"/>
      <c r="AP13" s="23"/>
      <c r="AQ13" s="23"/>
      <c r="AR13" s="21"/>
      <c r="BE13" s="319"/>
      <c r="BS13" s="18" t="s">
        <v>19</v>
      </c>
    </row>
    <row r="14" spans="1:74" ht="12.75">
      <c r="B14" s="22"/>
      <c r="C14" s="23"/>
      <c r="D14" s="23"/>
      <c r="E14" s="324" t="s">
        <v>34</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0" t="s">
        <v>32</v>
      </c>
      <c r="AL14" s="23"/>
      <c r="AM14" s="23"/>
      <c r="AN14" s="32" t="s">
        <v>34</v>
      </c>
      <c r="AO14" s="23"/>
      <c r="AP14" s="23"/>
      <c r="AQ14" s="23"/>
      <c r="AR14" s="21"/>
      <c r="BE14" s="319"/>
      <c r="BS14" s="18" t="s">
        <v>19</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19"/>
      <c r="BS15" s="18" t="s">
        <v>4</v>
      </c>
    </row>
    <row r="16" spans="1:74" s="1" customFormat="1" ht="12" customHeight="1">
      <c r="B16" s="22"/>
      <c r="C16" s="23"/>
      <c r="D16" s="30" t="s">
        <v>35</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30</v>
      </c>
      <c r="AL16" s="23"/>
      <c r="AM16" s="23"/>
      <c r="AN16" s="28" t="s">
        <v>36</v>
      </c>
      <c r="AO16" s="23"/>
      <c r="AP16" s="23"/>
      <c r="AQ16" s="23"/>
      <c r="AR16" s="21"/>
      <c r="BE16" s="319"/>
      <c r="BS16" s="18" t="s">
        <v>4</v>
      </c>
    </row>
    <row r="17" spans="1:71" s="1" customFormat="1" ht="18.399999999999999"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32</v>
      </c>
      <c r="AL17" s="23"/>
      <c r="AM17" s="23"/>
      <c r="AN17" s="28" t="s">
        <v>21</v>
      </c>
      <c r="AO17" s="23"/>
      <c r="AP17" s="23"/>
      <c r="AQ17" s="23"/>
      <c r="AR17" s="21"/>
      <c r="BE17" s="319"/>
      <c r="BS17" s="18" t="s">
        <v>38</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19"/>
      <c r="BS18" s="18" t="s">
        <v>8</v>
      </c>
    </row>
    <row r="19" spans="1: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30</v>
      </c>
      <c r="AL19" s="23"/>
      <c r="AM19" s="23"/>
      <c r="AN19" s="28" t="s">
        <v>40</v>
      </c>
      <c r="AO19" s="23"/>
      <c r="AP19" s="23"/>
      <c r="AQ19" s="23"/>
      <c r="AR19" s="21"/>
      <c r="BE19" s="319"/>
      <c r="BS19" s="18" t="s">
        <v>8</v>
      </c>
    </row>
    <row r="20" spans="1:71" s="1" customFormat="1" ht="18.399999999999999"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32</v>
      </c>
      <c r="AL20" s="23"/>
      <c r="AM20" s="23"/>
      <c r="AN20" s="28" t="s">
        <v>21</v>
      </c>
      <c r="AO20" s="23"/>
      <c r="AP20" s="23"/>
      <c r="AQ20" s="23"/>
      <c r="AR20" s="21"/>
      <c r="BE20" s="319"/>
      <c r="BS20" s="18" t="s">
        <v>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19"/>
    </row>
    <row r="22" spans="1:71" s="1" customFormat="1" ht="12" customHeight="1">
      <c r="B22" s="22"/>
      <c r="C22" s="23"/>
      <c r="D22" s="30" t="s">
        <v>42</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19"/>
    </row>
    <row r="23" spans="1:71" s="1" customFormat="1" ht="47.25" customHeight="1">
      <c r="B23" s="22"/>
      <c r="C23" s="23"/>
      <c r="D23" s="23"/>
      <c r="E23" s="326" t="s">
        <v>43</v>
      </c>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23"/>
      <c r="AP23" s="23"/>
      <c r="AQ23" s="23"/>
      <c r="AR23" s="21"/>
      <c r="BE23" s="319"/>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19"/>
    </row>
    <row r="25" spans="1:71"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19"/>
    </row>
    <row r="26" spans="1:71" s="2" customFormat="1" ht="25.9" customHeight="1">
      <c r="A26" s="35"/>
      <c r="B26" s="36"/>
      <c r="C26" s="37"/>
      <c r="D26" s="38" t="s">
        <v>44</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27">
        <f>ROUND(AG54,0)</f>
        <v>0</v>
      </c>
      <c r="AL26" s="328"/>
      <c r="AM26" s="328"/>
      <c r="AN26" s="328"/>
      <c r="AO26" s="328"/>
      <c r="AP26" s="37"/>
      <c r="AQ26" s="37"/>
      <c r="AR26" s="40"/>
      <c r="BE26" s="319"/>
    </row>
    <row r="27" spans="1:71"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19"/>
    </row>
    <row r="28" spans="1:71" s="2" customFormat="1" ht="12.75">
      <c r="A28" s="35"/>
      <c r="B28" s="36"/>
      <c r="C28" s="37"/>
      <c r="D28" s="37"/>
      <c r="E28" s="37"/>
      <c r="F28" s="37"/>
      <c r="G28" s="37"/>
      <c r="H28" s="37"/>
      <c r="I28" s="37"/>
      <c r="J28" s="37"/>
      <c r="K28" s="37"/>
      <c r="L28" s="329" t="s">
        <v>45</v>
      </c>
      <c r="M28" s="329"/>
      <c r="N28" s="329"/>
      <c r="O28" s="329"/>
      <c r="P28" s="329"/>
      <c r="Q28" s="37"/>
      <c r="R28" s="37"/>
      <c r="S28" s="37"/>
      <c r="T28" s="37"/>
      <c r="U28" s="37"/>
      <c r="V28" s="37"/>
      <c r="W28" s="329" t="s">
        <v>46</v>
      </c>
      <c r="X28" s="329"/>
      <c r="Y28" s="329"/>
      <c r="Z28" s="329"/>
      <c r="AA28" s="329"/>
      <c r="AB28" s="329"/>
      <c r="AC28" s="329"/>
      <c r="AD28" s="329"/>
      <c r="AE28" s="329"/>
      <c r="AF28" s="37"/>
      <c r="AG28" s="37"/>
      <c r="AH28" s="37"/>
      <c r="AI28" s="37"/>
      <c r="AJ28" s="37"/>
      <c r="AK28" s="329" t="s">
        <v>47</v>
      </c>
      <c r="AL28" s="329"/>
      <c r="AM28" s="329"/>
      <c r="AN28" s="329"/>
      <c r="AO28" s="329"/>
      <c r="AP28" s="37"/>
      <c r="AQ28" s="37"/>
      <c r="AR28" s="40"/>
      <c r="BE28" s="319"/>
    </row>
    <row r="29" spans="1:71" s="3" customFormat="1" ht="14.45" customHeight="1">
      <c r="B29" s="41"/>
      <c r="C29" s="42"/>
      <c r="D29" s="30" t="s">
        <v>48</v>
      </c>
      <c r="E29" s="42"/>
      <c r="F29" s="30" t="s">
        <v>49</v>
      </c>
      <c r="G29" s="42"/>
      <c r="H29" s="42"/>
      <c r="I29" s="42"/>
      <c r="J29" s="42"/>
      <c r="K29" s="42"/>
      <c r="L29" s="317">
        <v>0.21</v>
      </c>
      <c r="M29" s="316"/>
      <c r="N29" s="316"/>
      <c r="O29" s="316"/>
      <c r="P29" s="316"/>
      <c r="Q29" s="42"/>
      <c r="R29" s="42"/>
      <c r="S29" s="42"/>
      <c r="T29" s="42"/>
      <c r="U29" s="42"/>
      <c r="V29" s="42"/>
      <c r="W29" s="315">
        <f>ROUND(AZ54, 0)</f>
        <v>0</v>
      </c>
      <c r="X29" s="316"/>
      <c r="Y29" s="316"/>
      <c r="Z29" s="316"/>
      <c r="AA29" s="316"/>
      <c r="AB29" s="316"/>
      <c r="AC29" s="316"/>
      <c r="AD29" s="316"/>
      <c r="AE29" s="316"/>
      <c r="AF29" s="42"/>
      <c r="AG29" s="42"/>
      <c r="AH29" s="42"/>
      <c r="AI29" s="42"/>
      <c r="AJ29" s="42"/>
      <c r="AK29" s="315">
        <f>ROUND(AV54, 0)</f>
        <v>0</v>
      </c>
      <c r="AL29" s="316"/>
      <c r="AM29" s="316"/>
      <c r="AN29" s="316"/>
      <c r="AO29" s="316"/>
      <c r="AP29" s="42"/>
      <c r="AQ29" s="42"/>
      <c r="AR29" s="43"/>
      <c r="BE29" s="320"/>
    </row>
    <row r="30" spans="1:71" s="3" customFormat="1" ht="14.45" customHeight="1">
      <c r="B30" s="41"/>
      <c r="C30" s="42"/>
      <c r="D30" s="42"/>
      <c r="E30" s="42"/>
      <c r="F30" s="30" t="s">
        <v>50</v>
      </c>
      <c r="G30" s="42"/>
      <c r="H30" s="42"/>
      <c r="I30" s="42"/>
      <c r="J30" s="42"/>
      <c r="K30" s="42"/>
      <c r="L30" s="317">
        <v>0.15</v>
      </c>
      <c r="M30" s="316"/>
      <c r="N30" s="316"/>
      <c r="O30" s="316"/>
      <c r="P30" s="316"/>
      <c r="Q30" s="42"/>
      <c r="R30" s="42"/>
      <c r="S30" s="42"/>
      <c r="T30" s="42"/>
      <c r="U30" s="42"/>
      <c r="V30" s="42"/>
      <c r="W30" s="315">
        <f>ROUND(BA54, 0)</f>
        <v>0</v>
      </c>
      <c r="X30" s="316"/>
      <c r="Y30" s="316"/>
      <c r="Z30" s="316"/>
      <c r="AA30" s="316"/>
      <c r="AB30" s="316"/>
      <c r="AC30" s="316"/>
      <c r="AD30" s="316"/>
      <c r="AE30" s="316"/>
      <c r="AF30" s="42"/>
      <c r="AG30" s="42"/>
      <c r="AH30" s="42"/>
      <c r="AI30" s="42"/>
      <c r="AJ30" s="42"/>
      <c r="AK30" s="315">
        <f>ROUND(AW54, 0)</f>
        <v>0</v>
      </c>
      <c r="AL30" s="316"/>
      <c r="AM30" s="316"/>
      <c r="AN30" s="316"/>
      <c r="AO30" s="316"/>
      <c r="AP30" s="42"/>
      <c r="AQ30" s="42"/>
      <c r="AR30" s="43"/>
      <c r="BE30" s="320"/>
    </row>
    <row r="31" spans="1:71" s="3" customFormat="1" ht="14.45" hidden="1" customHeight="1">
      <c r="B31" s="41"/>
      <c r="C31" s="42"/>
      <c r="D31" s="42"/>
      <c r="E31" s="42"/>
      <c r="F31" s="30" t="s">
        <v>51</v>
      </c>
      <c r="G31" s="42"/>
      <c r="H31" s="42"/>
      <c r="I31" s="42"/>
      <c r="J31" s="42"/>
      <c r="K31" s="42"/>
      <c r="L31" s="317">
        <v>0.21</v>
      </c>
      <c r="M31" s="316"/>
      <c r="N31" s="316"/>
      <c r="O31" s="316"/>
      <c r="P31" s="316"/>
      <c r="Q31" s="42"/>
      <c r="R31" s="42"/>
      <c r="S31" s="42"/>
      <c r="T31" s="42"/>
      <c r="U31" s="42"/>
      <c r="V31" s="42"/>
      <c r="W31" s="315">
        <f>ROUND(BB54, 0)</f>
        <v>0</v>
      </c>
      <c r="X31" s="316"/>
      <c r="Y31" s="316"/>
      <c r="Z31" s="316"/>
      <c r="AA31" s="316"/>
      <c r="AB31" s="316"/>
      <c r="AC31" s="316"/>
      <c r="AD31" s="316"/>
      <c r="AE31" s="316"/>
      <c r="AF31" s="42"/>
      <c r="AG31" s="42"/>
      <c r="AH31" s="42"/>
      <c r="AI31" s="42"/>
      <c r="AJ31" s="42"/>
      <c r="AK31" s="315">
        <v>0</v>
      </c>
      <c r="AL31" s="316"/>
      <c r="AM31" s="316"/>
      <c r="AN31" s="316"/>
      <c r="AO31" s="316"/>
      <c r="AP31" s="42"/>
      <c r="AQ31" s="42"/>
      <c r="AR31" s="43"/>
      <c r="BE31" s="320"/>
    </row>
    <row r="32" spans="1:71" s="3" customFormat="1" ht="14.45" hidden="1" customHeight="1">
      <c r="B32" s="41"/>
      <c r="C32" s="42"/>
      <c r="D32" s="42"/>
      <c r="E32" s="42"/>
      <c r="F32" s="30" t="s">
        <v>52</v>
      </c>
      <c r="G32" s="42"/>
      <c r="H32" s="42"/>
      <c r="I32" s="42"/>
      <c r="J32" s="42"/>
      <c r="K32" s="42"/>
      <c r="L32" s="317">
        <v>0.15</v>
      </c>
      <c r="M32" s="316"/>
      <c r="N32" s="316"/>
      <c r="O32" s="316"/>
      <c r="P32" s="316"/>
      <c r="Q32" s="42"/>
      <c r="R32" s="42"/>
      <c r="S32" s="42"/>
      <c r="T32" s="42"/>
      <c r="U32" s="42"/>
      <c r="V32" s="42"/>
      <c r="W32" s="315">
        <f>ROUND(BC54, 0)</f>
        <v>0</v>
      </c>
      <c r="X32" s="316"/>
      <c r="Y32" s="316"/>
      <c r="Z32" s="316"/>
      <c r="AA32" s="316"/>
      <c r="AB32" s="316"/>
      <c r="AC32" s="316"/>
      <c r="AD32" s="316"/>
      <c r="AE32" s="316"/>
      <c r="AF32" s="42"/>
      <c r="AG32" s="42"/>
      <c r="AH32" s="42"/>
      <c r="AI32" s="42"/>
      <c r="AJ32" s="42"/>
      <c r="AK32" s="315">
        <v>0</v>
      </c>
      <c r="AL32" s="316"/>
      <c r="AM32" s="316"/>
      <c r="AN32" s="316"/>
      <c r="AO32" s="316"/>
      <c r="AP32" s="42"/>
      <c r="AQ32" s="42"/>
      <c r="AR32" s="43"/>
      <c r="BE32" s="320"/>
    </row>
    <row r="33" spans="1:57" s="3" customFormat="1" ht="14.45" hidden="1" customHeight="1">
      <c r="B33" s="41"/>
      <c r="C33" s="42"/>
      <c r="D33" s="42"/>
      <c r="E33" s="42"/>
      <c r="F33" s="30" t="s">
        <v>53</v>
      </c>
      <c r="G33" s="42"/>
      <c r="H33" s="42"/>
      <c r="I33" s="42"/>
      <c r="J33" s="42"/>
      <c r="K33" s="42"/>
      <c r="L33" s="317">
        <v>0</v>
      </c>
      <c r="M33" s="316"/>
      <c r="N33" s="316"/>
      <c r="O33" s="316"/>
      <c r="P33" s="316"/>
      <c r="Q33" s="42"/>
      <c r="R33" s="42"/>
      <c r="S33" s="42"/>
      <c r="T33" s="42"/>
      <c r="U33" s="42"/>
      <c r="V33" s="42"/>
      <c r="W33" s="315">
        <f>ROUND(BD54, 0)</f>
        <v>0</v>
      </c>
      <c r="X33" s="316"/>
      <c r="Y33" s="316"/>
      <c r="Z33" s="316"/>
      <c r="AA33" s="316"/>
      <c r="AB33" s="316"/>
      <c r="AC33" s="316"/>
      <c r="AD33" s="316"/>
      <c r="AE33" s="316"/>
      <c r="AF33" s="42"/>
      <c r="AG33" s="42"/>
      <c r="AH33" s="42"/>
      <c r="AI33" s="42"/>
      <c r="AJ33" s="42"/>
      <c r="AK33" s="315">
        <v>0</v>
      </c>
      <c r="AL33" s="316"/>
      <c r="AM33" s="316"/>
      <c r="AN33" s="316"/>
      <c r="AO33" s="316"/>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54</v>
      </c>
      <c r="E35" s="46"/>
      <c r="F35" s="46"/>
      <c r="G35" s="46"/>
      <c r="H35" s="46"/>
      <c r="I35" s="46"/>
      <c r="J35" s="46"/>
      <c r="K35" s="46"/>
      <c r="L35" s="46"/>
      <c r="M35" s="46"/>
      <c r="N35" s="46"/>
      <c r="O35" s="46"/>
      <c r="P35" s="46"/>
      <c r="Q35" s="46"/>
      <c r="R35" s="46"/>
      <c r="S35" s="46"/>
      <c r="T35" s="47" t="s">
        <v>55</v>
      </c>
      <c r="U35" s="46"/>
      <c r="V35" s="46"/>
      <c r="W35" s="46"/>
      <c r="X35" s="351" t="s">
        <v>56</v>
      </c>
      <c r="Y35" s="352"/>
      <c r="Z35" s="352"/>
      <c r="AA35" s="352"/>
      <c r="AB35" s="352"/>
      <c r="AC35" s="46"/>
      <c r="AD35" s="46"/>
      <c r="AE35" s="46"/>
      <c r="AF35" s="46"/>
      <c r="AG35" s="46"/>
      <c r="AH35" s="46"/>
      <c r="AI35" s="46"/>
      <c r="AJ35" s="46"/>
      <c r="AK35" s="353">
        <f>SUM(AK26:AK33)</f>
        <v>0</v>
      </c>
      <c r="AL35" s="352"/>
      <c r="AM35" s="352"/>
      <c r="AN35" s="352"/>
      <c r="AO35" s="354"/>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57</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1:57" s="4" customFormat="1" ht="12" customHeight="1">
      <c r="B44" s="52"/>
      <c r="C44" s="30" t="s">
        <v>14</v>
      </c>
      <c r="D44" s="53"/>
      <c r="E44" s="53"/>
      <c r="F44" s="53"/>
      <c r="G44" s="53"/>
      <c r="H44" s="53"/>
      <c r="I44" s="53"/>
      <c r="J44" s="53"/>
      <c r="K44" s="53"/>
      <c r="L44" s="53" t="str">
        <f>K5</f>
        <v>2015-06-01</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1:57" s="5" customFormat="1" ht="36.950000000000003" customHeight="1">
      <c r="B45" s="55"/>
      <c r="C45" s="56" t="s">
        <v>17</v>
      </c>
      <c r="D45" s="57"/>
      <c r="E45" s="57"/>
      <c r="F45" s="57"/>
      <c r="G45" s="57"/>
      <c r="H45" s="57"/>
      <c r="I45" s="57"/>
      <c r="J45" s="57"/>
      <c r="K45" s="57"/>
      <c r="L45" s="340" t="str">
        <f>K6</f>
        <v>BD Dačice</v>
      </c>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23</v>
      </c>
      <c r="D47" s="37"/>
      <c r="E47" s="37"/>
      <c r="F47" s="37"/>
      <c r="G47" s="37"/>
      <c r="H47" s="37"/>
      <c r="I47" s="37"/>
      <c r="J47" s="37"/>
      <c r="K47" s="37"/>
      <c r="L47" s="59" t="str">
        <f>IF(K8="","",K8)</f>
        <v>Dačice</v>
      </c>
      <c r="M47" s="37"/>
      <c r="N47" s="37"/>
      <c r="O47" s="37"/>
      <c r="P47" s="37"/>
      <c r="Q47" s="37"/>
      <c r="R47" s="37"/>
      <c r="S47" s="37"/>
      <c r="T47" s="37"/>
      <c r="U47" s="37"/>
      <c r="V47" s="37"/>
      <c r="W47" s="37"/>
      <c r="X47" s="37"/>
      <c r="Y47" s="37"/>
      <c r="Z47" s="37"/>
      <c r="AA47" s="37"/>
      <c r="AB47" s="37"/>
      <c r="AC47" s="37"/>
      <c r="AD47" s="37"/>
      <c r="AE47" s="37"/>
      <c r="AF47" s="37"/>
      <c r="AG47" s="37"/>
      <c r="AH47" s="37"/>
      <c r="AI47" s="30" t="s">
        <v>25</v>
      </c>
      <c r="AJ47" s="37"/>
      <c r="AK47" s="37"/>
      <c r="AL47" s="37"/>
      <c r="AM47" s="342" t="str">
        <f>IF(AN8= "","",AN8)</f>
        <v>28. 8. 2020</v>
      </c>
      <c r="AN47" s="342"/>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91" s="2" customFormat="1" ht="15.2" customHeight="1">
      <c r="A49" s="35"/>
      <c r="B49" s="36"/>
      <c r="C49" s="30" t="s">
        <v>29</v>
      </c>
      <c r="D49" s="37"/>
      <c r="E49" s="37"/>
      <c r="F49" s="37"/>
      <c r="G49" s="37"/>
      <c r="H49" s="37"/>
      <c r="I49" s="37"/>
      <c r="J49" s="37"/>
      <c r="K49" s="37"/>
      <c r="L49" s="53" t="str">
        <f>IF(E11= "","",E11)</f>
        <v>Město Dačice, Krajířova 27, Dačice</v>
      </c>
      <c r="M49" s="37"/>
      <c r="N49" s="37"/>
      <c r="O49" s="37"/>
      <c r="P49" s="37"/>
      <c r="Q49" s="37"/>
      <c r="R49" s="37"/>
      <c r="S49" s="37"/>
      <c r="T49" s="37"/>
      <c r="U49" s="37"/>
      <c r="V49" s="37"/>
      <c r="W49" s="37"/>
      <c r="X49" s="37"/>
      <c r="Y49" s="37"/>
      <c r="Z49" s="37"/>
      <c r="AA49" s="37"/>
      <c r="AB49" s="37"/>
      <c r="AC49" s="37"/>
      <c r="AD49" s="37"/>
      <c r="AE49" s="37"/>
      <c r="AF49" s="37"/>
      <c r="AG49" s="37"/>
      <c r="AH49" s="37"/>
      <c r="AI49" s="30" t="s">
        <v>35</v>
      </c>
      <c r="AJ49" s="37"/>
      <c r="AK49" s="37"/>
      <c r="AL49" s="37"/>
      <c r="AM49" s="343" t="str">
        <f>IF(E17="","",E17)</f>
        <v>Mgr.A. Miroslav Misař</v>
      </c>
      <c r="AN49" s="344"/>
      <c r="AO49" s="344"/>
      <c r="AP49" s="344"/>
      <c r="AQ49" s="37"/>
      <c r="AR49" s="40"/>
      <c r="AS49" s="345" t="s">
        <v>58</v>
      </c>
      <c r="AT49" s="346"/>
      <c r="AU49" s="61"/>
      <c r="AV49" s="61"/>
      <c r="AW49" s="61"/>
      <c r="AX49" s="61"/>
      <c r="AY49" s="61"/>
      <c r="AZ49" s="61"/>
      <c r="BA49" s="61"/>
      <c r="BB49" s="61"/>
      <c r="BC49" s="61"/>
      <c r="BD49" s="62"/>
      <c r="BE49" s="35"/>
    </row>
    <row r="50" spans="1:91" s="2" customFormat="1" ht="15.2" customHeight="1">
      <c r="A50" s="35"/>
      <c r="B50" s="36"/>
      <c r="C50" s="30" t="s">
        <v>33</v>
      </c>
      <c r="D50" s="37"/>
      <c r="E50" s="37"/>
      <c r="F50" s="37"/>
      <c r="G50" s="37"/>
      <c r="H50" s="37"/>
      <c r="I50" s="37"/>
      <c r="J50" s="37"/>
      <c r="K50" s="37"/>
      <c r="L50" s="53" t="str">
        <f>IF(E14= "Vyplň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39</v>
      </c>
      <c r="AJ50" s="37"/>
      <c r="AK50" s="37"/>
      <c r="AL50" s="37"/>
      <c r="AM50" s="343" t="str">
        <f>IF(E20="","",E20)</f>
        <v>Martin Lang</v>
      </c>
      <c r="AN50" s="344"/>
      <c r="AO50" s="344"/>
      <c r="AP50" s="344"/>
      <c r="AQ50" s="37"/>
      <c r="AR50" s="40"/>
      <c r="AS50" s="347"/>
      <c r="AT50" s="348"/>
      <c r="AU50" s="63"/>
      <c r="AV50" s="63"/>
      <c r="AW50" s="63"/>
      <c r="AX50" s="63"/>
      <c r="AY50" s="63"/>
      <c r="AZ50" s="63"/>
      <c r="BA50" s="63"/>
      <c r="BB50" s="63"/>
      <c r="BC50" s="63"/>
      <c r="BD50" s="64"/>
      <c r="BE50" s="35"/>
    </row>
    <row r="51" spans="1:91"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49"/>
      <c r="AT51" s="350"/>
      <c r="AU51" s="65"/>
      <c r="AV51" s="65"/>
      <c r="AW51" s="65"/>
      <c r="AX51" s="65"/>
      <c r="AY51" s="65"/>
      <c r="AZ51" s="65"/>
      <c r="BA51" s="65"/>
      <c r="BB51" s="65"/>
      <c r="BC51" s="65"/>
      <c r="BD51" s="66"/>
      <c r="BE51" s="35"/>
    </row>
    <row r="52" spans="1:91" s="2" customFormat="1" ht="29.25" customHeight="1">
      <c r="A52" s="35"/>
      <c r="B52" s="36"/>
      <c r="C52" s="336" t="s">
        <v>59</v>
      </c>
      <c r="D52" s="337"/>
      <c r="E52" s="337"/>
      <c r="F52" s="337"/>
      <c r="G52" s="337"/>
      <c r="H52" s="67"/>
      <c r="I52" s="338" t="s">
        <v>60</v>
      </c>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9" t="s">
        <v>61</v>
      </c>
      <c r="AH52" s="337"/>
      <c r="AI52" s="337"/>
      <c r="AJ52" s="337"/>
      <c r="AK52" s="337"/>
      <c r="AL52" s="337"/>
      <c r="AM52" s="337"/>
      <c r="AN52" s="338" t="s">
        <v>62</v>
      </c>
      <c r="AO52" s="337"/>
      <c r="AP52" s="337"/>
      <c r="AQ52" s="68" t="s">
        <v>63</v>
      </c>
      <c r="AR52" s="40"/>
      <c r="AS52" s="69" t="s">
        <v>64</v>
      </c>
      <c r="AT52" s="70" t="s">
        <v>65</v>
      </c>
      <c r="AU52" s="70" t="s">
        <v>66</v>
      </c>
      <c r="AV52" s="70" t="s">
        <v>67</v>
      </c>
      <c r="AW52" s="70" t="s">
        <v>68</v>
      </c>
      <c r="AX52" s="70" t="s">
        <v>69</v>
      </c>
      <c r="AY52" s="70" t="s">
        <v>70</v>
      </c>
      <c r="AZ52" s="70" t="s">
        <v>71</v>
      </c>
      <c r="BA52" s="70" t="s">
        <v>72</v>
      </c>
      <c r="BB52" s="70" t="s">
        <v>73</v>
      </c>
      <c r="BC52" s="70" t="s">
        <v>74</v>
      </c>
      <c r="BD52" s="71" t="s">
        <v>75</v>
      </c>
      <c r="BE52" s="35"/>
    </row>
    <row r="53" spans="1:91"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1:91" s="6" customFormat="1" ht="32.450000000000003" customHeight="1">
      <c r="B54" s="75"/>
      <c r="C54" s="76" t="s">
        <v>76</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33">
        <f>ROUND(AG55,0)</f>
        <v>0</v>
      </c>
      <c r="AH54" s="333"/>
      <c r="AI54" s="333"/>
      <c r="AJ54" s="333"/>
      <c r="AK54" s="333"/>
      <c r="AL54" s="333"/>
      <c r="AM54" s="333"/>
      <c r="AN54" s="334">
        <f>SUM(AG54,AT54)</f>
        <v>0</v>
      </c>
      <c r="AO54" s="334"/>
      <c r="AP54" s="334"/>
      <c r="AQ54" s="79" t="s">
        <v>21</v>
      </c>
      <c r="AR54" s="80"/>
      <c r="AS54" s="81">
        <f>ROUND(AS55,0)</f>
        <v>0</v>
      </c>
      <c r="AT54" s="82">
        <f>ROUND(SUM(AV54:AW54),0)</f>
        <v>0</v>
      </c>
      <c r="AU54" s="83">
        <f>ROUND(AU55,5)</f>
        <v>0</v>
      </c>
      <c r="AV54" s="82">
        <f>ROUND(AZ54*L29,0)</f>
        <v>0</v>
      </c>
      <c r="AW54" s="82">
        <f>ROUND(BA54*L30,0)</f>
        <v>0</v>
      </c>
      <c r="AX54" s="82">
        <f>ROUND(BB54*L29,0)</f>
        <v>0</v>
      </c>
      <c r="AY54" s="82">
        <f>ROUND(BC54*L30,0)</f>
        <v>0</v>
      </c>
      <c r="AZ54" s="82">
        <f>ROUND(AZ55,0)</f>
        <v>0</v>
      </c>
      <c r="BA54" s="82">
        <f>ROUND(BA55,0)</f>
        <v>0</v>
      </c>
      <c r="BB54" s="82">
        <f>ROUND(BB55,0)</f>
        <v>0</v>
      </c>
      <c r="BC54" s="82">
        <f>ROUND(BC55,0)</f>
        <v>0</v>
      </c>
      <c r="BD54" s="84">
        <f>ROUND(BD55,0)</f>
        <v>0</v>
      </c>
      <c r="BS54" s="85" t="s">
        <v>77</v>
      </c>
      <c r="BT54" s="85" t="s">
        <v>78</v>
      </c>
      <c r="BU54" s="86" t="s">
        <v>79</v>
      </c>
      <c r="BV54" s="85" t="s">
        <v>80</v>
      </c>
      <c r="BW54" s="85" t="s">
        <v>5</v>
      </c>
      <c r="BX54" s="85" t="s">
        <v>81</v>
      </c>
      <c r="CL54" s="85" t="s">
        <v>21</v>
      </c>
    </row>
    <row r="55" spans="1:91" s="7" customFormat="1" ht="24.75" customHeight="1">
      <c r="A55" s="87" t="s">
        <v>82</v>
      </c>
      <c r="B55" s="88"/>
      <c r="C55" s="89"/>
      <c r="D55" s="332" t="s">
        <v>83</v>
      </c>
      <c r="E55" s="332"/>
      <c r="F55" s="332"/>
      <c r="G55" s="332"/>
      <c r="H55" s="332"/>
      <c r="I55" s="90"/>
      <c r="J55" s="332" t="s">
        <v>84</v>
      </c>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0">
        <f>'02 - Bytový dům Bratrská ...'!J30</f>
        <v>0</v>
      </c>
      <c r="AH55" s="331"/>
      <c r="AI55" s="331"/>
      <c r="AJ55" s="331"/>
      <c r="AK55" s="331"/>
      <c r="AL55" s="331"/>
      <c r="AM55" s="331"/>
      <c r="AN55" s="330">
        <f>SUM(AG55,AT55)</f>
        <v>0</v>
      </c>
      <c r="AO55" s="331"/>
      <c r="AP55" s="331"/>
      <c r="AQ55" s="91" t="s">
        <v>85</v>
      </c>
      <c r="AR55" s="92"/>
      <c r="AS55" s="93">
        <v>0</v>
      </c>
      <c r="AT55" s="94">
        <f>ROUND(SUM(AV55:AW55),0)</f>
        <v>0</v>
      </c>
      <c r="AU55" s="95">
        <f>'02 - Bytový dům Bratrská ...'!P105</f>
        <v>0</v>
      </c>
      <c r="AV55" s="94">
        <f>'02 - Bytový dům Bratrská ...'!J33</f>
        <v>0</v>
      </c>
      <c r="AW55" s="94">
        <f>'02 - Bytový dům Bratrská ...'!J34</f>
        <v>0</v>
      </c>
      <c r="AX55" s="94">
        <f>'02 - Bytový dům Bratrská ...'!J35</f>
        <v>0</v>
      </c>
      <c r="AY55" s="94">
        <f>'02 - Bytový dům Bratrská ...'!J36</f>
        <v>0</v>
      </c>
      <c r="AZ55" s="94">
        <f>'02 - Bytový dům Bratrská ...'!F33</f>
        <v>0</v>
      </c>
      <c r="BA55" s="94">
        <f>'02 - Bytový dům Bratrská ...'!F34</f>
        <v>0</v>
      </c>
      <c r="BB55" s="94">
        <f>'02 - Bytový dům Bratrská ...'!F35</f>
        <v>0</v>
      </c>
      <c r="BC55" s="94">
        <f>'02 - Bytový dům Bratrská ...'!F36</f>
        <v>0</v>
      </c>
      <c r="BD55" s="96">
        <f>'02 - Bytový dům Bratrská ...'!F37</f>
        <v>0</v>
      </c>
      <c r="BT55" s="97" t="s">
        <v>8</v>
      </c>
      <c r="BV55" s="97" t="s">
        <v>80</v>
      </c>
      <c r="BW55" s="97" t="s">
        <v>86</v>
      </c>
      <c r="BX55" s="97" t="s">
        <v>5</v>
      </c>
      <c r="CL55" s="97" t="s">
        <v>21</v>
      </c>
      <c r="CM55" s="97" t="s">
        <v>8</v>
      </c>
    </row>
    <row r="56" spans="1:91" s="2" customFormat="1" ht="30" customHeight="1">
      <c r="A56" s="35"/>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40"/>
      <c r="AS56" s="35"/>
      <c r="AT56" s="35"/>
      <c r="AU56" s="35"/>
      <c r="AV56" s="35"/>
      <c r="AW56" s="35"/>
      <c r="AX56" s="35"/>
      <c r="AY56" s="35"/>
      <c r="AZ56" s="35"/>
      <c r="BA56" s="35"/>
      <c r="BB56" s="35"/>
      <c r="BC56" s="35"/>
      <c r="BD56" s="35"/>
      <c r="BE56" s="35"/>
    </row>
    <row r="57" spans="1:91" s="2" customFormat="1" ht="6.95" customHeight="1">
      <c r="A57" s="35"/>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0"/>
      <c r="AS57" s="35"/>
      <c r="AT57" s="35"/>
      <c r="AU57" s="35"/>
      <c r="AV57" s="35"/>
      <c r="AW57" s="35"/>
      <c r="AX57" s="35"/>
      <c r="AY57" s="35"/>
      <c r="AZ57" s="35"/>
      <c r="BA57" s="35"/>
      <c r="BB57" s="35"/>
      <c r="BC57" s="35"/>
      <c r="BD57" s="35"/>
      <c r="BE57" s="35"/>
    </row>
  </sheetData>
  <sheetProtection algorithmName="SHA-512" hashValue="xeTEvbJ/C0wGKcGz6YOnWwioLWTfKPF7fYcji1Sm4NrgI2Wn7RGb6+fn0CGpaQ291KaT3ehpb6NuelhBY/WIvg==" saltValue="3LrlUjpuQpD/Q1hh3C586IkoFfDvH+ZxkT82WpNJOmcomaNkJtvhZrosYciqyFdaLvWGvnCwxWpkMQksw8Hgew==" spinCount="100000" sheet="1" objects="1" scenarios="1" formatColumns="0" formatRows="0"/>
  <mergeCells count="42">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 ref="AN55:AP55"/>
    <mergeCell ref="AG55:AM55"/>
    <mergeCell ref="D55:H55"/>
    <mergeCell ref="J55:AF55"/>
    <mergeCell ref="AG54:AM54"/>
    <mergeCell ref="AN54:AP54"/>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1:P31"/>
  </mergeCells>
  <hyperlinks>
    <hyperlink ref="A55" location="'02 - Bytový dům Bratrská ...'!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23"/>
  <sheetViews>
    <sheetView showGridLines="0" topLeftCell="A596" zoomScale="85" zoomScaleNormal="85" workbookViewId="0">
      <selection activeCell="I615" sqref="I615"/>
    </sheetView>
  </sheetViews>
  <sheetFormatPr defaultRowHeight="11.25"/>
  <cols>
    <col min="1" max="1" width="8.33203125" style="1" customWidth="1"/>
    <col min="2" max="2" width="1.1640625" style="1" customWidth="1"/>
    <col min="3" max="3" width="6"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35"/>
      <c r="M2" s="335"/>
      <c r="N2" s="335"/>
      <c r="O2" s="335"/>
      <c r="P2" s="335"/>
      <c r="Q2" s="335"/>
      <c r="R2" s="335"/>
      <c r="S2" s="335"/>
      <c r="T2" s="335"/>
      <c r="U2" s="335"/>
      <c r="V2" s="335"/>
      <c r="AT2" s="18" t="s">
        <v>86</v>
      </c>
    </row>
    <row r="3" spans="1:46" s="1" customFormat="1" ht="6.95" customHeight="1">
      <c r="B3" s="98"/>
      <c r="C3" s="99"/>
      <c r="D3" s="99"/>
      <c r="E3" s="99"/>
      <c r="F3" s="99"/>
      <c r="G3" s="99"/>
      <c r="H3" s="99"/>
      <c r="I3" s="99"/>
      <c r="J3" s="99"/>
      <c r="K3" s="99"/>
      <c r="L3" s="21"/>
      <c r="AT3" s="18" t="s">
        <v>8</v>
      </c>
    </row>
    <row r="4" spans="1:46" s="1" customFormat="1" ht="24.95" customHeight="1">
      <c r="B4" s="21"/>
      <c r="D4" s="100" t="s">
        <v>87</v>
      </c>
      <c r="L4" s="21"/>
      <c r="M4" s="101" t="s">
        <v>11</v>
      </c>
      <c r="AT4" s="18" t="s">
        <v>4</v>
      </c>
    </row>
    <row r="5" spans="1:46" s="1" customFormat="1" ht="6.95" customHeight="1">
      <c r="B5" s="21"/>
      <c r="L5" s="21"/>
    </row>
    <row r="6" spans="1:46" s="1" customFormat="1" ht="12" customHeight="1">
      <c r="B6" s="21"/>
      <c r="D6" s="102" t="s">
        <v>17</v>
      </c>
      <c r="L6" s="21"/>
    </row>
    <row r="7" spans="1:46" s="1" customFormat="1" ht="16.5" customHeight="1">
      <c r="B7" s="21"/>
      <c r="E7" s="358" t="str">
        <f>'Rekapitulace stavby'!K6</f>
        <v>BD Dačice</v>
      </c>
      <c r="F7" s="359"/>
      <c r="G7" s="359"/>
      <c r="H7" s="359"/>
      <c r="L7" s="21"/>
    </row>
    <row r="8" spans="1:46" s="2" customFormat="1" ht="12" customHeight="1">
      <c r="A8" s="35"/>
      <c r="B8" s="40"/>
      <c r="C8" s="35"/>
      <c r="D8" s="102" t="s">
        <v>88</v>
      </c>
      <c r="E8" s="35"/>
      <c r="F8" s="35"/>
      <c r="G8" s="35"/>
      <c r="H8" s="35"/>
      <c r="I8" s="35"/>
      <c r="J8" s="35"/>
      <c r="K8" s="35"/>
      <c r="L8" s="103"/>
      <c r="S8" s="35"/>
      <c r="T8" s="35"/>
      <c r="U8" s="35"/>
      <c r="V8" s="35"/>
      <c r="W8" s="35"/>
      <c r="X8" s="35"/>
      <c r="Y8" s="35"/>
      <c r="Z8" s="35"/>
      <c r="AA8" s="35"/>
      <c r="AB8" s="35"/>
      <c r="AC8" s="35"/>
      <c r="AD8" s="35"/>
      <c r="AE8" s="35"/>
    </row>
    <row r="9" spans="1:46" s="2" customFormat="1" ht="16.5" customHeight="1">
      <c r="A9" s="35"/>
      <c r="B9" s="40"/>
      <c r="C9" s="35"/>
      <c r="D9" s="35"/>
      <c r="E9" s="360" t="s">
        <v>89</v>
      </c>
      <c r="F9" s="361"/>
      <c r="G9" s="361"/>
      <c r="H9" s="361"/>
      <c r="I9" s="35"/>
      <c r="J9" s="35"/>
      <c r="K9" s="35"/>
      <c r="L9" s="103"/>
      <c r="S9" s="35"/>
      <c r="T9" s="35"/>
      <c r="U9" s="35"/>
      <c r="V9" s="35"/>
      <c r="W9" s="35"/>
      <c r="X9" s="35"/>
      <c r="Y9" s="35"/>
      <c r="Z9" s="35"/>
      <c r="AA9" s="35"/>
      <c r="AB9" s="35"/>
      <c r="AC9" s="35"/>
      <c r="AD9" s="35"/>
      <c r="AE9" s="35"/>
    </row>
    <row r="10" spans="1:46" s="2" customFormat="1">
      <c r="A10" s="35"/>
      <c r="B10" s="40"/>
      <c r="C10" s="35"/>
      <c r="D10" s="35"/>
      <c r="E10" s="35"/>
      <c r="F10" s="35"/>
      <c r="G10" s="35"/>
      <c r="H10" s="35"/>
      <c r="I10" s="35"/>
      <c r="J10" s="35"/>
      <c r="K10" s="35"/>
      <c r="L10" s="103"/>
      <c r="S10" s="35"/>
      <c r="T10" s="35"/>
      <c r="U10" s="35"/>
      <c r="V10" s="35"/>
      <c r="W10" s="35"/>
      <c r="X10" s="35"/>
      <c r="Y10" s="35"/>
      <c r="Z10" s="35"/>
      <c r="AA10" s="35"/>
      <c r="AB10" s="35"/>
      <c r="AC10" s="35"/>
      <c r="AD10" s="35"/>
      <c r="AE10" s="35"/>
    </row>
    <row r="11" spans="1:46" s="2" customFormat="1" ht="12" customHeight="1">
      <c r="A11" s="35"/>
      <c r="B11" s="40"/>
      <c r="C11" s="35"/>
      <c r="D11" s="102" t="s">
        <v>20</v>
      </c>
      <c r="E11" s="35"/>
      <c r="F11" s="104" t="s">
        <v>21</v>
      </c>
      <c r="G11" s="35"/>
      <c r="H11" s="35"/>
      <c r="I11" s="102" t="s">
        <v>22</v>
      </c>
      <c r="J11" s="104" t="s">
        <v>21</v>
      </c>
      <c r="K11" s="35"/>
      <c r="L11" s="103"/>
      <c r="S11" s="35"/>
      <c r="T11" s="35"/>
      <c r="U11" s="35"/>
      <c r="V11" s="35"/>
      <c r="W11" s="35"/>
      <c r="X11" s="35"/>
      <c r="Y11" s="35"/>
      <c r="Z11" s="35"/>
      <c r="AA11" s="35"/>
      <c r="AB11" s="35"/>
      <c r="AC11" s="35"/>
      <c r="AD11" s="35"/>
      <c r="AE11" s="35"/>
    </row>
    <row r="12" spans="1:46" s="2" customFormat="1" ht="12" customHeight="1">
      <c r="A12" s="35"/>
      <c r="B12" s="40"/>
      <c r="C12" s="35"/>
      <c r="D12" s="102" t="s">
        <v>23</v>
      </c>
      <c r="E12" s="35"/>
      <c r="F12" s="104" t="s">
        <v>24</v>
      </c>
      <c r="G12" s="35"/>
      <c r="H12" s="35"/>
      <c r="I12" s="102" t="s">
        <v>25</v>
      </c>
      <c r="J12" s="105" t="str">
        <f>'Rekapitulace stavby'!AN8</f>
        <v>28. 8. 2020</v>
      </c>
      <c r="K12" s="35"/>
      <c r="L12" s="103"/>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103"/>
      <c r="S13" s="35"/>
      <c r="T13" s="35"/>
      <c r="U13" s="35"/>
      <c r="V13" s="35"/>
      <c r="W13" s="35"/>
      <c r="X13" s="35"/>
      <c r="Y13" s="35"/>
      <c r="Z13" s="35"/>
      <c r="AA13" s="35"/>
      <c r="AB13" s="35"/>
      <c r="AC13" s="35"/>
      <c r="AD13" s="35"/>
      <c r="AE13" s="35"/>
    </row>
    <row r="14" spans="1:46" s="2" customFormat="1" ht="12" customHeight="1">
      <c r="A14" s="35"/>
      <c r="B14" s="40"/>
      <c r="C14" s="35"/>
      <c r="D14" s="102" t="s">
        <v>29</v>
      </c>
      <c r="E14" s="35"/>
      <c r="F14" s="35"/>
      <c r="G14" s="35"/>
      <c r="H14" s="35"/>
      <c r="I14" s="102" t="s">
        <v>30</v>
      </c>
      <c r="J14" s="104" t="s">
        <v>21</v>
      </c>
      <c r="K14" s="35"/>
      <c r="L14" s="103"/>
      <c r="S14" s="35"/>
      <c r="T14" s="35"/>
      <c r="U14" s="35"/>
      <c r="V14" s="35"/>
      <c r="W14" s="35"/>
      <c r="X14" s="35"/>
      <c r="Y14" s="35"/>
      <c r="Z14" s="35"/>
      <c r="AA14" s="35"/>
      <c r="AB14" s="35"/>
      <c r="AC14" s="35"/>
      <c r="AD14" s="35"/>
      <c r="AE14" s="35"/>
    </row>
    <row r="15" spans="1:46" s="2" customFormat="1" ht="18" customHeight="1">
      <c r="A15" s="35"/>
      <c r="B15" s="40"/>
      <c r="C15" s="35"/>
      <c r="D15" s="35"/>
      <c r="E15" s="104" t="s">
        <v>31</v>
      </c>
      <c r="F15" s="35"/>
      <c r="G15" s="35"/>
      <c r="H15" s="35"/>
      <c r="I15" s="102" t="s">
        <v>32</v>
      </c>
      <c r="J15" s="104" t="s">
        <v>21</v>
      </c>
      <c r="K15" s="35"/>
      <c r="L15" s="103"/>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103"/>
      <c r="S16" s="35"/>
      <c r="T16" s="35"/>
      <c r="U16" s="35"/>
      <c r="V16" s="35"/>
      <c r="W16" s="35"/>
      <c r="X16" s="35"/>
      <c r="Y16" s="35"/>
      <c r="Z16" s="35"/>
      <c r="AA16" s="35"/>
      <c r="AB16" s="35"/>
      <c r="AC16" s="35"/>
      <c r="AD16" s="35"/>
      <c r="AE16" s="35"/>
    </row>
    <row r="17" spans="1:31" s="2" customFormat="1" ht="12" customHeight="1">
      <c r="A17" s="35"/>
      <c r="B17" s="40"/>
      <c r="C17" s="35"/>
      <c r="D17" s="102" t="s">
        <v>33</v>
      </c>
      <c r="E17" s="35"/>
      <c r="F17" s="35"/>
      <c r="G17" s="35"/>
      <c r="H17" s="35"/>
      <c r="I17" s="102" t="s">
        <v>30</v>
      </c>
      <c r="J17" s="31" t="str">
        <f>'Rekapitulace stavby'!AN13</f>
        <v>Vyplň údaj</v>
      </c>
      <c r="K17" s="35"/>
      <c r="L17" s="103"/>
      <c r="S17" s="35"/>
      <c r="T17" s="35"/>
      <c r="U17" s="35"/>
      <c r="V17" s="35"/>
      <c r="W17" s="35"/>
      <c r="X17" s="35"/>
      <c r="Y17" s="35"/>
      <c r="Z17" s="35"/>
      <c r="AA17" s="35"/>
      <c r="AB17" s="35"/>
      <c r="AC17" s="35"/>
      <c r="AD17" s="35"/>
      <c r="AE17" s="35"/>
    </row>
    <row r="18" spans="1:31" s="2" customFormat="1" ht="18" customHeight="1">
      <c r="A18" s="35"/>
      <c r="B18" s="40"/>
      <c r="C18" s="35"/>
      <c r="D18" s="35"/>
      <c r="E18" s="362" t="str">
        <f>'Rekapitulace stavby'!E14</f>
        <v>Vyplň údaj</v>
      </c>
      <c r="F18" s="363"/>
      <c r="G18" s="363"/>
      <c r="H18" s="363"/>
      <c r="I18" s="102" t="s">
        <v>32</v>
      </c>
      <c r="J18" s="31" t="str">
        <f>'Rekapitulace stavby'!AN14</f>
        <v>Vyplň údaj</v>
      </c>
      <c r="K18" s="35"/>
      <c r="L18" s="103"/>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3"/>
      <c r="S19" s="35"/>
      <c r="T19" s="35"/>
      <c r="U19" s="35"/>
      <c r="V19" s="35"/>
      <c r="W19" s="35"/>
      <c r="X19" s="35"/>
      <c r="Y19" s="35"/>
      <c r="Z19" s="35"/>
      <c r="AA19" s="35"/>
      <c r="AB19" s="35"/>
      <c r="AC19" s="35"/>
      <c r="AD19" s="35"/>
      <c r="AE19" s="35"/>
    </row>
    <row r="20" spans="1:31" s="2" customFormat="1" ht="12" customHeight="1">
      <c r="A20" s="35"/>
      <c r="B20" s="40"/>
      <c r="C20" s="35"/>
      <c r="D20" s="102" t="s">
        <v>35</v>
      </c>
      <c r="E20" s="35"/>
      <c r="F20" s="35"/>
      <c r="G20" s="35"/>
      <c r="H20" s="35"/>
      <c r="I20" s="102" t="s">
        <v>30</v>
      </c>
      <c r="J20" s="104" t="s">
        <v>36</v>
      </c>
      <c r="K20" s="35"/>
      <c r="L20" s="103"/>
      <c r="S20" s="35"/>
      <c r="T20" s="35"/>
      <c r="U20" s="35"/>
      <c r="V20" s="35"/>
      <c r="W20" s="35"/>
      <c r="X20" s="35"/>
      <c r="Y20" s="35"/>
      <c r="Z20" s="35"/>
      <c r="AA20" s="35"/>
      <c r="AB20" s="35"/>
      <c r="AC20" s="35"/>
      <c r="AD20" s="35"/>
      <c r="AE20" s="35"/>
    </row>
    <row r="21" spans="1:31" s="2" customFormat="1" ht="18" customHeight="1">
      <c r="A21" s="35"/>
      <c r="B21" s="40"/>
      <c r="C21" s="35"/>
      <c r="D21" s="35"/>
      <c r="E21" s="104" t="s">
        <v>37</v>
      </c>
      <c r="F21" s="35"/>
      <c r="G21" s="35"/>
      <c r="H21" s="35"/>
      <c r="I21" s="102" t="s">
        <v>32</v>
      </c>
      <c r="J21" s="104" t="s">
        <v>21</v>
      </c>
      <c r="K21" s="35"/>
      <c r="L21" s="103"/>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3"/>
      <c r="S22" s="35"/>
      <c r="T22" s="35"/>
      <c r="U22" s="35"/>
      <c r="V22" s="35"/>
      <c r="W22" s="35"/>
      <c r="X22" s="35"/>
      <c r="Y22" s="35"/>
      <c r="Z22" s="35"/>
      <c r="AA22" s="35"/>
      <c r="AB22" s="35"/>
      <c r="AC22" s="35"/>
      <c r="AD22" s="35"/>
      <c r="AE22" s="35"/>
    </row>
    <row r="23" spans="1:31" s="2" customFormat="1" ht="12" customHeight="1">
      <c r="A23" s="35"/>
      <c r="B23" s="40"/>
      <c r="C23" s="35"/>
      <c r="D23" s="102" t="s">
        <v>39</v>
      </c>
      <c r="E23" s="35"/>
      <c r="F23" s="35"/>
      <c r="G23" s="35"/>
      <c r="H23" s="35"/>
      <c r="I23" s="102" t="s">
        <v>30</v>
      </c>
      <c r="J23" s="104" t="s">
        <v>40</v>
      </c>
      <c r="K23" s="35"/>
      <c r="L23" s="103"/>
      <c r="S23" s="35"/>
      <c r="T23" s="35"/>
      <c r="U23" s="35"/>
      <c r="V23" s="35"/>
      <c r="W23" s="35"/>
      <c r="X23" s="35"/>
      <c r="Y23" s="35"/>
      <c r="Z23" s="35"/>
      <c r="AA23" s="35"/>
      <c r="AB23" s="35"/>
      <c r="AC23" s="35"/>
      <c r="AD23" s="35"/>
      <c r="AE23" s="35"/>
    </row>
    <row r="24" spans="1:31" s="2" customFormat="1" ht="18" customHeight="1">
      <c r="A24" s="35"/>
      <c r="B24" s="40"/>
      <c r="C24" s="35"/>
      <c r="D24" s="35"/>
      <c r="E24" s="104" t="s">
        <v>41</v>
      </c>
      <c r="F24" s="35"/>
      <c r="G24" s="35"/>
      <c r="H24" s="35"/>
      <c r="I24" s="102" t="s">
        <v>32</v>
      </c>
      <c r="J24" s="104" t="s">
        <v>21</v>
      </c>
      <c r="K24" s="35"/>
      <c r="L24" s="103"/>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3"/>
      <c r="S25" s="35"/>
      <c r="T25" s="35"/>
      <c r="U25" s="35"/>
      <c r="V25" s="35"/>
      <c r="W25" s="35"/>
      <c r="X25" s="35"/>
      <c r="Y25" s="35"/>
      <c r="Z25" s="35"/>
      <c r="AA25" s="35"/>
      <c r="AB25" s="35"/>
      <c r="AC25" s="35"/>
      <c r="AD25" s="35"/>
      <c r="AE25" s="35"/>
    </row>
    <row r="26" spans="1:31" s="2" customFormat="1" ht="12" customHeight="1">
      <c r="A26" s="35"/>
      <c r="B26" s="40"/>
      <c r="C26" s="35"/>
      <c r="D26" s="102" t="s">
        <v>42</v>
      </c>
      <c r="E26" s="35"/>
      <c r="F26" s="35"/>
      <c r="G26" s="35"/>
      <c r="H26" s="35"/>
      <c r="I26" s="35"/>
      <c r="J26" s="35"/>
      <c r="K26" s="35"/>
      <c r="L26" s="103"/>
      <c r="S26" s="35"/>
      <c r="T26" s="35"/>
      <c r="U26" s="35"/>
      <c r="V26" s="35"/>
      <c r="W26" s="35"/>
      <c r="X26" s="35"/>
      <c r="Y26" s="35"/>
      <c r="Z26" s="35"/>
      <c r="AA26" s="35"/>
      <c r="AB26" s="35"/>
      <c r="AC26" s="35"/>
      <c r="AD26" s="35"/>
      <c r="AE26" s="35"/>
    </row>
    <row r="27" spans="1:31" s="8" customFormat="1" ht="83.25" customHeight="1">
      <c r="A27" s="106"/>
      <c r="B27" s="107"/>
      <c r="C27" s="106"/>
      <c r="D27" s="106"/>
      <c r="E27" s="364" t="s">
        <v>43</v>
      </c>
      <c r="F27" s="364"/>
      <c r="G27" s="364"/>
      <c r="H27" s="364"/>
      <c r="I27" s="106"/>
      <c r="J27" s="106"/>
      <c r="K27" s="106"/>
      <c r="L27" s="108"/>
      <c r="S27" s="106"/>
      <c r="T27" s="106"/>
      <c r="U27" s="106"/>
      <c r="V27" s="106"/>
      <c r="W27" s="106"/>
      <c r="X27" s="106"/>
      <c r="Y27" s="106"/>
      <c r="Z27" s="106"/>
      <c r="AA27" s="106"/>
      <c r="AB27" s="106"/>
      <c r="AC27" s="106"/>
      <c r="AD27" s="106"/>
      <c r="AE27" s="106"/>
    </row>
    <row r="28" spans="1:31" s="2" customFormat="1" ht="6.95" customHeight="1">
      <c r="A28" s="35"/>
      <c r="B28" s="40"/>
      <c r="C28" s="35"/>
      <c r="D28" s="35"/>
      <c r="E28" s="35"/>
      <c r="F28" s="35"/>
      <c r="G28" s="35"/>
      <c r="H28" s="35"/>
      <c r="I28" s="35"/>
      <c r="J28" s="35"/>
      <c r="K28" s="35"/>
      <c r="L28" s="103"/>
      <c r="S28" s="35"/>
      <c r="T28" s="35"/>
      <c r="U28" s="35"/>
      <c r="V28" s="35"/>
      <c r="W28" s="35"/>
      <c r="X28" s="35"/>
      <c r="Y28" s="35"/>
      <c r="Z28" s="35"/>
      <c r="AA28" s="35"/>
      <c r="AB28" s="35"/>
      <c r="AC28" s="35"/>
      <c r="AD28" s="35"/>
      <c r="AE28" s="35"/>
    </row>
    <row r="29" spans="1:31" s="2" customFormat="1" ht="6.95" customHeight="1">
      <c r="A29" s="35"/>
      <c r="B29" s="40"/>
      <c r="C29" s="35"/>
      <c r="D29" s="109"/>
      <c r="E29" s="109"/>
      <c r="F29" s="109"/>
      <c r="G29" s="109"/>
      <c r="H29" s="109"/>
      <c r="I29" s="109"/>
      <c r="J29" s="109"/>
      <c r="K29" s="109"/>
      <c r="L29" s="103"/>
      <c r="S29" s="35"/>
      <c r="T29" s="35"/>
      <c r="U29" s="35"/>
      <c r="V29" s="35"/>
      <c r="W29" s="35"/>
      <c r="X29" s="35"/>
      <c r="Y29" s="35"/>
      <c r="Z29" s="35"/>
      <c r="AA29" s="35"/>
      <c r="AB29" s="35"/>
      <c r="AC29" s="35"/>
      <c r="AD29" s="35"/>
      <c r="AE29" s="35"/>
    </row>
    <row r="30" spans="1:31" s="2" customFormat="1" ht="25.35" customHeight="1">
      <c r="A30" s="35"/>
      <c r="B30" s="40"/>
      <c r="C30" s="35"/>
      <c r="D30" s="110" t="s">
        <v>44</v>
      </c>
      <c r="E30" s="35"/>
      <c r="F30" s="35"/>
      <c r="G30" s="35"/>
      <c r="H30" s="35"/>
      <c r="I30" s="35"/>
      <c r="J30" s="111">
        <f>ROUND(J105, 0)</f>
        <v>0</v>
      </c>
      <c r="K30" s="35"/>
      <c r="L30" s="103"/>
      <c r="S30" s="35"/>
      <c r="T30" s="35"/>
      <c r="U30" s="35"/>
      <c r="V30" s="35"/>
      <c r="W30" s="35"/>
      <c r="X30" s="35"/>
      <c r="Y30" s="35"/>
      <c r="Z30" s="35"/>
      <c r="AA30" s="35"/>
      <c r="AB30" s="35"/>
      <c r="AC30" s="35"/>
      <c r="AD30" s="35"/>
      <c r="AE30" s="35"/>
    </row>
    <row r="31" spans="1:31" s="2" customFormat="1" ht="6.95" customHeight="1">
      <c r="A31" s="35"/>
      <c r="B31" s="40"/>
      <c r="C31" s="35"/>
      <c r="D31" s="109"/>
      <c r="E31" s="109"/>
      <c r="F31" s="109"/>
      <c r="G31" s="109"/>
      <c r="H31" s="109"/>
      <c r="I31" s="109"/>
      <c r="J31" s="109"/>
      <c r="K31" s="109"/>
      <c r="L31" s="103"/>
      <c r="S31" s="35"/>
      <c r="T31" s="35"/>
      <c r="U31" s="35"/>
      <c r="V31" s="35"/>
      <c r="W31" s="35"/>
      <c r="X31" s="35"/>
      <c r="Y31" s="35"/>
      <c r="Z31" s="35"/>
      <c r="AA31" s="35"/>
      <c r="AB31" s="35"/>
      <c r="AC31" s="35"/>
      <c r="AD31" s="35"/>
      <c r="AE31" s="35"/>
    </row>
    <row r="32" spans="1:31" s="2" customFormat="1" ht="14.45" customHeight="1">
      <c r="A32" s="35"/>
      <c r="B32" s="40"/>
      <c r="C32" s="35"/>
      <c r="D32" s="35"/>
      <c r="E32" s="35"/>
      <c r="F32" s="112" t="s">
        <v>46</v>
      </c>
      <c r="G32" s="35"/>
      <c r="H32" s="35"/>
      <c r="I32" s="112" t="s">
        <v>45</v>
      </c>
      <c r="J32" s="112" t="s">
        <v>47</v>
      </c>
      <c r="K32" s="35"/>
      <c r="L32" s="103"/>
      <c r="S32" s="35"/>
      <c r="T32" s="35"/>
      <c r="U32" s="35"/>
      <c r="V32" s="35"/>
      <c r="W32" s="35"/>
      <c r="X32" s="35"/>
      <c r="Y32" s="35"/>
      <c r="Z32" s="35"/>
      <c r="AA32" s="35"/>
      <c r="AB32" s="35"/>
      <c r="AC32" s="35"/>
      <c r="AD32" s="35"/>
      <c r="AE32" s="35"/>
    </row>
    <row r="33" spans="1:31" s="2" customFormat="1" ht="14.45" customHeight="1">
      <c r="A33" s="35"/>
      <c r="B33" s="40"/>
      <c r="C33" s="35"/>
      <c r="D33" s="113" t="s">
        <v>48</v>
      </c>
      <c r="E33" s="102" t="s">
        <v>49</v>
      </c>
      <c r="F33" s="114">
        <f>ROUND((SUM(BE105:BE622)),  0)</f>
        <v>0</v>
      </c>
      <c r="G33" s="35"/>
      <c r="H33" s="35"/>
      <c r="I33" s="115">
        <v>0.21</v>
      </c>
      <c r="J33" s="114">
        <f>ROUND(((SUM(BE105:BE622))*I33),  0)</f>
        <v>0</v>
      </c>
      <c r="K33" s="35"/>
      <c r="L33" s="103"/>
      <c r="S33" s="35"/>
      <c r="T33" s="35"/>
      <c r="U33" s="35"/>
      <c r="V33" s="35"/>
      <c r="W33" s="35"/>
      <c r="X33" s="35"/>
      <c r="Y33" s="35"/>
      <c r="Z33" s="35"/>
      <c r="AA33" s="35"/>
      <c r="AB33" s="35"/>
      <c r="AC33" s="35"/>
      <c r="AD33" s="35"/>
      <c r="AE33" s="35"/>
    </row>
    <row r="34" spans="1:31" s="2" customFormat="1" ht="14.45" customHeight="1">
      <c r="A34" s="35"/>
      <c r="B34" s="40"/>
      <c r="C34" s="35"/>
      <c r="D34" s="35"/>
      <c r="E34" s="102" t="s">
        <v>50</v>
      </c>
      <c r="F34" s="114">
        <f>ROUND((SUM(BF105:BF622)),  0)</f>
        <v>0</v>
      </c>
      <c r="G34" s="35"/>
      <c r="H34" s="35"/>
      <c r="I34" s="115">
        <v>0.15</v>
      </c>
      <c r="J34" s="114">
        <f>ROUND(((SUM(BF105:BF622))*I34),  0)</f>
        <v>0</v>
      </c>
      <c r="K34" s="35"/>
      <c r="L34" s="103"/>
      <c r="S34" s="35"/>
      <c r="T34" s="35"/>
      <c r="U34" s="35"/>
      <c r="V34" s="35"/>
      <c r="W34" s="35"/>
      <c r="X34" s="35"/>
      <c r="Y34" s="35"/>
      <c r="Z34" s="35"/>
      <c r="AA34" s="35"/>
      <c r="AB34" s="35"/>
      <c r="AC34" s="35"/>
      <c r="AD34" s="35"/>
      <c r="AE34" s="35"/>
    </row>
    <row r="35" spans="1:31" s="2" customFormat="1" ht="14.45" hidden="1" customHeight="1">
      <c r="A35" s="35"/>
      <c r="B35" s="40"/>
      <c r="C35" s="35"/>
      <c r="D35" s="35"/>
      <c r="E35" s="102" t="s">
        <v>51</v>
      </c>
      <c r="F35" s="114">
        <f>ROUND((SUM(BG105:BG622)),  0)</f>
        <v>0</v>
      </c>
      <c r="G35" s="35"/>
      <c r="H35" s="35"/>
      <c r="I35" s="115">
        <v>0.21</v>
      </c>
      <c r="J35" s="114">
        <f>0</f>
        <v>0</v>
      </c>
      <c r="K35" s="35"/>
      <c r="L35" s="103"/>
      <c r="S35" s="35"/>
      <c r="T35" s="35"/>
      <c r="U35" s="35"/>
      <c r="V35" s="35"/>
      <c r="W35" s="35"/>
      <c r="X35" s="35"/>
      <c r="Y35" s="35"/>
      <c r="Z35" s="35"/>
      <c r="AA35" s="35"/>
      <c r="AB35" s="35"/>
      <c r="AC35" s="35"/>
      <c r="AD35" s="35"/>
      <c r="AE35" s="35"/>
    </row>
    <row r="36" spans="1:31" s="2" customFormat="1" ht="14.45" hidden="1" customHeight="1">
      <c r="A36" s="35"/>
      <c r="B36" s="40"/>
      <c r="C36" s="35"/>
      <c r="D36" s="35"/>
      <c r="E36" s="102" t="s">
        <v>52</v>
      </c>
      <c r="F36" s="114">
        <f>ROUND((SUM(BH105:BH622)),  0)</f>
        <v>0</v>
      </c>
      <c r="G36" s="35"/>
      <c r="H36" s="35"/>
      <c r="I36" s="115">
        <v>0.15</v>
      </c>
      <c r="J36" s="114">
        <f>0</f>
        <v>0</v>
      </c>
      <c r="K36" s="35"/>
      <c r="L36" s="103"/>
      <c r="S36" s="35"/>
      <c r="T36" s="35"/>
      <c r="U36" s="35"/>
      <c r="V36" s="35"/>
      <c r="W36" s="35"/>
      <c r="X36" s="35"/>
      <c r="Y36" s="35"/>
      <c r="Z36" s="35"/>
      <c r="AA36" s="35"/>
      <c r="AB36" s="35"/>
      <c r="AC36" s="35"/>
      <c r="AD36" s="35"/>
      <c r="AE36" s="35"/>
    </row>
    <row r="37" spans="1:31" s="2" customFormat="1" ht="14.45" hidden="1" customHeight="1">
      <c r="A37" s="35"/>
      <c r="B37" s="40"/>
      <c r="C37" s="35"/>
      <c r="D37" s="35"/>
      <c r="E37" s="102" t="s">
        <v>53</v>
      </c>
      <c r="F37" s="114">
        <f>ROUND((SUM(BI105:BI622)),  0)</f>
        <v>0</v>
      </c>
      <c r="G37" s="35"/>
      <c r="H37" s="35"/>
      <c r="I37" s="115">
        <v>0</v>
      </c>
      <c r="J37" s="114">
        <f>0</f>
        <v>0</v>
      </c>
      <c r="K37" s="35"/>
      <c r="L37" s="103"/>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3"/>
      <c r="S38" s="35"/>
      <c r="T38" s="35"/>
      <c r="U38" s="35"/>
      <c r="V38" s="35"/>
      <c r="W38" s="35"/>
      <c r="X38" s="35"/>
      <c r="Y38" s="35"/>
      <c r="Z38" s="35"/>
      <c r="AA38" s="35"/>
      <c r="AB38" s="35"/>
      <c r="AC38" s="35"/>
      <c r="AD38" s="35"/>
      <c r="AE38" s="35"/>
    </row>
    <row r="39" spans="1:31" s="2" customFormat="1" ht="25.35" customHeight="1">
      <c r="A39" s="35"/>
      <c r="B39" s="40"/>
      <c r="C39" s="116"/>
      <c r="D39" s="117" t="s">
        <v>54</v>
      </c>
      <c r="E39" s="118"/>
      <c r="F39" s="118"/>
      <c r="G39" s="119" t="s">
        <v>55</v>
      </c>
      <c r="H39" s="120" t="s">
        <v>56</v>
      </c>
      <c r="I39" s="118"/>
      <c r="J39" s="121">
        <f>SUM(J30:J37)</f>
        <v>0</v>
      </c>
      <c r="K39" s="122"/>
      <c r="L39" s="103"/>
      <c r="S39" s="35"/>
      <c r="T39" s="35"/>
      <c r="U39" s="35"/>
      <c r="V39" s="35"/>
      <c r="W39" s="35"/>
      <c r="X39" s="35"/>
      <c r="Y39" s="35"/>
      <c r="Z39" s="35"/>
      <c r="AA39" s="35"/>
      <c r="AB39" s="35"/>
      <c r="AC39" s="35"/>
      <c r="AD39" s="35"/>
      <c r="AE39" s="35"/>
    </row>
    <row r="40" spans="1:31" s="2" customFormat="1" ht="14.45" customHeight="1">
      <c r="A40" s="35"/>
      <c r="B40" s="123"/>
      <c r="C40" s="124"/>
      <c r="D40" s="124"/>
      <c r="E40" s="124"/>
      <c r="F40" s="124"/>
      <c r="G40" s="124"/>
      <c r="H40" s="124"/>
      <c r="I40" s="124"/>
      <c r="J40" s="124"/>
      <c r="K40" s="124"/>
      <c r="L40" s="103"/>
      <c r="S40" s="35"/>
      <c r="T40" s="35"/>
      <c r="U40" s="35"/>
      <c r="V40" s="35"/>
      <c r="W40" s="35"/>
      <c r="X40" s="35"/>
      <c r="Y40" s="35"/>
      <c r="Z40" s="35"/>
      <c r="AA40" s="35"/>
      <c r="AB40" s="35"/>
      <c r="AC40" s="35"/>
      <c r="AD40" s="35"/>
      <c r="AE40" s="35"/>
    </row>
    <row r="44" spans="1:31" s="2" customFormat="1" ht="6.95" customHeight="1">
      <c r="A44" s="35"/>
      <c r="B44" s="125"/>
      <c r="C44" s="126"/>
      <c r="D44" s="126"/>
      <c r="E44" s="126"/>
      <c r="F44" s="126"/>
      <c r="G44" s="126"/>
      <c r="H44" s="126"/>
      <c r="I44" s="126"/>
      <c r="J44" s="126"/>
      <c r="K44" s="126"/>
      <c r="L44" s="103"/>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37"/>
      <c r="J45" s="37"/>
      <c r="K45" s="37"/>
      <c r="L45" s="103"/>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3"/>
      <c r="S46" s="35"/>
      <c r="T46" s="35"/>
      <c r="U46" s="35"/>
      <c r="V46" s="35"/>
      <c r="W46" s="35"/>
      <c r="X46" s="35"/>
      <c r="Y46" s="35"/>
      <c r="Z46" s="35"/>
      <c r="AA46" s="35"/>
      <c r="AB46" s="35"/>
      <c r="AC46" s="35"/>
      <c r="AD46" s="35"/>
      <c r="AE46" s="35"/>
    </row>
    <row r="47" spans="1:31" s="2" customFormat="1" ht="12" customHeight="1">
      <c r="A47" s="35"/>
      <c r="B47" s="36"/>
      <c r="C47" s="30" t="s">
        <v>17</v>
      </c>
      <c r="D47" s="37"/>
      <c r="E47" s="37"/>
      <c r="F47" s="37"/>
      <c r="G47" s="37"/>
      <c r="H47" s="37"/>
      <c r="I47" s="37"/>
      <c r="J47" s="37"/>
      <c r="K47" s="37"/>
      <c r="L47" s="103"/>
      <c r="S47" s="35"/>
      <c r="T47" s="35"/>
      <c r="U47" s="35"/>
      <c r="V47" s="35"/>
      <c r="W47" s="35"/>
      <c r="X47" s="35"/>
      <c r="Y47" s="35"/>
      <c r="Z47" s="35"/>
      <c r="AA47" s="35"/>
      <c r="AB47" s="35"/>
      <c r="AC47" s="35"/>
      <c r="AD47" s="35"/>
      <c r="AE47" s="35"/>
    </row>
    <row r="48" spans="1:31" s="2" customFormat="1" ht="16.5" customHeight="1">
      <c r="A48" s="35"/>
      <c r="B48" s="36"/>
      <c r="C48" s="37"/>
      <c r="D48" s="37"/>
      <c r="E48" s="356" t="str">
        <f>E7</f>
        <v>BD Dačice</v>
      </c>
      <c r="F48" s="357"/>
      <c r="G48" s="357"/>
      <c r="H48" s="357"/>
      <c r="I48" s="37"/>
      <c r="J48" s="37"/>
      <c r="K48" s="37"/>
      <c r="L48" s="103"/>
      <c r="S48" s="35"/>
      <c r="T48" s="35"/>
      <c r="U48" s="35"/>
      <c r="V48" s="35"/>
      <c r="W48" s="35"/>
      <c r="X48" s="35"/>
      <c r="Y48" s="35"/>
      <c r="Z48" s="35"/>
      <c r="AA48" s="35"/>
      <c r="AB48" s="35"/>
      <c r="AC48" s="35"/>
      <c r="AD48" s="35"/>
      <c r="AE48" s="35"/>
    </row>
    <row r="49" spans="1:47" s="2" customFormat="1" ht="12" customHeight="1">
      <c r="A49" s="35"/>
      <c r="B49" s="36"/>
      <c r="C49" s="30" t="s">
        <v>88</v>
      </c>
      <c r="D49" s="37"/>
      <c r="E49" s="37"/>
      <c r="F49" s="37"/>
      <c r="G49" s="37"/>
      <c r="H49" s="37"/>
      <c r="I49" s="37"/>
      <c r="J49" s="37"/>
      <c r="K49" s="37"/>
      <c r="L49" s="103"/>
      <c r="S49" s="35"/>
      <c r="T49" s="35"/>
      <c r="U49" s="35"/>
      <c r="V49" s="35"/>
      <c r="W49" s="35"/>
      <c r="X49" s="35"/>
      <c r="Y49" s="35"/>
      <c r="Z49" s="35"/>
      <c r="AA49" s="35"/>
      <c r="AB49" s="35"/>
      <c r="AC49" s="35"/>
      <c r="AD49" s="35"/>
      <c r="AE49" s="35"/>
    </row>
    <row r="50" spans="1:47" s="2" customFormat="1" ht="16.5" customHeight="1">
      <c r="A50" s="35"/>
      <c r="B50" s="36"/>
      <c r="C50" s="37"/>
      <c r="D50" s="37"/>
      <c r="E50" s="340" t="str">
        <f>E9</f>
        <v>02 - Bytový dům Bratrská 303, Dačice - zateplení domu</v>
      </c>
      <c r="F50" s="355"/>
      <c r="G50" s="355"/>
      <c r="H50" s="355"/>
      <c r="I50" s="37"/>
      <c r="J50" s="37"/>
      <c r="K50" s="37"/>
      <c r="L50" s="103"/>
      <c r="S50" s="35"/>
      <c r="T50" s="35"/>
      <c r="U50" s="35"/>
      <c r="V50" s="35"/>
      <c r="W50" s="35"/>
      <c r="X50" s="35"/>
      <c r="Y50" s="35"/>
      <c r="Z50" s="35"/>
      <c r="AA50" s="35"/>
      <c r="AB50" s="35"/>
      <c r="AC50" s="35"/>
      <c r="AD50" s="35"/>
      <c r="AE50" s="35"/>
    </row>
    <row r="51" spans="1:47" s="2" customFormat="1" ht="6.95" customHeight="1">
      <c r="A51" s="35"/>
      <c r="B51" s="36"/>
      <c r="C51" s="37"/>
      <c r="D51" s="37"/>
      <c r="E51" s="37"/>
      <c r="F51" s="37"/>
      <c r="G51" s="37"/>
      <c r="H51" s="37"/>
      <c r="I51" s="37"/>
      <c r="J51" s="37"/>
      <c r="K51" s="37"/>
      <c r="L51" s="103"/>
      <c r="S51" s="35"/>
      <c r="T51" s="35"/>
      <c r="U51" s="35"/>
      <c r="V51" s="35"/>
      <c r="W51" s="35"/>
      <c r="X51" s="35"/>
      <c r="Y51" s="35"/>
      <c r="Z51" s="35"/>
      <c r="AA51" s="35"/>
      <c r="AB51" s="35"/>
      <c r="AC51" s="35"/>
      <c r="AD51" s="35"/>
      <c r="AE51" s="35"/>
    </row>
    <row r="52" spans="1:47" s="2" customFormat="1" ht="12" customHeight="1">
      <c r="A52" s="35"/>
      <c r="B52" s="36"/>
      <c r="C52" s="30" t="s">
        <v>23</v>
      </c>
      <c r="D52" s="37"/>
      <c r="E52" s="37"/>
      <c r="F52" s="28" t="str">
        <f>F12</f>
        <v>Dačice</v>
      </c>
      <c r="G52" s="37"/>
      <c r="H52" s="37"/>
      <c r="I52" s="30" t="s">
        <v>25</v>
      </c>
      <c r="J52" s="60" t="str">
        <f>IF(J12="","",J12)</f>
        <v>28. 8. 2020</v>
      </c>
      <c r="K52" s="37"/>
      <c r="L52" s="103"/>
      <c r="S52" s="35"/>
      <c r="T52" s="35"/>
      <c r="U52" s="35"/>
      <c r="V52" s="35"/>
      <c r="W52" s="35"/>
      <c r="X52" s="35"/>
      <c r="Y52" s="35"/>
      <c r="Z52" s="35"/>
      <c r="AA52" s="35"/>
      <c r="AB52" s="35"/>
      <c r="AC52" s="35"/>
      <c r="AD52" s="35"/>
      <c r="AE52" s="35"/>
    </row>
    <row r="53" spans="1:47" s="2" customFormat="1" ht="6.95" customHeight="1">
      <c r="A53" s="35"/>
      <c r="B53" s="36"/>
      <c r="C53" s="37"/>
      <c r="D53" s="37"/>
      <c r="E53" s="37"/>
      <c r="F53" s="37"/>
      <c r="G53" s="37"/>
      <c r="H53" s="37"/>
      <c r="I53" s="37"/>
      <c r="J53" s="37"/>
      <c r="K53" s="37"/>
      <c r="L53" s="103"/>
      <c r="S53" s="35"/>
      <c r="T53" s="35"/>
      <c r="U53" s="35"/>
      <c r="V53" s="35"/>
      <c r="W53" s="35"/>
      <c r="X53" s="35"/>
      <c r="Y53" s="35"/>
      <c r="Z53" s="35"/>
      <c r="AA53" s="35"/>
      <c r="AB53" s="35"/>
      <c r="AC53" s="35"/>
      <c r="AD53" s="35"/>
      <c r="AE53" s="35"/>
    </row>
    <row r="54" spans="1:47" s="2" customFormat="1" ht="25.7" customHeight="1">
      <c r="A54" s="35"/>
      <c r="B54" s="36"/>
      <c r="C54" s="30" t="s">
        <v>29</v>
      </c>
      <c r="D54" s="37"/>
      <c r="E54" s="37"/>
      <c r="F54" s="28" t="str">
        <f>E15</f>
        <v>Město Dačice, Krajířova 27, Dačice</v>
      </c>
      <c r="G54" s="37"/>
      <c r="H54" s="37"/>
      <c r="I54" s="30" t="s">
        <v>35</v>
      </c>
      <c r="J54" s="33" t="str">
        <f>E21</f>
        <v>Mgr.A. Miroslav Misař</v>
      </c>
      <c r="K54" s="37"/>
      <c r="L54" s="103"/>
      <c r="S54" s="35"/>
      <c r="T54" s="35"/>
      <c r="U54" s="35"/>
      <c r="V54" s="35"/>
      <c r="W54" s="35"/>
      <c r="X54" s="35"/>
      <c r="Y54" s="35"/>
      <c r="Z54" s="35"/>
      <c r="AA54" s="35"/>
      <c r="AB54" s="35"/>
      <c r="AC54" s="35"/>
      <c r="AD54" s="35"/>
      <c r="AE54" s="35"/>
    </row>
    <row r="55" spans="1:47" s="2" customFormat="1" ht="15.2" customHeight="1">
      <c r="A55" s="35"/>
      <c r="B55" s="36"/>
      <c r="C55" s="30" t="s">
        <v>33</v>
      </c>
      <c r="D55" s="37"/>
      <c r="E55" s="37"/>
      <c r="F55" s="28" t="str">
        <f>IF(E18="","",E18)</f>
        <v>Vyplň údaj</v>
      </c>
      <c r="G55" s="37"/>
      <c r="H55" s="37"/>
      <c r="I55" s="30" t="s">
        <v>39</v>
      </c>
      <c r="J55" s="33" t="str">
        <f>E24</f>
        <v>Martin Lang</v>
      </c>
      <c r="K55" s="37"/>
      <c r="L55" s="103"/>
      <c r="S55" s="35"/>
      <c r="T55" s="35"/>
      <c r="U55" s="35"/>
      <c r="V55" s="35"/>
      <c r="W55" s="35"/>
      <c r="X55" s="35"/>
      <c r="Y55" s="35"/>
      <c r="Z55" s="35"/>
      <c r="AA55" s="35"/>
      <c r="AB55" s="35"/>
      <c r="AC55" s="35"/>
      <c r="AD55" s="35"/>
      <c r="AE55" s="35"/>
    </row>
    <row r="56" spans="1:47" s="2" customFormat="1" ht="10.35" customHeight="1">
      <c r="A56" s="35"/>
      <c r="B56" s="36"/>
      <c r="C56" s="37"/>
      <c r="D56" s="37"/>
      <c r="E56" s="37"/>
      <c r="F56" s="37"/>
      <c r="G56" s="37"/>
      <c r="H56" s="37"/>
      <c r="I56" s="37"/>
      <c r="J56" s="37"/>
      <c r="K56" s="37"/>
      <c r="L56" s="103"/>
      <c r="S56" s="35"/>
      <c r="T56" s="35"/>
      <c r="U56" s="35"/>
      <c r="V56" s="35"/>
      <c r="W56" s="35"/>
      <c r="X56" s="35"/>
      <c r="Y56" s="35"/>
      <c r="Z56" s="35"/>
      <c r="AA56" s="35"/>
      <c r="AB56" s="35"/>
      <c r="AC56" s="35"/>
      <c r="AD56" s="35"/>
      <c r="AE56" s="35"/>
    </row>
    <row r="57" spans="1:47" s="2" customFormat="1" ht="29.25" customHeight="1">
      <c r="A57" s="35"/>
      <c r="B57" s="36"/>
      <c r="C57" s="127" t="s">
        <v>91</v>
      </c>
      <c r="D57" s="128"/>
      <c r="E57" s="128"/>
      <c r="F57" s="128"/>
      <c r="G57" s="128"/>
      <c r="H57" s="128"/>
      <c r="I57" s="128"/>
      <c r="J57" s="129" t="s">
        <v>92</v>
      </c>
      <c r="K57" s="128"/>
      <c r="L57" s="103"/>
      <c r="S57" s="35"/>
      <c r="T57" s="35"/>
      <c r="U57" s="35"/>
      <c r="V57" s="35"/>
      <c r="W57" s="35"/>
      <c r="X57" s="35"/>
      <c r="Y57" s="35"/>
      <c r="Z57" s="35"/>
      <c r="AA57" s="35"/>
      <c r="AB57" s="35"/>
      <c r="AC57" s="35"/>
      <c r="AD57" s="35"/>
      <c r="AE57" s="35"/>
    </row>
    <row r="58" spans="1:47" s="2" customFormat="1" ht="10.35" customHeight="1">
      <c r="A58" s="35"/>
      <c r="B58" s="36"/>
      <c r="C58" s="37"/>
      <c r="D58" s="37"/>
      <c r="E58" s="37"/>
      <c r="F58" s="37"/>
      <c r="G58" s="37"/>
      <c r="H58" s="37"/>
      <c r="I58" s="37"/>
      <c r="J58" s="37"/>
      <c r="K58" s="37"/>
      <c r="L58" s="103"/>
      <c r="S58" s="35"/>
      <c r="T58" s="35"/>
      <c r="U58" s="35"/>
      <c r="V58" s="35"/>
      <c r="W58" s="35"/>
      <c r="X58" s="35"/>
      <c r="Y58" s="35"/>
      <c r="Z58" s="35"/>
      <c r="AA58" s="35"/>
      <c r="AB58" s="35"/>
      <c r="AC58" s="35"/>
      <c r="AD58" s="35"/>
      <c r="AE58" s="35"/>
    </row>
    <row r="59" spans="1:47" s="2" customFormat="1" ht="22.9" customHeight="1">
      <c r="A59" s="35"/>
      <c r="B59" s="36"/>
      <c r="C59" s="130" t="s">
        <v>76</v>
      </c>
      <c r="D59" s="37"/>
      <c r="E59" s="37"/>
      <c r="F59" s="37"/>
      <c r="G59" s="37"/>
      <c r="H59" s="37"/>
      <c r="I59" s="37"/>
      <c r="J59" s="78">
        <f>J105</f>
        <v>0</v>
      </c>
      <c r="K59" s="37"/>
      <c r="L59" s="103"/>
      <c r="S59" s="35"/>
      <c r="T59" s="35"/>
      <c r="U59" s="35"/>
      <c r="V59" s="35"/>
      <c r="W59" s="35"/>
      <c r="X59" s="35"/>
      <c r="Y59" s="35"/>
      <c r="Z59" s="35"/>
      <c r="AA59" s="35"/>
      <c r="AB59" s="35"/>
      <c r="AC59" s="35"/>
      <c r="AD59" s="35"/>
      <c r="AE59" s="35"/>
      <c r="AU59" s="18" t="s">
        <v>93</v>
      </c>
    </row>
    <row r="60" spans="1:47" s="9" customFormat="1" ht="24.95" customHeight="1">
      <c r="B60" s="131"/>
      <c r="C60" s="132"/>
      <c r="D60" s="133" t="s">
        <v>94</v>
      </c>
      <c r="E60" s="134"/>
      <c r="F60" s="134"/>
      <c r="G60" s="134"/>
      <c r="H60" s="134"/>
      <c r="I60" s="134"/>
      <c r="J60" s="135">
        <f>J106</f>
        <v>0</v>
      </c>
      <c r="K60" s="132"/>
      <c r="L60" s="136"/>
    </row>
    <row r="61" spans="1:47" s="10" customFormat="1" ht="19.899999999999999" customHeight="1">
      <c r="B61" s="137"/>
      <c r="C61" s="138"/>
      <c r="D61" s="139" t="s">
        <v>95</v>
      </c>
      <c r="E61" s="140"/>
      <c r="F61" s="140"/>
      <c r="G61" s="140"/>
      <c r="H61" s="140"/>
      <c r="I61" s="140"/>
      <c r="J61" s="141">
        <f>J107</f>
        <v>0</v>
      </c>
      <c r="K61" s="138"/>
      <c r="L61" s="142"/>
    </row>
    <row r="62" spans="1:47" s="10" customFormat="1" ht="19.899999999999999" customHeight="1">
      <c r="B62" s="137"/>
      <c r="C62" s="138"/>
      <c r="D62" s="139" t="s">
        <v>96</v>
      </c>
      <c r="E62" s="140"/>
      <c r="F62" s="140"/>
      <c r="G62" s="140"/>
      <c r="H62" s="140"/>
      <c r="I62" s="140"/>
      <c r="J62" s="141">
        <f>J143</f>
        <v>0</v>
      </c>
      <c r="K62" s="138"/>
      <c r="L62" s="142"/>
    </row>
    <row r="63" spans="1:47" s="10" customFormat="1" ht="19.899999999999999" customHeight="1">
      <c r="B63" s="137"/>
      <c r="C63" s="138"/>
      <c r="D63" s="139" t="s">
        <v>97</v>
      </c>
      <c r="E63" s="140"/>
      <c r="F63" s="140"/>
      <c r="G63" s="140"/>
      <c r="H63" s="140"/>
      <c r="I63" s="140"/>
      <c r="J63" s="141">
        <f>J155</f>
        <v>0</v>
      </c>
      <c r="K63" s="138"/>
      <c r="L63" s="142"/>
    </row>
    <row r="64" spans="1:47" s="10" customFormat="1" ht="19.899999999999999" customHeight="1">
      <c r="B64" s="137"/>
      <c r="C64" s="138"/>
      <c r="D64" s="139" t="s">
        <v>98</v>
      </c>
      <c r="E64" s="140"/>
      <c r="F64" s="140"/>
      <c r="G64" s="140"/>
      <c r="H64" s="140"/>
      <c r="I64" s="140"/>
      <c r="J64" s="141">
        <f>J355</f>
        <v>0</v>
      </c>
      <c r="K64" s="138"/>
      <c r="L64" s="142"/>
    </row>
    <row r="65" spans="2:12" s="10" customFormat="1" ht="19.899999999999999" customHeight="1">
      <c r="B65" s="137"/>
      <c r="C65" s="138"/>
      <c r="D65" s="139" t="s">
        <v>99</v>
      </c>
      <c r="E65" s="140"/>
      <c r="F65" s="140"/>
      <c r="G65" s="140"/>
      <c r="H65" s="140"/>
      <c r="I65" s="140"/>
      <c r="J65" s="141">
        <f>J373</f>
        <v>0</v>
      </c>
      <c r="K65" s="138"/>
      <c r="L65" s="142"/>
    </row>
    <row r="66" spans="2:12" s="10" customFormat="1" ht="19.899999999999999" customHeight="1">
      <c r="B66" s="137"/>
      <c r="C66" s="138"/>
      <c r="D66" s="139" t="s">
        <v>100</v>
      </c>
      <c r="E66" s="140"/>
      <c r="F66" s="140"/>
      <c r="G66" s="140"/>
      <c r="H66" s="140"/>
      <c r="I66" s="140"/>
      <c r="J66" s="141">
        <f>J399</f>
        <v>0</v>
      </c>
      <c r="K66" s="138"/>
      <c r="L66" s="142"/>
    </row>
    <row r="67" spans="2:12" s="10" customFormat="1" ht="19.899999999999999" customHeight="1">
      <c r="B67" s="137"/>
      <c r="C67" s="138"/>
      <c r="D67" s="139" t="s">
        <v>101</v>
      </c>
      <c r="E67" s="140"/>
      <c r="F67" s="140"/>
      <c r="G67" s="140"/>
      <c r="H67" s="140"/>
      <c r="I67" s="140"/>
      <c r="J67" s="141">
        <f>J405</f>
        <v>0</v>
      </c>
      <c r="K67" s="138"/>
      <c r="L67" s="142"/>
    </row>
    <row r="68" spans="2:12" s="10" customFormat="1" ht="19.899999999999999" customHeight="1">
      <c r="B68" s="137"/>
      <c r="C68" s="138"/>
      <c r="D68" s="139" t="s">
        <v>102</v>
      </c>
      <c r="E68" s="140"/>
      <c r="F68" s="140"/>
      <c r="G68" s="140"/>
      <c r="H68" s="140"/>
      <c r="I68" s="140"/>
      <c r="J68" s="141">
        <f>J417</f>
        <v>0</v>
      </c>
      <c r="K68" s="138"/>
      <c r="L68" s="142"/>
    </row>
    <row r="69" spans="2:12" s="9" customFormat="1" ht="24.95" customHeight="1">
      <c r="B69" s="131"/>
      <c r="C69" s="132"/>
      <c r="D69" s="133" t="s">
        <v>103</v>
      </c>
      <c r="E69" s="134"/>
      <c r="F69" s="134"/>
      <c r="G69" s="134"/>
      <c r="H69" s="134"/>
      <c r="I69" s="134"/>
      <c r="J69" s="135">
        <f>J420</f>
        <v>0</v>
      </c>
      <c r="K69" s="132"/>
      <c r="L69" s="136"/>
    </row>
    <row r="70" spans="2:12" s="10" customFormat="1" ht="19.899999999999999" customHeight="1">
      <c r="B70" s="137"/>
      <c r="C70" s="138"/>
      <c r="D70" s="139" t="s">
        <v>104</v>
      </c>
      <c r="E70" s="140"/>
      <c r="F70" s="140"/>
      <c r="G70" s="140"/>
      <c r="H70" s="140"/>
      <c r="I70" s="140"/>
      <c r="J70" s="141">
        <f>J421</f>
        <v>0</v>
      </c>
      <c r="K70" s="138"/>
      <c r="L70" s="142"/>
    </row>
    <row r="71" spans="2:12" s="10" customFormat="1" ht="19.899999999999999" customHeight="1">
      <c r="B71" s="137"/>
      <c r="C71" s="138"/>
      <c r="D71" s="139" t="s">
        <v>105</v>
      </c>
      <c r="E71" s="140"/>
      <c r="F71" s="140"/>
      <c r="G71" s="140"/>
      <c r="H71" s="140"/>
      <c r="I71" s="140"/>
      <c r="J71" s="141">
        <f>J433</f>
        <v>0</v>
      </c>
      <c r="K71" s="138"/>
      <c r="L71" s="142"/>
    </row>
    <row r="72" spans="2:12" s="10" customFormat="1" ht="19.899999999999999" customHeight="1">
      <c r="B72" s="137"/>
      <c r="C72" s="138"/>
      <c r="D72" s="139" t="s">
        <v>106</v>
      </c>
      <c r="E72" s="140"/>
      <c r="F72" s="140"/>
      <c r="G72" s="140"/>
      <c r="H72" s="140"/>
      <c r="I72" s="140"/>
      <c r="J72" s="141">
        <f>J449</f>
        <v>0</v>
      </c>
      <c r="K72" s="138"/>
      <c r="L72" s="142"/>
    </row>
    <row r="73" spans="2:12" s="10" customFormat="1" ht="19.899999999999999" customHeight="1">
      <c r="B73" s="137"/>
      <c r="C73" s="138"/>
      <c r="D73" s="139" t="s">
        <v>107</v>
      </c>
      <c r="E73" s="140"/>
      <c r="F73" s="140"/>
      <c r="G73" s="140"/>
      <c r="H73" s="140"/>
      <c r="I73" s="140"/>
      <c r="J73" s="141">
        <f>J459</f>
        <v>0</v>
      </c>
      <c r="K73" s="138"/>
      <c r="L73" s="142"/>
    </row>
    <row r="74" spans="2:12" s="10" customFormat="1" ht="19.899999999999999" customHeight="1">
      <c r="B74" s="137"/>
      <c r="C74" s="138"/>
      <c r="D74" s="139" t="s">
        <v>108</v>
      </c>
      <c r="E74" s="140"/>
      <c r="F74" s="140"/>
      <c r="G74" s="140"/>
      <c r="H74" s="140"/>
      <c r="I74" s="140"/>
      <c r="J74" s="141">
        <f>J464</f>
        <v>0</v>
      </c>
      <c r="K74" s="138"/>
      <c r="L74" s="142"/>
    </row>
    <row r="75" spans="2:12" s="10" customFormat="1" ht="19.899999999999999" customHeight="1">
      <c r="B75" s="137"/>
      <c r="C75" s="138"/>
      <c r="D75" s="139" t="s">
        <v>109</v>
      </c>
      <c r="E75" s="140"/>
      <c r="F75" s="140"/>
      <c r="G75" s="140"/>
      <c r="H75" s="140"/>
      <c r="I75" s="140"/>
      <c r="J75" s="141">
        <f>J493</f>
        <v>0</v>
      </c>
      <c r="K75" s="138"/>
      <c r="L75" s="142"/>
    </row>
    <row r="76" spans="2:12" s="10" customFormat="1" ht="19.899999999999999" customHeight="1">
      <c r="B76" s="137"/>
      <c r="C76" s="138"/>
      <c r="D76" s="139" t="s">
        <v>110</v>
      </c>
      <c r="E76" s="140"/>
      <c r="F76" s="140"/>
      <c r="G76" s="140"/>
      <c r="H76" s="140"/>
      <c r="I76" s="140"/>
      <c r="J76" s="141">
        <f>J500</f>
        <v>0</v>
      </c>
      <c r="K76" s="138"/>
      <c r="L76" s="142"/>
    </row>
    <row r="77" spans="2:12" s="10" customFormat="1" ht="19.899999999999999" customHeight="1">
      <c r="B77" s="137"/>
      <c r="C77" s="138"/>
      <c r="D77" s="139" t="s">
        <v>111</v>
      </c>
      <c r="E77" s="140"/>
      <c r="F77" s="140"/>
      <c r="G77" s="140"/>
      <c r="H77" s="140"/>
      <c r="I77" s="140"/>
      <c r="J77" s="141">
        <f>J545</f>
        <v>0</v>
      </c>
      <c r="K77" s="138"/>
      <c r="L77" s="142"/>
    </row>
    <row r="78" spans="2:12" s="10" customFormat="1" ht="19.899999999999999" customHeight="1">
      <c r="B78" s="137"/>
      <c r="C78" s="138"/>
      <c r="D78" s="139" t="s">
        <v>112</v>
      </c>
      <c r="E78" s="140"/>
      <c r="F78" s="140"/>
      <c r="G78" s="140"/>
      <c r="H78" s="140"/>
      <c r="I78" s="140"/>
      <c r="J78" s="141">
        <f>J554</f>
        <v>0</v>
      </c>
      <c r="K78" s="138"/>
      <c r="L78" s="142"/>
    </row>
    <row r="79" spans="2:12" s="10" customFormat="1" ht="19.899999999999999" customHeight="1">
      <c r="B79" s="137"/>
      <c r="C79" s="138"/>
      <c r="D79" s="139" t="s">
        <v>113</v>
      </c>
      <c r="E79" s="140"/>
      <c r="F79" s="140"/>
      <c r="G79" s="140"/>
      <c r="H79" s="140"/>
      <c r="I79" s="140"/>
      <c r="J79" s="141">
        <f>J559</f>
        <v>0</v>
      </c>
      <c r="K79" s="138"/>
      <c r="L79" s="142"/>
    </row>
    <row r="80" spans="2:12" s="10" customFormat="1" ht="19.899999999999999" customHeight="1">
      <c r="B80" s="137"/>
      <c r="C80" s="138"/>
      <c r="D80" s="139" t="s">
        <v>114</v>
      </c>
      <c r="E80" s="140"/>
      <c r="F80" s="140"/>
      <c r="G80" s="140"/>
      <c r="H80" s="140"/>
      <c r="I80" s="140"/>
      <c r="J80" s="141">
        <f>J563</f>
        <v>0</v>
      </c>
      <c r="K80" s="138"/>
      <c r="L80" s="142"/>
    </row>
    <row r="81" spans="1:31" s="10" customFormat="1" ht="19.899999999999999" customHeight="1">
      <c r="B81" s="137"/>
      <c r="C81" s="138"/>
      <c r="D81" s="139" t="s">
        <v>115</v>
      </c>
      <c r="E81" s="140"/>
      <c r="F81" s="140"/>
      <c r="G81" s="140"/>
      <c r="H81" s="140"/>
      <c r="I81" s="140"/>
      <c r="J81" s="141">
        <f>J581</f>
        <v>0</v>
      </c>
      <c r="K81" s="138"/>
      <c r="L81" s="142"/>
    </row>
    <row r="82" spans="1:31" s="10" customFormat="1" ht="19.899999999999999" customHeight="1">
      <c r="B82" s="137"/>
      <c r="C82" s="138"/>
      <c r="D82" s="139" t="s">
        <v>116</v>
      </c>
      <c r="E82" s="140"/>
      <c r="F82" s="140"/>
      <c r="G82" s="140"/>
      <c r="H82" s="140"/>
      <c r="I82" s="140"/>
      <c r="J82" s="141">
        <f>J604</f>
        <v>0</v>
      </c>
      <c r="K82" s="138"/>
      <c r="L82" s="142"/>
    </row>
    <row r="83" spans="1:31" s="9" customFormat="1" ht="24.95" customHeight="1">
      <c r="B83" s="131"/>
      <c r="C83" s="132"/>
      <c r="D83" s="133" t="s">
        <v>117</v>
      </c>
      <c r="E83" s="134"/>
      <c r="F83" s="134"/>
      <c r="G83" s="134"/>
      <c r="H83" s="134"/>
      <c r="I83" s="134"/>
      <c r="J83" s="135">
        <f>J608</f>
        <v>0</v>
      </c>
      <c r="K83" s="132"/>
      <c r="L83" s="136"/>
    </row>
    <row r="84" spans="1:31" s="10" customFormat="1" ht="19.899999999999999" customHeight="1">
      <c r="B84" s="137"/>
      <c r="C84" s="138"/>
      <c r="D84" s="139" t="s">
        <v>118</v>
      </c>
      <c r="E84" s="140"/>
      <c r="F84" s="140"/>
      <c r="G84" s="140"/>
      <c r="H84" s="140"/>
      <c r="I84" s="140"/>
      <c r="J84" s="141">
        <f>J609</f>
        <v>0</v>
      </c>
      <c r="K84" s="138"/>
      <c r="L84" s="142"/>
    </row>
    <row r="85" spans="1:31" s="10" customFormat="1" ht="19.899999999999999" customHeight="1">
      <c r="B85" s="137"/>
      <c r="C85" s="138"/>
      <c r="D85" s="139" t="s">
        <v>119</v>
      </c>
      <c r="E85" s="140"/>
      <c r="F85" s="140"/>
      <c r="G85" s="140"/>
      <c r="H85" s="140"/>
      <c r="I85" s="140"/>
      <c r="J85" s="141">
        <f>J614</f>
        <v>0</v>
      </c>
      <c r="K85" s="138"/>
      <c r="L85" s="142"/>
    </row>
    <row r="86" spans="1:31" s="2" customFormat="1" ht="21.75" customHeight="1">
      <c r="A86" s="35"/>
      <c r="B86" s="36"/>
      <c r="C86" s="37"/>
      <c r="D86" s="37"/>
      <c r="E86" s="37"/>
      <c r="F86" s="37"/>
      <c r="G86" s="37"/>
      <c r="H86" s="37"/>
      <c r="I86" s="37"/>
      <c r="J86" s="37"/>
      <c r="K86" s="37"/>
      <c r="L86" s="103"/>
      <c r="S86" s="35"/>
      <c r="T86" s="35"/>
      <c r="U86" s="35"/>
      <c r="V86" s="35"/>
      <c r="W86" s="35"/>
      <c r="X86" s="35"/>
      <c r="Y86" s="35"/>
      <c r="Z86" s="35"/>
      <c r="AA86" s="35"/>
      <c r="AB86" s="35"/>
      <c r="AC86" s="35"/>
      <c r="AD86" s="35"/>
      <c r="AE86" s="35"/>
    </row>
    <row r="87" spans="1:31" s="2" customFormat="1" ht="6.95" customHeight="1">
      <c r="A87" s="35"/>
      <c r="B87" s="48"/>
      <c r="C87" s="49"/>
      <c r="D87" s="49"/>
      <c r="E87" s="49"/>
      <c r="F87" s="49"/>
      <c r="G87" s="49"/>
      <c r="H87" s="49"/>
      <c r="I87" s="49"/>
      <c r="J87" s="49"/>
      <c r="K87" s="49"/>
      <c r="L87" s="103"/>
      <c r="S87" s="35"/>
      <c r="T87" s="35"/>
      <c r="U87" s="35"/>
      <c r="V87" s="35"/>
      <c r="W87" s="35"/>
      <c r="X87" s="35"/>
      <c r="Y87" s="35"/>
      <c r="Z87" s="35"/>
      <c r="AA87" s="35"/>
      <c r="AB87" s="35"/>
      <c r="AC87" s="35"/>
      <c r="AD87" s="35"/>
      <c r="AE87" s="35"/>
    </row>
    <row r="91" spans="1:31" s="2" customFormat="1" ht="6.95" customHeight="1">
      <c r="A91" s="35"/>
      <c r="B91" s="50"/>
      <c r="C91" s="51"/>
      <c r="D91" s="51"/>
      <c r="E91" s="51"/>
      <c r="F91" s="51"/>
      <c r="G91" s="51"/>
      <c r="H91" s="51"/>
      <c r="I91" s="51"/>
      <c r="J91" s="51"/>
      <c r="K91" s="51"/>
      <c r="L91" s="103"/>
      <c r="S91" s="35"/>
      <c r="T91" s="35"/>
      <c r="U91" s="35"/>
      <c r="V91" s="35"/>
      <c r="W91" s="35"/>
      <c r="X91" s="35"/>
      <c r="Y91" s="35"/>
      <c r="Z91" s="35"/>
      <c r="AA91" s="35"/>
      <c r="AB91" s="35"/>
      <c r="AC91" s="35"/>
      <c r="AD91" s="35"/>
      <c r="AE91" s="35"/>
    </row>
    <row r="92" spans="1:31" s="2" customFormat="1" ht="24.95" customHeight="1">
      <c r="A92" s="35"/>
      <c r="B92" s="36"/>
      <c r="C92" s="24" t="s">
        <v>120</v>
      </c>
      <c r="D92" s="37"/>
      <c r="E92" s="37"/>
      <c r="F92" s="37"/>
      <c r="G92" s="37"/>
      <c r="H92" s="37"/>
      <c r="I92" s="37"/>
      <c r="J92" s="37"/>
      <c r="K92" s="37"/>
      <c r="L92" s="103"/>
      <c r="S92" s="35"/>
      <c r="T92" s="35"/>
      <c r="U92" s="35"/>
      <c r="V92" s="35"/>
      <c r="W92" s="35"/>
      <c r="X92" s="35"/>
      <c r="Y92" s="35"/>
      <c r="Z92" s="35"/>
      <c r="AA92" s="35"/>
      <c r="AB92" s="35"/>
      <c r="AC92" s="35"/>
      <c r="AD92" s="35"/>
      <c r="AE92" s="35"/>
    </row>
    <row r="93" spans="1:31" s="2" customFormat="1" ht="6.95" customHeight="1">
      <c r="A93" s="35"/>
      <c r="B93" s="36"/>
      <c r="C93" s="37"/>
      <c r="D93" s="37"/>
      <c r="E93" s="37"/>
      <c r="F93" s="37"/>
      <c r="G93" s="37"/>
      <c r="H93" s="37"/>
      <c r="I93" s="37"/>
      <c r="J93" s="37"/>
      <c r="K93" s="37"/>
      <c r="L93" s="103"/>
      <c r="S93" s="35"/>
      <c r="T93" s="35"/>
      <c r="U93" s="35"/>
      <c r="V93" s="35"/>
      <c r="W93" s="35"/>
      <c r="X93" s="35"/>
      <c r="Y93" s="35"/>
      <c r="Z93" s="35"/>
      <c r="AA93" s="35"/>
      <c r="AB93" s="35"/>
      <c r="AC93" s="35"/>
      <c r="AD93" s="35"/>
      <c r="AE93" s="35"/>
    </row>
    <row r="94" spans="1:31" s="2" customFormat="1" ht="12" customHeight="1">
      <c r="A94" s="35"/>
      <c r="B94" s="36"/>
      <c r="C94" s="30" t="s">
        <v>17</v>
      </c>
      <c r="D94" s="37"/>
      <c r="E94" s="37"/>
      <c r="F94" s="37"/>
      <c r="G94" s="37"/>
      <c r="H94" s="37"/>
      <c r="I94" s="37"/>
      <c r="J94" s="37"/>
      <c r="K94" s="37"/>
      <c r="L94" s="103"/>
      <c r="S94" s="35"/>
      <c r="T94" s="35"/>
      <c r="U94" s="35"/>
      <c r="V94" s="35"/>
      <c r="W94" s="35"/>
      <c r="X94" s="35"/>
      <c r="Y94" s="35"/>
      <c r="Z94" s="35"/>
      <c r="AA94" s="35"/>
      <c r="AB94" s="35"/>
      <c r="AC94" s="35"/>
      <c r="AD94" s="35"/>
      <c r="AE94" s="35"/>
    </row>
    <row r="95" spans="1:31" s="2" customFormat="1" ht="16.5" customHeight="1">
      <c r="A95" s="35"/>
      <c r="B95" s="36"/>
      <c r="C95" s="37"/>
      <c r="D95" s="37"/>
      <c r="E95" s="356" t="str">
        <f>E7</f>
        <v>BD Dačice</v>
      </c>
      <c r="F95" s="357"/>
      <c r="G95" s="357"/>
      <c r="H95" s="357"/>
      <c r="I95" s="37"/>
      <c r="J95" s="37"/>
      <c r="K95" s="37"/>
      <c r="L95" s="103"/>
      <c r="S95" s="35"/>
      <c r="T95" s="35"/>
      <c r="U95" s="35"/>
      <c r="V95" s="35"/>
      <c r="W95" s="35"/>
      <c r="X95" s="35"/>
      <c r="Y95" s="35"/>
      <c r="Z95" s="35"/>
      <c r="AA95" s="35"/>
      <c r="AB95" s="35"/>
      <c r="AC95" s="35"/>
      <c r="AD95" s="35"/>
      <c r="AE95" s="35"/>
    </row>
    <row r="96" spans="1:31" s="2" customFormat="1" ht="12" customHeight="1">
      <c r="A96" s="35"/>
      <c r="B96" s="36"/>
      <c r="C96" s="30" t="s">
        <v>88</v>
      </c>
      <c r="D96" s="37"/>
      <c r="E96" s="37"/>
      <c r="F96" s="37"/>
      <c r="G96" s="37"/>
      <c r="H96" s="37"/>
      <c r="I96" s="37"/>
      <c r="J96" s="37"/>
      <c r="K96" s="37"/>
      <c r="L96" s="103"/>
      <c r="S96" s="35"/>
      <c r="T96" s="35"/>
      <c r="U96" s="35"/>
      <c r="V96" s="35"/>
      <c r="W96" s="35"/>
      <c r="X96" s="35"/>
      <c r="Y96" s="35"/>
      <c r="Z96" s="35"/>
      <c r="AA96" s="35"/>
      <c r="AB96" s="35"/>
      <c r="AC96" s="35"/>
      <c r="AD96" s="35"/>
      <c r="AE96" s="35"/>
    </row>
    <row r="97" spans="1:65" s="2" customFormat="1" ht="16.5" customHeight="1">
      <c r="A97" s="35"/>
      <c r="B97" s="36"/>
      <c r="C97" s="37"/>
      <c r="D97" s="37"/>
      <c r="E97" s="340" t="str">
        <f>E9</f>
        <v>02 - Bytový dům Bratrská 303, Dačice - zateplení domu</v>
      </c>
      <c r="F97" s="355"/>
      <c r="G97" s="355"/>
      <c r="H97" s="355"/>
      <c r="I97" s="37"/>
      <c r="J97" s="37"/>
      <c r="K97" s="37"/>
      <c r="L97" s="103"/>
      <c r="S97" s="35"/>
      <c r="T97" s="35"/>
      <c r="U97" s="35"/>
      <c r="V97" s="35"/>
      <c r="W97" s="35"/>
      <c r="X97" s="35"/>
      <c r="Y97" s="35"/>
      <c r="Z97" s="35"/>
      <c r="AA97" s="35"/>
      <c r="AB97" s="35"/>
      <c r="AC97" s="35"/>
      <c r="AD97" s="35"/>
      <c r="AE97" s="35"/>
    </row>
    <row r="98" spans="1:65" s="2" customFormat="1" ht="6.95" customHeight="1">
      <c r="A98" s="35"/>
      <c r="B98" s="36"/>
      <c r="C98" s="37"/>
      <c r="D98" s="37"/>
      <c r="E98" s="37"/>
      <c r="F98" s="37"/>
      <c r="G98" s="37"/>
      <c r="H98" s="37"/>
      <c r="I98" s="37"/>
      <c r="J98" s="37"/>
      <c r="K98" s="37"/>
      <c r="L98" s="103"/>
      <c r="S98" s="35"/>
      <c r="T98" s="35"/>
      <c r="U98" s="35"/>
      <c r="V98" s="35"/>
      <c r="W98" s="35"/>
      <c r="X98" s="35"/>
      <c r="Y98" s="35"/>
      <c r="Z98" s="35"/>
      <c r="AA98" s="35"/>
      <c r="AB98" s="35"/>
      <c r="AC98" s="35"/>
      <c r="AD98" s="35"/>
      <c r="AE98" s="35"/>
    </row>
    <row r="99" spans="1:65" s="2" customFormat="1" ht="12" customHeight="1">
      <c r="A99" s="35"/>
      <c r="B99" s="36"/>
      <c r="C99" s="30" t="s">
        <v>23</v>
      </c>
      <c r="D99" s="37"/>
      <c r="E99" s="37"/>
      <c r="F99" s="28" t="str">
        <f>F12</f>
        <v>Dačice</v>
      </c>
      <c r="G99" s="37"/>
      <c r="H99" s="37"/>
      <c r="I99" s="30" t="s">
        <v>25</v>
      </c>
      <c r="J99" s="60" t="str">
        <f>IF(J12="","",J12)</f>
        <v>28. 8. 2020</v>
      </c>
      <c r="K99" s="37"/>
      <c r="L99" s="103"/>
      <c r="S99" s="35"/>
      <c r="T99" s="35"/>
      <c r="U99" s="35"/>
      <c r="V99" s="35"/>
      <c r="W99" s="35"/>
      <c r="X99" s="35"/>
      <c r="Y99" s="35"/>
      <c r="Z99" s="35"/>
      <c r="AA99" s="35"/>
      <c r="AB99" s="35"/>
      <c r="AC99" s="35"/>
      <c r="AD99" s="35"/>
      <c r="AE99" s="35"/>
    </row>
    <row r="100" spans="1:65" s="2" customFormat="1" ht="6.95" customHeight="1">
      <c r="A100" s="35"/>
      <c r="B100" s="36"/>
      <c r="C100" s="37"/>
      <c r="D100" s="37"/>
      <c r="E100" s="37"/>
      <c r="F100" s="37"/>
      <c r="G100" s="37"/>
      <c r="H100" s="37"/>
      <c r="I100" s="37"/>
      <c r="J100" s="37"/>
      <c r="K100" s="37"/>
      <c r="L100" s="103"/>
      <c r="S100" s="35"/>
      <c r="T100" s="35"/>
      <c r="U100" s="35"/>
      <c r="V100" s="35"/>
      <c r="W100" s="35"/>
      <c r="X100" s="35"/>
      <c r="Y100" s="35"/>
      <c r="Z100" s="35"/>
      <c r="AA100" s="35"/>
      <c r="AB100" s="35"/>
      <c r="AC100" s="35"/>
      <c r="AD100" s="35"/>
      <c r="AE100" s="35"/>
    </row>
    <row r="101" spans="1:65" s="2" customFormat="1" ht="25.7" customHeight="1">
      <c r="A101" s="35"/>
      <c r="B101" s="36"/>
      <c r="C101" s="30" t="s">
        <v>29</v>
      </c>
      <c r="D101" s="37"/>
      <c r="E101" s="37"/>
      <c r="F101" s="28" t="str">
        <f>E15</f>
        <v>Město Dačice, Krajířova 27, Dačice</v>
      </c>
      <c r="G101" s="37"/>
      <c r="H101" s="37"/>
      <c r="I101" s="30" t="s">
        <v>35</v>
      </c>
      <c r="J101" s="33" t="str">
        <f>E21</f>
        <v>Mgr.A. Miroslav Misař</v>
      </c>
      <c r="K101" s="37"/>
      <c r="L101" s="103"/>
      <c r="S101" s="35"/>
      <c r="T101" s="35"/>
      <c r="U101" s="35"/>
      <c r="V101" s="35"/>
      <c r="W101" s="35"/>
      <c r="X101" s="35"/>
      <c r="Y101" s="35"/>
      <c r="Z101" s="35"/>
      <c r="AA101" s="35"/>
      <c r="AB101" s="35"/>
      <c r="AC101" s="35"/>
      <c r="AD101" s="35"/>
      <c r="AE101" s="35"/>
    </row>
    <row r="102" spans="1:65" s="2" customFormat="1" ht="15.2" customHeight="1">
      <c r="A102" s="35"/>
      <c r="B102" s="36"/>
      <c r="C102" s="30" t="s">
        <v>33</v>
      </c>
      <c r="D102" s="37"/>
      <c r="E102" s="37"/>
      <c r="F102" s="28" t="str">
        <f>IF(E18="","",E18)</f>
        <v>Vyplň údaj</v>
      </c>
      <c r="G102" s="37"/>
      <c r="H102" s="37"/>
      <c r="I102" s="30" t="s">
        <v>39</v>
      </c>
      <c r="J102" s="33" t="str">
        <f>E24</f>
        <v>Martin Lang</v>
      </c>
      <c r="K102" s="37"/>
      <c r="L102" s="103"/>
      <c r="S102" s="35"/>
      <c r="T102" s="35"/>
      <c r="U102" s="35"/>
      <c r="V102" s="35"/>
      <c r="W102" s="35"/>
      <c r="X102" s="35"/>
      <c r="Y102" s="35"/>
      <c r="Z102" s="35"/>
      <c r="AA102" s="35"/>
      <c r="AB102" s="35"/>
      <c r="AC102" s="35"/>
      <c r="AD102" s="35"/>
      <c r="AE102" s="35"/>
    </row>
    <row r="103" spans="1:65" s="2" customFormat="1" ht="10.35" customHeight="1">
      <c r="A103" s="35"/>
      <c r="B103" s="36"/>
      <c r="C103" s="37"/>
      <c r="D103" s="37"/>
      <c r="E103" s="37"/>
      <c r="F103" s="37"/>
      <c r="G103" s="37"/>
      <c r="H103" s="37"/>
      <c r="I103" s="37"/>
      <c r="J103" s="37"/>
      <c r="K103" s="37"/>
      <c r="L103" s="103"/>
      <c r="S103" s="35"/>
      <c r="T103" s="35"/>
      <c r="U103" s="35"/>
      <c r="V103" s="35"/>
      <c r="W103" s="35"/>
      <c r="X103" s="35"/>
      <c r="Y103" s="35"/>
      <c r="Z103" s="35"/>
      <c r="AA103" s="35"/>
      <c r="AB103" s="35"/>
      <c r="AC103" s="35"/>
      <c r="AD103" s="35"/>
      <c r="AE103" s="35"/>
    </row>
    <row r="104" spans="1:65" s="11" customFormat="1" ht="29.25" customHeight="1">
      <c r="A104" s="143"/>
      <c r="B104" s="144"/>
      <c r="C104" s="145" t="s">
        <v>121</v>
      </c>
      <c r="D104" s="146" t="s">
        <v>63</v>
      </c>
      <c r="E104" s="146" t="s">
        <v>59</v>
      </c>
      <c r="F104" s="146" t="s">
        <v>60</v>
      </c>
      <c r="G104" s="146" t="s">
        <v>122</v>
      </c>
      <c r="H104" s="146" t="s">
        <v>123</v>
      </c>
      <c r="I104" s="146" t="s">
        <v>124</v>
      </c>
      <c r="J104" s="146" t="s">
        <v>92</v>
      </c>
      <c r="K104" s="147" t="s">
        <v>125</v>
      </c>
      <c r="L104" s="148"/>
      <c r="M104" s="69" t="s">
        <v>21</v>
      </c>
      <c r="N104" s="70" t="s">
        <v>48</v>
      </c>
      <c r="O104" s="70" t="s">
        <v>126</v>
      </c>
      <c r="P104" s="70" t="s">
        <v>127</v>
      </c>
      <c r="Q104" s="70" t="s">
        <v>128</v>
      </c>
      <c r="R104" s="70" t="s">
        <v>129</v>
      </c>
      <c r="S104" s="70" t="s">
        <v>130</v>
      </c>
      <c r="T104" s="71" t="s">
        <v>131</v>
      </c>
      <c r="U104" s="143"/>
      <c r="V104" s="143"/>
      <c r="W104" s="143"/>
      <c r="X104" s="143"/>
      <c r="Y104" s="143"/>
      <c r="Z104" s="143"/>
      <c r="AA104" s="143"/>
      <c r="AB104" s="143"/>
      <c r="AC104" s="143"/>
      <c r="AD104" s="143"/>
      <c r="AE104" s="143"/>
    </row>
    <row r="105" spans="1:65" s="2" customFormat="1" ht="22.9" customHeight="1">
      <c r="A105" s="35"/>
      <c r="B105" s="36"/>
      <c r="C105" s="76" t="s">
        <v>132</v>
      </c>
      <c r="D105" s="37"/>
      <c r="E105" s="37"/>
      <c r="F105" s="37"/>
      <c r="G105" s="37"/>
      <c r="H105" s="37"/>
      <c r="I105" s="37"/>
      <c r="J105" s="149">
        <f>BK105</f>
        <v>0</v>
      </c>
      <c r="K105" s="37"/>
      <c r="L105" s="40"/>
      <c r="M105" s="72"/>
      <c r="N105" s="150"/>
      <c r="O105" s="73"/>
      <c r="P105" s="151">
        <f>P106+P420+P608</f>
        <v>0</v>
      </c>
      <c r="Q105" s="73"/>
      <c r="R105" s="151">
        <f>R106+R420+R608</f>
        <v>106.00960794000001</v>
      </c>
      <c r="S105" s="73"/>
      <c r="T105" s="152">
        <f>T106+T420+T608</f>
        <v>13.418849000000002</v>
      </c>
      <c r="U105" s="35"/>
      <c r="V105" s="35"/>
      <c r="W105" s="35"/>
      <c r="X105" s="35"/>
      <c r="Y105" s="35"/>
      <c r="Z105" s="35"/>
      <c r="AA105" s="35"/>
      <c r="AB105" s="35"/>
      <c r="AC105" s="35"/>
      <c r="AD105" s="35"/>
      <c r="AE105" s="35"/>
      <c r="AT105" s="18" t="s">
        <v>77</v>
      </c>
      <c r="AU105" s="18" t="s">
        <v>93</v>
      </c>
      <c r="BK105" s="153">
        <f>BK106+BK420+BK608</f>
        <v>0</v>
      </c>
    </row>
    <row r="106" spans="1:65" s="12" customFormat="1" ht="25.9" customHeight="1">
      <c r="B106" s="154"/>
      <c r="C106" s="155"/>
      <c r="D106" s="156" t="s">
        <v>77</v>
      </c>
      <c r="E106" s="157" t="s">
        <v>133</v>
      </c>
      <c r="F106" s="157" t="s">
        <v>134</v>
      </c>
      <c r="G106" s="155"/>
      <c r="H106" s="155"/>
      <c r="I106" s="158"/>
      <c r="J106" s="159">
        <f>BK106</f>
        <v>0</v>
      </c>
      <c r="K106" s="155"/>
      <c r="L106" s="160"/>
      <c r="M106" s="161"/>
      <c r="N106" s="162"/>
      <c r="O106" s="162"/>
      <c r="P106" s="163">
        <f>P107+P143+P155+P355+P373+P399+P405+P417</f>
        <v>0</v>
      </c>
      <c r="Q106" s="162"/>
      <c r="R106" s="163">
        <f>R107+R143+R155+R355+R373+R399+R405+R417</f>
        <v>98.718134810000009</v>
      </c>
      <c r="S106" s="162"/>
      <c r="T106" s="164">
        <f>T107+T143+T155+T355+T373+T399+T405+T417</f>
        <v>8.2450600000000005</v>
      </c>
      <c r="AR106" s="165" t="s">
        <v>8</v>
      </c>
      <c r="AT106" s="166" t="s">
        <v>77</v>
      </c>
      <c r="AU106" s="166" t="s">
        <v>78</v>
      </c>
      <c r="AY106" s="165" t="s">
        <v>135</v>
      </c>
      <c r="BK106" s="167">
        <f>BK107+BK143+BK155+BK355+BK373+BK399+BK405+BK417</f>
        <v>0</v>
      </c>
    </row>
    <row r="107" spans="1:65" s="12" customFormat="1" ht="22.9" customHeight="1">
      <c r="B107" s="154"/>
      <c r="C107" s="155"/>
      <c r="D107" s="156" t="s">
        <v>77</v>
      </c>
      <c r="E107" s="168" t="s">
        <v>8</v>
      </c>
      <c r="F107" s="168" t="s">
        <v>136</v>
      </c>
      <c r="G107" s="155"/>
      <c r="H107" s="155"/>
      <c r="I107" s="158"/>
      <c r="J107" s="169">
        <f>BK107</f>
        <v>0</v>
      </c>
      <c r="K107" s="155"/>
      <c r="L107" s="160"/>
      <c r="M107" s="161"/>
      <c r="N107" s="162"/>
      <c r="O107" s="162"/>
      <c r="P107" s="163">
        <f>SUM(P108:P142)</f>
        <v>0</v>
      </c>
      <c r="Q107" s="162"/>
      <c r="R107" s="163">
        <f>SUM(R108:R142)</f>
        <v>22.915209999999998</v>
      </c>
      <c r="S107" s="162"/>
      <c r="T107" s="164">
        <f>SUM(T108:T142)</f>
        <v>0</v>
      </c>
      <c r="AR107" s="165" t="s">
        <v>8</v>
      </c>
      <c r="AT107" s="166" t="s">
        <v>77</v>
      </c>
      <c r="AU107" s="166" t="s">
        <v>8</v>
      </c>
      <c r="AY107" s="165" t="s">
        <v>135</v>
      </c>
      <c r="BK107" s="167">
        <f>SUM(BK108:BK142)</f>
        <v>0</v>
      </c>
    </row>
    <row r="108" spans="1:65" s="2" customFormat="1" ht="49.15" customHeight="1">
      <c r="A108" s="35"/>
      <c r="B108" s="36"/>
      <c r="C108" s="170" t="s">
        <v>8</v>
      </c>
      <c r="D108" s="170" t="s">
        <v>137</v>
      </c>
      <c r="E108" s="171" t="s">
        <v>138</v>
      </c>
      <c r="F108" s="172" t="s">
        <v>139</v>
      </c>
      <c r="G108" s="173" t="s">
        <v>140</v>
      </c>
      <c r="H108" s="174">
        <v>7.74</v>
      </c>
      <c r="I108" s="175"/>
      <c r="J108" s="176">
        <f>ROUND(I108*H108,0)</f>
        <v>0</v>
      </c>
      <c r="K108" s="172" t="s">
        <v>141</v>
      </c>
      <c r="L108" s="40"/>
      <c r="M108" s="177" t="s">
        <v>21</v>
      </c>
      <c r="N108" s="178" t="s">
        <v>50</v>
      </c>
      <c r="O108" s="65"/>
      <c r="P108" s="179">
        <f>O108*H108</f>
        <v>0</v>
      </c>
      <c r="Q108" s="179">
        <v>0</v>
      </c>
      <c r="R108" s="179">
        <f>Q108*H108</f>
        <v>0</v>
      </c>
      <c r="S108" s="179">
        <v>0</v>
      </c>
      <c r="T108" s="180">
        <f>S108*H108</f>
        <v>0</v>
      </c>
      <c r="U108" s="35"/>
      <c r="V108" s="35"/>
      <c r="W108" s="35"/>
      <c r="X108" s="35"/>
      <c r="Y108" s="35"/>
      <c r="Z108" s="35"/>
      <c r="AA108" s="35"/>
      <c r="AB108" s="35"/>
      <c r="AC108" s="35"/>
      <c r="AD108" s="35"/>
      <c r="AE108" s="35"/>
      <c r="AR108" s="181" t="s">
        <v>142</v>
      </c>
      <c r="AT108" s="181" t="s">
        <v>137</v>
      </c>
      <c r="AU108" s="181" t="s">
        <v>143</v>
      </c>
      <c r="AY108" s="18" t="s">
        <v>135</v>
      </c>
      <c r="BE108" s="182">
        <f>IF(N108="základní",J108,0)</f>
        <v>0</v>
      </c>
      <c r="BF108" s="182">
        <f>IF(N108="snížená",J108,0)</f>
        <v>0</v>
      </c>
      <c r="BG108" s="182">
        <f>IF(N108="zákl. přenesená",J108,0)</f>
        <v>0</v>
      </c>
      <c r="BH108" s="182">
        <f>IF(N108="sníž. přenesená",J108,0)</f>
        <v>0</v>
      </c>
      <c r="BI108" s="182">
        <f>IF(N108="nulová",J108,0)</f>
        <v>0</v>
      </c>
      <c r="BJ108" s="18" t="s">
        <v>143</v>
      </c>
      <c r="BK108" s="182">
        <f>ROUND(I108*H108,0)</f>
        <v>0</v>
      </c>
      <c r="BL108" s="18" t="s">
        <v>142</v>
      </c>
      <c r="BM108" s="181" t="s">
        <v>144</v>
      </c>
    </row>
    <row r="109" spans="1:65" s="2" customFormat="1" ht="48.75">
      <c r="A109" s="35"/>
      <c r="B109" s="36"/>
      <c r="C109" s="37"/>
      <c r="D109" s="183" t="s">
        <v>145</v>
      </c>
      <c r="E109" s="37"/>
      <c r="F109" s="184" t="s">
        <v>146</v>
      </c>
      <c r="G109" s="37"/>
      <c r="H109" s="37"/>
      <c r="I109" s="185"/>
      <c r="J109" s="37"/>
      <c r="K109" s="37"/>
      <c r="L109" s="40"/>
      <c r="M109" s="186"/>
      <c r="N109" s="187"/>
      <c r="O109" s="65"/>
      <c r="P109" s="65"/>
      <c r="Q109" s="65"/>
      <c r="R109" s="65"/>
      <c r="S109" s="65"/>
      <c r="T109" s="66"/>
      <c r="U109" s="35"/>
      <c r="V109" s="35"/>
      <c r="W109" s="35"/>
      <c r="X109" s="35"/>
      <c r="Y109" s="35"/>
      <c r="Z109" s="35"/>
      <c r="AA109" s="35"/>
      <c r="AB109" s="35"/>
      <c r="AC109" s="35"/>
      <c r="AD109" s="35"/>
      <c r="AE109" s="35"/>
      <c r="AT109" s="18" t="s">
        <v>145</v>
      </c>
      <c r="AU109" s="18" t="s">
        <v>143</v>
      </c>
    </row>
    <row r="110" spans="1:65" s="13" customFormat="1">
      <c r="B110" s="188"/>
      <c r="C110" s="189"/>
      <c r="D110" s="183" t="s">
        <v>147</v>
      </c>
      <c r="E110" s="190" t="s">
        <v>21</v>
      </c>
      <c r="F110" s="191" t="s">
        <v>148</v>
      </c>
      <c r="G110" s="189"/>
      <c r="H110" s="190" t="s">
        <v>21</v>
      </c>
      <c r="I110" s="192"/>
      <c r="J110" s="189"/>
      <c r="K110" s="189"/>
      <c r="L110" s="193"/>
      <c r="M110" s="194"/>
      <c r="N110" s="195"/>
      <c r="O110" s="195"/>
      <c r="P110" s="195"/>
      <c r="Q110" s="195"/>
      <c r="R110" s="195"/>
      <c r="S110" s="195"/>
      <c r="T110" s="196"/>
      <c r="AT110" s="197" t="s">
        <v>147</v>
      </c>
      <c r="AU110" s="197" t="s">
        <v>143</v>
      </c>
      <c r="AV110" s="13" t="s">
        <v>8</v>
      </c>
      <c r="AW110" s="13" t="s">
        <v>38</v>
      </c>
      <c r="AX110" s="13" t="s">
        <v>78</v>
      </c>
      <c r="AY110" s="197" t="s">
        <v>135</v>
      </c>
    </row>
    <row r="111" spans="1:65" s="14" customFormat="1" ht="22.5">
      <c r="B111" s="198"/>
      <c r="C111" s="199"/>
      <c r="D111" s="183" t="s">
        <v>147</v>
      </c>
      <c r="E111" s="200" t="s">
        <v>21</v>
      </c>
      <c r="F111" s="201" t="s">
        <v>149</v>
      </c>
      <c r="G111" s="199"/>
      <c r="H111" s="202">
        <v>4.68</v>
      </c>
      <c r="I111" s="203"/>
      <c r="J111" s="199"/>
      <c r="K111" s="199"/>
      <c r="L111" s="204"/>
      <c r="M111" s="205"/>
      <c r="N111" s="206"/>
      <c r="O111" s="206"/>
      <c r="P111" s="206"/>
      <c r="Q111" s="206"/>
      <c r="R111" s="206"/>
      <c r="S111" s="206"/>
      <c r="T111" s="207"/>
      <c r="AT111" s="208" t="s">
        <v>147</v>
      </c>
      <c r="AU111" s="208" t="s">
        <v>143</v>
      </c>
      <c r="AV111" s="14" t="s">
        <v>143</v>
      </c>
      <c r="AW111" s="14" t="s">
        <v>38</v>
      </c>
      <c r="AX111" s="14" t="s">
        <v>78</v>
      </c>
      <c r="AY111" s="208" t="s">
        <v>135</v>
      </c>
    </row>
    <row r="112" spans="1:65" s="14" customFormat="1">
      <c r="B112" s="198"/>
      <c r="C112" s="199"/>
      <c r="D112" s="183" t="s">
        <v>147</v>
      </c>
      <c r="E112" s="200" t="s">
        <v>21</v>
      </c>
      <c r="F112" s="201" t="s">
        <v>150</v>
      </c>
      <c r="G112" s="199"/>
      <c r="H112" s="202">
        <v>3.06</v>
      </c>
      <c r="I112" s="203"/>
      <c r="J112" s="199"/>
      <c r="K112" s="199"/>
      <c r="L112" s="204"/>
      <c r="M112" s="205"/>
      <c r="N112" s="206"/>
      <c r="O112" s="206"/>
      <c r="P112" s="206"/>
      <c r="Q112" s="206"/>
      <c r="R112" s="206"/>
      <c r="S112" s="206"/>
      <c r="T112" s="207"/>
      <c r="AT112" s="208" t="s">
        <v>147</v>
      </c>
      <c r="AU112" s="208" t="s">
        <v>143</v>
      </c>
      <c r="AV112" s="14" t="s">
        <v>143</v>
      </c>
      <c r="AW112" s="14" t="s">
        <v>38</v>
      </c>
      <c r="AX112" s="14" t="s">
        <v>78</v>
      </c>
      <c r="AY112" s="208" t="s">
        <v>135</v>
      </c>
    </row>
    <row r="113" spans="1:65" s="15" customFormat="1">
      <c r="B113" s="209"/>
      <c r="C113" s="210"/>
      <c r="D113" s="183" t="s">
        <v>147</v>
      </c>
      <c r="E113" s="211" t="s">
        <v>21</v>
      </c>
      <c r="F113" s="212" t="s">
        <v>151</v>
      </c>
      <c r="G113" s="210"/>
      <c r="H113" s="213">
        <v>7.74</v>
      </c>
      <c r="I113" s="214"/>
      <c r="J113" s="210"/>
      <c r="K113" s="210"/>
      <c r="L113" s="215"/>
      <c r="M113" s="216"/>
      <c r="N113" s="217"/>
      <c r="O113" s="217"/>
      <c r="P113" s="217"/>
      <c r="Q113" s="217"/>
      <c r="R113" s="217"/>
      <c r="S113" s="217"/>
      <c r="T113" s="218"/>
      <c r="AT113" s="219" t="s">
        <v>147</v>
      </c>
      <c r="AU113" s="219" t="s">
        <v>143</v>
      </c>
      <c r="AV113" s="15" t="s">
        <v>142</v>
      </c>
      <c r="AW113" s="15" t="s">
        <v>38</v>
      </c>
      <c r="AX113" s="15" t="s">
        <v>8</v>
      </c>
      <c r="AY113" s="219" t="s">
        <v>135</v>
      </c>
    </row>
    <row r="114" spans="1:65" s="2" customFormat="1" ht="49.15" customHeight="1">
      <c r="A114" s="35"/>
      <c r="B114" s="36"/>
      <c r="C114" s="170" t="s">
        <v>143</v>
      </c>
      <c r="D114" s="170" t="s">
        <v>137</v>
      </c>
      <c r="E114" s="171" t="s">
        <v>152</v>
      </c>
      <c r="F114" s="172" t="s">
        <v>153</v>
      </c>
      <c r="G114" s="173" t="s">
        <v>140</v>
      </c>
      <c r="H114" s="174">
        <v>34.372999999999998</v>
      </c>
      <c r="I114" s="175"/>
      <c r="J114" s="176">
        <f>ROUND(I114*H114,0)</f>
        <v>0</v>
      </c>
      <c r="K114" s="172" t="s">
        <v>141</v>
      </c>
      <c r="L114" s="40"/>
      <c r="M114" s="177" t="s">
        <v>21</v>
      </c>
      <c r="N114" s="178" t="s">
        <v>50</v>
      </c>
      <c r="O114" s="65"/>
      <c r="P114" s="179">
        <f>O114*H114</f>
        <v>0</v>
      </c>
      <c r="Q114" s="179">
        <v>0</v>
      </c>
      <c r="R114" s="179">
        <f>Q114*H114</f>
        <v>0</v>
      </c>
      <c r="S114" s="179">
        <v>0</v>
      </c>
      <c r="T114" s="180">
        <f>S114*H114</f>
        <v>0</v>
      </c>
      <c r="U114" s="35"/>
      <c r="V114" s="35"/>
      <c r="W114" s="35"/>
      <c r="X114" s="35"/>
      <c r="Y114" s="35"/>
      <c r="Z114" s="35"/>
      <c r="AA114" s="35"/>
      <c r="AB114" s="35"/>
      <c r="AC114" s="35"/>
      <c r="AD114" s="35"/>
      <c r="AE114" s="35"/>
      <c r="AR114" s="181" t="s">
        <v>142</v>
      </c>
      <c r="AT114" s="181" t="s">
        <v>137</v>
      </c>
      <c r="AU114" s="181" t="s">
        <v>143</v>
      </c>
      <c r="AY114" s="18" t="s">
        <v>135</v>
      </c>
      <c r="BE114" s="182">
        <f>IF(N114="základní",J114,0)</f>
        <v>0</v>
      </c>
      <c r="BF114" s="182">
        <f>IF(N114="snížená",J114,0)</f>
        <v>0</v>
      </c>
      <c r="BG114" s="182">
        <f>IF(N114="zákl. přenesená",J114,0)</f>
        <v>0</v>
      </c>
      <c r="BH114" s="182">
        <f>IF(N114="sníž. přenesená",J114,0)</f>
        <v>0</v>
      </c>
      <c r="BI114" s="182">
        <f>IF(N114="nulová",J114,0)</f>
        <v>0</v>
      </c>
      <c r="BJ114" s="18" t="s">
        <v>143</v>
      </c>
      <c r="BK114" s="182">
        <f>ROUND(I114*H114,0)</f>
        <v>0</v>
      </c>
      <c r="BL114" s="18" t="s">
        <v>142</v>
      </c>
      <c r="BM114" s="181" t="s">
        <v>154</v>
      </c>
    </row>
    <row r="115" spans="1:65" s="2" customFormat="1" ht="48.75">
      <c r="A115" s="35"/>
      <c r="B115" s="36"/>
      <c r="C115" s="37"/>
      <c r="D115" s="183" t="s">
        <v>145</v>
      </c>
      <c r="E115" s="37"/>
      <c r="F115" s="184" t="s">
        <v>155</v>
      </c>
      <c r="G115" s="37"/>
      <c r="H115" s="37"/>
      <c r="I115" s="185"/>
      <c r="J115" s="37"/>
      <c r="K115" s="37"/>
      <c r="L115" s="40"/>
      <c r="M115" s="186"/>
      <c r="N115" s="187"/>
      <c r="O115" s="65"/>
      <c r="P115" s="65"/>
      <c r="Q115" s="65"/>
      <c r="R115" s="65"/>
      <c r="S115" s="65"/>
      <c r="T115" s="66"/>
      <c r="U115" s="35"/>
      <c r="V115" s="35"/>
      <c r="W115" s="35"/>
      <c r="X115" s="35"/>
      <c r="Y115" s="35"/>
      <c r="Z115" s="35"/>
      <c r="AA115" s="35"/>
      <c r="AB115" s="35"/>
      <c r="AC115" s="35"/>
      <c r="AD115" s="35"/>
      <c r="AE115" s="35"/>
      <c r="AT115" s="18" t="s">
        <v>145</v>
      </c>
      <c r="AU115" s="18" t="s">
        <v>143</v>
      </c>
    </row>
    <row r="116" spans="1:65" s="13" customFormat="1">
      <c r="B116" s="188"/>
      <c r="C116" s="189"/>
      <c r="D116" s="183" t="s">
        <v>147</v>
      </c>
      <c r="E116" s="190" t="s">
        <v>21</v>
      </c>
      <c r="F116" s="191" t="s">
        <v>156</v>
      </c>
      <c r="G116" s="189"/>
      <c r="H116" s="190" t="s">
        <v>21</v>
      </c>
      <c r="I116" s="192"/>
      <c r="J116" s="189"/>
      <c r="K116" s="189"/>
      <c r="L116" s="193"/>
      <c r="M116" s="194"/>
      <c r="N116" s="195"/>
      <c r="O116" s="195"/>
      <c r="P116" s="195"/>
      <c r="Q116" s="195"/>
      <c r="R116" s="195"/>
      <c r="S116" s="195"/>
      <c r="T116" s="196"/>
      <c r="AT116" s="197" t="s">
        <v>147</v>
      </c>
      <c r="AU116" s="197" t="s">
        <v>143</v>
      </c>
      <c r="AV116" s="13" t="s">
        <v>8</v>
      </c>
      <c r="AW116" s="13" t="s">
        <v>38</v>
      </c>
      <c r="AX116" s="13" t="s">
        <v>78</v>
      </c>
      <c r="AY116" s="197" t="s">
        <v>135</v>
      </c>
    </row>
    <row r="117" spans="1:65" s="14" customFormat="1">
      <c r="B117" s="198"/>
      <c r="C117" s="199"/>
      <c r="D117" s="183" t="s">
        <v>147</v>
      </c>
      <c r="E117" s="200" t="s">
        <v>21</v>
      </c>
      <c r="F117" s="201" t="s">
        <v>157</v>
      </c>
      <c r="G117" s="199"/>
      <c r="H117" s="202">
        <v>34.372999999999998</v>
      </c>
      <c r="I117" s="203"/>
      <c r="J117" s="199"/>
      <c r="K117" s="199"/>
      <c r="L117" s="204"/>
      <c r="M117" s="205"/>
      <c r="N117" s="206"/>
      <c r="O117" s="206"/>
      <c r="P117" s="206"/>
      <c r="Q117" s="206"/>
      <c r="R117" s="206"/>
      <c r="S117" s="206"/>
      <c r="T117" s="207"/>
      <c r="AT117" s="208" t="s">
        <v>147</v>
      </c>
      <c r="AU117" s="208" t="s">
        <v>143</v>
      </c>
      <c r="AV117" s="14" t="s">
        <v>143</v>
      </c>
      <c r="AW117" s="14" t="s">
        <v>38</v>
      </c>
      <c r="AX117" s="14" t="s">
        <v>78</v>
      </c>
      <c r="AY117" s="208" t="s">
        <v>135</v>
      </c>
    </row>
    <row r="118" spans="1:65" s="15" customFormat="1">
      <c r="B118" s="209"/>
      <c r="C118" s="210"/>
      <c r="D118" s="183" t="s">
        <v>147</v>
      </c>
      <c r="E118" s="211" t="s">
        <v>21</v>
      </c>
      <c r="F118" s="212" t="s">
        <v>151</v>
      </c>
      <c r="G118" s="210"/>
      <c r="H118" s="213">
        <v>34.372999999999998</v>
      </c>
      <c r="I118" s="214"/>
      <c r="J118" s="210"/>
      <c r="K118" s="210"/>
      <c r="L118" s="215"/>
      <c r="M118" s="216"/>
      <c r="N118" s="217"/>
      <c r="O118" s="217"/>
      <c r="P118" s="217"/>
      <c r="Q118" s="217"/>
      <c r="R118" s="217"/>
      <c r="S118" s="217"/>
      <c r="T118" s="218"/>
      <c r="AT118" s="219" t="s">
        <v>147</v>
      </c>
      <c r="AU118" s="219" t="s">
        <v>143</v>
      </c>
      <c r="AV118" s="15" t="s">
        <v>142</v>
      </c>
      <c r="AW118" s="15" t="s">
        <v>38</v>
      </c>
      <c r="AX118" s="15" t="s">
        <v>8</v>
      </c>
      <c r="AY118" s="219" t="s">
        <v>135</v>
      </c>
    </row>
    <row r="119" spans="1:65" s="2" customFormat="1" ht="62.65" customHeight="1">
      <c r="A119" s="35"/>
      <c r="B119" s="36"/>
      <c r="C119" s="170" t="s">
        <v>158</v>
      </c>
      <c r="D119" s="170" t="s">
        <v>137</v>
      </c>
      <c r="E119" s="171" t="s">
        <v>159</v>
      </c>
      <c r="F119" s="172" t="s">
        <v>160</v>
      </c>
      <c r="G119" s="173" t="s">
        <v>140</v>
      </c>
      <c r="H119" s="174">
        <v>19.198</v>
      </c>
      <c r="I119" s="175"/>
      <c r="J119" s="176">
        <f>ROUND(I119*H119,0)</f>
        <v>0</v>
      </c>
      <c r="K119" s="172" t="s">
        <v>141</v>
      </c>
      <c r="L119" s="40"/>
      <c r="M119" s="177" t="s">
        <v>21</v>
      </c>
      <c r="N119" s="178" t="s">
        <v>50</v>
      </c>
      <c r="O119" s="65"/>
      <c r="P119" s="179">
        <f>O119*H119</f>
        <v>0</v>
      </c>
      <c r="Q119" s="179">
        <v>0</v>
      </c>
      <c r="R119" s="179">
        <f>Q119*H119</f>
        <v>0</v>
      </c>
      <c r="S119" s="179">
        <v>0</v>
      </c>
      <c r="T119" s="180">
        <f>S119*H119</f>
        <v>0</v>
      </c>
      <c r="U119" s="35"/>
      <c r="V119" s="35"/>
      <c r="W119" s="35"/>
      <c r="X119" s="35"/>
      <c r="Y119" s="35"/>
      <c r="Z119" s="35"/>
      <c r="AA119" s="35"/>
      <c r="AB119" s="35"/>
      <c r="AC119" s="35"/>
      <c r="AD119" s="35"/>
      <c r="AE119" s="35"/>
      <c r="AR119" s="181" t="s">
        <v>142</v>
      </c>
      <c r="AT119" s="181" t="s">
        <v>137</v>
      </c>
      <c r="AU119" s="181" t="s">
        <v>143</v>
      </c>
      <c r="AY119" s="18" t="s">
        <v>135</v>
      </c>
      <c r="BE119" s="182">
        <f>IF(N119="základní",J119,0)</f>
        <v>0</v>
      </c>
      <c r="BF119" s="182">
        <f>IF(N119="snížená",J119,0)</f>
        <v>0</v>
      </c>
      <c r="BG119" s="182">
        <f>IF(N119="zákl. přenesená",J119,0)</f>
        <v>0</v>
      </c>
      <c r="BH119" s="182">
        <f>IF(N119="sníž. přenesená",J119,0)</f>
        <v>0</v>
      </c>
      <c r="BI119" s="182">
        <f>IF(N119="nulová",J119,0)</f>
        <v>0</v>
      </c>
      <c r="BJ119" s="18" t="s">
        <v>143</v>
      </c>
      <c r="BK119" s="182">
        <f>ROUND(I119*H119,0)</f>
        <v>0</v>
      </c>
      <c r="BL119" s="18" t="s">
        <v>142</v>
      </c>
      <c r="BM119" s="181" t="s">
        <v>161</v>
      </c>
    </row>
    <row r="120" spans="1:65" s="2" customFormat="1" ht="78">
      <c r="A120" s="35"/>
      <c r="B120" s="36"/>
      <c r="C120" s="37"/>
      <c r="D120" s="183" t="s">
        <v>145</v>
      </c>
      <c r="E120" s="37"/>
      <c r="F120" s="184" t="s">
        <v>162</v>
      </c>
      <c r="G120" s="37"/>
      <c r="H120" s="37"/>
      <c r="I120" s="185"/>
      <c r="J120" s="37"/>
      <c r="K120" s="37"/>
      <c r="L120" s="40"/>
      <c r="M120" s="186"/>
      <c r="N120" s="187"/>
      <c r="O120" s="65"/>
      <c r="P120" s="65"/>
      <c r="Q120" s="65"/>
      <c r="R120" s="65"/>
      <c r="S120" s="65"/>
      <c r="T120" s="66"/>
      <c r="U120" s="35"/>
      <c r="V120" s="35"/>
      <c r="W120" s="35"/>
      <c r="X120" s="35"/>
      <c r="Y120" s="35"/>
      <c r="Z120" s="35"/>
      <c r="AA120" s="35"/>
      <c r="AB120" s="35"/>
      <c r="AC120" s="35"/>
      <c r="AD120" s="35"/>
      <c r="AE120" s="35"/>
      <c r="AT120" s="18" t="s">
        <v>145</v>
      </c>
      <c r="AU120" s="18" t="s">
        <v>143</v>
      </c>
    </row>
    <row r="121" spans="1:65" s="2" customFormat="1" ht="37.9" customHeight="1">
      <c r="A121" s="35"/>
      <c r="B121" s="36"/>
      <c r="C121" s="170" t="s">
        <v>142</v>
      </c>
      <c r="D121" s="170" t="s">
        <v>137</v>
      </c>
      <c r="E121" s="171" t="s">
        <v>163</v>
      </c>
      <c r="F121" s="172" t="s">
        <v>164</v>
      </c>
      <c r="G121" s="173" t="s">
        <v>140</v>
      </c>
      <c r="H121" s="174">
        <v>19.198</v>
      </c>
      <c r="I121" s="175"/>
      <c r="J121" s="176">
        <f>ROUND(I121*H121,0)</f>
        <v>0</v>
      </c>
      <c r="K121" s="172" t="s">
        <v>141</v>
      </c>
      <c r="L121" s="40"/>
      <c r="M121" s="177" t="s">
        <v>21</v>
      </c>
      <c r="N121" s="178" t="s">
        <v>50</v>
      </c>
      <c r="O121" s="65"/>
      <c r="P121" s="179">
        <f>O121*H121</f>
        <v>0</v>
      </c>
      <c r="Q121" s="179">
        <v>0</v>
      </c>
      <c r="R121" s="179">
        <f>Q121*H121</f>
        <v>0</v>
      </c>
      <c r="S121" s="179">
        <v>0</v>
      </c>
      <c r="T121" s="180">
        <f>S121*H121</f>
        <v>0</v>
      </c>
      <c r="U121" s="35"/>
      <c r="V121" s="35"/>
      <c r="W121" s="35"/>
      <c r="X121" s="35"/>
      <c r="Y121" s="35"/>
      <c r="Z121" s="35"/>
      <c r="AA121" s="35"/>
      <c r="AB121" s="35"/>
      <c r="AC121" s="35"/>
      <c r="AD121" s="35"/>
      <c r="AE121" s="35"/>
      <c r="AR121" s="181" t="s">
        <v>142</v>
      </c>
      <c r="AT121" s="181" t="s">
        <v>137</v>
      </c>
      <c r="AU121" s="181" t="s">
        <v>143</v>
      </c>
      <c r="AY121" s="18" t="s">
        <v>135</v>
      </c>
      <c r="BE121" s="182">
        <f>IF(N121="základní",J121,0)</f>
        <v>0</v>
      </c>
      <c r="BF121" s="182">
        <f>IF(N121="snížená",J121,0)</f>
        <v>0</v>
      </c>
      <c r="BG121" s="182">
        <f>IF(N121="zákl. přenesená",J121,0)</f>
        <v>0</v>
      </c>
      <c r="BH121" s="182">
        <f>IF(N121="sníž. přenesená",J121,0)</f>
        <v>0</v>
      </c>
      <c r="BI121" s="182">
        <f>IF(N121="nulová",J121,0)</f>
        <v>0</v>
      </c>
      <c r="BJ121" s="18" t="s">
        <v>143</v>
      </c>
      <c r="BK121" s="182">
        <f>ROUND(I121*H121,0)</f>
        <v>0</v>
      </c>
      <c r="BL121" s="18" t="s">
        <v>142</v>
      </c>
      <c r="BM121" s="181" t="s">
        <v>165</v>
      </c>
    </row>
    <row r="122" spans="1:65" s="2" customFormat="1" ht="136.5">
      <c r="A122" s="35"/>
      <c r="B122" s="36"/>
      <c r="C122" s="37"/>
      <c r="D122" s="183" t="s">
        <v>145</v>
      </c>
      <c r="E122" s="37"/>
      <c r="F122" s="184" t="s">
        <v>166</v>
      </c>
      <c r="G122" s="37"/>
      <c r="H122" s="37"/>
      <c r="I122" s="185"/>
      <c r="J122" s="37"/>
      <c r="K122" s="37"/>
      <c r="L122" s="40"/>
      <c r="M122" s="186"/>
      <c r="N122" s="187"/>
      <c r="O122" s="65"/>
      <c r="P122" s="65"/>
      <c r="Q122" s="65"/>
      <c r="R122" s="65"/>
      <c r="S122" s="65"/>
      <c r="T122" s="66"/>
      <c r="U122" s="35"/>
      <c r="V122" s="35"/>
      <c r="W122" s="35"/>
      <c r="X122" s="35"/>
      <c r="Y122" s="35"/>
      <c r="Z122" s="35"/>
      <c r="AA122" s="35"/>
      <c r="AB122" s="35"/>
      <c r="AC122" s="35"/>
      <c r="AD122" s="35"/>
      <c r="AE122" s="35"/>
      <c r="AT122" s="18" t="s">
        <v>145</v>
      </c>
      <c r="AU122" s="18" t="s">
        <v>143</v>
      </c>
    </row>
    <row r="123" spans="1:65" s="14" customFormat="1">
      <c r="B123" s="198"/>
      <c r="C123" s="199"/>
      <c r="D123" s="183" t="s">
        <v>147</v>
      </c>
      <c r="E123" s="200" t="s">
        <v>21</v>
      </c>
      <c r="F123" s="201" t="s">
        <v>167</v>
      </c>
      <c r="G123" s="199"/>
      <c r="H123" s="202">
        <v>7.74</v>
      </c>
      <c r="I123" s="203"/>
      <c r="J123" s="199"/>
      <c r="K123" s="199"/>
      <c r="L123" s="204"/>
      <c r="M123" s="205"/>
      <c r="N123" s="206"/>
      <c r="O123" s="206"/>
      <c r="P123" s="206"/>
      <c r="Q123" s="206"/>
      <c r="R123" s="206"/>
      <c r="S123" s="206"/>
      <c r="T123" s="207"/>
      <c r="AT123" s="208" t="s">
        <v>147</v>
      </c>
      <c r="AU123" s="208" t="s">
        <v>143</v>
      </c>
      <c r="AV123" s="14" t="s">
        <v>143</v>
      </c>
      <c r="AW123" s="14" t="s">
        <v>38</v>
      </c>
      <c r="AX123" s="14" t="s">
        <v>78</v>
      </c>
      <c r="AY123" s="208" t="s">
        <v>135</v>
      </c>
    </row>
    <row r="124" spans="1:65" s="14" customFormat="1">
      <c r="B124" s="198"/>
      <c r="C124" s="199"/>
      <c r="D124" s="183" t="s">
        <v>147</v>
      </c>
      <c r="E124" s="200" t="s">
        <v>21</v>
      </c>
      <c r="F124" s="201" t="s">
        <v>168</v>
      </c>
      <c r="G124" s="199"/>
      <c r="H124" s="202">
        <v>11.458</v>
      </c>
      <c r="I124" s="203"/>
      <c r="J124" s="199"/>
      <c r="K124" s="199"/>
      <c r="L124" s="204"/>
      <c r="M124" s="205"/>
      <c r="N124" s="206"/>
      <c r="O124" s="206"/>
      <c r="P124" s="206"/>
      <c r="Q124" s="206"/>
      <c r="R124" s="206"/>
      <c r="S124" s="206"/>
      <c r="T124" s="207"/>
      <c r="AT124" s="208" t="s">
        <v>147</v>
      </c>
      <c r="AU124" s="208" t="s">
        <v>143</v>
      </c>
      <c r="AV124" s="14" t="s">
        <v>143</v>
      </c>
      <c r="AW124" s="14" t="s">
        <v>38</v>
      </c>
      <c r="AX124" s="14" t="s">
        <v>78</v>
      </c>
      <c r="AY124" s="208" t="s">
        <v>135</v>
      </c>
    </row>
    <row r="125" spans="1:65" s="15" customFormat="1">
      <c r="B125" s="209"/>
      <c r="C125" s="210"/>
      <c r="D125" s="183" t="s">
        <v>147</v>
      </c>
      <c r="E125" s="211" t="s">
        <v>21</v>
      </c>
      <c r="F125" s="212" t="s">
        <v>151</v>
      </c>
      <c r="G125" s="210"/>
      <c r="H125" s="213">
        <v>19.198</v>
      </c>
      <c r="I125" s="214"/>
      <c r="J125" s="210"/>
      <c r="K125" s="210"/>
      <c r="L125" s="215"/>
      <c r="M125" s="216"/>
      <c r="N125" s="217"/>
      <c r="O125" s="217"/>
      <c r="P125" s="217"/>
      <c r="Q125" s="217"/>
      <c r="R125" s="217"/>
      <c r="S125" s="217"/>
      <c r="T125" s="218"/>
      <c r="AT125" s="219" t="s">
        <v>147</v>
      </c>
      <c r="AU125" s="219" t="s">
        <v>143</v>
      </c>
      <c r="AV125" s="15" t="s">
        <v>142</v>
      </c>
      <c r="AW125" s="15" t="s">
        <v>38</v>
      </c>
      <c r="AX125" s="15" t="s">
        <v>8</v>
      </c>
      <c r="AY125" s="219" t="s">
        <v>135</v>
      </c>
    </row>
    <row r="126" spans="1:65" s="2" customFormat="1" ht="37.9" customHeight="1">
      <c r="A126" s="35"/>
      <c r="B126" s="36"/>
      <c r="C126" s="170" t="s">
        <v>169</v>
      </c>
      <c r="D126" s="170" t="s">
        <v>137</v>
      </c>
      <c r="E126" s="171" t="s">
        <v>170</v>
      </c>
      <c r="F126" s="172" t="s">
        <v>171</v>
      </c>
      <c r="G126" s="173" t="s">
        <v>140</v>
      </c>
      <c r="H126" s="174">
        <v>19.198</v>
      </c>
      <c r="I126" s="175"/>
      <c r="J126" s="176">
        <f>ROUND(I126*H126,0)</f>
        <v>0</v>
      </c>
      <c r="K126" s="172" t="s">
        <v>141</v>
      </c>
      <c r="L126" s="40"/>
      <c r="M126" s="177" t="s">
        <v>21</v>
      </c>
      <c r="N126" s="178" t="s">
        <v>50</v>
      </c>
      <c r="O126" s="65"/>
      <c r="P126" s="179">
        <f>O126*H126</f>
        <v>0</v>
      </c>
      <c r="Q126" s="179">
        <v>0</v>
      </c>
      <c r="R126" s="179">
        <f>Q126*H126</f>
        <v>0</v>
      </c>
      <c r="S126" s="179">
        <v>0</v>
      </c>
      <c r="T126" s="180">
        <f>S126*H126</f>
        <v>0</v>
      </c>
      <c r="U126" s="35"/>
      <c r="V126" s="35"/>
      <c r="W126" s="35"/>
      <c r="X126" s="35"/>
      <c r="Y126" s="35"/>
      <c r="Z126" s="35"/>
      <c r="AA126" s="35"/>
      <c r="AB126" s="35"/>
      <c r="AC126" s="35"/>
      <c r="AD126" s="35"/>
      <c r="AE126" s="35"/>
      <c r="AR126" s="181" t="s">
        <v>142</v>
      </c>
      <c r="AT126" s="181" t="s">
        <v>137</v>
      </c>
      <c r="AU126" s="181" t="s">
        <v>143</v>
      </c>
      <c r="AY126" s="18" t="s">
        <v>135</v>
      </c>
      <c r="BE126" s="182">
        <f>IF(N126="základní",J126,0)</f>
        <v>0</v>
      </c>
      <c r="BF126" s="182">
        <f>IF(N126="snížená",J126,0)</f>
        <v>0</v>
      </c>
      <c r="BG126" s="182">
        <f>IF(N126="zákl. přenesená",J126,0)</f>
        <v>0</v>
      </c>
      <c r="BH126" s="182">
        <f>IF(N126="sníž. přenesená",J126,0)</f>
        <v>0</v>
      </c>
      <c r="BI126" s="182">
        <f>IF(N126="nulová",J126,0)</f>
        <v>0</v>
      </c>
      <c r="BJ126" s="18" t="s">
        <v>143</v>
      </c>
      <c r="BK126" s="182">
        <f>ROUND(I126*H126,0)</f>
        <v>0</v>
      </c>
      <c r="BL126" s="18" t="s">
        <v>142</v>
      </c>
      <c r="BM126" s="181" t="s">
        <v>172</v>
      </c>
    </row>
    <row r="127" spans="1:65" s="2" customFormat="1" ht="165.75">
      <c r="A127" s="35"/>
      <c r="B127" s="36"/>
      <c r="C127" s="37"/>
      <c r="D127" s="183" t="s">
        <v>145</v>
      </c>
      <c r="E127" s="37"/>
      <c r="F127" s="184" t="s">
        <v>173</v>
      </c>
      <c r="G127" s="37"/>
      <c r="H127" s="37"/>
      <c r="I127" s="185"/>
      <c r="J127" s="37"/>
      <c r="K127" s="37"/>
      <c r="L127" s="40"/>
      <c r="M127" s="186"/>
      <c r="N127" s="187"/>
      <c r="O127" s="65"/>
      <c r="P127" s="65"/>
      <c r="Q127" s="65"/>
      <c r="R127" s="65"/>
      <c r="S127" s="65"/>
      <c r="T127" s="66"/>
      <c r="U127" s="35"/>
      <c r="V127" s="35"/>
      <c r="W127" s="35"/>
      <c r="X127" s="35"/>
      <c r="Y127" s="35"/>
      <c r="Z127" s="35"/>
      <c r="AA127" s="35"/>
      <c r="AB127" s="35"/>
      <c r="AC127" s="35"/>
      <c r="AD127" s="35"/>
      <c r="AE127" s="35"/>
      <c r="AT127" s="18" t="s">
        <v>145</v>
      </c>
      <c r="AU127" s="18" t="s">
        <v>143</v>
      </c>
    </row>
    <row r="128" spans="1:65" s="2" customFormat="1" ht="37.9" customHeight="1">
      <c r="A128" s="35"/>
      <c r="B128" s="36"/>
      <c r="C128" s="170" t="s">
        <v>174</v>
      </c>
      <c r="D128" s="170" t="s">
        <v>137</v>
      </c>
      <c r="E128" s="171" t="s">
        <v>175</v>
      </c>
      <c r="F128" s="172" t="s">
        <v>176</v>
      </c>
      <c r="G128" s="173" t="s">
        <v>177</v>
      </c>
      <c r="H128" s="174">
        <v>32.637</v>
      </c>
      <c r="I128" s="175"/>
      <c r="J128" s="176">
        <f>ROUND(I128*H128,0)</f>
        <v>0</v>
      </c>
      <c r="K128" s="172" t="s">
        <v>141</v>
      </c>
      <c r="L128" s="40"/>
      <c r="M128" s="177" t="s">
        <v>21</v>
      </c>
      <c r="N128" s="178" t="s">
        <v>50</v>
      </c>
      <c r="O128" s="65"/>
      <c r="P128" s="179">
        <f>O128*H128</f>
        <v>0</v>
      </c>
      <c r="Q128" s="179">
        <v>0</v>
      </c>
      <c r="R128" s="179">
        <f>Q128*H128</f>
        <v>0</v>
      </c>
      <c r="S128" s="179">
        <v>0</v>
      </c>
      <c r="T128" s="180">
        <f>S128*H128</f>
        <v>0</v>
      </c>
      <c r="U128" s="35"/>
      <c r="V128" s="35"/>
      <c r="W128" s="35"/>
      <c r="X128" s="35"/>
      <c r="Y128" s="35"/>
      <c r="Z128" s="35"/>
      <c r="AA128" s="35"/>
      <c r="AB128" s="35"/>
      <c r="AC128" s="35"/>
      <c r="AD128" s="35"/>
      <c r="AE128" s="35"/>
      <c r="AR128" s="181" t="s">
        <v>142</v>
      </c>
      <c r="AT128" s="181" t="s">
        <v>137</v>
      </c>
      <c r="AU128" s="181" t="s">
        <v>143</v>
      </c>
      <c r="AY128" s="18" t="s">
        <v>135</v>
      </c>
      <c r="BE128" s="182">
        <f>IF(N128="základní",J128,0)</f>
        <v>0</v>
      </c>
      <c r="BF128" s="182">
        <f>IF(N128="snížená",J128,0)</f>
        <v>0</v>
      </c>
      <c r="BG128" s="182">
        <f>IF(N128="zákl. přenesená",J128,0)</f>
        <v>0</v>
      </c>
      <c r="BH128" s="182">
        <f>IF(N128="sníž. přenesená",J128,0)</f>
        <v>0</v>
      </c>
      <c r="BI128" s="182">
        <f>IF(N128="nulová",J128,0)</f>
        <v>0</v>
      </c>
      <c r="BJ128" s="18" t="s">
        <v>143</v>
      </c>
      <c r="BK128" s="182">
        <f>ROUND(I128*H128,0)</f>
        <v>0</v>
      </c>
      <c r="BL128" s="18" t="s">
        <v>142</v>
      </c>
      <c r="BM128" s="181" t="s">
        <v>178</v>
      </c>
    </row>
    <row r="129" spans="1:65" s="2" customFormat="1" ht="58.5">
      <c r="A129" s="35"/>
      <c r="B129" s="36"/>
      <c r="C129" s="37"/>
      <c r="D129" s="183" t="s">
        <v>145</v>
      </c>
      <c r="E129" s="37"/>
      <c r="F129" s="184" t="s">
        <v>179</v>
      </c>
      <c r="G129" s="37"/>
      <c r="H129" s="37"/>
      <c r="I129" s="185"/>
      <c r="J129" s="37"/>
      <c r="K129" s="37"/>
      <c r="L129" s="40"/>
      <c r="M129" s="186"/>
      <c r="N129" s="187"/>
      <c r="O129" s="65"/>
      <c r="P129" s="65"/>
      <c r="Q129" s="65"/>
      <c r="R129" s="65"/>
      <c r="S129" s="65"/>
      <c r="T129" s="66"/>
      <c r="U129" s="35"/>
      <c r="V129" s="35"/>
      <c r="W129" s="35"/>
      <c r="X129" s="35"/>
      <c r="Y129" s="35"/>
      <c r="Z129" s="35"/>
      <c r="AA129" s="35"/>
      <c r="AB129" s="35"/>
      <c r="AC129" s="35"/>
      <c r="AD129" s="35"/>
      <c r="AE129" s="35"/>
      <c r="AT129" s="18" t="s">
        <v>145</v>
      </c>
      <c r="AU129" s="18" t="s">
        <v>143</v>
      </c>
    </row>
    <row r="130" spans="1:65" s="14" customFormat="1">
      <c r="B130" s="198"/>
      <c r="C130" s="199"/>
      <c r="D130" s="183" t="s">
        <v>147</v>
      </c>
      <c r="E130" s="200" t="s">
        <v>21</v>
      </c>
      <c r="F130" s="201" t="s">
        <v>180</v>
      </c>
      <c r="G130" s="199"/>
      <c r="H130" s="202">
        <v>32.637</v>
      </c>
      <c r="I130" s="203"/>
      <c r="J130" s="199"/>
      <c r="K130" s="199"/>
      <c r="L130" s="204"/>
      <c r="M130" s="205"/>
      <c r="N130" s="206"/>
      <c r="O130" s="206"/>
      <c r="P130" s="206"/>
      <c r="Q130" s="206"/>
      <c r="R130" s="206"/>
      <c r="S130" s="206"/>
      <c r="T130" s="207"/>
      <c r="AT130" s="208" t="s">
        <v>147</v>
      </c>
      <c r="AU130" s="208" t="s">
        <v>143</v>
      </c>
      <c r="AV130" s="14" t="s">
        <v>143</v>
      </c>
      <c r="AW130" s="14" t="s">
        <v>38</v>
      </c>
      <c r="AX130" s="14" t="s">
        <v>78</v>
      </c>
      <c r="AY130" s="208" t="s">
        <v>135</v>
      </c>
    </row>
    <row r="131" spans="1:65" s="15" customFormat="1">
      <c r="B131" s="209"/>
      <c r="C131" s="210"/>
      <c r="D131" s="183" t="s">
        <v>147</v>
      </c>
      <c r="E131" s="211" t="s">
        <v>21</v>
      </c>
      <c r="F131" s="212" t="s">
        <v>151</v>
      </c>
      <c r="G131" s="210"/>
      <c r="H131" s="213">
        <v>32.637</v>
      </c>
      <c r="I131" s="214"/>
      <c r="J131" s="210"/>
      <c r="K131" s="210"/>
      <c r="L131" s="215"/>
      <c r="M131" s="216"/>
      <c r="N131" s="217"/>
      <c r="O131" s="217"/>
      <c r="P131" s="217"/>
      <c r="Q131" s="217"/>
      <c r="R131" s="217"/>
      <c r="S131" s="217"/>
      <c r="T131" s="218"/>
      <c r="AT131" s="219" t="s">
        <v>147</v>
      </c>
      <c r="AU131" s="219" t="s">
        <v>143</v>
      </c>
      <c r="AV131" s="15" t="s">
        <v>142</v>
      </c>
      <c r="AW131" s="15" t="s">
        <v>38</v>
      </c>
      <c r="AX131" s="15" t="s">
        <v>8</v>
      </c>
      <c r="AY131" s="219" t="s">
        <v>135</v>
      </c>
    </row>
    <row r="132" spans="1:65" s="2" customFormat="1" ht="37.9" customHeight="1">
      <c r="A132" s="35"/>
      <c r="B132" s="36"/>
      <c r="C132" s="170" t="s">
        <v>181</v>
      </c>
      <c r="D132" s="170" t="s">
        <v>137</v>
      </c>
      <c r="E132" s="171" t="s">
        <v>182</v>
      </c>
      <c r="F132" s="172" t="s">
        <v>183</v>
      </c>
      <c r="G132" s="173" t="s">
        <v>140</v>
      </c>
      <c r="H132" s="174">
        <v>34.372999999999998</v>
      </c>
      <c r="I132" s="175"/>
      <c r="J132" s="176">
        <f>ROUND(I132*H132,0)</f>
        <v>0</v>
      </c>
      <c r="K132" s="172" t="s">
        <v>141</v>
      </c>
      <c r="L132" s="40"/>
      <c r="M132" s="177" t="s">
        <v>21</v>
      </c>
      <c r="N132" s="178" t="s">
        <v>50</v>
      </c>
      <c r="O132" s="65"/>
      <c r="P132" s="179">
        <f>O132*H132</f>
        <v>0</v>
      </c>
      <c r="Q132" s="179">
        <v>0</v>
      </c>
      <c r="R132" s="179">
        <f>Q132*H132</f>
        <v>0</v>
      </c>
      <c r="S132" s="179">
        <v>0</v>
      </c>
      <c r="T132" s="180">
        <f>S132*H132</f>
        <v>0</v>
      </c>
      <c r="U132" s="35"/>
      <c r="V132" s="35"/>
      <c r="W132" s="35"/>
      <c r="X132" s="35"/>
      <c r="Y132" s="35"/>
      <c r="Z132" s="35"/>
      <c r="AA132" s="35"/>
      <c r="AB132" s="35"/>
      <c r="AC132" s="35"/>
      <c r="AD132" s="35"/>
      <c r="AE132" s="35"/>
      <c r="AR132" s="181" t="s">
        <v>142</v>
      </c>
      <c r="AT132" s="181" t="s">
        <v>137</v>
      </c>
      <c r="AU132" s="181" t="s">
        <v>143</v>
      </c>
      <c r="AY132" s="18" t="s">
        <v>135</v>
      </c>
      <c r="BE132" s="182">
        <f>IF(N132="základní",J132,0)</f>
        <v>0</v>
      </c>
      <c r="BF132" s="182">
        <f>IF(N132="snížená",J132,0)</f>
        <v>0</v>
      </c>
      <c r="BG132" s="182">
        <f>IF(N132="zákl. přenesená",J132,0)</f>
        <v>0</v>
      </c>
      <c r="BH132" s="182">
        <f>IF(N132="sníž. přenesená",J132,0)</f>
        <v>0</v>
      </c>
      <c r="BI132" s="182">
        <f>IF(N132="nulová",J132,0)</f>
        <v>0</v>
      </c>
      <c r="BJ132" s="18" t="s">
        <v>143</v>
      </c>
      <c r="BK132" s="182">
        <f>ROUND(I132*H132,0)</f>
        <v>0</v>
      </c>
      <c r="BL132" s="18" t="s">
        <v>142</v>
      </c>
      <c r="BM132" s="181" t="s">
        <v>184</v>
      </c>
    </row>
    <row r="133" spans="1:65" s="2" customFormat="1" ht="234">
      <c r="A133" s="35"/>
      <c r="B133" s="36"/>
      <c r="C133" s="37"/>
      <c r="D133" s="183" t="s">
        <v>145</v>
      </c>
      <c r="E133" s="37"/>
      <c r="F133" s="184" t="s">
        <v>185</v>
      </c>
      <c r="G133" s="37"/>
      <c r="H133" s="37"/>
      <c r="I133" s="185"/>
      <c r="J133" s="37"/>
      <c r="K133" s="37"/>
      <c r="L133" s="40"/>
      <c r="M133" s="186"/>
      <c r="N133" s="187"/>
      <c r="O133" s="65"/>
      <c r="P133" s="65"/>
      <c r="Q133" s="65"/>
      <c r="R133" s="65"/>
      <c r="S133" s="65"/>
      <c r="T133" s="66"/>
      <c r="U133" s="35"/>
      <c r="V133" s="35"/>
      <c r="W133" s="35"/>
      <c r="X133" s="35"/>
      <c r="Y133" s="35"/>
      <c r="Z133" s="35"/>
      <c r="AA133" s="35"/>
      <c r="AB133" s="35"/>
      <c r="AC133" s="35"/>
      <c r="AD133" s="35"/>
      <c r="AE133" s="35"/>
      <c r="AT133" s="18" t="s">
        <v>145</v>
      </c>
      <c r="AU133" s="18" t="s">
        <v>143</v>
      </c>
    </row>
    <row r="134" spans="1:65" s="2" customFormat="1" ht="14.45" customHeight="1">
      <c r="A134" s="35"/>
      <c r="B134" s="36"/>
      <c r="C134" s="220" t="s">
        <v>186</v>
      </c>
      <c r="D134" s="220" t="s">
        <v>187</v>
      </c>
      <c r="E134" s="221" t="s">
        <v>188</v>
      </c>
      <c r="F134" s="222" t="s">
        <v>189</v>
      </c>
      <c r="G134" s="223" t="s">
        <v>177</v>
      </c>
      <c r="H134" s="224">
        <v>22.914999999999999</v>
      </c>
      <c r="I134" s="225"/>
      <c r="J134" s="226">
        <f>ROUND(I134*H134,0)</f>
        <v>0</v>
      </c>
      <c r="K134" s="222" t="s">
        <v>141</v>
      </c>
      <c r="L134" s="227"/>
      <c r="M134" s="228" t="s">
        <v>21</v>
      </c>
      <c r="N134" s="229" t="s">
        <v>50</v>
      </c>
      <c r="O134" s="65"/>
      <c r="P134" s="179">
        <f>O134*H134</f>
        <v>0</v>
      </c>
      <c r="Q134" s="179">
        <v>1</v>
      </c>
      <c r="R134" s="179">
        <f>Q134*H134</f>
        <v>22.914999999999999</v>
      </c>
      <c r="S134" s="179">
        <v>0</v>
      </c>
      <c r="T134" s="180">
        <f>S134*H134</f>
        <v>0</v>
      </c>
      <c r="U134" s="35"/>
      <c r="V134" s="35"/>
      <c r="W134" s="35"/>
      <c r="X134" s="35"/>
      <c r="Y134" s="35"/>
      <c r="Z134" s="35"/>
      <c r="AA134" s="35"/>
      <c r="AB134" s="35"/>
      <c r="AC134" s="35"/>
      <c r="AD134" s="35"/>
      <c r="AE134" s="35"/>
      <c r="AR134" s="181" t="s">
        <v>186</v>
      </c>
      <c r="AT134" s="181" t="s">
        <v>187</v>
      </c>
      <c r="AU134" s="181" t="s">
        <v>143</v>
      </c>
      <c r="AY134" s="18" t="s">
        <v>135</v>
      </c>
      <c r="BE134" s="182">
        <f>IF(N134="základní",J134,0)</f>
        <v>0</v>
      </c>
      <c r="BF134" s="182">
        <f>IF(N134="snížená",J134,0)</f>
        <v>0</v>
      </c>
      <c r="BG134" s="182">
        <f>IF(N134="zákl. přenesená",J134,0)</f>
        <v>0</v>
      </c>
      <c r="BH134" s="182">
        <f>IF(N134="sníž. přenesená",J134,0)</f>
        <v>0</v>
      </c>
      <c r="BI134" s="182">
        <f>IF(N134="nulová",J134,0)</f>
        <v>0</v>
      </c>
      <c r="BJ134" s="18" t="s">
        <v>143</v>
      </c>
      <c r="BK134" s="182">
        <f>ROUND(I134*H134,0)</f>
        <v>0</v>
      </c>
      <c r="BL134" s="18" t="s">
        <v>142</v>
      </c>
      <c r="BM134" s="181" t="s">
        <v>190</v>
      </c>
    </row>
    <row r="135" spans="1:65" s="14" customFormat="1">
      <c r="B135" s="198"/>
      <c r="C135" s="199"/>
      <c r="D135" s="183" t="s">
        <v>147</v>
      </c>
      <c r="E135" s="200" t="s">
        <v>21</v>
      </c>
      <c r="F135" s="201" t="s">
        <v>191</v>
      </c>
      <c r="G135" s="199"/>
      <c r="H135" s="202">
        <v>22.914999999999999</v>
      </c>
      <c r="I135" s="203"/>
      <c r="J135" s="199"/>
      <c r="K135" s="199"/>
      <c r="L135" s="204"/>
      <c r="M135" s="205"/>
      <c r="N135" s="206"/>
      <c r="O135" s="206"/>
      <c r="P135" s="206"/>
      <c r="Q135" s="206"/>
      <c r="R135" s="206"/>
      <c r="S135" s="206"/>
      <c r="T135" s="207"/>
      <c r="AT135" s="208" t="s">
        <v>147</v>
      </c>
      <c r="AU135" s="208" t="s">
        <v>143</v>
      </c>
      <c r="AV135" s="14" t="s">
        <v>143</v>
      </c>
      <c r="AW135" s="14" t="s">
        <v>38</v>
      </c>
      <c r="AX135" s="14" t="s">
        <v>78</v>
      </c>
      <c r="AY135" s="208" t="s">
        <v>135</v>
      </c>
    </row>
    <row r="136" spans="1:65" s="15" customFormat="1">
      <c r="B136" s="209"/>
      <c r="C136" s="210"/>
      <c r="D136" s="183" t="s">
        <v>147</v>
      </c>
      <c r="E136" s="211" t="s">
        <v>21</v>
      </c>
      <c r="F136" s="212" t="s">
        <v>151</v>
      </c>
      <c r="G136" s="210"/>
      <c r="H136" s="213">
        <v>22.914999999999999</v>
      </c>
      <c r="I136" s="214"/>
      <c r="J136" s="210"/>
      <c r="K136" s="210"/>
      <c r="L136" s="215"/>
      <c r="M136" s="216"/>
      <c r="N136" s="217"/>
      <c r="O136" s="217"/>
      <c r="P136" s="217"/>
      <c r="Q136" s="217"/>
      <c r="R136" s="217"/>
      <c r="S136" s="217"/>
      <c r="T136" s="218"/>
      <c r="AT136" s="219" t="s">
        <v>147</v>
      </c>
      <c r="AU136" s="219" t="s">
        <v>143</v>
      </c>
      <c r="AV136" s="15" t="s">
        <v>142</v>
      </c>
      <c r="AW136" s="15" t="s">
        <v>38</v>
      </c>
      <c r="AX136" s="15" t="s">
        <v>8</v>
      </c>
      <c r="AY136" s="219" t="s">
        <v>135</v>
      </c>
    </row>
    <row r="137" spans="1:65" s="2" customFormat="1" ht="49.15" customHeight="1">
      <c r="A137" s="35"/>
      <c r="B137" s="36"/>
      <c r="C137" s="170" t="s">
        <v>192</v>
      </c>
      <c r="D137" s="170" t="s">
        <v>137</v>
      </c>
      <c r="E137" s="171" t="s">
        <v>193</v>
      </c>
      <c r="F137" s="172" t="s">
        <v>194</v>
      </c>
      <c r="G137" s="173" t="s">
        <v>195</v>
      </c>
      <c r="H137" s="174">
        <v>14</v>
      </c>
      <c r="I137" s="175"/>
      <c r="J137" s="176">
        <f>ROUND(I137*H137,0)</f>
        <v>0</v>
      </c>
      <c r="K137" s="172" t="s">
        <v>141</v>
      </c>
      <c r="L137" s="40"/>
      <c r="M137" s="177" t="s">
        <v>21</v>
      </c>
      <c r="N137" s="178" t="s">
        <v>50</v>
      </c>
      <c r="O137" s="65"/>
      <c r="P137" s="179">
        <f>O137*H137</f>
        <v>0</v>
      </c>
      <c r="Q137" s="179">
        <v>0</v>
      </c>
      <c r="R137" s="179">
        <f>Q137*H137</f>
        <v>0</v>
      </c>
      <c r="S137" s="179">
        <v>0</v>
      </c>
      <c r="T137" s="180">
        <f>S137*H137</f>
        <v>0</v>
      </c>
      <c r="U137" s="35"/>
      <c r="V137" s="35"/>
      <c r="W137" s="35"/>
      <c r="X137" s="35"/>
      <c r="Y137" s="35"/>
      <c r="Z137" s="35"/>
      <c r="AA137" s="35"/>
      <c r="AB137" s="35"/>
      <c r="AC137" s="35"/>
      <c r="AD137" s="35"/>
      <c r="AE137" s="35"/>
      <c r="AR137" s="181" t="s">
        <v>142</v>
      </c>
      <c r="AT137" s="181" t="s">
        <v>137</v>
      </c>
      <c r="AU137" s="181" t="s">
        <v>143</v>
      </c>
      <c r="AY137" s="18" t="s">
        <v>135</v>
      </c>
      <c r="BE137" s="182">
        <f>IF(N137="základní",J137,0)</f>
        <v>0</v>
      </c>
      <c r="BF137" s="182">
        <f>IF(N137="snížená",J137,0)</f>
        <v>0</v>
      </c>
      <c r="BG137" s="182">
        <f>IF(N137="zákl. přenesená",J137,0)</f>
        <v>0</v>
      </c>
      <c r="BH137" s="182">
        <f>IF(N137="sníž. přenesená",J137,0)</f>
        <v>0</v>
      </c>
      <c r="BI137" s="182">
        <f>IF(N137="nulová",J137,0)</f>
        <v>0</v>
      </c>
      <c r="BJ137" s="18" t="s">
        <v>143</v>
      </c>
      <c r="BK137" s="182">
        <f>ROUND(I137*H137,0)</f>
        <v>0</v>
      </c>
      <c r="BL137" s="18" t="s">
        <v>142</v>
      </c>
      <c r="BM137" s="181" t="s">
        <v>196</v>
      </c>
    </row>
    <row r="138" spans="1:65" s="2" customFormat="1" ht="107.25">
      <c r="A138" s="35"/>
      <c r="B138" s="36"/>
      <c r="C138" s="37"/>
      <c r="D138" s="183" t="s">
        <v>145</v>
      </c>
      <c r="E138" s="37"/>
      <c r="F138" s="184" t="s">
        <v>197</v>
      </c>
      <c r="G138" s="37"/>
      <c r="H138" s="37"/>
      <c r="I138" s="185"/>
      <c r="J138" s="37"/>
      <c r="K138" s="37"/>
      <c r="L138" s="40"/>
      <c r="M138" s="186"/>
      <c r="N138" s="187"/>
      <c r="O138" s="65"/>
      <c r="P138" s="65"/>
      <c r="Q138" s="65"/>
      <c r="R138" s="65"/>
      <c r="S138" s="65"/>
      <c r="T138" s="66"/>
      <c r="U138" s="35"/>
      <c r="V138" s="35"/>
      <c r="W138" s="35"/>
      <c r="X138" s="35"/>
      <c r="Y138" s="35"/>
      <c r="Z138" s="35"/>
      <c r="AA138" s="35"/>
      <c r="AB138" s="35"/>
      <c r="AC138" s="35"/>
      <c r="AD138" s="35"/>
      <c r="AE138" s="35"/>
      <c r="AT138" s="18" t="s">
        <v>145</v>
      </c>
      <c r="AU138" s="18" t="s">
        <v>143</v>
      </c>
    </row>
    <row r="139" spans="1:65" s="2" customFormat="1" ht="37.9" customHeight="1">
      <c r="A139" s="35"/>
      <c r="B139" s="36"/>
      <c r="C139" s="170" t="s">
        <v>27</v>
      </c>
      <c r="D139" s="170" t="s">
        <v>137</v>
      </c>
      <c r="E139" s="171" t="s">
        <v>198</v>
      </c>
      <c r="F139" s="172" t="s">
        <v>199</v>
      </c>
      <c r="G139" s="173" t="s">
        <v>195</v>
      </c>
      <c r="H139" s="174">
        <v>14</v>
      </c>
      <c r="I139" s="175"/>
      <c r="J139" s="176">
        <f>ROUND(I139*H139,0)</f>
        <v>0</v>
      </c>
      <c r="K139" s="172" t="s">
        <v>141</v>
      </c>
      <c r="L139" s="40"/>
      <c r="M139" s="177" t="s">
        <v>21</v>
      </c>
      <c r="N139" s="178" t="s">
        <v>50</v>
      </c>
      <c r="O139" s="65"/>
      <c r="P139" s="179">
        <f>O139*H139</f>
        <v>0</v>
      </c>
      <c r="Q139" s="179">
        <v>0</v>
      </c>
      <c r="R139" s="179">
        <f>Q139*H139</f>
        <v>0</v>
      </c>
      <c r="S139" s="179">
        <v>0</v>
      </c>
      <c r="T139" s="180">
        <f>S139*H139</f>
        <v>0</v>
      </c>
      <c r="U139" s="35"/>
      <c r="V139" s="35"/>
      <c r="W139" s="35"/>
      <c r="X139" s="35"/>
      <c r="Y139" s="35"/>
      <c r="Z139" s="35"/>
      <c r="AA139" s="35"/>
      <c r="AB139" s="35"/>
      <c r="AC139" s="35"/>
      <c r="AD139" s="35"/>
      <c r="AE139" s="35"/>
      <c r="AR139" s="181" t="s">
        <v>142</v>
      </c>
      <c r="AT139" s="181" t="s">
        <v>137</v>
      </c>
      <c r="AU139" s="181" t="s">
        <v>143</v>
      </c>
      <c r="AY139" s="18" t="s">
        <v>135</v>
      </c>
      <c r="BE139" s="182">
        <f>IF(N139="základní",J139,0)</f>
        <v>0</v>
      </c>
      <c r="BF139" s="182">
        <f>IF(N139="snížená",J139,0)</f>
        <v>0</v>
      </c>
      <c r="BG139" s="182">
        <f>IF(N139="zákl. přenesená",J139,0)</f>
        <v>0</v>
      </c>
      <c r="BH139" s="182">
        <f>IF(N139="sníž. přenesená",J139,0)</f>
        <v>0</v>
      </c>
      <c r="BI139" s="182">
        <f>IF(N139="nulová",J139,0)</f>
        <v>0</v>
      </c>
      <c r="BJ139" s="18" t="s">
        <v>143</v>
      </c>
      <c r="BK139" s="182">
        <f>ROUND(I139*H139,0)</f>
        <v>0</v>
      </c>
      <c r="BL139" s="18" t="s">
        <v>142</v>
      </c>
      <c r="BM139" s="181" t="s">
        <v>200</v>
      </c>
    </row>
    <row r="140" spans="1:65" s="2" customFormat="1" ht="156">
      <c r="A140" s="35"/>
      <c r="B140" s="36"/>
      <c r="C140" s="37"/>
      <c r="D140" s="183" t="s">
        <v>145</v>
      </c>
      <c r="E140" s="37"/>
      <c r="F140" s="184" t="s">
        <v>201</v>
      </c>
      <c r="G140" s="37"/>
      <c r="H140" s="37"/>
      <c r="I140" s="185"/>
      <c r="J140" s="37"/>
      <c r="K140" s="37"/>
      <c r="L140" s="40"/>
      <c r="M140" s="186"/>
      <c r="N140" s="187"/>
      <c r="O140" s="65"/>
      <c r="P140" s="65"/>
      <c r="Q140" s="65"/>
      <c r="R140" s="65"/>
      <c r="S140" s="65"/>
      <c r="T140" s="66"/>
      <c r="U140" s="35"/>
      <c r="V140" s="35"/>
      <c r="W140" s="35"/>
      <c r="X140" s="35"/>
      <c r="Y140" s="35"/>
      <c r="Z140" s="35"/>
      <c r="AA140" s="35"/>
      <c r="AB140" s="35"/>
      <c r="AC140" s="35"/>
      <c r="AD140" s="35"/>
      <c r="AE140" s="35"/>
      <c r="AT140" s="18" t="s">
        <v>145</v>
      </c>
      <c r="AU140" s="18" t="s">
        <v>143</v>
      </c>
    </row>
    <row r="141" spans="1:65" s="2" customFormat="1" ht="14.45" customHeight="1">
      <c r="A141" s="35"/>
      <c r="B141" s="36"/>
      <c r="C141" s="220" t="s">
        <v>202</v>
      </c>
      <c r="D141" s="220" t="s">
        <v>187</v>
      </c>
      <c r="E141" s="221" t="s">
        <v>203</v>
      </c>
      <c r="F141" s="222" t="s">
        <v>204</v>
      </c>
      <c r="G141" s="223" t="s">
        <v>205</v>
      </c>
      <c r="H141" s="224">
        <v>0.21</v>
      </c>
      <c r="I141" s="225"/>
      <c r="J141" s="226">
        <f>ROUND(I141*H141,0)</f>
        <v>0</v>
      </c>
      <c r="K141" s="222" t="s">
        <v>141</v>
      </c>
      <c r="L141" s="227"/>
      <c r="M141" s="228" t="s">
        <v>21</v>
      </c>
      <c r="N141" s="229" t="s">
        <v>50</v>
      </c>
      <c r="O141" s="65"/>
      <c r="P141" s="179">
        <f>O141*H141</f>
        <v>0</v>
      </c>
      <c r="Q141" s="179">
        <v>1E-3</v>
      </c>
      <c r="R141" s="179">
        <f>Q141*H141</f>
        <v>2.1000000000000001E-4</v>
      </c>
      <c r="S141" s="179">
        <v>0</v>
      </c>
      <c r="T141" s="180">
        <f>S141*H141</f>
        <v>0</v>
      </c>
      <c r="U141" s="35"/>
      <c r="V141" s="35"/>
      <c r="W141" s="35"/>
      <c r="X141" s="35"/>
      <c r="Y141" s="35"/>
      <c r="Z141" s="35"/>
      <c r="AA141" s="35"/>
      <c r="AB141" s="35"/>
      <c r="AC141" s="35"/>
      <c r="AD141" s="35"/>
      <c r="AE141" s="35"/>
      <c r="AR141" s="181" t="s">
        <v>186</v>
      </c>
      <c r="AT141" s="181" t="s">
        <v>187</v>
      </c>
      <c r="AU141" s="181" t="s">
        <v>143</v>
      </c>
      <c r="AY141" s="18" t="s">
        <v>135</v>
      </c>
      <c r="BE141" s="182">
        <f>IF(N141="základní",J141,0)</f>
        <v>0</v>
      </c>
      <c r="BF141" s="182">
        <f>IF(N141="snížená",J141,0)</f>
        <v>0</v>
      </c>
      <c r="BG141" s="182">
        <f>IF(N141="zákl. přenesená",J141,0)</f>
        <v>0</v>
      </c>
      <c r="BH141" s="182">
        <f>IF(N141="sníž. přenesená",J141,0)</f>
        <v>0</v>
      </c>
      <c r="BI141" s="182">
        <f>IF(N141="nulová",J141,0)</f>
        <v>0</v>
      </c>
      <c r="BJ141" s="18" t="s">
        <v>143</v>
      </c>
      <c r="BK141" s="182">
        <f>ROUND(I141*H141,0)</f>
        <v>0</v>
      </c>
      <c r="BL141" s="18" t="s">
        <v>142</v>
      </c>
      <c r="BM141" s="181" t="s">
        <v>206</v>
      </c>
    </row>
    <row r="142" spans="1:65" s="14" customFormat="1">
      <c r="B142" s="198"/>
      <c r="C142" s="199"/>
      <c r="D142" s="183" t="s">
        <v>147</v>
      </c>
      <c r="E142" s="199"/>
      <c r="F142" s="201" t="s">
        <v>207</v>
      </c>
      <c r="G142" s="199"/>
      <c r="H142" s="202">
        <v>0.21</v>
      </c>
      <c r="I142" s="203"/>
      <c r="J142" s="199"/>
      <c r="K142" s="199"/>
      <c r="L142" s="204"/>
      <c r="M142" s="205"/>
      <c r="N142" s="206"/>
      <c r="O142" s="206"/>
      <c r="P142" s="206"/>
      <c r="Q142" s="206"/>
      <c r="R142" s="206"/>
      <c r="S142" s="206"/>
      <c r="T142" s="207"/>
      <c r="AT142" s="208" t="s">
        <v>147</v>
      </c>
      <c r="AU142" s="208" t="s">
        <v>143</v>
      </c>
      <c r="AV142" s="14" t="s">
        <v>143</v>
      </c>
      <c r="AW142" s="14" t="s">
        <v>4</v>
      </c>
      <c r="AX142" s="14" t="s">
        <v>8</v>
      </c>
      <c r="AY142" s="208" t="s">
        <v>135</v>
      </c>
    </row>
    <row r="143" spans="1:65" s="12" customFormat="1" ht="22.9" customHeight="1">
      <c r="B143" s="154"/>
      <c r="C143" s="155"/>
      <c r="D143" s="156" t="s">
        <v>77</v>
      </c>
      <c r="E143" s="168" t="s">
        <v>158</v>
      </c>
      <c r="F143" s="168" t="s">
        <v>208</v>
      </c>
      <c r="G143" s="155"/>
      <c r="H143" s="155"/>
      <c r="I143" s="158"/>
      <c r="J143" s="169">
        <f>BK143</f>
        <v>0</v>
      </c>
      <c r="K143" s="155"/>
      <c r="L143" s="160"/>
      <c r="M143" s="161"/>
      <c r="N143" s="162"/>
      <c r="O143" s="162"/>
      <c r="P143" s="163">
        <f>SUM(P144:P154)</f>
        <v>0</v>
      </c>
      <c r="Q143" s="162"/>
      <c r="R143" s="163">
        <f>SUM(R144:R154)</f>
        <v>2.3511037499999996</v>
      </c>
      <c r="S143" s="162"/>
      <c r="T143" s="164">
        <f>SUM(T144:T154)</f>
        <v>0</v>
      </c>
      <c r="AR143" s="165" t="s">
        <v>8</v>
      </c>
      <c r="AT143" s="166" t="s">
        <v>77</v>
      </c>
      <c r="AU143" s="166" t="s">
        <v>8</v>
      </c>
      <c r="AY143" s="165" t="s">
        <v>135</v>
      </c>
      <c r="BK143" s="167">
        <f>SUM(BK144:BK154)</f>
        <v>0</v>
      </c>
    </row>
    <row r="144" spans="1:65" s="2" customFormat="1" ht="24.2" customHeight="1">
      <c r="A144" s="35"/>
      <c r="B144" s="36"/>
      <c r="C144" s="170" t="s">
        <v>209</v>
      </c>
      <c r="D144" s="170" t="s">
        <v>137</v>
      </c>
      <c r="E144" s="171" t="s">
        <v>210</v>
      </c>
      <c r="F144" s="172" t="s">
        <v>211</v>
      </c>
      <c r="G144" s="173" t="s">
        <v>140</v>
      </c>
      <c r="H144" s="174">
        <v>0.97499999999999998</v>
      </c>
      <c r="I144" s="175"/>
      <c r="J144" s="176">
        <f>ROUND(I144*H144,0)</f>
        <v>0</v>
      </c>
      <c r="K144" s="172" t="s">
        <v>141</v>
      </c>
      <c r="L144" s="40"/>
      <c r="M144" s="177" t="s">
        <v>21</v>
      </c>
      <c r="N144" s="178" t="s">
        <v>50</v>
      </c>
      <c r="O144" s="65"/>
      <c r="P144" s="179">
        <f>O144*H144</f>
        <v>0</v>
      </c>
      <c r="Q144" s="179">
        <v>2.2563499999999999</v>
      </c>
      <c r="R144" s="179">
        <f>Q144*H144</f>
        <v>2.1999412499999997</v>
      </c>
      <c r="S144" s="179">
        <v>0</v>
      </c>
      <c r="T144" s="180">
        <f>S144*H144</f>
        <v>0</v>
      </c>
      <c r="U144" s="35"/>
      <c r="V144" s="35"/>
      <c r="W144" s="35"/>
      <c r="X144" s="35"/>
      <c r="Y144" s="35"/>
      <c r="Z144" s="35"/>
      <c r="AA144" s="35"/>
      <c r="AB144" s="35"/>
      <c r="AC144" s="35"/>
      <c r="AD144" s="35"/>
      <c r="AE144" s="35"/>
      <c r="AR144" s="181" t="s">
        <v>142</v>
      </c>
      <c r="AT144" s="181" t="s">
        <v>137</v>
      </c>
      <c r="AU144" s="181" t="s">
        <v>143</v>
      </c>
      <c r="AY144" s="18" t="s">
        <v>135</v>
      </c>
      <c r="BE144" s="182">
        <f>IF(N144="základní",J144,0)</f>
        <v>0</v>
      </c>
      <c r="BF144" s="182">
        <f>IF(N144="snížená",J144,0)</f>
        <v>0</v>
      </c>
      <c r="BG144" s="182">
        <f>IF(N144="zákl. přenesená",J144,0)</f>
        <v>0</v>
      </c>
      <c r="BH144" s="182">
        <f>IF(N144="sníž. přenesená",J144,0)</f>
        <v>0</v>
      </c>
      <c r="BI144" s="182">
        <f>IF(N144="nulová",J144,0)</f>
        <v>0</v>
      </c>
      <c r="BJ144" s="18" t="s">
        <v>143</v>
      </c>
      <c r="BK144" s="182">
        <f>ROUND(I144*H144,0)</f>
        <v>0</v>
      </c>
      <c r="BL144" s="18" t="s">
        <v>142</v>
      </c>
      <c r="BM144" s="181" t="s">
        <v>212</v>
      </c>
    </row>
    <row r="145" spans="1:65" s="13" customFormat="1" ht="22.5">
      <c r="B145" s="188"/>
      <c r="C145" s="189"/>
      <c r="D145" s="183" t="s">
        <v>147</v>
      </c>
      <c r="E145" s="190" t="s">
        <v>21</v>
      </c>
      <c r="F145" s="191" t="s">
        <v>213</v>
      </c>
      <c r="G145" s="189"/>
      <c r="H145" s="190" t="s">
        <v>21</v>
      </c>
      <c r="I145" s="192"/>
      <c r="J145" s="189"/>
      <c r="K145" s="189"/>
      <c r="L145" s="193"/>
      <c r="M145" s="194"/>
      <c r="N145" s="195"/>
      <c r="O145" s="195"/>
      <c r="P145" s="195"/>
      <c r="Q145" s="195"/>
      <c r="R145" s="195"/>
      <c r="S145" s="195"/>
      <c r="T145" s="196"/>
      <c r="AT145" s="197" t="s">
        <v>147</v>
      </c>
      <c r="AU145" s="197" t="s">
        <v>143</v>
      </c>
      <c r="AV145" s="13" t="s">
        <v>8</v>
      </c>
      <c r="AW145" s="13" t="s">
        <v>38</v>
      </c>
      <c r="AX145" s="13" t="s">
        <v>78</v>
      </c>
      <c r="AY145" s="197" t="s">
        <v>135</v>
      </c>
    </row>
    <row r="146" spans="1:65" s="14" customFormat="1">
      <c r="B146" s="198"/>
      <c r="C146" s="199"/>
      <c r="D146" s="183" t="s">
        <v>147</v>
      </c>
      <c r="E146" s="200" t="s">
        <v>21</v>
      </c>
      <c r="F146" s="201" t="s">
        <v>214</v>
      </c>
      <c r="G146" s="199"/>
      <c r="H146" s="202">
        <v>0.97499999999999998</v>
      </c>
      <c r="I146" s="203"/>
      <c r="J146" s="199"/>
      <c r="K146" s="199"/>
      <c r="L146" s="204"/>
      <c r="M146" s="205"/>
      <c r="N146" s="206"/>
      <c r="O146" s="206"/>
      <c r="P146" s="206"/>
      <c r="Q146" s="206"/>
      <c r="R146" s="206"/>
      <c r="S146" s="206"/>
      <c r="T146" s="207"/>
      <c r="AT146" s="208" t="s">
        <v>147</v>
      </c>
      <c r="AU146" s="208" t="s">
        <v>143</v>
      </c>
      <c r="AV146" s="14" t="s">
        <v>143</v>
      </c>
      <c r="AW146" s="14" t="s">
        <v>38</v>
      </c>
      <c r="AX146" s="14" t="s">
        <v>78</v>
      </c>
      <c r="AY146" s="208" t="s">
        <v>135</v>
      </c>
    </row>
    <row r="147" spans="1:65" s="15" customFormat="1">
      <c r="B147" s="209"/>
      <c r="C147" s="210"/>
      <c r="D147" s="183" t="s">
        <v>147</v>
      </c>
      <c r="E147" s="211" t="s">
        <v>21</v>
      </c>
      <c r="F147" s="212" t="s">
        <v>151</v>
      </c>
      <c r="G147" s="210"/>
      <c r="H147" s="213">
        <v>0.97499999999999998</v>
      </c>
      <c r="I147" s="214"/>
      <c r="J147" s="210"/>
      <c r="K147" s="210"/>
      <c r="L147" s="215"/>
      <c r="M147" s="216"/>
      <c r="N147" s="217"/>
      <c r="O147" s="217"/>
      <c r="P147" s="217"/>
      <c r="Q147" s="217"/>
      <c r="R147" s="217"/>
      <c r="S147" s="217"/>
      <c r="T147" s="218"/>
      <c r="AT147" s="219" t="s">
        <v>147</v>
      </c>
      <c r="AU147" s="219" t="s">
        <v>143</v>
      </c>
      <c r="AV147" s="15" t="s">
        <v>142</v>
      </c>
      <c r="AW147" s="15" t="s">
        <v>38</v>
      </c>
      <c r="AX147" s="15" t="s">
        <v>8</v>
      </c>
      <c r="AY147" s="219" t="s">
        <v>135</v>
      </c>
    </row>
    <row r="148" spans="1:65" s="2" customFormat="1" ht="62.65" customHeight="1">
      <c r="A148" s="35"/>
      <c r="B148" s="36"/>
      <c r="C148" s="170" t="s">
        <v>215</v>
      </c>
      <c r="D148" s="170" t="s">
        <v>137</v>
      </c>
      <c r="E148" s="171" t="s">
        <v>216</v>
      </c>
      <c r="F148" s="172" t="s">
        <v>217</v>
      </c>
      <c r="G148" s="173" t="s">
        <v>195</v>
      </c>
      <c r="H148" s="174">
        <v>7.8</v>
      </c>
      <c r="I148" s="175"/>
      <c r="J148" s="176">
        <f>ROUND(I148*H148,0)</f>
        <v>0</v>
      </c>
      <c r="K148" s="172" t="s">
        <v>141</v>
      </c>
      <c r="L148" s="40"/>
      <c r="M148" s="177" t="s">
        <v>21</v>
      </c>
      <c r="N148" s="178" t="s">
        <v>50</v>
      </c>
      <c r="O148" s="65"/>
      <c r="P148" s="179">
        <f>O148*H148</f>
        <v>0</v>
      </c>
      <c r="Q148" s="179">
        <v>1.214E-2</v>
      </c>
      <c r="R148" s="179">
        <f>Q148*H148</f>
        <v>9.4691999999999998E-2</v>
      </c>
      <c r="S148" s="179">
        <v>0</v>
      </c>
      <c r="T148" s="180">
        <f>S148*H148</f>
        <v>0</v>
      </c>
      <c r="U148" s="35"/>
      <c r="V148" s="35"/>
      <c r="W148" s="35"/>
      <c r="X148" s="35"/>
      <c r="Y148" s="35"/>
      <c r="Z148" s="35"/>
      <c r="AA148" s="35"/>
      <c r="AB148" s="35"/>
      <c r="AC148" s="35"/>
      <c r="AD148" s="35"/>
      <c r="AE148" s="35"/>
      <c r="AR148" s="181" t="s">
        <v>142</v>
      </c>
      <c r="AT148" s="181" t="s">
        <v>137</v>
      </c>
      <c r="AU148" s="181" t="s">
        <v>143</v>
      </c>
      <c r="AY148" s="18" t="s">
        <v>135</v>
      </c>
      <c r="BE148" s="182">
        <f>IF(N148="základní",J148,0)</f>
        <v>0</v>
      </c>
      <c r="BF148" s="182">
        <f>IF(N148="snížená",J148,0)</f>
        <v>0</v>
      </c>
      <c r="BG148" s="182">
        <f>IF(N148="zákl. přenesená",J148,0)</f>
        <v>0</v>
      </c>
      <c r="BH148" s="182">
        <f>IF(N148="sníž. přenesená",J148,0)</f>
        <v>0</v>
      </c>
      <c r="BI148" s="182">
        <f>IF(N148="nulová",J148,0)</f>
        <v>0</v>
      </c>
      <c r="BJ148" s="18" t="s">
        <v>143</v>
      </c>
      <c r="BK148" s="182">
        <f>ROUND(I148*H148,0)</f>
        <v>0</v>
      </c>
      <c r="BL148" s="18" t="s">
        <v>142</v>
      </c>
      <c r="BM148" s="181" t="s">
        <v>218</v>
      </c>
    </row>
    <row r="149" spans="1:65" s="14" customFormat="1">
      <c r="B149" s="198"/>
      <c r="C149" s="199"/>
      <c r="D149" s="183" t="s">
        <v>147</v>
      </c>
      <c r="E149" s="200" t="s">
        <v>21</v>
      </c>
      <c r="F149" s="201" t="s">
        <v>219</v>
      </c>
      <c r="G149" s="199"/>
      <c r="H149" s="202">
        <v>7.8</v>
      </c>
      <c r="I149" s="203"/>
      <c r="J149" s="199"/>
      <c r="K149" s="199"/>
      <c r="L149" s="204"/>
      <c r="M149" s="205"/>
      <c r="N149" s="206"/>
      <c r="O149" s="206"/>
      <c r="P149" s="206"/>
      <c r="Q149" s="206"/>
      <c r="R149" s="206"/>
      <c r="S149" s="206"/>
      <c r="T149" s="207"/>
      <c r="AT149" s="208" t="s">
        <v>147</v>
      </c>
      <c r="AU149" s="208" t="s">
        <v>143</v>
      </c>
      <c r="AV149" s="14" t="s">
        <v>143</v>
      </c>
      <c r="AW149" s="14" t="s">
        <v>38</v>
      </c>
      <c r="AX149" s="14" t="s">
        <v>78</v>
      </c>
      <c r="AY149" s="208" t="s">
        <v>135</v>
      </c>
    </row>
    <row r="150" spans="1:65" s="15" customFormat="1">
      <c r="B150" s="209"/>
      <c r="C150" s="210"/>
      <c r="D150" s="183" t="s">
        <v>147</v>
      </c>
      <c r="E150" s="211" t="s">
        <v>21</v>
      </c>
      <c r="F150" s="212" t="s">
        <v>151</v>
      </c>
      <c r="G150" s="210"/>
      <c r="H150" s="213">
        <v>7.8</v>
      </c>
      <c r="I150" s="214"/>
      <c r="J150" s="210"/>
      <c r="K150" s="210"/>
      <c r="L150" s="215"/>
      <c r="M150" s="216"/>
      <c r="N150" s="217"/>
      <c r="O150" s="217"/>
      <c r="P150" s="217"/>
      <c r="Q150" s="217"/>
      <c r="R150" s="217"/>
      <c r="S150" s="217"/>
      <c r="T150" s="218"/>
      <c r="AT150" s="219" t="s">
        <v>147</v>
      </c>
      <c r="AU150" s="219" t="s">
        <v>143</v>
      </c>
      <c r="AV150" s="15" t="s">
        <v>142</v>
      </c>
      <c r="AW150" s="15" t="s">
        <v>38</v>
      </c>
      <c r="AX150" s="15" t="s">
        <v>8</v>
      </c>
      <c r="AY150" s="219" t="s">
        <v>135</v>
      </c>
    </row>
    <row r="151" spans="1:65" s="2" customFormat="1" ht="62.65" customHeight="1">
      <c r="A151" s="35"/>
      <c r="B151" s="36"/>
      <c r="C151" s="170" t="s">
        <v>220</v>
      </c>
      <c r="D151" s="170" t="s">
        <v>137</v>
      </c>
      <c r="E151" s="171" t="s">
        <v>221</v>
      </c>
      <c r="F151" s="172" t="s">
        <v>222</v>
      </c>
      <c r="G151" s="173" t="s">
        <v>195</v>
      </c>
      <c r="H151" s="174">
        <v>7.8</v>
      </c>
      <c r="I151" s="175"/>
      <c r="J151" s="176">
        <f>ROUND(I151*H151,0)</f>
        <v>0</v>
      </c>
      <c r="K151" s="172" t="s">
        <v>141</v>
      </c>
      <c r="L151" s="40"/>
      <c r="M151" s="177" t="s">
        <v>21</v>
      </c>
      <c r="N151" s="178" t="s">
        <v>50</v>
      </c>
      <c r="O151" s="65"/>
      <c r="P151" s="179">
        <f>O151*H151</f>
        <v>0</v>
      </c>
      <c r="Q151" s="179">
        <v>0</v>
      </c>
      <c r="R151" s="179">
        <f>Q151*H151</f>
        <v>0</v>
      </c>
      <c r="S151" s="179">
        <v>0</v>
      </c>
      <c r="T151" s="180">
        <f>S151*H151</f>
        <v>0</v>
      </c>
      <c r="U151" s="35"/>
      <c r="V151" s="35"/>
      <c r="W151" s="35"/>
      <c r="X151" s="35"/>
      <c r="Y151" s="35"/>
      <c r="Z151" s="35"/>
      <c r="AA151" s="35"/>
      <c r="AB151" s="35"/>
      <c r="AC151" s="35"/>
      <c r="AD151" s="35"/>
      <c r="AE151" s="35"/>
      <c r="AR151" s="181" t="s">
        <v>142</v>
      </c>
      <c r="AT151" s="181" t="s">
        <v>137</v>
      </c>
      <c r="AU151" s="181" t="s">
        <v>143</v>
      </c>
      <c r="AY151" s="18" t="s">
        <v>135</v>
      </c>
      <c r="BE151" s="182">
        <f>IF(N151="základní",J151,0)</f>
        <v>0</v>
      </c>
      <c r="BF151" s="182">
        <f>IF(N151="snížená",J151,0)</f>
        <v>0</v>
      </c>
      <c r="BG151" s="182">
        <f>IF(N151="zákl. přenesená",J151,0)</f>
        <v>0</v>
      </c>
      <c r="BH151" s="182">
        <f>IF(N151="sníž. přenesená",J151,0)</f>
        <v>0</v>
      </c>
      <c r="BI151" s="182">
        <f>IF(N151="nulová",J151,0)</f>
        <v>0</v>
      </c>
      <c r="BJ151" s="18" t="s">
        <v>143</v>
      </c>
      <c r="BK151" s="182">
        <f>ROUND(I151*H151,0)</f>
        <v>0</v>
      </c>
      <c r="BL151" s="18" t="s">
        <v>142</v>
      </c>
      <c r="BM151" s="181" t="s">
        <v>223</v>
      </c>
    </row>
    <row r="152" spans="1:65" s="2" customFormat="1" ht="24.2" customHeight="1">
      <c r="A152" s="35"/>
      <c r="B152" s="36"/>
      <c r="C152" s="170" t="s">
        <v>9</v>
      </c>
      <c r="D152" s="170" t="s">
        <v>137</v>
      </c>
      <c r="E152" s="171" t="s">
        <v>224</v>
      </c>
      <c r="F152" s="172" t="s">
        <v>225</v>
      </c>
      <c r="G152" s="173" t="s">
        <v>177</v>
      </c>
      <c r="H152" s="174">
        <v>5.3999999999999999E-2</v>
      </c>
      <c r="I152" s="175"/>
      <c r="J152" s="176">
        <f>ROUND(I152*H152,0)</f>
        <v>0</v>
      </c>
      <c r="K152" s="172" t="s">
        <v>141</v>
      </c>
      <c r="L152" s="40"/>
      <c r="M152" s="177" t="s">
        <v>21</v>
      </c>
      <c r="N152" s="178" t="s">
        <v>50</v>
      </c>
      <c r="O152" s="65"/>
      <c r="P152" s="179">
        <f>O152*H152</f>
        <v>0</v>
      </c>
      <c r="Q152" s="179">
        <v>1.04575</v>
      </c>
      <c r="R152" s="179">
        <f>Q152*H152</f>
        <v>5.64705E-2</v>
      </c>
      <c r="S152" s="179">
        <v>0</v>
      </c>
      <c r="T152" s="180">
        <f>S152*H152</f>
        <v>0</v>
      </c>
      <c r="U152" s="35"/>
      <c r="V152" s="35"/>
      <c r="W152" s="35"/>
      <c r="X152" s="35"/>
      <c r="Y152" s="35"/>
      <c r="Z152" s="35"/>
      <c r="AA152" s="35"/>
      <c r="AB152" s="35"/>
      <c r="AC152" s="35"/>
      <c r="AD152" s="35"/>
      <c r="AE152" s="35"/>
      <c r="AR152" s="181" t="s">
        <v>142</v>
      </c>
      <c r="AT152" s="181" t="s">
        <v>137</v>
      </c>
      <c r="AU152" s="181" t="s">
        <v>143</v>
      </c>
      <c r="AY152" s="18" t="s">
        <v>135</v>
      </c>
      <c r="BE152" s="182">
        <f>IF(N152="základní",J152,0)</f>
        <v>0</v>
      </c>
      <c r="BF152" s="182">
        <f>IF(N152="snížená",J152,0)</f>
        <v>0</v>
      </c>
      <c r="BG152" s="182">
        <f>IF(N152="zákl. přenesená",J152,0)</f>
        <v>0</v>
      </c>
      <c r="BH152" s="182">
        <f>IF(N152="sníž. přenesená",J152,0)</f>
        <v>0</v>
      </c>
      <c r="BI152" s="182">
        <f>IF(N152="nulová",J152,0)</f>
        <v>0</v>
      </c>
      <c r="BJ152" s="18" t="s">
        <v>143</v>
      </c>
      <c r="BK152" s="182">
        <f>ROUND(I152*H152,0)</f>
        <v>0</v>
      </c>
      <c r="BL152" s="18" t="s">
        <v>142</v>
      </c>
      <c r="BM152" s="181" t="s">
        <v>226</v>
      </c>
    </row>
    <row r="153" spans="1:65" s="14" customFormat="1">
      <c r="B153" s="198"/>
      <c r="C153" s="199"/>
      <c r="D153" s="183" t="s">
        <v>147</v>
      </c>
      <c r="E153" s="200" t="s">
        <v>21</v>
      </c>
      <c r="F153" s="201" t="s">
        <v>227</v>
      </c>
      <c r="G153" s="199"/>
      <c r="H153" s="202">
        <v>5.3999999999999999E-2</v>
      </c>
      <c r="I153" s="203"/>
      <c r="J153" s="199"/>
      <c r="K153" s="199"/>
      <c r="L153" s="204"/>
      <c r="M153" s="205"/>
      <c r="N153" s="206"/>
      <c r="O153" s="206"/>
      <c r="P153" s="206"/>
      <c r="Q153" s="206"/>
      <c r="R153" s="206"/>
      <c r="S153" s="206"/>
      <c r="T153" s="207"/>
      <c r="AT153" s="208" t="s">
        <v>147</v>
      </c>
      <c r="AU153" s="208" t="s">
        <v>143</v>
      </c>
      <c r="AV153" s="14" t="s">
        <v>143</v>
      </c>
      <c r="AW153" s="14" t="s">
        <v>38</v>
      </c>
      <c r="AX153" s="14" t="s">
        <v>78</v>
      </c>
      <c r="AY153" s="208" t="s">
        <v>135</v>
      </c>
    </row>
    <row r="154" spans="1:65" s="15" customFormat="1">
      <c r="B154" s="209"/>
      <c r="C154" s="210"/>
      <c r="D154" s="183" t="s">
        <v>147</v>
      </c>
      <c r="E154" s="211" t="s">
        <v>21</v>
      </c>
      <c r="F154" s="212" t="s">
        <v>151</v>
      </c>
      <c r="G154" s="210"/>
      <c r="H154" s="213">
        <v>5.3999999999999999E-2</v>
      </c>
      <c r="I154" s="214"/>
      <c r="J154" s="210"/>
      <c r="K154" s="210"/>
      <c r="L154" s="215"/>
      <c r="M154" s="216"/>
      <c r="N154" s="217"/>
      <c r="O154" s="217"/>
      <c r="P154" s="217"/>
      <c r="Q154" s="217"/>
      <c r="R154" s="217"/>
      <c r="S154" s="217"/>
      <c r="T154" s="218"/>
      <c r="AT154" s="219" t="s">
        <v>147</v>
      </c>
      <c r="AU154" s="219" t="s">
        <v>143</v>
      </c>
      <c r="AV154" s="15" t="s">
        <v>142</v>
      </c>
      <c r="AW154" s="15" t="s">
        <v>38</v>
      </c>
      <c r="AX154" s="15" t="s">
        <v>8</v>
      </c>
      <c r="AY154" s="219" t="s">
        <v>135</v>
      </c>
    </row>
    <row r="155" spans="1:65" s="12" customFormat="1" ht="22.9" customHeight="1">
      <c r="B155" s="154"/>
      <c r="C155" s="155"/>
      <c r="D155" s="156" t="s">
        <v>77</v>
      </c>
      <c r="E155" s="168" t="s">
        <v>174</v>
      </c>
      <c r="F155" s="168" t="s">
        <v>228</v>
      </c>
      <c r="G155" s="155"/>
      <c r="H155" s="155"/>
      <c r="I155" s="158"/>
      <c r="J155" s="169">
        <f>BK155</f>
        <v>0</v>
      </c>
      <c r="K155" s="155"/>
      <c r="L155" s="160"/>
      <c r="M155" s="161"/>
      <c r="N155" s="162"/>
      <c r="O155" s="162"/>
      <c r="P155" s="163">
        <f>SUM(P156:P354)</f>
        <v>0</v>
      </c>
      <c r="Q155" s="162"/>
      <c r="R155" s="163">
        <f>SUM(R156:R354)</f>
        <v>73.341648160000005</v>
      </c>
      <c r="S155" s="162"/>
      <c r="T155" s="164">
        <f>SUM(T156:T354)</f>
        <v>0</v>
      </c>
      <c r="AR155" s="165" t="s">
        <v>8</v>
      </c>
      <c r="AT155" s="166" t="s">
        <v>77</v>
      </c>
      <c r="AU155" s="166" t="s">
        <v>8</v>
      </c>
      <c r="AY155" s="165" t="s">
        <v>135</v>
      </c>
      <c r="BK155" s="167">
        <f>SUM(BK156:BK354)</f>
        <v>0</v>
      </c>
    </row>
    <row r="156" spans="1:65" s="2" customFormat="1" ht="49.15" customHeight="1">
      <c r="A156" s="35"/>
      <c r="B156" s="36"/>
      <c r="C156" s="170" t="s">
        <v>229</v>
      </c>
      <c r="D156" s="170" t="s">
        <v>137</v>
      </c>
      <c r="E156" s="171" t="s">
        <v>230</v>
      </c>
      <c r="F156" s="172" t="s">
        <v>231</v>
      </c>
      <c r="G156" s="173" t="s">
        <v>195</v>
      </c>
      <c r="H156" s="174">
        <v>105.28</v>
      </c>
      <c r="I156" s="175"/>
      <c r="J156" s="176">
        <f>ROUND(I156*H156,0)</f>
        <v>0</v>
      </c>
      <c r="K156" s="172" t="s">
        <v>141</v>
      </c>
      <c r="L156" s="40"/>
      <c r="M156" s="177" t="s">
        <v>21</v>
      </c>
      <c r="N156" s="178" t="s">
        <v>50</v>
      </c>
      <c r="O156" s="65"/>
      <c r="P156" s="179">
        <f>O156*H156</f>
        <v>0</v>
      </c>
      <c r="Q156" s="179">
        <v>8.6E-3</v>
      </c>
      <c r="R156" s="179">
        <f>Q156*H156</f>
        <v>0.90540799999999999</v>
      </c>
      <c r="S156" s="179">
        <v>0</v>
      </c>
      <c r="T156" s="180">
        <f>S156*H156</f>
        <v>0</v>
      </c>
      <c r="U156" s="35"/>
      <c r="V156" s="35"/>
      <c r="W156" s="35"/>
      <c r="X156" s="35"/>
      <c r="Y156" s="35"/>
      <c r="Z156" s="35"/>
      <c r="AA156" s="35"/>
      <c r="AB156" s="35"/>
      <c r="AC156" s="35"/>
      <c r="AD156" s="35"/>
      <c r="AE156" s="35"/>
      <c r="AR156" s="181" t="s">
        <v>142</v>
      </c>
      <c r="AT156" s="181" t="s">
        <v>137</v>
      </c>
      <c r="AU156" s="181" t="s">
        <v>143</v>
      </c>
      <c r="AY156" s="18" t="s">
        <v>135</v>
      </c>
      <c r="BE156" s="182">
        <f>IF(N156="základní",J156,0)</f>
        <v>0</v>
      </c>
      <c r="BF156" s="182">
        <f>IF(N156="snížená",J156,0)</f>
        <v>0</v>
      </c>
      <c r="BG156" s="182">
        <f>IF(N156="zákl. přenesená",J156,0)</f>
        <v>0</v>
      </c>
      <c r="BH156" s="182">
        <f>IF(N156="sníž. přenesená",J156,0)</f>
        <v>0</v>
      </c>
      <c r="BI156" s="182">
        <f>IF(N156="nulová",J156,0)</f>
        <v>0</v>
      </c>
      <c r="BJ156" s="18" t="s">
        <v>143</v>
      </c>
      <c r="BK156" s="182">
        <f>ROUND(I156*H156,0)</f>
        <v>0</v>
      </c>
      <c r="BL156" s="18" t="s">
        <v>142</v>
      </c>
      <c r="BM156" s="181" t="s">
        <v>232</v>
      </c>
    </row>
    <row r="157" spans="1:65" s="2" customFormat="1" ht="273">
      <c r="A157" s="35"/>
      <c r="B157" s="36"/>
      <c r="C157" s="37"/>
      <c r="D157" s="183" t="s">
        <v>145</v>
      </c>
      <c r="E157" s="37"/>
      <c r="F157" s="184" t="s">
        <v>233</v>
      </c>
      <c r="G157" s="37"/>
      <c r="H157" s="37"/>
      <c r="I157" s="185"/>
      <c r="J157" s="37"/>
      <c r="K157" s="37"/>
      <c r="L157" s="40"/>
      <c r="M157" s="186"/>
      <c r="N157" s="187"/>
      <c r="O157" s="65"/>
      <c r="P157" s="65"/>
      <c r="Q157" s="65"/>
      <c r="R157" s="65"/>
      <c r="S157" s="65"/>
      <c r="T157" s="66"/>
      <c r="U157" s="35"/>
      <c r="V157" s="35"/>
      <c r="W157" s="35"/>
      <c r="X157" s="35"/>
      <c r="Y157" s="35"/>
      <c r="Z157" s="35"/>
      <c r="AA157" s="35"/>
      <c r="AB157" s="35"/>
      <c r="AC157" s="35"/>
      <c r="AD157" s="35"/>
      <c r="AE157" s="35"/>
      <c r="AT157" s="18" t="s">
        <v>145</v>
      </c>
      <c r="AU157" s="18" t="s">
        <v>143</v>
      </c>
    </row>
    <row r="158" spans="1:65" s="2" customFormat="1" ht="14.45" customHeight="1">
      <c r="A158" s="35"/>
      <c r="B158" s="36"/>
      <c r="C158" s="220" t="s">
        <v>234</v>
      </c>
      <c r="D158" s="220" t="s">
        <v>187</v>
      </c>
      <c r="E158" s="221" t="s">
        <v>235</v>
      </c>
      <c r="F158" s="222" t="s">
        <v>236</v>
      </c>
      <c r="G158" s="223" t="s">
        <v>195</v>
      </c>
      <c r="H158" s="224">
        <v>79.149000000000001</v>
      </c>
      <c r="I158" s="225"/>
      <c r="J158" s="226">
        <f>ROUND(I158*H158,0)</f>
        <v>0</v>
      </c>
      <c r="K158" s="222" t="s">
        <v>141</v>
      </c>
      <c r="L158" s="227"/>
      <c r="M158" s="228" t="s">
        <v>21</v>
      </c>
      <c r="N158" s="229" t="s">
        <v>50</v>
      </c>
      <c r="O158" s="65"/>
      <c r="P158" s="179">
        <f>O158*H158</f>
        <v>0</v>
      </c>
      <c r="Q158" s="179">
        <v>1.5E-3</v>
      </c>
      <c r="R158" s="179">
        <f>Q158*H158</f>
        <v>0.11872350000000001</v>
      </c>
      <c r="S158" s="179">
        <v>0</v>
      </c>
      <c r="T158" s="180">
        <f>S158*H158</f>
        <v>0</v>
      </c>
      <c r="U158" s="35"/>
      <c r="V158" s="35"/>
      <c r="W158" s="35"/>
      <c r="X158" s="35"/>
      <c r="Y158" s="35"/>
      <c r="Z158" s="35"/>
      <c r="AA158" s="35"/>
      <c r="AB158" s="35"/>
      <c r="AC158" s="35"/>
      <c r="AD158" s="35"/>
      <c r="AE158" s="35"/>
      <c r="AR158" s="181" t="s">
        <v>186</v>
      </c>
      <c r="AT158" s="181" t="s">
        <v>187</v>
      </c>
      <c r="AU158" s="181" t="s">
        <v>143</v>
      </c>
      <c r="AY158" s="18" t="s">
        <v>135</v>
      </c>
      <c r="BE158" s="182">
        <f>IF(N158="základní",J158,0)</f>
        <v>0</v>
      </c>
      <c r="BF158" s="182">
        <f>IF(N158="snížená",J158,0)</f>
        <v>0</v>
      </c>
      <c r="BG158" s="182">
        <f>IF(N158="zákl. přenesená",J158,0)</f>
        <v>0</v>
      </c>
      <c r="BH158" s="182">
        <f>IF(N158="sníž. přenesená",J158,0)</f>
        <v>0</v>
      </c>
      <c r="BI158" s="182">
        <f>IF(N158="nulová",J158,0)</f>
        <v>0</v>
      </c>
      <c r="BJ158" s="18" t="s">
        <v>143</v>
      </c>
      <c r="BK158" s="182">
        <f>ROUND(I158*H158,0)</f>
        <v>0</v>
      </c>
      <c r="BL158" s="18" t="s">
        <v>142</v>
      </c>
      <c r="BM158" s="181" t="s">
        <v>237</v>
      </c>
    </row>
    <row r="159" spans="1:65" s="13" customFormat="1">
      <c r="B159" s="188"/>
      <c r="C159" s="189"/>
      <c r="D159" s="183" t="s">
        <v>147</v>
      </c>
      <c r="E159" s="190" t="s">
        <v>21</v>
      </c>
      <c r="F159" s="191" t="s">
        <v>238</v>
      </c>
      <c r="G159" s="189"/>
      <c r="H159" s="190" t="s">
        <v>21</v>
      </c>
      <c r="I159" s="192"/>
      <c r="J159" s="189"/>
      <c r="K159" s="189"/>
      <c r="L159" s="193"/>
      <c r="M159" s="194"/>
      <c r="N159" s="195"/>
      <c r="O159" s="195"/>
      <c r="P159" s="195"/>
      <c r="Q159" s="195"/>
      <c r="R159" s="195"/>
      <c r="S159" s="195"/>
      <c r="T159" s="196"/>
      <c r="AT159" s="197" t="s">
        <v>147</v>
      </c>
      <c r="AU159" s="197" t="s">
        <v>143</v>
      </c>
      <c r="AV159" s="13" t="s">
        <v>8</v>
      </c>
      <c r="AW159" s="13" t="s">
        <v>38</v>
      </c>
      <c r="AX159" s="13" t="s">
        <v>78</v>
      </c>
      <c r="AY159" s="197" t="s">
        <v>135</v>
      </c>
    </row>
    <row r="160" spans="1:65" s="13" customFormat="1">
      <c r="B160" s="188"/>
      <c r="C160" s="189"/>
      <c r="D160" s="183" t="s">
        <v>147</v>
      </c>
      <c r="E160" s="190" t="s">
        <v>21</v>
      </c>
      <c r="F160" s="191" t="s">
        <v>239</v>
      </c>
      <c r="G160" s="189"/>
      <c r="H160" s="190" t="s">
        <v>21</v>
      </c>
      <c r="I160" s="192"/>
      <c r="J160" s="189"/>
      <c r="K160" s="189"/>
      <c r="L160" s="193"/>
      <c r="M160" s="194"/>
      <c r="N160" s="195"/>
      <c r="O160" s="195"/>
      <c r="P160" s="195"/>
      <c r="Q160" s="195"/>
      <c r="R160" s="195"/>
      <c r="S160" s="195"/>
      <c r="T160" s="196"/>
      <c r="AT160" s="197" t="s">
        <v>147</v>
      </c>
      <c r="AU160" s="197" t="s">
        <v>143</v>
      </c>
      <c r="AV160" s="13" t="s">
        <v>8</v>
      </c>
      <c r="AW160" s="13" t="s">
        <v>38</v>
      </c>
      <c r="AX160" s="13" t="s">
        <v>78</v>
      </c>
      <c r="AY160" s="197" t="s">
        <v>135</v>
      </c>
    </row>
    <row r="161" spans="1:65" s="14" customFormat="1">
      <c r="B161" s="198"/>
      <c r="C161" s="199"/>
      <c r="D161" s="183" t="s">
        <v>147</v>
      </c>
      <c r="E161" s="200" t="s">
        <v>21</v>
      </c>
      <c r="F161" s="201" t="s">
        <v>240</v>
      </c>
      <c r="G161" s="199"/>
      <c r="H161" s="202">
        <v>38.5</v>
      </c>
      <c r="I161" s="203"/>
      <c r="J161" s="199"/>
      <c r="K161" s="199"/>
      <c r="L161" s="204"/>
      <c r="M161" s="205"/>
      <c r="N161" s="206"/>
      <c r="O161" s="206"/>
      <c r="P161" s="206"/>
      <c r="Q161" s="206"/>
      <c r="R161" s="206"/>
      <c r="S161" s="206"/>
      <c r="T161" s="207"/>
      <c r="AT161" s="208" t="s">
        <v>147</v>
      </c>
      <c r="AU161" s="208" t="s">
        <v>143</v>
      </c>
      <c r="AV161" s="14" t="s">
        <v>143</v>
      </c>
      <c r="AW161" s="14" t="s">
        <v>38</v>
      </c>
      <c r="AX161" s="14" t="s">
        <v>78</v>
      </c>
      <c r="AY161" s="208" t="s">
        <v>135</v>
      </c>
    </row>
    <row r="162" spans="1:65" s="13" customFormat="1">
      <c r="B162" s="188"/>
      <c r="C162" s="189"/>
      <c r="D162" s="183" t="s">
        <v>147</v>
      </c>
      <c r="E162" s="190" t="s">
        <v>21</v>
      </c>
      <c r="F162" s="191" t="s">
        <v>241</v>
      </c>
      <c r="G162" s="189"/>
      <c r="H162" s="190" t="s">
        <v>21</v>
      </c>
      <c r="I162" s="192"/>
      <c r="J162" s="189"/>
      <c r="K162" s="189"/>
      <c r="L162" s="193"/>
      <c r="M162" s="194"/>
      <c r="N162" s="195"/>
      <c r="O162" s="195"/>
      <c r="P162" s="195"/>
      <c r="Q162" s="195"/>
      <c r="R162" s="195"/>
      <c r="S162" s="195"/>
      <c r="T162" s="196"/>
      <c r="AT162" s="197" t="s">
        <v>147</v>
      </c>
      <c r="AU162" s="197" t="s">
        <v>143</v>
      </c>
      <c r="AV162" s="13" t="s">
        <v>8</v>
      </c>
      <c r="AW162" s="13" t="s">
        <v>38</v>
      </c>
      <c r="AX162" s="13" t="s">
        <v>78</v>
      </c>
      <c r="AY162" s="197" t="s">
        <v>135</v>
      </c>
    </row>
    <row r="163" spans="1:65" s="14" customFormat="1">
      <c r="B163" s="198"/>
      <c r="C163" s="199"/>
      <c r="D163" s="183" t="s">
        <v>147</v>
      </c>
      <c r="E163" s="200" t="s">
        <v>21</v>
      </c>
      <c r="F163" s="201" t="s">
        <v>242</v>
      </c>
      <c r="G163" s="199"/>
      <c r="H163" s="202">
        <v>18.399999999999999</v>
      </c>
      <c r="I163" s="203"/>
      <c r="J163" s="199"/>
      <c r="K163" s="199"/>
      <c r="L163" s="204"/>
      <c r="M163" s="205"/>
      <c r="N163" s="206"/>
      <c r="O163" s="206"/>
      <c r="P163" s="206"/>
      <c r="Q163" s="206"/>
      <c r="R163" s="206"/>
      <c r="S163" s="206"/>
      <c r="T163" s="207"/>
      <c r="AT163" s="208" t="s">
        <v>147</v>
      </c>
      <c r="AU163" s="208" t="s">
        <v>143</v>
      </c>
      <c r="AV163" s="14" t="s">
        <v>143</v>
      </c>
      <c r="AW163" s="14" t="s">
        <v>38</v>
      </c>
      <c r="AX163" s="14" t="s">
        <v>78</v>
      </c>
      <c r="AY163" s="208" t="s">
        <v>135</v>
      </c>
    </row>
    <row r="164" spans="1:65" s="14" customFormat="1">
      <c r="B164" s="198"/>
      <c r="C164" s="199"/>
      <c r="D164" s="183" t="s">
        <v>147</v>
      </c>
      <c r="E164" s="200" t="s">
        <v>21</v>
      </c>
      <c r="F164" s="201" t="s">
        <v>243</v>
      </c>
      <c r="G164" s="199"/>
      <c r="H164" s="202">
        <v>18.48</v>
      </c>
      <c r="I164" s="203"/>
      <c r="J164" s="199"/>
      <c r="K164" s="199"/>
      <c r="L164" s="204"/>
      <c r="M164" s="205"/>
      <c r="N164" s="206"/>
      <c r="O164" s="206"/>
      <c r="P164" s="206"/>
      <c r="Q164" s="206"/>
      <c r="R164" s="206"/>
      <c r="S164" s="206"/>
      <c r="T164" s="207"/>
      <c r="AT164" s="208" t="s">
        <v>147</v>
      </c>
      <c r="AU164" s="208" t="s">
        <v>143</v>
      </c>
      <c r="AV164" s="14" t="s">
        <v>143</v>
      </c>
      <c r="AW164" s="14" t="s">
        <v>38</v>
      </c>
      <c r="AX164" s="14" t="s">
        <v>78</v>
      </c>
      <c r="AY164" s="208" t="s">
        <v>135</v>
      </c>
    </row>
    <row r="165" spans="1:65" s="15" customFormat="1">
      <c r="B165" s="209"/>
      <c r="C165" s="210"/>
      <c r="D165" s="183" t="s">
        <v>147</v>
      </c>
      <c r="E165" s="211" t="s">
        <v>21</v>
      </c>
      <c r="F165" s="212" t="s">
        <v>151</v>
      </c>
      <c r="G165" s="210"/>
      <c r="H165" s="213">
        <v>75.38</v>
      </c>
      <c r="I165" s="214"/>
      <c r="J165" s="210"/>
      <c r="K165" s="210"/>
      <c r="L165" s="215"/>
      <c r="M165" s="216"/>
      <c r="N165" s="217"/>
      <c r="O165" s="217"/>
      <c r="P165" s="217"/>
      <c r="Q165" s="217"/>
      <c r="R165" s="217"/>
      <c r="S165" s="217"/>
      <c r="T165" s="218"/>
      <c r="AT165" s="219" t="s">
        <v>147</v>
      </c>
      <c r="AU165" s="219" t="s">
        <v>143</v>
      </c>
      <c r="AV165" s="15" t="s">
        <v>142</v>
      </c>
      <c r="AW165" s="15" t="s">
        <v>38</v>
      </c>
      <c r="AX165" s="15" t="s">
        <v>8</v>
      </c>
      <c r="AY165" s="219" t="s">
        <v>135</v>
      </c>
    </row>
    <row r="166" spans="1:65" s="14" customFormat="1">
      <c r="B166" s="198"/>
      <c r="C166" s="199"/>
      <c r="D166" s="183" t="s">
        <v>147</v>
      </c>
      <c r="E166" s="199"/>
      <c r="F166" s="201" t="s">
        <v>244</v>
      </c>
      <c r="G166" s="199"/>
      <c r="H166" s="202">
        <v>79.149000000000001</v>
      </c>
      <c r="I166" s="203"/>
      <c r="J166" s="199"/>
      <c r="K166" s="199"/>
      <c r="L166" s="204"/>
      <c r="M166" s="205"/>
      <c r="N166" s="206"/>
      <c r="O166" s="206"/>
      <c r="P166" s="206"/>
      <c r="Q166" s="206"/>
      <c r="R166" s="206"/>
      <c r="S166" s="206"/>
      <c r="T166" s="207"/>
      <c r="AT166" s="208" t="s">
        <v>147</v>
      </c>
      <c r="AU166" s="208" t="s">
        <v>143</v>
      </c>
      <c r="AV166" s="14" t="s">
        <v>143</v>
      </c>
      <c r="AW166" s="14" t="s">
        <v>4</v>
      </c>
      <c r="AX166" s="14" t="s">
        <v>8</v>
      </c>
      <c r="AY166" s="208" t="s">
        <v>135</v>
      </c>
    </row>
    <row r="167" spans="1:65" s="2" customFormat="1" ht="24.2" customHeight="1">
      <c r="A167" s="35"/>
      <c r="B167" s="36"/>
      <c r="C167" s="220" t="s">
        <v>245</v>
      </c>
      <c r="D167" s="220" t="s">
        <v>187</v>
      </c>
      <c r="E167" s="221" t="s">
        <v>246</v>
      </c>
      <c r="F167" s="222" t="s">
        <v>247</v>
      </c>
      <c r="G167" s="223" t="s">
        <v>195</v>
      </c>
      <c r="H167" s="224">
        <v>31.395</v>
      </c>
      <c r="I167" s="225"/>
      <c r="J167" s="226">
        <f>ROUND(I167*H167,0)</f>
        <v>0</v>
      </c>
      <c r="K167" s="222" t="s">
        <v>141</v>
      </c>
      <c r="L167" s="227"/>
      <c r="M167" s="228" t="s">
        <v>21</v>
      </c>
      <c r="N167" s="229" t="s">
        <v>50</v>
      </c>
      <c r="O167" s="65"/>
      <c r="P167" s="179">
        <f>O167*H167</f>
        <v>0</v>
      </c>
      <c r="Q167" s="179">
        <v>3.5999999999999999E-3</v>
      </c>
      <c r="R167" s="179">
        <f>Q167*H167</f>
        <v>0.113022</v>
      </c>
      <c r="S167" s="179">
        <v>0</v>
      </c>
      <c r="T167" s="180">
        <f>S167*H167</f>
        <v>0</v>
      </c>
      <c r="U167" s="35"/>
      <c r="V167" s="35"/>
      <c r="W167" s="35"/>
      <c r="X167" s="35"/>
      <c r="Y167" s="35"/>
      <c r="Z167" s="35"/>
      <c r="AA167" s="35"/>
      <c r="AB167" s="35"/>
      <c r="AC167" s="35"/>
      <c r="AD167" s="35"/>
      <c r="AE167" s="35"/>
      <c r="AR167" s="181" t="s">
        <v>186</v>
      </c>
      <c r="AT167" s="181" t="s">
        <v>187</v>
      </c>
      <c r="AU167" s="181" t="s">
        <v>143</v>
      </c>
      <c r="AY167" s="18" t="s">
        <v>135</v>
      </c>
      <c r="BE167" s="182">
        <f>IF(N167="základní",J167,0)</f>
        <v>0</v>
      </c>
      <c r="BF167" s="182">
        <f>IF(N167="snížená",J167,0)</f>
        <v>0</v>
      </c>
      <c r="BG167" s="182">
        <f>IF(N167="zákl. přenesená",J167,0)</f>
        <v>0</v>
      </c>
      <c r="BH167" s="182">
        <f>IF(N167="sníž. přenesená",J167,0)</f>
        <v>0</v>
      </c>
      <c r="BI167" s="182">
        <f>IF(N167="nulová",J167,0)</f>
        <v>0</v>
      </c>
      <c r="BJ167" s="18" t="s">
        <v>143</v>
      </c>
      <c r="BK167" s="182">
        <f>ROUND(I167*H167,0)</f>
        <v>0</v>
      </c>
      <c r="BL167" s="18" t="s">
        <v>142</v>
      </c>
      <c r="BM167" s="181" t="s">
        <v>248</v>
      </c>
    </row>
    <row r="168" spans="1:65" s="13" customFormat="1">
      <c r="B168" s="188"/>
      <c r="C168" s="189"/>
      <c r="D168" s="183" t="s">
        <v>147</v>
      </c>
      <c r="E168" s="190" t="s">
        <v>21</v>
      </c>
      <c r="F168" s="191" t="s">
        <v>249</v>
      </c>
      <c r="G168" s="189"/>
      <c r="H168" s="190" t="s">
        <v>21</v>
      </c>
      <c r="I168" s="192"/>
      <c r="J168" s="189"/>
      <c r="K168" s="189"/>
      <c r="L168" s="193"/>
      <c r="M168" s="194"/>
      <c r="N168" s="195"/>
      <c r="O168" s="195"/>
      <c r="P168" s="195"/>
      <c r="Q168" s="195"/>
      <c r="R168" s="195"/>
      <c r="S168" s="195"/>
      <c r="T168" s="196"/>
      <c r="AT168" s="197" t="s">
        <v>147</v>
      </c>
      <c r="AU168" s="197" t="s">
        <v>143</v>
      </c>
      <c r="AV168" s="13" t="s">
        <v>8</v>
      </c>
      <c r="AW168" s="13" t="s">
        <v>38</v>
      </c>
      <c r="AX168" s="13" t="s">
        <v>78</v>
      </c>
      <c r="AY168" s="197" t="s">
        <v>135</v>
      </c>
    </row>
    <row r="169" spans="1:65" s="14" customFormat="1">
      <c r="B169" s="198"/>
      <c r="C169" s="199"/>
      <c r="D169" s="183" t="s">
        <v>147</v>
      </c>
      <c r="E169" s="200" t="s">
        <v>21</v>
      </c>
      <c r="F169" s="201" t="s">
        <v>250</v>
      </c>
      <c r="G169" s="199"/>
      <c r="H169" s="202">
        <v>29.9</v>
      </c>
      <c r="I169" s="203"/>
      <c r="J169" s="199"/>
      <c r="K169" s="199"/>
      <c r="L169" s="204"/>
      <c r="M169" s="205"/>
      <c r="N169" s="206"/>
      <c r="O169" s="206"/>
      <c r="P169" s="206"/>
      <c r="Q169" s="206"/>
      <c r="R169" s="206"/>
      <c r="S169" s="206"/>
      <c r="T169" s="207"/>
      <c r="AT169" s="208" t="s">
        <v>147</v>
      </c>
      <c r="AU169" s="208" t="s">
        <v>143</v>
      </c>
      <c r="AV169" s="14" t="s">
        <v>143</v>
      </c>
      <c r="AW169" s="14" t="s">
        <v>38</v>
      </c>
      <c r="AX169" s="14" t="s">
        <v>78</v>
      </c>
      <c r="AY169" s="208" t="s">
        <v>135</v>
      </c>
    </row>
    <row r="170" spans="1:65" s="15" customFormat="1">
      <c r="B170" s="209"/>
      <c r="C170" s="210"/>
      <c r="D170" s="183" t="s">
        <v>147</v>
      </c>
      <c r="E170" s="211" t="s">
        <v>21</v>
      </c>
      <c r="F170" s="212" t="s">
        <v>151</v>
      </c>
      <c r="G170" s="210"/>
      <c r="H170" s="213">
        <v>29.9</v>
      </c>
      <c r="I170" s="214"/>
      <c r="J170" s="210"/>
      <c r="K170" s="210"/>
      <c r="L170" s="215"/>
      <c r="M170" s="216"/>
      <c r="N170" s="217"/>
      <c r="O170" s="217"/>
      <c r="P170" s="217"/>
      <c r="Q170" s="217"/>
      <c r="R170" s="217"/>
      <c r="S170" s="217"/>
      <c r="T170" s="218"/>
      <c r="AT170" s="219" t="s">
        <v>147</v>
      </c>
      <c r="AU170" s="219" t="s">
        <v>143</v>
      </c>
      <c r="AV170" s="15" t="s">
        <v>142</v>
      </c>
      <c r="AW170" s="15" t="s">
        <v>38</v>
      </c>
      <c r="AX170" s="15" t="s">
        <v>8</v>
      </c>
      <c r="AY170" s="219" t="s">
        <v>135</v>
      </c>
    </row>
    <row r="171" spans="1:65" s="14" customFormat="1">
      <c r="B171" s="198"/>
      <c r="C171" s="199"/>
      <c r="D171" s="183" t="s">
        <v>147</v>
      </c>
      <c r="E171" s="199"/>
      <c r="F171" s="201" t="s">
        <v>251</v>
      </c>
      <c r="G171" s="199"/>
      <c r="H171" s="202">
        <v>31.395</v>
      </c>
      <c r="I171" s="203"/>
      <c r="J171" s="199"/>
      <c r="K171" s="199"/>
      <c r="L171" s="204"/>
      <c r="M171" s="205"/>
      <c r="N171" s="206"/>
      <c r="O171" s="206"/>
      <c r="P171" s="206"/>
      <c r="Q171" s="206"/>
      <c r="R171" s="206"/>
      <c r="S171" s="206"/>
      <c r="T171" s="207"/>
      <c r="AT171" s="208" t="s">
        <v>147</v>
      </c>
      <c r="AU171" s="208" t="s">
        <v>143</v>
      </c>
      <c r="AV171" s="14" t="s">
        <v>143</v>
      </c>
      <c r="AW171" s="14" t="s">
        <v>4</v>
      </c>
      <c r="AX171" s="14" t="s">
        <v>8</v>
      </c>
      <c r="AY171" s="208" t="s">
        <v>135</v>
      </c>
    </row>
    <row r="172" spans="1:65" s="2" customFormat="1" ht="49.15" customHeight="1">
      <c r="A172" s="35"/>
      <c r="B172" s="36"/>
      <c r="C172" s="170" t="s">
        <v>252</v>
      </c>
      <c r="D172" s="170" t="s">
        <v>137</v>
      </c>
      <c r="E172" s="171" t="s">
        <v>253</v>
      </c>
      <c r="F172" s="172" t="s">
        <v>254</v>
      </c>
      <c r="G172" s="173" t="s">
        <v>195</v>
      </c>
      <c r="H172" s="174">
        <v>44.14</v>
      </c>
      <c r="I172" s="175"/>
      <c r="J172" s="176">
        <f>ROUND(I172*H172,0)</f>
        <v>0</v>
      </c>
      <c r="K172" s="172" t="s">
        <v>141</v>
      </c>
      <c r="L172" s="40"/>
      <c r="M172" s="177" t="s">
        <v>21</v>
      </c>
      <c r="N172" s="178" t="s">
        <v>50</v>
      </c>
      <c r="O172" s="65"/>
      <c r="P172" s="179">
        <f>O172*H172</f>
        <v>0</v>
      </c>
      <c r="Q172" s="179">
        <v>8.6999999999999994E-3</v>
      </c>
      <c r="R172" s="179">
        <f>Q172*H172</f>
        <v>0.38401799999999997</v>
      </c>
      <c r="S172" s="179">
        <v>0</v>
      </c>
      <c r="T172" s="180">
        <f>S172*H172</f>
        <v>0</v>
      </c>
      <c r="U172" s="35"/>
      <c r="V172" s="35"/>
      <c r="W172" s="35"/>
      <c r="X172" s="35"/>
      <c r="Y172" s="35"/>
      <c r="Z172" s="35"/>
      <c r="AA172" s="35"/>
      <c r="AB172" s="35"/>
      <c r="AC172" s="35"/>
      <c r="AD172" s="35"/>
      <c r="AE172" s="35"/>
      <c r="AR172" s="181" t="s">
        <v>142</v>
      </c>
      <c r="AT172" s="181" t="s">
        <v>137</v>
      </c>
      <c r="AU172" s="181" t="s">
        <v>143</v>
      </c>
      <c r="AY172" s="18" t="s">
        <v>135</v>
      </c>
      <c r="BE172" s="182">
        <f>IF(N172="základní",J172,0)</f>
        <v>0</v>
      </c>
      <c r="BF172" s="182">
        <f>IF(N172="snížená",J172,0)</f>
        <v>0</v>
      </c>
      <c r="BG172" s="182">
        <f>IF(N172="zákl. přenesená",J172,0)</f>
        <v>0</v>
      </c>
      <c r="BH172" s="182">
        <f>IF(N172="sníž. přenesená",J172,0)</f>
        <v>0</v>
      </c>
      <c r="BI172" s="182">
        <f>IF(N172="nulová",J172,0)</f>
        <v>0</v>
      </c>
      <c r="BJ172" s="18" t="s">
        <v>143</v>
      </c>
      <c r="BK172" s="182">
        <f>ROUND(I172*H172,0)</f>
        <v>0</v>
      </c>
      <c r="BL172" s="18" t="s">
        <v>142</v>
      </c>
      <c r="BM172" s="181" t="s">
        <v>255</v>
      </c>
    </row>
    <row r="173" spans="1:65" s="2" customFormat="1" ht="273">
      <c r="A173" s="35"/>
      <c r="B173" s="36"/>
      <c r="C173" s="37"/>
      <c r="D173" s="183" t="s">
        <v>145</v>
      </c>
      <c r="E173" s="37"/>
      <c r="F173" s="184" t="s">
        <v>233</v>
      </c>
      <c r="G173" s="37"/>
      <c r="H173" s="37"/>
      <c r="I173" s="185"/>
      <c r="J173" s="37"/>
      <c r="K173" s="37"/>
      <c r="L173" s="40"/>
      <c r="M173" s="186"/>
      <c r="N173" s="187"/>
      <c r="O173" s="65"/>
      <c r="P173" s="65"/>
      <c r="Q173" s="65"/>
      <c r="R173" s="65"/>
      <c r="S173" s="65"/>
      <c r="T173" s="66"/>
      <c r="U173" s="35"/>
      <c r="V173" s="35"/>
      <c r="W173" s="35"/>
      <c r="X173" s="35"/>
      <c r="Y173" s="35"/>
      <c r="Z173" s="35"/>
      <c r="AA173" s="35"/>
      <c r="AB173" s="35"/>
      <c r="AC173" s="35"/>
      <c r="AD173" s="35"/>
      <c r="AE173" s="35"/>
      <c r="AT173" s="18" t="s">
        <v>145</v>
      </c>
      <c r="AU173" s="18" t="s">
        <v>143</v>
      </c>
    </row>
    <row r="174" spans="1:65" s="13" customFormat="1">
      <c r="B174" s="188"/>
      <c r="C174" s="189"/>
      <c r="D174" s="183" t="s">
        <v>147</v>
      </c>
      <c r="E174" s="190" t="s">
        <v>21</v>
      </c>
      <c r="F174" s="191" t="s">
        <v>256</v>
      </c>
      <c r="G174" s="189"/>
      <c r="H174" s="190" t="s">
        <v>21</v>
      </c>
      <c r="I174" s="192"/>
      <c r="J174" s="189"/>
      <c r="K174" s="189"/>
      <c r="L174" s="193"/>
      <c r="M174" s="194"/>
      <c r="N174" s="195"/>
      <c r="O174" s="195"/>
      <c r="P174" s="195"/>
      <c r="Q174" s="195"/>
      <c r="R174" s="195"/>
      <c r="S174" s="195"/>
      <c r="T174" s="196"/>
      <c r="AT174" s="197" t="s">
        <v>147</v>
      </c>
      <c r="AU174" s="197" t="s">
        <v>143</v>
      </c>
      <c r="AV174" s="13" t="s">
        <v>8</v>
      </c>
      <c r="AW174" s="13" t="s">
        <v>38</v>
      </c>
      <c r="AX174" s="13" t="s">
        <v>78</v>
      </c>
      <c r="AY174" s="197" t="s">
        <v>135</v>
      </c>
    </row>
    <row r="175" spans="1:65" s="14" customFormat="1">
      <c r="B175" s="198"/>
      <c r="C175" s="199"/>
      <c r="D175" s="183" t="s">
        <v>147</v>
      </c>
      <c r="E175" s="200" t="s">
        <v>21</v>
      </c>
      <c r="F175" s="201" t="s">
        <v>257</v>
      </c>
      <c r="G175" s="199"/>
      <c r="H175" s="202">
        <v>44.14</v>
      </c>
      <c r="I175" s="203"/>
      <c r="J175" s="199"/>
      <c r="K175" s="199"/>
      <c r="L175" s="204"/>
      <c r="M175" s="205"/>
      <c r="N175" s="206"/>
      <c r="O175" s="206"/>
      <c r="P175" s="206"/>
      <c r="Q175" s="206"/>
      <c r="R175" s="206"/>
      <c r="S175" s="206"/>
      <c r="T175" s="207"/>
      <c r="AT175" s="208" t="s">
        <v>147</v>
      </c>
      <c r="AU175" s="208" t="s">
        <v>143</v>
      </c>
      <c r="AV175" s="14" t="s">
        <v>143</v>
      </c>
      <c r="AW175" s="14" t="s">
        <v>38</v>
      </c>
      <c r="AX175" s="14" t="s">
        <v>78</v>
      </c>
      <c r="AY175" s="208" t="s">
        <v>135</v>
      </c>
    </row>
    <row r="176" spans="1:65" s="15" customFormat="1">
      <c r="B176" s="209"/>
      <c r="C176" s="210"/>
      <c r="D176" s="183" t="s">
        <v>147</v>
      </c>
      <c r="E176" s="211" t="s">
        <v>21</v>
      </c>
      <c r="F176" s="212" t="s">
        <v>151</v>
      </c>
      <c r="G176" s="210"/>
      <c r="H176" s="213">
        <v>44.14</v>
      </c>
      <c r="I176" s="214"/>
      <c r="J176" s="210"/>
      <c r="K176" s="210"/>
      <c r="L176" s="215"/>
      <c r="M176" s="216"/>
      <c r="N176" s="217"/>
      <c r="O176" s="217"/>
      <c r="P176" s="217"/>
      <c r="Q176" s="217"/>
      <c r="R176" s="217"/>
      <c r="S176" s="217"/>
      <c r="T176" s="218"/>
      <c r="AT176" s="219" t="s">
        <v>147</v>
      </c>
      <c r="AU176" s="219" t="s">
        <v>143</v>
      </c>
      <c r="AV176" s="15" t="s">
        <v>142</v>
      </c>
      <c r="AW176" s="15" t="s">
        <v>38</v>
      </c>
      <c r="AX176" s="15" t="s">
        <v>8</v>
      </c>
      <c r="AY176" s="219" t="s">
        <v>135</v>
      </c>
    </row>
    <row r="177" spans="1:65" s="2" customFormat="1" ht="14.45" customHeight="1">
      <c r="A177" s="35"/>
      <c r="B177" s="36"/>
      <c r="C177" s="220" t="s">
        <v>258</v>
      </c>
      <c r="D177" s="220" t="s">
        <v>187</v>
      </c>
      <c r="E177" s="221" t="s">
        <v>259</v>
      </c>
      <c r="F177" s="222" t="s">
        <v>260</v>
      </c>
      <c r="G177" s="223" t="s">
        <v>195</v>
      </c>
      <c r="H177" s="224">
        <v>45.023000000000003</v>
      </c>
      <c r="I177" s="225"/>
      <c r="J177" s="226">
        <f>ROUND(I177*H177,0)</f>
        <v>0</v>
      </c>
      <c r="K177" s="222" t="s">
        <v>141</v>
      </c>
      <c r="L177" s="227"/>
      <c r="M177" s="228" t="s">
        <v>21</v>
      </c>
      <c r="N177" s="229" t="s">
        <v>50</v>
      </c>
      <c r="O177" s="65"/>
      <c r="P177" s="179">
        <f>O177*H177</f>
        <v>0</v>
      </c>
      <c r="Q177" s="179">
        <v>2.3999999999999998E-3</v>
      </c>
      <c r="R177" s="179">
        <f>Q177*H177</f>
        <v>0.1080552</v>
      </c>
      <c r="S177" s="179">
        <v>0</v>
      </c>
      <c r="T177" s="180">
        <f>S177*H177</f>
        <v>0</v>
      </c>
      <c r="U177" s="35"/>
      <c r="V177" s="35"/>
      <c r="W177" s="35"/>
      <c r="X177" s="35"/>
      <c r="Y177" s="35"/>
      <c r="Z177" s="35"/>
      <c r="AA177" s="35"/>
      <c r="AB177" s="35"/>
      <c r="AC177" s="35"/>
      <c r="AD177" s="35"/>
      <c r="AE177" s="35"/>
      <c r="AR177" s="181" t="s">
        <v>186</v>
      </c>
      <c r="AT177" s="181" t="s">
        <v>187</v>
      </c>
      <c r="AU177" s="181" t="s">
        <v>143</v>
      </c>
      <c r="AY177" s="18" t="s">
        <v>135</v>
      </c>
      <c r="BE177" s="182">
        <f>IF(N177="základní",J177,0)</f>
        <v>0</v>
      </c>
      <c r="BF177" s="182">
        <f>IF(N177="snížená",J177,0)</f>
        <v>0</v>
      </c>
      <c r="BG177" s="182">
        <f>IF(N177="zákl. přenesená",J177,0)</f>
        <v>0</v>
      </c>
      <c r="BH177" s="182">
        <f>IF(N177="sníž. přenesená",J177,0)</f>
        <v>0</v>
      </c>
      <c r="BI177" s="182">
        <f>IF(N177="nulová",J177,0)</f>
        <v>0</v>
      </c>
      <c r="BJ177" s="18" t="s">
        <v>143</v>
      </c>
      <c r="BK177" s="182">
        <f>ROUND(I177*H177,0)</f>
        <v>0</v>
      </c>
      <c r="BL177" s="18" t="s">
        <v>142</v>
      </c>
      <c r="BM177" s="181" t="s">
        <v>261</v>
      </c>
    </row>
    <row r="178" spans="1:65" s="14" customFormat="1">
      <c r="B178" s="198"/>
      <c r="C178" s="199"/>
      <c r="D178" s="183" t="s">
        <v>147</v>
      </c>
      <c r="E178" s="199"/>
      <c r="F178" s="201" t="s">
        <v>262</v>
      </c>
      <c r="G178" s="199"/>
      <c r="H178" s="202">
        <v>45.023000000000003</v>
      </c>
      <c r="I178" s="203"/>
      <c r="J178" s="199"/>
      <c r="K178" s="199"/>
      <c r="L178" s="204"/>
      <c r="M178" s="205"/>
      <c r="N178" s="206"/>
      <c r="O178" s="206"/>
      <c r="P178" s="206"/>
      <c r="Q178" s="206"/>
      <c r="R178" s="206"/>
      <c r="S178" s="206"/>
      <c r="T178" s="207"/>
      <c r="AT178" s="208" t="s">
        <v>147</v>
      </c>
      <c r="AU178" s="208" t="s">
        <v>143</v>
      </c>
      <c r="AV178" s="14" t="s">
        <v>143</v>
      </c>
      <c r="AW178" s="14" t="s">
        <v>4</v>
      </c>
      <c r="AX178" s="14" t="s">
        <v>8</v>
      </c>
      <c r="AY178" s="208" t="s">
        <v>135</v>
      </c>
    </row>
    <row r="179" spans="1:65" s="2" customFormat="1" ht="24.2" customHeight="1">
      <c r="A179" s="35"/>
      <c r="B179" s="36"/>
      <c r="C179" s="170" t="s">
        <v>7</v>
      </c>
      <c r="D179" s="170" t="s">
        <v>137</v>
      </c>
      <c r="E179" s="171" t="s">
        <v>263</v>
      </c>
      <c r="F179" s="172" t="s">
        <v>264</v>
      </c>
      <c r="G179" s="173" t="s">
        <v>195</v>
      </c>
      <c r="H179" s="174">
        <v>149.41999999999999</v>
      </c>
      <c r="I179" s="175"/>
      <c r="J179" s="176">
        <f>ROUND(I179*H179,0)</f>
        <v>0</v>
      </c>
      <c r="K179" s="172" t="s">
        <v>141</v>
      </c>
      <c r="L179" s="40"/>
      <c r="M179" s="177" t="s">
        <v>21</v>
      </c>
      <c r="N179" s="178" t="s">
        <v>50</v>
      </c>
      <c r="O179" s="65"/>
      <c r="P179" s="179">
        <f>O179*H179</f>
        <v>0</v>
      </c>
      <c r="Q179" s="179">
        <v>3.0000000000000001E-3</v>
      </c>
      <c r="R179" s="179">
        <f>Q179*H179</f>
        <v>0.44825999999999999</v>
      </c>
      <c r="S179" s="179">
        <v>0</v>
      </c>
      <c r="T179" s="180">
        <f>S179*H179</f>
        <v>0</v>
      </c>
      <c r="U179" s="35"/>
      <c r="V179" s="35"/>
      <c r="W179" s="35"/>
      <c r="X179" s="35"/>
      <c r="Y179" s="35"/>
      <c r="Z179" s="35"/>
      <c r="AA179" s="35"/>
      <c r="AB179" s="35"/>
      <c r="AC179" s="35"/>
      <c r="AD179" s="35"/>
      <c r="AE179" s="35"/>
      <c r="AR179" s="181" t="s">
        <v>142</v>
      </c>
      <c r="AT179" s="181" t="s">
        <v>137</v>
      </c>
      <c r="AU179" s="181" t="s">
        <v>143</v>
      </c>
      <c r="AY179" s="18" t="s">
        <v>135</v>
      </c>
      <c r="BE179" s="182">
        <f>IF(N179="základní",J179,0)</f>
        <v>0</v>
      </c>
      <c r="BF179" s="182">
        <f>IF(N179="snížená",J179,0)</f>
        <v>0</v>
      </c>
      <c r="BG179" s="182">
        <f>IF(N179="zákl. přenesená",J179,0)</f>
        <v>0</v>
      </c>
      <c r="BH179" s="182">
        <f>IF(N179="sníž. přenesená",J179,0)</f>
        <v>0</v>
      </c>
      <c r="BI179" s="182">
        <f>IF(N179="nulová",J179,0)</f>
        <v>0</v>
      </c>
      <c r="BJ179" s="18" t="s">
        <v>143</v>
      </c>
      <c r="BK179" s="182">
        <f>ROUND(I179*H179,0)</f>
        <v>0</v>
      </c>
      <c r="BL179" s="18" t="s">
        <v>142</v>
      </c>
      <c r="BM179" s="181" t="s">
        <v>265</v>
      </c>
    </row>
    <row r="180" spans="1:65" s="14" customFormat="1">
      <c r="B180" s="198"/>
      <c r="C180" s="199"/>
      <c r="D180" s="183" t="s">
        <v>147</v>
      </c>
      <c r="E180" s="200" t="s">
        <v>21</v>
      </c>
      <c r="F180" s="201" t="s">
        <v>266</v>
      </c>
      <c r="G180" s="199"/>
      <c r="H180" s="202">
        <v>149.41999999999999</v>
      </c>
      <c r="I180" s="203"/>
      <c r="J180" s="199"/>
      <c r="K180" s="199"/>
      <c r="L180" s="204"/>
      <c r="M180" s="205"/>
      <c r="N180" s="206"/>
      <c r="O180" s="206"/>
      <c r="P180" s="206"/>
      <c r="Q180" s="206"/>
      <c r="R180" s="206"/>
      <c r="S180" s="206"/>
      <c r="T180" s="207"/>
      <c r="AT180" s="208" t="s">
        <v>147</v>
      </c>
      <c r="AU180" s="208" t="s">
        <v>143</v>
      </c>
      <c r="AV180" s="14" t="s">
        <v>143</v>
      </c>
      <c r="AW180" s="14" t="s">
        <v>38</v>
      </c>
      <c r="AX180" s="14" t="s">
        <v>78</v>
      </c>
      <c r="AY180" s="208" t="s">
        <v>135</v>
      </c>
    </row>
    <row r="181" spans="1:65" s="15" customFormat="1">
      <c r="B181" s="209"/>
      <c r="C181" s="210"/>
      <c r="D181" s="183" t="s">
        <v>147</v>
      </c>
      <c r="E181" s="211" t="s">
        <v>21</v>
      </c>
      <c r="F181" s="212" t="s">
        <v>151</v>
      </c>
      <c r="G181" s="210"/>
      <c r="H181" s="213">
        <v>149.41999999999999</v>
      </c>
      <c r="I181" s="214"/>
      <c r="J181" s="210"/>
      <c r="K181" s="210"/>
      <c r="L181" s="215"/>
      <c r="M181" s="216"/>
      <c r="N181" s="217"/>
      <c r="O181" s="217"/>
      <c r="P181" s="217"/>
      <c r="Q181" s="217"/>
      <c r="R181" s="217"/>
      <c r="S181" s="217"/>
      <c r="T181" s="218"/>
      <c r="AT181" s="219" t="s">
        <v>147</v>
      </c>
      <c r="AU181" s="219" t="s">
        <v>143</v>
      </c>
      <c r="AV181" s="15" t="s">
        <v>142</v>
      </c>
      <c r="AW181" s="15" t="s">
        <v>38</v>
      </c>
      <c r="AX181" s="15" t="s">
        <v>8</v>
      </c>
      <c r="AY181" s="219" t="s">
        <v>135</v>
      </c>
    </row>
    <row r="182" spans="1:65" s="2" customFormat="1" ht="49.15" customHeight="1">
      <c r="A182" s="35"/>
      <c r="B182" s="36"/>
      <c r="C182" s="170" t="s">
        <v>267</v>
      </c>
      <c r="D182" s="170" t="s">
        <v>137</v>
      </c>
      <c r="E182" s="171" t="s">
        <v>268</v>
      </c>
      <c r="F182" s="172" t="s">
        <v>269</v>
      </c>
      <c r="G182" s="173" t="s">
        <v>195</v>
      </c>
      <c r="H182" s="174">
        <v>105.07</v>
      </c>
      <c r="I182" s="175"/>
      <c r="J182" s="176">
        <f>ROUND(I182*H182,0)</f>
        <v>0</v>
      </c>
      <c r="K182" s="172" t="s">
        <v>141</v>
      </c>
      <c r="L182" s="40"/>
      <c r="M182" s="177" t="s">
        <v>21</v>
      </c>
      <c r="N182" s="178" t="s">
        <v>50</v>
      </c>
      <c r="O182" s="65"/>
      <c r="P182" s="179">
        <f>O182*H182</f>
        <v>0</v>
      </c>
      <c r="Q182" s="179">
        <v>1.1599999999999999E-2</v>
      </c>
      <c r="R182" s="179">
        <f>Q182*H182</f>
        <v>1.2188119999999998</v>
      </c>
      <c r="S182" s="179">
        <v>0</v>
      </c>
      <c r="T182" s="180">
        <f>S182*H182</f>
        <v>0</v>
      </c>
      <c r="U182" s="35"/>
      <c r="V182" s="35"/>
      <c r="W182" s="35"/>
      <c r="X182" s="35"/>
      <c r="Y182" s="35"/>
      <c r="Z182" s="35"/>
      <c r="AA182" s="35"/>
      <c r="AB182" s="35"/>
      <c r="AC182" s="35"/>
      <c r="AD182" s="35"/>
      <c r="AE182" s="35"/>
      <c r="AR182" s="181" t="s">
        <v>142</v>
      </c>
      <c r="AT182" s="181" t="s">
        <v>137</v>
      </c>
      <c r="AU182" s="181" t="s">
        <v>143</v>
      </c>
      <c r="AY182" s="18" t="s">
        <v>135</v>
      </c>
      <c r="BE182" s="182">
        <f>IF(N182="základní",J182,0)</f>
        <v>0</v>
      </c>
      <c r="BF182" s="182">
        <f>IF(N182="snížená",J182,0)</f>
        <v>0</v>
      </c>
      <c r="BG182" s="182">
        <f>IF(N182="zákl. přenesená",J182,0)</f>
        <v>0</v>
      </c>
      <c r="BH182" s="182">
        <f>IF(N182="sníž. přenesená",J182,0)</f>
        <v>0</v>
      </c>
      <c r="BI182" s="182">
        <f>IF(N182="nulová",J182,0)</f>
        <v>0</v>
      </c>
      <c r="BJ182" s="18" t="s">
        <v>143</v>
      </c>
      <c r="BK182" s="182">
        <f>ROUND(I182*H182,0)</f>
        <v>0</v>
      </c>
      <c r="BL182" s="18" t="s">
        <v>142</v>
      </c>
      <c r="BM182" s="181" t="s">
        <v>270</v>
      </c>
    </row>
    <row r="183" spans="1:65" s="2" customFormat="1" ht="273">
      <c r="A183" s="35"/>
      <c r="B183" s="36"/>
      <c r="C183" s="37"/>
      <c r="D183" s="183" t="s">
        <v>145</v>
      </c>
      <c r="E183" s="37"/>
      <c r="F183" s="184" t="s">
        <v>233</v>
      </c>
      <c r="G183" s="37"/>
      <c r="H183" s="37"/>
      <c r="I183" s="185"/>
      <c r="J183" s="37"/>
      <c r="K183" s="37"/>
      <c r="L183" s="40"/>
      <c r="M183" s="186"/>
      <c r="N183" s="187"/>
      <c r="O183" s="65"/>
      <c r="P183" s="65"/>
      <c r="Q183" s="65"/>
      <c r="R183" s="65"/>
      <c r="S183" s="65"/>
      <c r="T183" s="66"/>
      <c r="U183" s="35"/>
      <c r="V183" s="35"/>
      <c r="W183" s="35"/>
      <c r="X183" s="35"/>
      <c r="Y183" s="35"/>
      <c r="Z183" s="35"/>
      <c r="AA183" s="35"/>
      <c r="AB183" s="35"/>
      <c r="AC183" s="35"/>
      <c r="AD183" s="35"/>
      <c r="AE183" s="35"/>
      <c r="AT183" s="18" t="s">
        <v>145</v>
      </c>
      <c r="AU183" s="18" t="s">
        <v>143</v>
      </c>
    </row>
    <row r="184" spans="1:65" s="13" customFormat="1">
      <c r="B184" s="188"/>
      <c r="C184" s="189"/>
      <c r="D184" s="183" t="s">
        <v>147</v>
      </c>
      <c r="E184" s="190" t="s">
        <v>21</v>
      </c>
      <c r="F184" s="191" t="s">
        <v>271</v>
      </c>
      <c r="G184" s="189"/>
      <c r="H184" s="190" t="s">
        <v>21</v>
      </c>
      <c r="I184" s="192"/>
      <c r="J184" s="189"/>
      <c r="K184" s="189"/>
      <c r="L184" s="193"/>
      <c r="M184" s="194"/>
      <c r="N184" s="195"/>
      <c r="O184" s="195"/>
      <c r="P184" s="195"/>
      <c r="Q184" s="195"/>
      <c r="R184" s="195"/>
      <c r="S184" s="195"/>
      <c r="T184" s="196"/>
      <c r="AT184" s="197" t="s">
        <v>147</v>
      </c>
      <c r="AU184" s="197" t="s">
        <v>143</v>
      </c>
      <c r="AV184" s="13" t="s">
        <v>8</v>
      </c>
      <c r="AW184" s="13" t="s">
        <v>38</v>
      </c>
      <c r="AX184" s="13" t="s">
        <v>78</v>
      </c>
      <c r="AY184" s="197" t="s">
        <v>135</v>
      </c>
    </row>
    <row r="185" spans="1:65" s="14" customFormat="1" ht="33.75">
      <c r="B185" s="198"/>
      <c r="C185" s="199"/>
      <c r="D185" s="183" t="s">
        <v>147</v>
      </c>
      <c r="E185" s="200" t="s">
        <v>21</v>
      </c>
      <c r="F185" s="201" t="s">
        <v>272</v>
      </c>
      <c r="G185" s="199"/>
      <c r="H185" s="202">
        <v>105.07</v>
      </c>
      <c r="I185" s="203"/>
      <c r="J185" s="199"/>
      <c r="K185" s="199"/>
      <c r="L185" s="204"/>
      <c r="M185" s="205"/>
      <c r="N185" s="206"/>
      <c r="O185" s="206"/>
      <c r="P185" s="206"/>
      <c r="Q185" s="206"/>
      <c r="R185" s="206"/>
      <c r="S185" s="206"/>
      <c r="T185" s="207"/>
      <c r="AT185" s="208" t="s">
        <v>147</v>
      </c>
      <c r="AU185" s="208" t="s">
        <v>143</v>
      </c>
      <c r="AV185" s="14" t="s">
        <v>143</v>
      </c>
      <c r="AW185" s="14" t="s">
        <v>38</v>
      </c>
      <c r="AX185" s="14" t="s">
        <v>78</v>
      </c>
      <c r="AY185" s="208" t="s">
        <v>135</v>
      </c>
    </row>
    <row r="186" spans="1:65" s="15" customFormat="1">
      <c r="B186" s="209"/>
      <c r="C186" s="210"/>
      <c r="D186" s="183" t="s">
        <v>147</v>
      </c>
      <c r="E186" s="211" t="s">
        <v>21</v>
      </c>
      <c r="F186" s="212" t="s">
        <v>151</v>
      </c>
      <c r="G186" s="210"/>
      <c r="H186" s="213">
        <v>105.07</v>
      </c>
      <c r="I186" s="214"/>
      <c r="J186" s="210"/>
      <c r="K186" s="210"/>
      <c r="L186" s="215"/>
      <c r="M186" s="216"/>
      <c r="N186" s="217"/>
      <c r="O186" s="217"/>
      <c r="P186" s="217"/>
      <c r="Q186" s="217"/>
      <c r="R186" s="217"/>
      <c r="S186" s="217"/>
      <c r="T186" s="218"/>
      <c r="AT186" s="219" t="s">
        <v>147</v>
      </c>
      <c r="AU186" s="219" t="s">
        <v>143</v>
      </c>
      <c r="AV186" s="15" t="s">
        <v>142</v>
      </c>
      <c r="AW186" s="15" t="s">
        <v>38</v>
      </c>
      <c r="AX186" s="15" t="s">
        <v>8</v>
      </c>
      <c r="AY186" s="219" t="s">
        <v>135</v>
      </c>
    </row>
    <row r="187" spans="1:65" s="2" customFormat="1" ht="24.2" customHeight="1">
      <c r="A187" s="35"/>
      <c r="B187" s="36"/>
      <c r="C187" s="220" t="s">
        <v>273</v>
      </c>
      <c r="D187" s="220" t="s">
        <v>187</v>
      </c>
      <c r="E187" s="221" t="s">
        <v>274</v>
      </c>
      <c r="F187" s="222" t="s">
        <v>275</v>
      </c>
      <c r="G187" s="223" t="s">
        <v>195</v>
      </c>
      <c r="H187" s="224">
        <v>110.324</v>
      </c>
      <c r="I187" s="225"/>
      <c r="J187" s="226">
        <f>ROUND(I187*H187,0)</f>
        <v>0</v>
      </c>
      <c r="K187" s="222" t="s">
        <v>141</v>
      </c>
      <c r="L187" s="227"/>
      <c r="M187" s="228" t="s">
        <v>21</v>
      </c>
      <c r="N187" s="229" t="s">
        <v>50</v>
      </c>
      <c r="O187" s="65"/>
      <c r="P187" s="179">
        <f>O187*H187</f>
        <v>0</v>
      </c>
      <c r="Q187" s="179">
        <v>0.01</v>
      </c>
      <c r="R187" s="179">
        <f>Q187*H187</f>
        <v>1.10324</v>
      </c>
      <c r="S187" s="179">
        <v>0</v>
      </c>
      <c r="T187" s="180">
        <f>S187*H187</f>
        <v>0</v>
      </c>
      <c r="U187" s="35"/>
      <c r="V187" s="35"/>
      <c r="W187" s="35"/>
      <c r="X187" s="35"/>
      <c r="Y187" s="35"/>
      <c r="Z187" s="35"/>
      <c r="AA187" s="35"/>
      <c r="AB187" s="35"/>
      <c r="AC187" s="35"/>
      <c r="AD187" s="35"/>
      <c r="AE187" s="35"/>
      <c r="AR187" s="181" t="s">
        <v>186</v>
      </c>
      <c r="AT187" s="181" t="s">
        <v>187</v>
      </c>
      <c r="AU187" s="181" t="s">
        <v>143</v>
      </c>
      <c r="AY187" s="18" t="s">
        <v>135</v>
      </c>
      <c r="BE187" s="182">
        <f>IF(N187="základní",J187,0)</f>
        <v>0</v>
      </c>
      <c r="BF187" s="182">
        <f>IF(N187="snížená",J187,0)</f>
        <v>0</v>
      </c>
      <c r="BG187" s="182">
        <f>IF(N187="zákl. přenesená",J187,0)</f>
        <v>0</v>
      </c>
      <c r="BH187" s="182">
        <f>IF(N187="sníž. přenesená",J187,0)</f>
        <v>0</v>
      </c>
      <c r="BI187" s="182">
        <f>IF(N187="nulová",J187,0)</f>
        <v>0</v>
      </c>
      <c r="BJ187" s="18" t="s">
        <v>143</v>
      </c>
      <c r="BK187" s="182">
        <f>ROUND(I187*H187,0)</f>
        <v>0</v>
      </c>
      <c r="BL187" s="18" t="s">
        <v>142</v>
      </c>
      <c r="BM187" s="181" t="s">
        <v>276</v>
      </c>
    </row>
    <row r="188" spans="1:65" s="14" customFormat="1">
      <c r="B188" s="198"/>
      <c r="C188" s="199"/>
      <c r="D188" s="183" t="s">
        <v>147</v>
      </c>
      <c r="E188" s="199"/>
      <c r="F188" s="201" t="s">
        <v>277</v>
      </c>
      <c r="G188" s="199"/>
      <c r="H188" s="202">
        <v>110.324</v>
      </c>
      <c r="I188" s="203"/>
      <c r="J188" s="199"/>
      <c r="K188" s="199"/>
      <c r="L188" s="204"/>
      <c r="M188" s="205"/>
      <c r="N188" s="206"/>
      <c r="O188" s="206"/>
      <c r="P188" s="206"/>
      <c r="Q188" s="206"/>
      <c r="R188" s="206"/>
      <c r="S188" s="206"/>
      <c r="T188" s="207"/>
      <c r="AT188" s="208" t="s">
        <v>147</v>
      </c>
      <c r="AU188" s="208" t="s">
        <v>143</v>
      </c>
      <c r="AV188" s="14" t="s">
        <v>143</v>
      </c>
      <c r="AW188" s="14" t="s">
        <v>4</v>
      </c>
      <c r="AX188" s="14" t="s">
        <v>8</v>
      </c>
      <c r="AY188" s="208" t="s">
        <v>135</v>
      </c>
    </row>
    <row r="189" spans="1:65" s="2" customFormat="1" ht="24.2" customHeight="1">
      <c r="A189" s="35"/>
      <c r="B189" s="36"/>
      <c r="C189" s="170" t="s">
        <v>278</v>
      </c>
      <c r="D189" s="170" t="s">
        <v>137</v>
      </c>
      <c r="E189" s="171" t="s">
        <v>279</v>
      </c>
      <c r="F189" s="172" t="s">
        <v>280</v>
      </c>
      <c r="G189" s="173" t="s">
        <v>195</v>
      </c>
      <c r="H189" s="174">
        <v>105.07</v>
      </c>
      <c r="I189" s="175"/>
      <c r="J189" s="176">
        <f>ROUND(I189*H189,0)</f>
        <v>0</v>
      </c>
      <c r="K189" s="172" t="s">
        <v>141</v>
      </c>
      <c r="L189" s="40"/>
      <c r="M189" s="177" t="s">
        <v>21</v>
      </c>
      <c r="N189" s="178" t="s">
        <v>50</v>
      </c>
      <c r="O189" s="65"/>
      <c r="P189" s="179">
        <f>O189*H189</f>
        <v>0</v>
      </c>
      <c r="Q189" s="179">
        <v>3.0000000000000001E-3</v>
      </c>
      <c r="R189" s="179">
        <f>Q189*H189</f>
        <v>0.31520999999999999</v>
      </c>
      <c r="S189" s="179">
        <v>0</v>
      </c>
      <c r="T189" s="180">
        <f>S189*H189</f>
        <v>0</v>
      </c>
      <c r="U189" s="35"/>
      <c r="V189" s="35"/>
      <c r="W189" s="35"/>
      <c r="X189" s="35"/>
      <c r="Y189" s="35"/>
      <c r="Z189" s="35"/>
      <c r="AA189" s="35"/>
      <c r="AB189" s="35"/>
      <c r="AC189" s="35"/>
      <c r="AD189" s="35"/>
      <c r="AE189" s="35"/>
      <c r="AR189" s="181" t="s">
        <v>142</v>
      </c>
      <c r="AT189" s="181" t="s">
        <v>137</v>
      </c>
      <c r="AU189" s="181" t="s">
        <v>143</v>
      </c>
      <c r="AY189" s="18" t="s">
        <v>135</v>
      </c>
      <c r="BE189" s="182">
        <f>IF(N189="základní",J189,0)</f>
        <v>0</v>
      </c>
      <c r="BF189" s="182">
        <f>IF(N189="snížená",J189,0)</f>
        <v>0</v>
      </c>
      <c r="BG189" s="182">
        <f>IF(N189="zákl. přenesená",J189,0)</f>
        <v>0</v>
      </c>
      <c r="BH189" s="182">
        <f>IF(N189="sníž. přenesená",J189,0)</f>
        <v>0</v>
      </c>
      <c r="BI189" s="182">
        <f>IF(N189="nulová",J189,0)</f>
        <v>0</v>
      </c>
      <c r="BJ189" s="18" t="s">
        <v>143</v>
      </c>
      <c r="BK189" s="182">
        <f>ROUND(I189*H189,0)</f>
        <v>0</v>
      </c>
      <c r="BL189" s="18" t="s">
        <v>142</v>
      </c>
      <c r="BM189" s="181" t="s">
        <v>281</v>
      </c>
    </row>
    <row r="190" spans="1:65" s="2" customFormat="1" ht="24.2" customHeight="1">
      <c r="A190" s="35"/>
      <c r="B190" s="36"/>
      <c r="C190" s="170" t="s">
        <v>282</v>
      </c>
      <c r="D190" s="170" t="s">
        <v>137</v>
      </c>
      <c r="E190" s="171" t="s">
        <v>283</v>
      </c>
      <c r="F190" s="172" t="s">
        <v>284</v>
      </c>
      <c r="G190" s="173" t="s">
        <v>285</v>
      </c>
      <c r="H190" s="174">
        <v>19.8</v>
      </c>
      <c r="I190" s="175"/>
      <c r="J190" s="176">
        <f>ROUND(I190*H190,0)</f>
        <v>0</v>
      </c>
      <c r="K190" s="172" t="s">
        <v>21</v>
      </c>
      <c r="L190" s="40"/>
      <c r="M190" s="177" t="s">
        <v>21</v>
      </c>
      <c r="N190" s="178" t="s">
        <v>50</v>
      </c>
      <c r="O190" s="65"/>
      <c r="P190" s="179">
        <f>O190*H190</f>
        <v>0</v>
      </c>
      <c r="Q190" s="179">
        <v>0</v>
      </c>
      <c r="R190" s="179">
        <f>Q190*H190</f>
        <v>0</v>
      </c>
      <c r="S190" s="179">
        <v>0</v>
      </c>
      <c r="T190" s="180">
        <f>S190*H190</f>
        <v>0</v>
      </c>
      <c r="U190" s="35"/>
      <c r="V190" s="35"/>
      <c r="W190" s="35"/>
      <c r="X190" s="35"/>
      <c r="Y190" s="35"/>
      <c r="Z190" s="35"/>
      <c r="AA190" s="35"/>
      <c r="AB190" s="35"/>
      <c r="AC190" s="35"/>
      <c r="AD190" s="35"/>
      <c r="AE190" s="35"/>
      <c r="AR190" s="181" t="s">
        <v>142</v>
      </c>
      <c r="AT190" s="181" t="s">
        <v>137</v>
      </c>
      <c r="AU190" s="181" t="s">
        <v>143</v>
      </c>
      <c r="AY190" s="18" t="s">
        <v>135</v>
      </c>
      <c r="BE190" s="182">
        <f>IF(N190="základní",J190,0)</f>
        <v>0</v>
      </c>
      <c r="BF190" s="182">
        <f>IF(N190="snížená",J190,0)</f>
        <v>0</v>
      </c>
      <c r="BG190" s="182">
        <f>IF(N190="zákl. přenesená",J190,0)</f>
        <v>0</v>
      </c>
      <c r="BH190" s="182">
        <f>IF(N190="sníž. přenesená",J190,0)</f>
        <v>0</v>
      </c>
      <c r="BI190" s="182">
        <f>IF(N190="nulová",J190,0)</f>
        <v>0</v>
      </c>
      <c r="BJ190" s="18" t="s">
        <v>143</v>
      </c>
      <c r="BK190" s="182">
        <f>ROUND(I190*H190,0)</f>
        <v>0</v>
      </c>
      <c r="BL190" s="18" t="s">
        <v>142</v>
      </c>
      <c r="BM190" s="181" t="s">
        <v>286</v>
      </c>
    </row>
    <row r="191" spans="1:65" s="14" customFormat="1">
      <c r="B191" s="198"/>
      <c r="C191" s="199"/>
      <c r="D191" s="183" t="s">
        <v>147</v>
      </c>
      <c r="E191" s="200" t="s">
        <v>21</v>
      </c>
      <c r="F191" s="201" t="s">
        <v>287</v>
      </c>
      <c r="G191" s="199"/>
      <c r="H191" s="202">
        <v>19.8</v>
      </c>
      <c r="I191" s="203"/>
      <c r="J191" s="199"/>
      <c r="K191" s="199"/>
      <c r="L191" s="204"/>
      <c r="M191" s="205"/>
      <c r="N191" s="206"/>
      <c r="O191" s="206"/>
      <c r="P191" s="206"/>
      <c r="Q191" s="206"/>
      <c r="R191" s="206"/>
      <c r="S191" s="206"/>
      <c r="T191" s="207"/>
      <c r="AT191" s="208" t="s">
        <v>147</v>
      </c>
      <c r="AU191" s="208" t="s">
        <v>143</v>
      </c>
      <c r="AV191" s="14" t="s">
        <v>143</v>
      </c>
      <c r="AW191" s="14" t="s">
        <v>38</v>
      </c>
      <c r="AX191" s="14" t="s">
        <v>78</v>
      </c>
      <c r="AY191" s="208" t="s">
        <v>135</v>
      </c>
    </row>
    <row r="192" spans="1:65" s="15" customFormat="1">
      <c r="B192" s="209"/>
      <c r="C192" s="210"/>
      <c r="D192" s="183" t="s">
        <v>147</v>
      </c>
      <c r="E192" s="211" t="s">
        <v>21</v>
      </c>
      <c r="F192" s="212" t="s">
        <v>151</v>
      </c>
      <c r="G192" s="210"/>
      <c r="H192" s="213">
        <v>19.8</v>
      </c>
      <c r="I192" s="214"/>
      <c r="J192" s="210"/>
      <c r="K192" s="210"/>
      <c r="L192" s="215"/>
      <c r="M192" s="216"/>
      <c r="N192" s="217"/>
      <c r="O192" s="217"/>
      <c r="P192" s="217"/>
      <c r="Q192" s="217"/>
      <c r="R192" s="217"/>
      <c r="S192" s="217"/>
      <c r="T192" s="218"/>
      <c r="AT192" s="219" t="s">
        <v>147</v>
      </c>
      <c r="AU192" s="219" t="s">
        <v>143</v>
      </c>
      <c r="AV192" s="15" t="s">
        <v>142</v>
      </c>
      <c r="AW192" s="15" t="s">
        <v>38</v>
      </c>
      <c r="AX192" s="15" t="s">
        <v>8</v>
      </c>
      <c r="AY192" s="219" t="s">
        <v>135</v>
      </c>
    </row>
    <row r="193" spans="1:65" s="2" customFormat="1" ht="49.15" customHeight="1">
      <c r="A193" s="35"/>
      <c r="B193" s="36"/>
      <c r="C193" s="170" t="s">
        <v>288</v>
      </c>
      <c r="D193" s="170" t="s">
        <v>137</v>
      </c>
      <c r="E193" s="171" t="s">
        <v>289</v>
      </c>
      <c r="F193" s="172" t="s">
        <v>290</v>
      </c>
      <c r="G193" s="173" t="s">
        <v>195</v>
      </c>
      <c r="H193" s="174">
        <v>18.02</v>
      </c>
      <c r="I193" s="175"/>
      <c r="J193" s="176">
        <f>ROUND(I193*H193,0)</f>
        <v>0</v>
      </c>
      <c r="K193" s="172" t="s">
        <v>141</v>
      </c>
      <c r="L193" s="40"/>
      <c r="M193" s="177" t="s">
        <v>21</v>
      </c>
      <c r="N193" s="178" t="s">
        <v>50</v>
      </c>
      <c r="O193" s="65"/>
      <c r="P193" s="179">
        <f>O193*H193</f>
        <v>0</v>
      </c>
      <c r="Q193" s="179">
        <v>1.1429999999999999E-2</v>
      </c>
      <c r="R193" s="179">
        <f>Q193*H193</f>
        <v>0.20596859999999997</v>
      </c>
      <c r="S193" s="179">
        <v>0</v>
      </c>
      <c r="T193" s="180">
        <f>S193*H193</f>
        <v>0</v>
      </c>
      <c r="U193" s="35"/>
      <c r="V193" s="35"/>
      <c r="W193" s="35"/>
      <c r="X193" s="35"/>
      <c r="Y193" s="35"/>
      <c r="Z193" s="35"/>
      <c r="AA193" s="35"/>
      <c r="AB193" s="35"/>
      <c r="AC193" s="35"/>
      <c r="AD193" s="35"/>
      <c r="AE193" s="35"/>
      <c r="AR193" s="181" t="s">
        <v>142</v>
      </c>
      <c r="AT193" s="181" t="s">
        <v>137</v>
      </c>
      <c r="AU193" s="181" t="s">
        <v>143</v>
      </c>
      <c r="AY193" s="18" t="s">
        <v>135</v>
      </c>
      <c r="BE193" s="182">
        <f>IF(N193="základní",J193,0)</f>
        <v>0</v>
      </c>
      <c r="BF193" s="182">
        <f>IF(N193="snížená",J193,0)</f>
        <v>0</v>
      </c>
      <c r="BG193" s="182">
        <f>IF(N193="zákl. přenesená",J193,0)</f>
        <v>0</v>
      </c>
      <c r="BH193" s="182">
        <f>IF(N193="sníž. přenesená",J193,0)</f>
        <v>0</v>
      </c>
      <c r="BI193" s="182">
        <f>IF(N193="nulová",J193,0)</f>
        <v>0</v>
      </c>
      <c r="BJ193" s="18" t="s">
        <v>143</v>
      </c>
      <c r="BK193" s="182">
        <f>ROUND(I193*H193,0)</f>
        <v>0</v>
      </c>
      <c r="BL193" s="18" t="s">
        <v>142</v>
      </c>
      <c r="BM193" s="181" t="s">
        <v>291</v>
      </c>
    </row>
    <row r="194" spans="1:65" s="2" customFormat="1" ht="273">
      <c r="A194" s="35"/>
      <c r="B194" s="36"/>
      <c r="C194" s="37"/>
      <c r="D194" s="183" t="s">
        <v>145</v>
      </c>
      <c r="E194" s="37"/>
      <c r="F194" s="184" t="s">
        <v>233</v>
      </c>
      <c r="G194" s="37"/>
      <c r="H194" s="37"/>
      <c r="I194" s="185"/>
      <c r="J194" s="37"/>
      <c r="K194" s="37"/>
      <c r="L194" s="40"/>
      <c r="M194" s="186"/>
      <c r="N194" s="187"/>
      <c r="O194" s="65"/>
      <c r="P194" s="65"/>
      <c r="Q194" s="65"/>
      <c r="R194" s="65"/>
      <c r="S194" s="65"/>
      <c r="T194" s="66"/>
      <c r="U194" s="35"/>
      <c r="V194" s="35"/>
      <c r="W194" s="35"/>
      <c r="X194" s="35"/>
      <c r="Y194" s="35"/>
      <c r="Z194" s="35"/>
      <c r="AA194" s="35"/>
      <c r="AB194" s="35"/>
      <c r="AC194" s="35"/>
      <c r="AD194" s="35"/>
      <c r="AE194" s="35"/>
      <c r="AT194" s="18" t="s">
        <v>145</v>
      </c>
      <c r="AU194" s="18" t="s">
        <v>143</v>
      </c>
    </row>
    <row r="195" spans="1:65" s="13" customFormat="1">
      <c r="B195" s="188"/>
      <c r="C195" s="189"/>
      <c r="D195" s="183" t="s">
        <v>147</v>
      </c>
      <c r="E195" s="190" t="s">
        <v>21</v>
      </c>
      <c r="F195" s="191" t="s">
        <v>292</v>
      </c>
      <c r="G195" s="189"/>
      <c r="H195" s="190" t="s">
        <v>21</v>
      </c>
      <c r="I195" s="192"/>
      <c r="J195" s="189"/>
      <c r="K195" s="189"/>
      <c r="L195" s="193"/>
      <c r="M195" s="194"/>
      <c r="N195" s="195"/>
      <c r="O195" s="195"/>
      <c r="P195" s="195"/>
      <c r="Q195" s="195"/>
      <c r="R195" s="195"/>
      <c r="S195" s="195"/>
      <c r="T195" s="196"/>
      <c r="AT195" s="197" t="s">
        <v>147</v>
      </c>
      <c r="AU195" s="197" t="s">
        <v>143</v>
      </c>
      <c r="AV195" s="13" t="s">
        <v>8</v>
      </c>
      <c r="AW195" s="13" t="s">
        <v>38</v>
      </c>
      <c r="AX195" s="13" t="s">
        <v>78</v>
      </c>
      <c r="AY195" s="197" t="s">
        <v>135</v>
      </c>
    </row>
    <row r="196" spans="1:65" s="14" customFormat="1">
      <c r="B196" s="198"/>
      <c r="C196" s="199"/>
      <c r="D196" s="183" t="s">
        <v>147</v>
      </c>
      <c r="E196" s="200" t="s">
        <v>21</v>
      </c>
      <c r="F196" s="201" t="s">
        <v>293</v>
      </c>
      <c r="G196" s="199"/>
      <c r="H196" s="202">
        <v>18.02</v>
      </c>
      <c r="I196" s="203"/>
      <c r="J196" s="199"/>
      <c r="K196" s="199"/>
      <c r="L196" s="204"/>
      <c r="M196" s="205"/>
      <c r="N196" s="206"/>
      <c r="O196" s="206"/>
      <c r="P196" s="206"/>
      <c r="Q196" s="206"/>
      <c r="R196" s="206"/>
      <c r="S196" s="206"/>
      <c r="T196" s="207"/>
      <c r="AT196" s="208" t="s">
        <v>147</v>
      </c>
      <c r="AU196" s="208" t="s">
        <v>143</v>
      </c>
      <c r="AV196" s="14" t="s">
        <v>143</v>
      </c>
      <c r="AW196" s="14" t="s">
        <v>38</v>
      </c>
      <c r="AX196" s="14" t="s">
        <v>78</v>
      </c>
      <c r="AY196" s="208" t="s">
        <v>135</v>
      </c>
    </row>
    <row r="197" spans="1:65" s="15" customFormat="1">
      <c r="B197" s="209"/>
      <c r="C197" s="210"/>
      <c r="D197" s="183" t="s">
        <v>147</v>
      </c>
      <c r="E197" s="211" t="s">
        <v>21</v>
      </c>
      <c r="F197" s="212" t="s">
        <v>151</v>
      </c>
      <c r="G197" s="210"/>
      <c r="H197" s="213">
        <v>18.02</v>
      </c>
      <c r="I197" s="214"/>
      <c r="J197" s="210"/>
      <c r="K197" s="210"/>
      <c r="L197" s="215"/>
      <c r="M197" s="216"/>
      <c r="N197" s="217"/>
      <c r="O197" s="217"/>
      <c r="P197" s="217"/>
      <c r="Q197" s="217"/>
      <c r="R197" s="217"/>
      <c r="S197" s="217"/>
      <c r="T197" s="218"/>
      <c r="AT197" s="219" t="s">
        <v>147</v>
      </c>
      <c r="AU197" s="219" t="s">
        <v>143</v>
      </c>
      <c r="AV197" s="15" t="s">
        <v>142</v>
      </c>
      <c r="AW197" s="15" t="s">
        <v>38</v>
      </c>
      <c r="AX197" s="15" t="s">
        <v>8</v>
      </c>
      <c r="AY197" s="219" t="s">
        <v>135</v>
      </c>
    </row>
    <row r="198" spans="1:65" s="2" customFormat="1" ht="24.2" customHeight="1">
      <c r="A198" s="35"/>
      <c r="B198" s="36"/>
      <c r="C198" s="220" t="s">
        <v>294</v>
      </c>
      <c r="D198" s="220" t="s">
        <v>187</v>
      </c>
      <c r="E198" s="221" t="s">
        <v>295</v>
      </c>
      <c r="F198" s="222" t="s">
        <v>296</v>
      </c>
      <c r="G198" s="223" t="s">
        <v>195</v>
      </c>
      <c r="H198" s="224">
        <v>18.920999999999999</v>
      </c>
      <c r="I198" s="225"/>
      <c r="J198" s="226">
        <f>ROUND(I198*H198,0)</f>
        <v>0</v>
      </c>
      <c r="K198" s="222" t="s">
        <v>141</v>
      </c>
      <c r="L198" s="227"/>
      <c r="M198" s="228" t="s">
        <v>21</v>
      </c>
      <c r="N198" s="229" t="s">
        <v>50</v>
      </c>
      <c r="O198" s="65"/>
      <c r="P198" s="179">
        <f>O198*H198</f>
        <v>0</v>
      </c>
      <c r="Q198" s="179">
        <v>6.0000000000000001E-3</v>
      </c>
      <c r="R198" s="179">
        <f>Q198*H198</f>
        <v>0.113526</v>
      </c>
      <c r="S198" s="179">
        <v>0</v>
      </c>
      <c r="T198" s="180">
        <f>S198*H198</f>
        <v>0</v>
      </c>
      <c r="U198" s="35"/>
      <c r="V198" s="35"/>
      <c r="W198" s="35"/>
      <c r="X198" s="35"/>
      <c r="Y198" s="35"/>
      <c r="Z198" s="35"/>
      <c r="AA198" s="35"/>
      <c r="AB198" s="35"/>
      <c r="AC198" s="35"/>
      <c r="AD198" s="35"/>
      <c r="AE198" s="35"/>
      <c r="AR198" s="181" t="s">
        <v>186</v>
      </c>
      <c r="AT198" s="181" t="s">
        <v>187</v>
      </c>
      <c r="AU198" s="181" t="s">
        <v>143</v>
      </c>
      <c r="AY198" s="18" t="s">
        <v>135</v>
      </c>
      <c r="BE198" s="182">
        <f>IF(N198="základní",J198,0)</f>
        <v>0</v>
      </c>
      <c r="BF198" s="182">
        <f>IF(N198="snížená",J198,0)</f>
        <v>0</v>
      </c>
      <c r="BG198" s="182">
        <f>IF(N198="zákl. přenesená",J198,0)</f>
        <v>0</v>
      </c>
      <c r="BH198" s="182">
        <f>IF(N198="sníž. přenesená",J198,0)</f>
        <v>0</v>
      </c>
      <c r="BI198" s="182">
        <f>IF(N198="nulová",J198,0)</f>
        <v>0</v>
      </c>
      <c r="BJ198" s="18" t="s">
        <v>143</v>
      </c>
      <c r="BK198" s="182">
        <f>ROUND(I198*H198,0)</f>
        <v>0</v>
      </c>
      <c r="BL198" s="18" t="s">
        <v>142</v>
      </c>
      <c r="BM198" s="181" t="s">
        <v>297</v>
      </c>
    </row>
    <row r="199" spans="1:65" s="14" customFormat="1">
      <c r="B199" s="198"/>
      <c r="C199" s="199"/>
      <c r="D199" s="183" t="s">
        <v>147</v>
      </c>
      <c r="E199" s="199"/>
      <c r="F199" s="201" t="s">
        <v>298</v>
      </c>
      <c r="G199" s="199"/>
      <c r="H199" s="202">
        <v>18.920999999999999</v>
      </c>
      <c r="I199" s="203"/>
      <c r="J199" s="199"/>
      <c r="K199" s="199"/>
      <c r="L199" s="204"/>
      <c r="M199" s="205"/>
      <c r="N199" s="206"/>
      <c r="O199" s="206"/>
      <c r="P199" s="206"/>
      <c r="Q199" s="206"/>
      <c r="R199" s="206"/>
      <c r="S199" s="206"/>
      <c r="T199" s="207"/>
      <c r="AT199" s="208" t="s">
        <v>147</v>
      </c>
      <c r="AU199" s="208" t="s">
        <v>143</v>
      </c>
      <c r="AV199" s="14" t="s">
        <v>143</v>
      </c>
      <c r="AW199" s="14" t="s">
        <v>4</v>
      </c>
      <c r="AX199" s="14" t="s">
        <v>8</v>
      </c>
      <c r="AY199" s="208" t="s">
        <v>135</v>
      </c>
    </row>
    <row r="200" spans="1:65" s="2" customFormat="1" ht="49.15" customHeight="1">
      <c r="A200" s="35"/>
      <c r="B200" s="36"/>
      <c r="C200" s="170" t="s">
        <v>299</v>
      </c>
      <c r="D200" s="170" t="s">
        <v>137</v>
      </c>
      <c r="E200" s="171" t="s">
        <v>300</v>
      </c>
      <c r="F200" s="172" t="s">
        <v>301</v>
      </c>
      <c r="G200" s="173" t="s">
        <v>195</v>
      </c>
      <c r="H200" s="174">
        <v>107.45099999999999</v>
      </c>
      <c r="I200" s="175"/>
      <c r="J200" s="176">
        <f>ROUND(I200*H200,0)</f>
        <v>0</v>
      </c>
      <c r="K200" s="172" t="s">
        <v>141</v>
      </c>
      <c r="L200" s="40"/>
      <c r="M200" s="177" t="s">
        <v>21</v>
      </c>
      <c r="N200" s="178" t="s">
        <v>50</v>
      </c>
      <c r="O200" s="65"/>
      <c r="P200" s="179">
        <f>O200*H200</f>
        <v>0</v>
      </c>
      <c r="Q200" s="179">
        <v>8.3499999999999998E-3</v>
      </c>
      <c r="R200" s="179">
        <f>Q200*H200</f>
        <v>0.89721584999999993</v>
      </c>
      <c r="S200" s="179">
        <v>0</v>
      </c>
      <c r="T200" s="180">
        <f>S200*H200</f>
        <v>0</v>
      </c>
      <c r="U200" s="35"/>
      <c r="V200" s="35"/>
      <c r="W200" s="35"/>
      <c r="X200" s="35"/>
      <c r="Y200" s="35"/>
      <c r="Z200" s="35"/>
      <c r="AA200" s="35"/>
      <c r="AB200" s="35"/>
      <c r="AC200" s="35"/>
      <c r="AD200" s="35"/>
      <c r="AE200" s="35"/>
      <c r="AR200" s="181" t="s">
        <v>142</v>
      </c>
      <c r="AT200" s="181" t="s">
        <v>137</v>
      </c>
      <c r="AU200" s="181" t="s">
        <v>143</v>
      </c>
      <c r="AY200" s="18" t="s">
        <v>135</v>
      </c>
      <c r="BE200" s="182">
        <f>IF(N200="základní",J200,0)</f>
        <v>0</v>
      </c>
      <c r="BF200" s="182">
        <f>IF(N200="snížená",J200,0)</f>
        <v>0</v>
      </c>
      <c r="BG200" s="182">
        <f>IF(N200="zákl. přenesená",J200,0)</f>
        <v>0</v>
      </c>
      <c r="BH200" s="182">
        <f>IF(N200="sníž. přenesená",J200,0)</f>
        <v>0</v>
      </c>
      <c r="BI200" s="182">
        <f>IF(N200="nulová",J200,0)</f>
        <v>0</v>
      </c>
      <c r="BJ200" s="18" t="s">
        <v>143</v>
      </c>
      <c r="BK200" s="182">
        <f>ROUND(I200*H200,0)</f>
        <v>0</v>
      </c>
      <c r="BL200" s="18" t="s">
        <v>142</v>
      </c>
      <c r="BM200" s="181" t="s">
        <v>302</v>
      </c>
    </row>
    <row r="201" spans="1:65" s="2" customFormat="1" ht="273">
      <c r="A201" s="35"/>
      <c r="B201" s="36"/>
      <c r="C201" s="37"/>
      <c r="D201" s="183" t="s">
        <v>145</v>
      </c>
      <c r="E201" s="37"/>
      <c r="F201" s="184" t="s">
        <v>233</v>
      </c>
      <c r="G201" s="37"/>
      <c r="H201" s="37"/>
      <c r="I201" s="185"/>
      <c r="J201" s="37"/>
      <c r="K201" s="37"/>
      <c r="L201" s="40"/>
      <c r="M201" s="186"/>
      <c r="N201" s="187"/>
      <c r="O201" s="65"/>
      <c r="P201" s="65"/>
      <c r="Q201" s="65"/>
      <c r="R201" s="65"/>
      <c r="S201" s="65"/>
      <c r="T201" s="66"/>
      <c r="U201" s="35"/>
      <c r="V201" s="35"/>
      <c r="W201" s="35"/>
      <c r="X201" s="35"/>
      <c r="Y201" s="35"/>
      <c r="Z201" s="35"/>
      <c r="AA201" s="35"/>
      <c r="AB201" s="35"/>
      <c r="AC201" s="35"/>
      <c r="AD201" s="35"/>
      <c r="AE201" s="35"/>
      <c r="AT201" s="18" t="s">
        <v>145</v>
      </c>
      <c r="AU201" s="18" t="s">
        <v>143</v>
      </c>
    </row>
    <row r="202" spans="1:65" s="2" customFormat="1" ht="24.2" customHeight="1">
      <c r="A202" s="35"/>
      <c r="B202" s="36"/>
      <c r="C202" s="220" t="s">
        <v>303</v>
      </c>
      <c r="D202" s="220" t="s">
        <v>187</v>
      </c>
      <c r="E202" s="221" t="s">
        <v>246</v>
      </c>
      <c r="F202" s="222" t="s">
        <v>247</v>
      </c>
      <c r="G202" s="223" t="s">
        <v>195</v>
      </c>
      <c r="H202" s="224">
        <v>100.434</v>
      </c>
      <c r="I202" s="225"/>
      <c r="J202" s="226">
        <f>ROUND(I202*H202,0)</f>
        <v>0</v>
      </c>
      <c r="K202" s="222" t="s">
        <v>141</v>
      </c>
      <c r="L202" s="227"/>
      <c r="M202" s="228" t="s">
        <v>21</v>
      </c>
      <c r="N202" s="229" t="s">
        <v>50</v>
      </c>
      <c r="O202" s="65"/>
      <c r="P202" s="179">
        <f>O202*H202</f>
        <v>0</v>
      </c>
      <c r="Q202" s="179">
        <v>3.5999999999999999E-3</v>
      </c>
      <c r="R202" s="179">
        <f>Q202*H202</f>
        <v>0.36156240000000001</v>
      </c>
      <c r="S202" s="179">
        <v>0</v>
      </c>
      <c r="T202" s="180">
        <f>S202*H202</f>
        <v>0</v>
      </c>
      <c r="U202" s="35"/>
      <c r="V202" s="35"/>
      <c r="W202" s="35"/>
      <c r="X202" s="35"/>
      <c r="Y202" s="35"/>
      <c r="Z202" s="35"/>
      <c r="AA202" s="35"/>
      <c r="AB202" s="35"/>
      <c r="AC202" s="35"/>
      <c r="AD202" s="35"/>
      <c r="AE202" s="35"/>
      <c r="AR202" s="181" t="s">
        <v>186</v>
      </c>
      <c r="AT202" s="181" t="s">
        <v>187</v>
      </c>
      <c r="AU202" s="181" t="s">
        <v>143</v>
      </c>
      <c r="AY202" s="18" t="s">
        <v>135</v>
      </c>
      <c r="BE202" s="182">
        <f>IF(N202="základní",J202,0)</f>
        <v>0</v>
      </c>
      <c r="BF202" s="182">
        <f>IF(N202="snížená",J202,0)</f>
        <v>0</v>
      </c>
      <c r="BG202" s="182">
        <f>IF(N202="zákl. přenesená",J202,0)</f>
        <v>0</v>
      </c>
      <c r="BH202" s="182">
        <f>IF(N202="sníž. přenesená",J202,0)</f>
        <v>0</v>
      </c>
      <c r="BI202" s="182">
        <f>IF(N202="nulová",J202,0)</f>
        <v>0</v>
      </c>
      <c r="BJ202" s="18" t="s">
        <v>143</v>
      </c>
      <c r="BK202" s="182">
        <f>ROUND(I202*H202,0)</f>
        <v>0</v>
      </c>
      <c r="BL202" s="18" t="s">
        <v>142</v>
      </c>
      <c r="BM202" s="181" t="s">
        <v>304</v>
      </c>
    </row>
    <row r="203" spans="1:65" s="13" customFormat="1">
      <c r="B203" s="188"/>
      <c r="C203" s="189"/>
      <c r="D203" s="183" t="s">
        <v>147</v>
      </c>
      <c r="E203" s="190" t="s">
        <v>21</v>
      </c>
      <c r="F203" s="191" t="s">
        <v>305</v>
      </c>
      <c r="G203" s="189"/>
      <c r="H203" s="190" t="s">
        <v>21</v>
      </c>
      <c r="I203" s="192"/>
      <c r="J203" s="189"/>
      <c r="K203" s="189"/>
      <c r="L203" s="193"/>
      <c r="M203" s="194"/>
      <c r="N203" s="195"/>
      <c r="O203" s="195"/>
      <c r="P203" s="195"/>
      <c r="Q203" s="195"/>
      <c r="R203" s="195"/>
      <c r="S203" s="195"/>
      <c r="T203" s="196"/>
      <c r="AT203" s="197" t="s">
        <v>147</v>
      </c>
      <c r="AU203" s="197" t="s">
        <v>143</v>
      </c>
      <c r="AV203" s="13" t="s">
        <v>8</v>
      </c>
      <c r="AW203" s="13" t="s">
        <v>38</v>
      </c>
      <c r="AX203" s="13" t="s">
        <v>78</v>
      </c>
      <c r="AY203" s="197" t="s">
        <v>135</v>
      </c>
    </row>
    <row r="204" spans="1:65" s="14" customFormat="1" ht="22.5">
      <c r="B204" s="198"/>
      <c r="C204" s="199"/>
      <c r="D204" s="183" t="s">
        <v>147</v>
      </c>
      <c r="E204" s="200" t="s">
        <v>21</v>
      </c>
      <c r="F204" s="201" t="s">
        <v>306</v>
      </c>
      <c r="G204" s="199"/>
      <c r="H204" s="202">
        <v>124.55</v>
      </c>
      <c r="I204" s="203"/>
      <c r="J204" s="199"/>
      <c r="K204" s="199"/>
      <c r="L204" s="204"/>
      <c r="M204" s="205"/>
      <c r="N204" s="206"/>
      <c r="O204" s="206"/>
      <c r="P204" s="206"/>
      <c r="Q204" s="206"/>
      <c r="R204" s="206"/>
      <c r="S204" s="206"/>
      <c r="T204" s="207"/>
      <c r="AT204" s="208" t="s">
        <v>147</v>
      </c>
      <c r="AU204" s="208" t="s">
        <v>143</v>
      </c>
      <c r="AV204" s="14" t="s">
        <v>143</v>
      </c>
      <c r="AW204" s="14" t="s">
        <v>38</v>
      </c>
      <c r="AX204" s="14" t="s">
        <v>78</v>
      </c>
      <c r="AY204" s="208" t="s">
        <v>135</v>
      </c>
    </row>
    <row r="205" spans="1:65" s="14" customFormat="1" ht="33.75">
      <c r="B205" s="198"/>
      <c r="C205" s="199"/>
      <c r="D205" s="183" t="s">
        <v>147</v>
      </c>
      <c r="E205" s="200" t="s">
        <v>21</v>
      </c>
      <c r="F205" s="201" t="s">
        <v>307</v>
      </c>
      <c r="G205" s="199"/>
      <c r="H205" s="202">
        <v>-28.899000000000001</v>
      </c>
      <c r="I205" s="203"/>
      <c r="J205" s="199"/>
      <c r="K205" s="199"/>
      <c r="L205" s="204"/>
      <c r="M205" s="205"/>
      <c r="N205" s="206"/>
      <c r="O205" s="206"/>
      <c r="P205" s="206"/>
      <c r="Q205" s="206"/>
      <c r="R205" s="206"/>
      <c r="S205" s="206"/>
      <c r="T205" s="207"/>
      <c r="AT205" s="208" t="s">
        <v>147</v>
      </c>
      <c r="AU205" s="208" t="s">
        <v>143</v>
      </c>
      <c r="AV205" s="14" t="s">
        <v>143</v>
      </c>
      <c r="AW205" s="14" t="s">
        <v>38</v>
      </c>
      <c r="AX205" s="14" t="s">
        <v>78</v>
      </c>
      <c r="AY205" s="208" t="s">
        <v>135</v>
      </c>
    </row>
    <row r="206" spans="1:65" s="15" customFormat="1">
      <c r="B206" s="209"/>
      <c r="C206" s="210"/>
      <c r="D206" s="183" t="s">
        <v>147</v>
      </c>
      <c r="E206" s="211" t="s">
        <v>21</v>
      </c>
      <c r="F206" s="212" t="s">
        <v>151</v>
      </c>
      <c r="G206" s="210"/>
      <c r="H206" s="213">
        <v>95.650999999999996</v>
      </c>
      <c r="I206" s="214"/>
      <c r="J206" s="210"/>
      <c r="K206" s="210"/>
      <c r="L206" s="215"/>
      <c r="M206" s="216"/>
      <c r="N206" s="217"/>
      <c r="O206" s="217"/>
      <c r="P206" s="217"/>
      <c r="Q206" s="217"/>
      <c r="R206" s="217"/>
      <c r="S206" s="217"/>
      <c r="T206" s="218"/>
      <c r="AT206" s="219" t="s">
        <v>147</v>
      </c>
      <c r="AU206" s="219" t="s">
        <v>143</v>
      </c>
      <c r="AV206" s="15" t="s">
        <v>142</v>
      </c>
      <c r="AW206" s="15" t="s">
        <v>38</v>
      </c>
      <c r="AX206" s="15" t="s">
        <v>8</v>
      </c>
      <c r="AY206" s="219" t="s">
        <v>135</v>
      </c>
    </row>
    <row r="207" spans="1:65" s="14" customFormat="1">
      <c r="B207" s="198"/>
      <c r="C207" s="199"/>
      <c r="D207" s="183" t="s">
        <v>147</v>
      </c>
      <c r="E207" s="199"/>
      <c r="F207" s="201" t="s">
        <v>308</v>
      </c>
      <c r="G207" s="199"/>
      <c r="H207" s="202">
        <v>100.434</v>
      </c>
      <c r="I207" s="203"/>
      <c r="J207" s="199"/>
      <c r="K207" s="199"/>
      <c r="L207" s="204"/>
      <c r="M207" s="205"/>
      <c r="N207" s="206"/>
      <c r="O207" s="206"/>
      <c r="P207" s="206"/>
      <c r="Q207" s="206"/>
      <c r="R207" s="206"/>
      <c r="S207" s="206"/>
      <c r="T207" s="207"/>
      <c r="AT207" s="208" t="s">
        <v>147</v>
      </c>
      <c r="AU207" s="208" t="s">
        <v>143</v>
      </c>
      <c r="AV207" s="14" t="s">
        <v>143</v>
      </c>
      <c r="AW207" s="14" t="s">
        <v>4</v>
      </c>
      <c r="AX207" s="14" t="s">
        <v>8</v>
      </c>
      <c r="AY207" s="208" t="s">
        <v>135</v>
      </c>
    </row>
    <row r="208" spans="1:65" s="2" customFormat="1" ht="24.2" customHeight="1">
      <c r="A208" s="35"/>
      <c r="B208" s="36"/>
      <c r="C208" s="220" t="s">
        <v>309</v>
      </c>
      <c r="D208" s="220" t="s">
        <v>187</v>
      </c>
      <c r="E208" s="221" t="s">
        <v>310</v>
      </c>
      <c r="F208" s="222" t="s">
        <v>311</v>
      </c>
      <c r="G208" s="223" t="s">
        <v>195</v>
      </c>
      <c r="H208" s="224">
        <v>12.39</v>
      </c>
      <c r="I208" s="225"/>
      <c r="J208" s="226">
        <f>ROUND(I208*H208,0)</f>
        <v>0</v>
      </c>
      <c r="K208" s="222" t="s">
        <v>141</v>
      </c>
      <c r="L208" s="227"/>
      <c r="M208" s="228" t="s">
        <v>21</v>
      </c>
      <c r="N208" s="229" t="s">
        <v>50</v>
      </c>
      <c r="O208" s="65"/>
      <c r="P208" s="179">
        <f>O208*H208</f>
        <v>0</v>
      </c>
      <c r="Q208" s="179">
        <v>2.3999999999999998E-3</v>
      </c>
      <c r="R208" s="179">
        <f>Q208*H208</f>
        <v>2.9735999999999999E-2</v>
      </c>
      <c r="S208" s="179">
        <v>0</v>
      </c>
      <c r="T208" s="180">
        <f>S208*H208</f>
        <v>0</v>
      </c>
      <c r="U208" s="35"/>
      <c r="V208" s="35"/>
      <c r="W208" s="35"/>
      <c r="X208" s="35"/>
      <c r="Y208" s="35"/>
      <c r="Z208" s="35"/>
      <c r="AA208" s="35"/>
      <c r="AB208" s="35"/>
      <c r="AC208" s="35"/>
      <c r="AD208" s="35"/>
      <c r="AE208" s="35"/>
      <c r="AR208" s="181" t="s">
        <v>186</v>
      </c>
      <c r="AT208" s="181" t="s">
        <v>187</v>
      </c>
      <c r="AU208" s="181" t="s">
        <v>143</v>
      </c>
      <c r="AY208" s="18" t="s">
        <v>135</v>
      </c>
      <c r="BE208" s="182">
        <f>IF(N208="základní",J208,0)</f>
        <v>0</v>
      </c>
      <c r="BF208" s="182">
        <f>IF(N208="snížená",J208,0)</f>
        <v>0</v>
      </c>
      <c r="BG208" s="182">
        <f>IF(N208="zákl. přenesená",J208,0)</f>
        <v>0</v>
      </c>
      <c r="BH208" s="182">
        <f>IF(N208="sníž. přenesená",J208,0)</f>
        <v>0</v>
      </c>
      <c r="BI208" s="182">
        <f>IF(N208="nulová",J208,0)</f>
        <v>0</v>
      </c>
      <c r="BJ208" s="18" t="s">
        <v>143</v>
      </c>
      <c r="BK208" s="182">
        <f>ROUND(I208*H208,0)</f>
        <v>0</v>
      </c>
      <c r="BL208" s="18" t="s">
        <v>142</v>
      </c>
      <c r="BM208" s="181" t="s">
        <v>312</v>
      </c>
    </row>
    <row r="209" spans="1:65" s="14" customFormat="1">
      <c r="B209" s="198"/>
      <c r="C209" s="199"/>
      <c r="D209" s="183" t="s">
        <v>147</v>
      </c>
      <c r="E209" s="200" t="s">
        <v>21</v>
      </c>
      <c r="F209" s="201" t="s">
        <v>313</v>
      </c>
      <c r="G209" s="199"/>
      <c r="H209" s="202">
        <v>11.8</v>
      </c>
      <c r="I209" s="203"/>
      <c r="J209" s="199"/>
      <c r="K209" s="199"/>
      <c r="L209" s="204"/>
      <c r="M209" s="205"/>
      <c r="N209" s="206"/>
      <c r="O209" s="206"/>
      <c r="P209" s="206"/>
      <c r="Q209" s="206"/>
      <c r="R209" s="206"/>
      <c r="S209" s="206"/>
      <c r="T209" s="207"/>
      <c r="AT209" s="208" t="s">
        <v>147</v>
      </c>
      <c r="AU209" s="208" t="s">
        <v>143</v>
      </c>
      <c r="AV209" s="14" t="s">
        <v>143</v>
      </c>
      <c r="AW209" s="14" t="s">
        <v>38</v>
      </c>
      <c r="AX209" s="14" t="s">
        <v>78</v>
      </c>
      <c r="AY209" s="208" t="s">
        <v>135</v>
      </c>
    </row>
    <row r="210" spans="1:65" s="15" customFormat="1">
      <c r="B210" s="209"/>
      <c r="C210" s="210"/>
      <c r="D210" s="183" t="s">
        <v>147</v>
      </c>
      <c r="E210" s="211" t="s">
        <v>21</v>
      </c>
      <c r="F210" s="212" t="s">
        <v>151</v>
      </c>
      <c r="G210" s="210"/>
      <c r="H210" s="213">
        <v>11.8</v>
      </c>
      <c r="I210" s="214"/>
      <c r="J210" s="210"/>
      <c r="K210" s="210"/>
      <c r="L210" s="215"/>
      <c r="M210" s="216"/>
      <c r="N210" s="217"/>
      <c r="O210" s="217"/>
      <c r="P210" s="217"/>
      <c r="Q210" s="217"/>
      <c r="R210" s="217"/>
      <c r="S210" s="217"/>
      <c r="T210" s="218"/>
      <c r="AT210" s="219" t="s">
        <v>147</v>
      </c>
      <c r="AU210" s="219" t="s">
        <v>143</v>
      </c>
      <c r="AV210" s="15" t="s">
        <v>142</v>
      </c>
      <c r="AW210" s="15" t="s">
        <v>38</v>
      </c>
      <c r="AX210" s="15" t="s">
        <v>8</v>
      </c>
      <c r="AY210" s="219" t="s">
        <v>135</v>
      </c>
    </row>
    <row r="211" spans="1:65" s="14" customFormat="1">
      <c r="B211" s="198"/>
      <c r="C211" s="199"/>
      <c r="D211" s="183" t="s">
        <v>147</v>
      </c>
      <c r="E211" s="199"/>
      <c r="F211" s="201" t="s">
        <v>314</v>
      </c>
      <c r="G211" s="199"/>
      <c r="H211" s="202">
        <v>12.39</v>
      </c>
      <c r="I211" s="203"/>
      <c r="J211" s="199"/>
      <c r="K211" s="199"/>
      <c r="L211" s="204"/>
      <c r="M211" s="205"/>
      <c r="N211" s="206"/>
      <c r="O211" s="206"/>
      <c r="P211" s="206"/>
      <c r="Q211" s="206"/>
      <c r="R211" s="206"/>
      <c r="S211" s="206"/>
      <c r="T211" s="207"/>
      <c r="AT211" s="208" t="s">
        <v>147</v>
      </c>
      <c r="AU211" s="208" t="s">
        <v>143</v>
      </c>
      <c r="AV211" s="14" t="s">
        <v>143</v>
      </c>
      <c r="AW211" s="14" t="s">
        <v>4</v>
      </c>
      <c r="AX211" s="14" t="s">
        <v>8</v>
      </c>
      <c r="AY211" s="208" t="s">
        <v>135</v>
      </c>
    </row>
    <row r="212" spans="1:65" s="2" customFormat="1" ht="49.15" customHeight="1">
      <c r="A212" s="35"/>
      <c r="B212" s="36"/>
      <c r="C212" s="170" t="s">
        <v>315</v>
      </c>
      <c r="D212" s="170" t="s">
        <v>137</v>
      </c>
      <c r="E212" s="171" t="s">
        <v>316</v>
      </c>
      <c r="F212" s="172" t="s">
        <v>317</v>
      </c>
      <c r="G212" s="173" t="s">
        <v>195</v>
      </c>
      <c r="H212" s="174">
        <v>675.351</v>
      </c>
      <c r="I212" s="175"/>
      <c r="J212" s="176">
        <f>ROUND(I212*H212,0)</f>
        <v>0</v>
      </c>
      <c r="K212" s="172" t="s">
        <v>141</v>
      </c>
      <c r="L212" s="40"/>
      <c r="M212" s="177" t="s">
        <v>21</v>
      </c>
      <c r="N212" s="178" t="s">
        <v>50</v>
      </c>
      <c r="O212" s="65"/>
      <c r="P212" s="179">
        <f>O212*H212</f>
        <v>0</v>
      </c>
      <c r="Q212" s="179">
        <v>8.6E-3</v>
      </c>
      <c r="R212" s="179">
        <f>Q212*H212</f>
        <v>5.8080185999999996</v>
      </c>
      <c r="S212" s="179">
        <v>0</v>
      </c>
      <c r="T212" s="180">
        <f>S212*H212</f>
        <v>0</v>
      </c>
      <c r="U212" s="35"/>
      <c r="V212" s="35"/>
      <c r="W212" s="35"/>
      <c r="X212" s="35"/>
      <c r="Y212" s="35"/>
      <c r="Z212" s="35"/>
      <c r="AA212" s="35"/>
      <c r="AB212" s="35"/>
      <c r="AC212" s="35"/>
      <c r="AD212" s="35"/>
      <c r="AE212" s="35"/>
      <c r="AR212" s="181" t="s">
        <v>142</v>
      </c>
      <c r="AT212" s="181" t="s">
        <v>137</v>
      </c>
      <c r="AU212" s="181" t="s">
        <v>143</v>
      </c>
      <c r="AY212" s="18" t="s">
        <v>135</v>
      </c>
      <c r="BE212" s="182">
        <f>IF(N212="základní",J212,0)</f>
        <v>0</v>
      </c>
      <c r="BF212" s="182">
        <f>IF(N212="snížená",J212,0)</f>
        <v>0</v>
      </c>
      <c r="BG212" s="182">
        <f>IF(N212="zákl. přenesená",J212,0)</f>
        <v>0</v>
      </c>
      <c r="BH212" s="182">
        <f>IF(N212="sníž. přenesená",J212,0)</f>
        <v>0</v>
      </c>
      <c r="BI212" s="182">
        <f>IF(N212="nulová",J212,0)</f>
        <v>0</v>
      </c>
      <c r="BJ212" s="18" t="s">
        <v>143</v>
      </c>
      <c r="BK212" s="182">
        <f>ROUND(I212*H212,0)</f>
        <v>0</v>
      </c>
      <c r="BL212" s="18" t="s">
        <v>142</v>
      </c>
      <c r="BM212" s="181" t="s">
        <v>318</v>
      </c>
    </row>
    <row r="213" spans="1:65" s="2" customFormat="1" ht="273">
      <c r="A213" s="35"/>
      <c r="B213" s="36"/>
      <c r="C213" s="37"/>
      <c r="D213" s="183" t="s">
        <v>145</v>
      </c>
      <c r="E213" s="37"/>
      <c r="F213" s="184" t="s">
        <v>233</v>
      </c>
      <c r="G213" s="37"/>
      <c r="H213" s="37"/>
      <c r="I213" s="185"/>
      <c r="J213" s="37"/>
      <c r="K213" s="37"/>
      <c r="L213" s="40"/>
      <c r="M213" s="186"/>
      <c r="N213" s="187"/>
      <c r="O213" s="65"/>
      <c r="P213" s="65"/>
      <c r="Q213" s="65"/>
      <c r="R213" s="65"/>
      <c r="S213" s="65"/>
      <c r="T213" s="66"/>
      <c r="U213" s="35"/>
      <c r="V213" s="35"/>
      <c r="W213" s="35"/>
      <c r="X213" s="35"/>
      <c r="Y213" s="35"/>
      <c r="Z213" s="35"/>
      <c r="AA213" s="35"/>
      <c r="AB213" s="35"/>
      <c r="AC213" s="35"/>
      <c r="AD213" s="35"/>
      <c r="AE213" s="35"/>
      <c r="AT213" s="18" t="s">
        <v>145</v>
      </c>
      <c r="AU213" s="18" t="s">
        <v>143</v>
      </c>
    </row>
    <row r="214" spans="1:65" s="2" customFormat="1" ht="14.45" customHeight="1">
      <c r="A214" s="35"/>
      <c r="B214" s="36"/>
      <c r="C214" s="220" t="s">
        <v>319</v>
      </c>
      <c r="D214" s="220" t="s">
        <v>187</v>
      </c>
      <c r="E214" s="221" t="s">
        <v>259</v>
      </c>
      <c r="F214" s="222" t="s">
        <v>260</v>
      </c>
      <c r="G214" s="223" t="s">
        <v>195</v>
      </c>
      <c r="H214" s="224">
        <v>627.49900000000002</v>
      </c>
      <c r="I214" s="225"/>
      <c r="J214" s="226">
        <f>ROUND(I214*H214,0)</f>
        <v>0</v>
      </c>
      <c r="K214" s="222" t="s">
        <v>141</v>
      </c>
      <c r="L214" s="227"/>
      <c r="M214" s="228" t="s">
        <v>21</v>
      </c>
      <c r="N214" s="229" t="s">
        <v>50</v>
      </c>
      <c r="O214" s="65"/>
      <c r="P214" s="179">
        <f>O214*H214</f>
        <v>0</v>
      </c>
      <c r="Q214" s="179">
        <v>2.3999999999999998E-3</v>
      </c>
      <c r="R214" s="179">
        <f>Q214*H214</f>
        <v>1.5059975999999999</v>
      </c>
      <c r="S214" s="179">
        <v>0</v>
      </c>
      <c r="T214" s="180">
        <f>S214*H214</f>
        <v>0</v>
      </c>
      <c r="U214" s="35"/>
      <c r="V214" s="35"/>
      <c r="W214" s="35"/>
      <c r="X214" s="35"/>
      <c r="Y214" s="35"/>
      <c r="Z214" s="35"/>
      <c r="AA214" s="35"/>
      <c r="AB214" s="35"/>
      <c r="AC214" s="35"/>
      <c r="AD214" s="35"/>
      <c r="AE214" s="35"/>
      <c r="AR214" s="181" t="s">
        <v>186</v>
      </c>
      <c r="AT214" s="181" t="s">
        <v>187</v>
      </c>
      <c r="AU214" s="181" t="s">
        <v>143</v>
      </c>
      <c r="AY214" s="18" t="s">
        <v>135</v>
      </c>
      <c r="BE214" s="182">
        <f>IF(N214="základní",J214,0)</f>
        <v>0</v>
      </c>
      <c r="BF214" s="182">
        <f>IF(N214="snížená",J214,0)</f>
        <v>0</v>
      </c>
      <c r="BG214" s="182">
        <f>IF(N214="zákl. přenesená",J214,0)</f>
        <v>0</v>
      </c>
      <c r="BH214" s="182">
        <f>IF(N214="sníž. přenesená",J214,0)</f>
        <v>0</v>
      </c>
      <c r="BI214" s="182">
        <f>IF(N214="nulová",J214,0)</f>
        <v>0</v>
      </c>
      <c r="BJ214" s="18" t="s">
        <v>143</v>
      </c>
      <c r="BK214" s="182">
        <f>ROUND(I214*H214,0)</f>
        <v>0</v>
      </c>
      <c r="BL214" s="18" t="s">
        <v>142</v>
      </c>
      <c r="BM214" s="181" t="s">
        <v>320</v>
      </c>
    </row>
    <row r="215" spans="1:65" s="14" customFormat="1">
      <c r="B215" s="198"/>
      <c r="C215" s="199"/>
      <c r="D215" s="183" t="s">
        <v>147</v>
      </c>
      <c r="E215" s="200" t="s">
        <v>21</v>
      </c>
      <c r="F215" s="201" t="s">
        <v>321</v>
      </c>
      <c r="G215" s="199"/>
      <c r="H215" s="202">
        <v>494.86</v>
      </c>
      <c r="I215" s="203"/>
      <c r="J215" s="199"/>
      <c r="K215" s="199"/>
      <c r="L215" s="204"/>
      <c r="M215" s="205"/>
      <c r="N215" s="206"/>
      <c r="O215" s="206"/>
      <c r="P215" s="206"/>
      <c r="Q215" s="206"/>
      <c r="R215" s="206"/>
      <c r="S215" s="206"/>
      <c r="T215" s="207"/>
      <c r="AT215" s="208" t="s">
        <v>147</v>
      </c>
      <c r="AU215" s="208" t="s">
        <v>143</v>
      </c>
      <c r="AV215" s="14" t="s">
        <v>143</v>
      </c>
      <c r="AW215" s="14" t="s">
        <v>38</v>
      </c>
      <c r="AX215" s="14" t="s">
        <v>78</v>
      </c>
      <c r="AY215" s="208" t="s">
        <v>135</v>
      </c>
    </row>
    <row r="216" spans="1:65" s="14" customFormat="1">
      <c r="B216" s="198"/>
      <c r="C216" s="199"/>
      <c r="D216" s="183" t="s">
        <v>147</v>
      </c>
      <c r="E216" s="200" t="s">
        <v>21</v>
      </c>
      <c r="F216" s="201" t="s">
        <v>322</v>
      </c>
      <c r="G216" s="199"/>
      <c r="H216" s="202">
        <v>143.66399999999999</v>
      </c>
      <c r="I216" s="203"/>
      <c r="J216" s="199"/>
      <c r="K216" s="199"/>
      <c r="L216" s="204"/>
      <c r="M216" s="205"/>
      <c r="N216" s="206"/>
      <c r="O216" s="206"/>
      <c r="P216" s="206"/>
      <c r="Q216" s="206"/>
      <c r="R216" s="206"/>
      <c r="S216" s="206"/>
      <c r="T216" s="207"/>
      <c r="AT216" s="208" t="s">
        <v>147</v>
      </c>
      <c r="AU216" s="208" t="s">
        <v>143</v>
      </c>
      <c r="AV216" s="14" t="s">
        <v>143</v>
      </c>
      <c r="AW216" s="14" t="s">
        <v>38</v>
      </c>
      <c r="AX216" s="14" t="s">
        <v>78</v>
      </c>
      <c r="AY216" s="208" t="s">
        <v>135</v>
      </c>
    </row>
    <row r="217" spans="1:65" s="14" customFormat="1">
      <c r="B217" s="198"/>
      <c r="C217" s="199"/>
      <c r="D217" s="183" t="s">
        <v>147</v>
      </c>
      <c r="E217" s="200" t="s">
        <v>21</v>
      </c>
      <c r="F217" s="201" t="s">
        <v>323</v>
      </c>
      <c r="G217" s="199"/>
      <c r="H217" s="202">
        <v>85.2</v>
      </c>
      <c r="I217" s="203"/>
      <c r="J217" s="199"/>
      <c r="K217" s="199"/>
      <c r="L217" s="204"/>
      <c r="M217" s="205"/>
      <c r="N217" s="206"/>
      <c r="O217" s="206"/>
      <c r="P217" s="206"/>
      <c r="Q217" s="206"/>
      <c r="R217" s="206"/>
      <c r="S217" s="206"/>
      <c r="T217" s="207"/>
      <c r="AT217" s="208" t="s">
        <v>147</v>
      </c>
      <c r="AU217" s="208" t="s">
        <v>143</v>
      </c>
      <c r="AV217" s="14" t="s">
        <v>143</v>
      </c>
      <c r="AW217" s="14" t="s">
        <v>38</v>
      </c>
      <c r="AX217" s="14" t="s">
        <v>78</v>
      </c>
      <c r="AY217" s="208" t="s">
        <v>135</v>
      </c>
    </row>
    <row r="218" spans="1:65" s="14" customFormat="1">
      <c r="B218" s="198"/>
      <c r="C218" s="199"/>
      <c r="D218" s="183" t="s">
        <v>147</v>
      </c>
      <c r="E218" s="200" t="s">
        <v>21</v>
      </c>
      <c r="F218" s="201" t="s">
        <v>324</v>
      </c>
      <c r="G218" s="199"/>
      <c r="H218" s="202">
        <v>50.3</v>
      </c>
      <c r="I218" s="203"/>
      <c r="J218" s="199"/>
      <c r="K218" s="199"/>
      <c r="L218" s="204"/>
      <c r="M218" s="205"/>
      <c r="N218" s="206"/>
      <c r="O218" s="206"/>
      <c r="P218" s="206"/>
      <c r="Q218" s="206"/>
      <c r="R218" s="206"/>
      <c r="S218" s="206"/>
      <c r="T218" s="207"/>
      <c r="AT218" s="208" t="s">
        <v>147</v>
      </c>
      <c r="AU218" s="208" t="s">
        <v>143</v>
      </c>
      <c r="AV218" s="14" t="s">
        <v>143</v>
      </c>
      <c r="AW218" s="14" t="s">
        <v>38</v>
      </c>
      <c r="AX218" s="14" t="s">
        <v>78</v>
      </c>
      <c r="AY218" s="208" t="s">
        <v>135</v>
      </c>
    </row>
    <row r="219" spans="1:65" s="14" customFormat="1" ht="33.75">
      <c r="B219" s="198"/>
      <c r="C219" s="199"/>
      <c r="D219" s="183" t="s">
        <v>147</v>
      </c>
      <c r="E219" s="200" t="s">
        <v>21</v>
      </c>
      <c r="F219" s="201" t="s">
        <v>325</v>
      </c>
      <c r="G219" s="199"/>
      <c r="H219" s="202">
        <v>-46.564999999999998</v>
      </c>
      <c r="I219" s="203"/>
      <c r="J219" s="199"/>
      <c r="K219" s="199"/>
      <c r="L219" s="204"/>
      <c r="M219" s="205"/>
      <c r="N219" s="206"/>
      <c r="O219" s="206"/>
      <c r="P219" s="206"/>
      <c r="Q219" s="206"/>
      <c r="R219" s="206"/>
      <c r="S219" s="206"/>
      <c r="T219" s="207"/>
      <c r="AT219" s="208" t="s">
        <v>147</v>
      </c>
      <c r="AU219" s="208" t="s">
        <v>143</v>
      </c>
      <c r="AV219" s="14" t="s">
        <v>143</v>
      </c>
      <c r="AW219" s="14" t="s">
        <v>38</v>
      </c>
      <c r="AX219" s="14" t="s">
        <v>78</v>
      </c>
      <c r="AY219" s="208" t="s">
        <v>135</v>
      </c>
    </row>
    <row r="220" spans="1:65" s="14" customFormat="1" ht="33.75">
      <c r="B220" s="198"/>
      <c r="C220" s="199"/>
      <c r="D220" s="183" t="s">
        <v>147</v>
      </c>
      <c r="E220" s="200" t="s">
        <v>21</v>
      </c>
      <c r="F220" s="201" t="s">
        <v>326</v>
      </c>
      <c r="G220" s="199"/>
      <c r="H220" s="202">
        <v>-97.004999999999995</v>
      </c>
      <c r="I220" s="203"/>
      <c r="J220" s="199"/>
      <c r="K220" s="199"/>
      <c r="L220" s="204"/>
      <c r="M220" s="205"/>
      <c r="N220" s="206"/>
      <c r="O220" s="206"/>
      <c r="P220" s="206"/>
      <c r="Q220" s="206"/>
      <c r="R220" s="206"/>
      <c r="S220" s="206"/>
      <c r="T220" s="207"/>
      <c r="AT220" s="208" t="s">
        <v>147</v>
      </c>
      <c r="AU220" s="208" t="s">
        <v>143</v>
      </c>
      <c r="AV220" s="14" t="s">
        <v>143</v>
      </c>
      <c r="AW220" s="14" t="s">
        <v>38</v>
      </c>
      <c r="AX220" s="14" t="s">
        <v>78</v>
      </c>
      <c r="AY220" s="208" t="s">
        <v>135</v>
      </c>
    </row>
    <row r="221" spans="1:65" s="14" customFormat="1" ht="33.75">
      <c r="B221" s="198"/>
      <c r="C221" s="199"/>
      <c r="D221" s="183" t="s">
        <v>147</v>
      </c>
      <c r="E221" s="200" t="s">
        <v>21</v>
      </c>
      <c r="F221" s="201" t="s">
        <v>327</v>
      </c>
      <c r="G221" s="199"/>
      <c r="H221" s="202">
        <v>-27.58</v>
      </c>
      <c r="I221" s="203"/>
      <c r="J221" s="199"/>
      <c r="K221" s="199"/>
      <c r="L221" s="204"/>
      <c r="M221" s="205"/>
      <c r="N221" s="206"/>
      <c r="O221" s="206"/>
      <c r="P221" s="206"/>
      <c r="Q221" s="206"/>
      <c r="R221" s="206"/>
      <c r="S221" s="206"/>
      <c r="T221" s="207"/>
      <c r="AT221" s="208" t="s">
        <v>147</v>
      </c>
      <c r="AU221" s="208" t="s">
        <v>143</v>
      </c>
      <c r="AV221" s="14" t="s">
        <v>143</v>
      </c>
      <c r="AW221" s="14" t="s">
        <v>38</v>
      </c>
      <c r="AX221" s="14" t="s">
        <v>78</v>
      </c>
      <c r="AY221" s="208" t="s">
        <v>135</v>
      </c>
    </row>
    <row r="222" spans="1:65" s="14" customFormat="1">
      <c r="B222" s="198"/>
      <c r="C222" s="199"/>
      <c r="D222" s="183" t="s">
        <v>147</v>
      </c>
      <c r="E222" s="200" t="s">
        <v>21</v>
      </c>
      <c r="F222" s="201" t="s">
        <v>328</v>
      </c>
      <c r="G222" s="199"/>
      <c r="H222" s="202">
        <v>-4.0999999999999996</v>
      </c>
      <c r="I222" s="203"/>
      <c r="J222" s="199"/>
      <c r="K222" s="199"/>
      <c r="L222" s="204"/>
      <c r="M222" s="205"/>
      <c r="N222" s="206"/>
      <c r="O222" s="206"/>
      <c r="P222" s="206"/>
      <c r="Q222" s="206"/>
      <c r="R222" s="206"/>
      <c r="S222" s="206"/>
      <c r="T222" s="207"/>
      <c r="AT222" s="208" t="s">
        <v>147</v>
      </c>
      <c r="AU222" s="208" t="s">
        <v>143</v>
      </c>
      <c r="AV222" s="14" t="s">
        <v>143</v>
      </c>
      <c r="AW222" s="14" t="s">
        <v>38</v>
      </c>
      <c r="AX222" s="14" t="s">
        <v>78</v>
      </c>
      <c r="AY222" s="208" t="s">
        <v>135</v>
      </c>
    </row>
    <row r="223" spans="1:65" s="14" customFormat="1">
      <c r="B223" s="198"/>
      <c r="C223" s="199"/>
      <c r="D223" s="183" t="s">
        <v>147</v>
      </c>
      <c r="E223" s="200" t="s">
        <v>21</v>
      </c>
      <c r="F223" s="201" t="s">
        <v>329</v>
      </c>
      <c r="G223" s="199"/>
      <c r="H223" s="202">
        <v>-28.32</v>
      </c>
      <c r="I223" s="203"/>
      <c r="J223" s="199"/>
      <c r="K223" s="199"/>
      <c r="L223" s="204"/>
      <c r="M223" s="205"/>
      <c r="N223" s="206"/>
      <c r="O223" s="206"/>
      <c r="P223" s="206"/>
      <c r="Q223" s="206"/>
      <c r="R223" s="206"/>
      <c r="S223" s="206"/>
      <c r="T223" s="207"/>
      <c r="AT223" s="208" t="s">
        <v>147</v>
      </c>
      <c r="AU223" s="208" t="s">
        <v>143</v>
      </c>
      <c r="AV223" s="14" t="s">
        <v>143</v>
      </c>
      <c r="AW223" s="14" t="s">
        <v>38</v>
      </c>
      <c r="AX223" s="14" t="s">
        <v>78</v>
      </c>
      <c r="AY223" s="208" t="s">
        <v>135</v>
      </c>
    </row>
    <row r="224" spans="1:65" s="15" customFormat="1">
      <c r="B224" s="209"/>
      <c r="C224" s="210"/>
      <c r="D224" s="183" t="s">
        <v>147</v>
      </c>
      <c r="E224" s="211" t="s">
        <v>21</v>
      </c>
      <c r="F224" s="212" t="s">
        <v>151</v>
      </c>
      <c r="G224" s="210"/>
      <c r="H224" s="213">
        <v>570.45399999999995</v>
      </c>
      <c r="I224" s="214"/>
      <c r="J224" s="210"/>
      <c r="K224" s="210"/>
      <c r="L224" s="215"/>
      <c r="M224" s="216"/>
      <c r="N224" s="217"/>
      <c r="O224" s="217"/>
      <c r="P224" s="217"/>
      <c r="Q224" s="217"/>
      <c r="R224" s="217"/>
      <c r="S224" s="217"/>
      <c r="T224" s="218"/>
      <c r="AT224" s="219" t="s">
        <v>147</v>
      </c>
      <c r="AU224" s="219" t="s">
        <v>143</v>
      </c>
      <c r="AV224" s="15" t="s">
        <v>142</v>
      </c>
      <c r="AW224" s="15" t="s">
        <v>38</v>
      </c>
      <c r="AX224" s="15" t="s">
        <v>8</v>
      </c>
      <c r="AY224" s="219" t="s">
        <v>135</v>
      </c>
    </row>
    <row r="225" spans="1:65" s="14" customFormat="1">
      <c r="B225" s="198"/>
      <c r="C225" s="199"/>
      <c r="D225" s="183" t="s">
        <v>147</v>
      </c>
      <c r="E225" s="199"/>
      <c r="F225" s="201" t="s">
        <v>330</v>
      </c>
      <c r="G225" s="199"/>
      <c r="H225" s="202">
        <v>627.49900000000002</v>
      </c>
      <c r="I225" s="203"/>
      <c r="J225" s="199"/>
      <c r="K225" s="199"/>
      <c r="L225" s="204"/>
      <c r="M225" s="205"/>
      <c r="N225" s="206"/>
      <c r="O225" s="206"/>
      <c r="P225" s="206"/>
      <c r="Q225" s="206"/>
      <c r="R225" s="206"/>
      <c r="S225" s="206"/>
      <c r="T225" s="207"/>
      <c r="AT225" s="208" t="s">
        <v>147</v>
      </c>
      <c r="AU225" s="208" t="s">
        <v>143</v>
      </c>
      <c r="AV225" s="14" t="s">
        <v>143</v>
      </c>
      <c r="AW225" s="14" t="s">
        <v>4</v>
      </c>
      <c r="AX225" s="14" t="s">
        <v>8</v>
      </c>
      <c r="AY225" s="208" t="s">
        <v>135</v>
      </c>
    </row>
    <row r="226" spans="1:65" s="2" customFormat="1" ht="24.2" customHeight="1">
      <c r="A226" s="35"/>
      <c r="B226" s="36"/>
      <c r="C226" s="220" t="s">
        <v>331</v>
      </c>
      <c r="D226" s="220" t="s">
        <v>187</v>
      </c>
      <c r="E226" s="221" t="s">
        <v>332</v>
      </c>
      <c r="F226" s="222" t="s">
        <v>333</v>
      </c>
      <c r="G226" s="223" t="s">
        <v>195</v>
      </c>
      <c r="H226" s="224">
        <v>115.387</v>
      </c>
      <c r="I226" s="225"/>
      <c r="J226" s="226">
        <f>ROUND(I226*H226,0)</f>
        <v>0</v>
      </c>
      <c r="K226" s="222" t="s">
        <v>141</v>
      </c>
      <c r="L226" s="227"/>
      <c r="M226" s="228" t="s">
        <v>21</v>
      </c>
      <c r="N226" s="229" t="s">
        <v>50</v>
      </c>
      <c r="O226" s="65"/>
      <c r="P226" s="179">
        <f>O226*H226</f>
        <v>0</v>
      </c>
      <c r="Q226" s="179">
        <v>3.5999999999999999E-3</v>
      </c>
      <c r="R226" s="179">
        <f>Q226*H226</f>
        <v>0.41539320000000002</v>
      </c>
      <c r="S226" s="179">
        <v>0</v>
      </c>
      <c r="T226" s="180">
        <f>S226*H226</f>
        <v>0</v>
      </c>
      <c r="U226" s="35"/>
      <c r="V226" s="35"/>
      <c r="W226" s="35"/>
      <c r="X226" s="35"/>
      <c r="Y226" s="35"/>
      <c r="Z226" s="35"/>
      <c r="AA226" s="35"/>
      <c r="AB226" s="35"/>
      <c r="AC226" s="35"/>
      <c r="AD226" s="35"/>
      <c r="AE226" s="35"/>
      <c r="AR226" s="181" t="s">
        <v>186</v>
      </c>
      <c r="AT226" s="181" t="s">
        <v>187</v>
      </c>
      <c r="AU226" s="181" t="s">
        <v>143</v>
      </c>
      <c r="AY226" s="18" t="s">
        <v>135</v>
      </c>
      <c r="BE226" s="182">
        <f>IF(N226="základní",J226,0)</f>
        <v>0</v>
      </c>
      <c r="BF226" s="182">
        <f>IF(N226="snížená",J226,0)</f>
        <v>0</v>
      </c>
      <c r="BG226" s="182">
        <f>IF(N226="zákl. přenesená",J226,0)</f>
        <v>0</v>
      </c>
      <c r="BH226" s="182">
        <f>IF(N226="sníž. přenesená",J226,0)</f>
        <v>0</v>
      </c>
      <c r="BI226" s="182">
        <f>IF(N226="nulová",J226,0)</f>
        <v>0</v>
      </c>
      <c r="BJ226" s="18" t="s">
        <v>143</v>
      </c>
      <c r="BK226" s="182">
        <f>ROUND(I226*H226,0)</f>
        <v>0</v>
      </c>
      <c r="BL226" s="18" t="s">
        <v>142</v>
      </c>
      <c r="BM226" s="181" t="s">
        <v>334</v>
      </c>
    </row>
    <row r="227" spans="1:65" s="14" customFormat="1" ht="22.5">
      <c r="B227" s="198"/>
      <c r="C227" s="199"/>
      <c r="D227" s="183" t="s">
        <v>147</v>
      </c>
      <c r="E227" s="200" t="s">
        <v>21</v>
      </c>
      <c r="F227" s="201" t="s">
        <v>335</v>
      </c>
      <c r="G227" s="199"/>
      <c r="H227" s="202">
        <v>97.35</v>
      </c>
      <c r="I227" s="203"/>
      <c r="J227" s="199"/>
      <c r="K227" s="199"/>
      <c r="L227" s="204"/>
      <c r="M227" s="205"/>
      <c r="N227" s="206"/>
      <c r="O227" s="206"/>
      <c r="P227" s="206"/>
      <c r="Q227" s="206"/>
      <c r="R227" s="206"/>
      <c r="S227" s="206"/>
      <c r="T227" s="207"/>
      <c r="AT227" s="208" t="s">
        <v>147</v>
      </c>
      <c r="AU227" s="208" t="s">
        <v>143</v>
      </c>
      <c r="AV227" s="14" t="s">
        <v>143</v>
      </c>
      <c r="AW227" s="14" t="s">
        <v>38</v>
      </c>
      <c r="AX227" s="14" t="s">
        <v>78</v>
      </c>
      <c r="AY227" s="208" t="s">
        <v>135</v>
      </c>
    </row>
    <row r="228" spans="1:65" s="14" customFormat="1">
      <c r="B228" s="198"/>
      <c r="C228" s="199"/>
      <c r="D228" s="183" t="s">
        <v>147</v>
      </c>
      <c r="E228" s="200" t="s">
        <v>21</v>
      </c>
      <c r="F228" s="201" t="s">
        <v>336</v>
      </c>
      <c r="G228" s="199"/>
      <c r="H228" s="202">
        <v>38.36</v>
      </c>
      <c r="I228" s="203"/>
      <c r="J228" s="199"/>
      <c r="K228" s="199"/>
      <c r="L228" s="204"/>
      <c r="M228" s="205"/>
      <c r="N228" s="206"/>
      <c r="O228" s="206"/>
      <c r="P228" s="206"/>
      <c r="Q228" s="206"/>
      <c r="R228" s="206"/>
      <c r="S228" s="206"/>
      <c r="T228" s="207"/>
      <c r="AT228" s="208" t="s">
        <v>147</v>
      </c>
      <c r="AU228" s="208" t="s">
        <v>143</v>
      </c>
      <c r="AV228" s="14" t="s">
        <v>143</v>
      </c>
      <c r="AW228" s="14" t="s">
        <v>38</v>
      </c>
      <c r="AX228" s="14" t="s">
        <v>78</v>
      </c>
      <c r="AY228" s="208" t="s">
        <v>135</v>
      </c>
    </row>
    <row r="229" spans="1:65" s="14" customFormat="1">
      <c r="B229" s="198"/>
      <c r="C229" s="199"/>
      <c r="D229" s="183" t="s">
        <v>147</v>
      </c>
      <c r="E229" s="200" t="s">
        <v>21</v>
      </c>
      <c r="F229" s="201" t="s">
        <v>337</v>
      </c>
      <c r="G229" s="199"/>
      <c r="H229" s="202">
        <v>-24.94</v>
      </c>
      <c r="I229" s="203"/>
      <c r="J229" s="199"/>
      <c r="K229" s="199"/>
      <c r="L229" s="204"/>
      <c r="M229" s="205"/>
      <c r="N229" s="206"/>
      <c r="O229" s="206"/>
      <c r="P229" s="206"/>
      <c r="Q229" s="206"/>
      <c r="R229" s="206"/>
      <c r="S229" s="206"/>
      <c r="T229" s="207"/>
      <c r="AT229" s="208" t="s">
        <v>147</v>
      </c>
      <c r="AU229" s="208" t="s">
        <v>143</v>
      </c>
      <c r="AV229" s="14" t="s">
        <v>143</v>
      </c>
      <c r="AW229" s="14" t="s">
        <v>38</v>
      </c>
      <c r="AX229" s="14" t="s">
        <v>78</v>
      </c>
      <c r="AY229" s="208" t="s">
        <v>135</v>
      </c>
    </row>
    <row r="230" spans="1:65" s="14" customFormat="1">
      <c r="B230" s="198"/>
      <c r="C230" s="199"/>
      <c r="D230" s="183" t="s">
        <v>147</v>
      </c>
      <c r="E230" s="200" t="s">
        <v>21</v>
      </c>
      <c r="F230" s="201" t="s">
        <v>338</v>
      </c>
      <c r="G230" s="199"/>
      <c r="H230" s="202">
        <v>-2.375</v>
      </c>
      <c r="I230" s="203"/>
      <c r="J230" s="199"/>
      <c r="K230" s="199"/>
      <c r="L230" s="204"/>
      <c r="M230" s="205"/>
      <c r="N230" s="206"/>
      <c r="O230" s="206"/>
      <c r="P230" s="206"/>
      <c r="Q230" s="206"/>
      <c r="R230" s="206"/>
      <c r="S230" s="206"/>
      <c r="T230" s="207"/>
      <c r="AT230" s="208" t="s">
        <v>147</v>
      </c>
      <c r="AU230" s="208" t="s">
        <v>143</v>
      </c>
      <c r="AV230" s="14" t="s">
        <v>143</v>
      </c>
      <c r="AW230" s="14" t="s">
        <v>38</v>
      </c>
      <c r="AX230" s="14" t="s">
        <v>78</v>
      </c>
      <c r="AY230" s="208" t="s">
        <v>135</v>
      </c>
    </row>
    <row r="231" spans="1:65" s="14" customFormat="1">
      <c r="B231" s="198"/>
      <c r="C231" s="199"/>
      <c r="D231" s="183" t="s">
        <v>147</v>
      </c>
      <c r="E231" s="200" t="s">
        <v>21</v>
      </c>
      <c r="F231" s="201" t="s">
        <v>339</v>
      </c>
      <c r="G231" s="199"/>
      <c r="H231" s="202">
        <v>-3.4980000000000002</v>
      </c>
      <c r="I231" s="203"/>
      <c r="J231" s="199"/>
      <c r="K231" s="199"/>
      <c r="L231" s="204"/>
      <c r="M231" s="205"/>
      <c r="N231" s="206"/>
      <c r="O231" s="206"/>
      <c r="P231" s="206"/>
      <c r="Q231" s="206"/>
      <c r="R231" s="206"/>
      <c r="S231" s="206"/>
      <c r="T231" s="207"/>
      <c r="AT231" s="208" t="s">
        <v>147</v>
      </c>
      <c r="AU231" s="208" t="s">
        <v>143</v>
      </c>
      <c r="AV231" s="14" t="s">
        <v>143</v>
      </c>
      <c r="AW231" s="14" t="s">
        <v>38</v>
      </c>
      <c r="AX231" s="14" t="s">
        <v>78</v>
      </c>
      <c r="AY231" s="208" t="s">
        <v>135</v>
      </c>
    </row>
    <row r="232" spans="1:65" s="15" customFormat="1">
      <c r="B232" s="209"/>
      <c r="C232" s="210"/>
      <c r="D232" s="183" t="s">
        <v>147</v>
      </c>
      <c r="E232" s="211" t="s">
        <v>21</v>
      </c>
      <c r="F232" s="212" t="s">
        <v>151</v>
      </c>
      <c r="G232" s="210"/>
      <c r="H232" s="213">
        <v>104.89700000000001</v>
      </c>
      <c r="I232" s="214"/>
      <c r="J232" s="210"/>
      <c r="K232" s="210"/>
      <c r="L232" s="215"/>
      <c r="M232" s="216"/>
      <c r="N232" s="217"/>
      <c r="O232" s="217"/>
      <c r="P232" s="217"/>
      <c r="Q232" s="217"/>
      <c r="R232" s="217"/>
      <c r="S232" s="217"/>
      <c r="T232" s="218"/>
      <c r="AT232" s="219" t="s">
        <v>147</v>
      </c>
      <c r="AU232" s="219" t="s">
        <v>143</v>
      </c>
      <c r="AV232" s="15" t="s">
        <v>142</v>
      </c>
      <c r="AW232" s="15" t="s">
        <v>38</v>
      </c>
      <c r="AX232" s="15" t="s">
        <v>8</v>
      </c>
      <c r="AY232" s="219" t="s">
        <v>135</v>
      </c>
    </row>
    <row r="233" spans="1:65" s="14" customFormat="1">
      <c r="B233" s="198"/>
      <c r="C233" s="199"/>
      <c r="D233" s="183" t="s">
        <v>147</v>
      </c>
      <c r="E233" s="199"/>
      <c r="F233" s="201" t="s">
        <v>340</v>
      </c>
      <c r="G233" s="199"/>
      <c r="H233" s="202">
        <v>115.387</v>
      </c>
      <c r="I233" s="203"/>
      <c r="J233" s="199"/>
      <c r="K233" s="199"/>
      <c r="L233" s="204"/>
      <c r="M233" s="205"/>
      <c r="N233" s="206"/>
      <c r="O233" s="206"/>
      <c r="P233" s="206"/>
      <c r="Q233" s="206"/>
      <c r="R233" s="206"/>
      <c r="S233" s="206"/>
      <c r="T233" s="207"/>
      <c r="AT233" s="208" t="s">
        <v>147</v>
      </c>
      <c r="AU233" s="208" t="s">
        <v>143</v>
      </c>
      <c r="AV233" s="14" t="s">
        <v>143</v>
      </c>
      <c r="AW233" s="14" t="s">
        <v>4</v>
      </c>
      <c r="AX233" s="14" t="s">
        <v>8</v>
      </c>
      <c r="AY233" s="208" t="s">
        <v>135</v>
      </c>
    </row>
    <row r="234" spans="1:65" s="2" customFormat="1" ht="49.15" customHeight="1">
      <c r="A234" s="35"/>
      <c r="B234" s="36"/>
      <c r="C234" s="170" t="s">
        <v>341</v>
      </c>
      <c r="D234" s="170" t="s">
        <v>137</v>
      </c>
      <c r="E234" s="171" t="s">
        <v>342</v>
      </c>
      <c r="F234" s="172" t="s">
        <v>343</v>
      </c>
      <c r="G234" s="173" t="s">
        <v>195</v>
      </c>
      <c r="H234" s="174">
        <v>675.351</v>
      </c>
      <c r="I234" s="175"/>
      <c r="J234" s="176">
        <f>ROUND(I234*H234,0)</f>
        <v>0</v>
      </c>
      <c r="K234" s="172" t="s">
        <v>141</v>
      </c>
      <c r="L234" s="40"/>
      <c r="M234" s="177" t="s">
        <v>21</v>
      </c>
      <c r="N234" s="178" t="s">
        <v>50</v>
      </c>
      <c r="O234" s="65"/>
      <c r="P234" s="179">
        <f>O234*H234</f>
        <v>0</v>
      </c>
      <c r="Q234" s="179">
        <v>6.0000000000000002E-5</v>
      </c>
      <c r="R234" s="179">
        <f>Q234*H234</f>
        <v>4.0521059999999998E-2</v>
      </c>
      <c r="S234" s="179">
        <v>0</v>
      </c>
      <c r="T234" s="180">
        <f>S234*H234</f>
        <v>0</v>
      </c>
      <c r="U234" s="35"/>
      <c r="V234" s="35"/>
      <c r="W234" s="35"/>
      <c r="X234" s="35"/>
      <c r="Y234" s="35"/>
      <c r="Z234" s="35"/>
      <c r="AA234" s="35"/>
      <c r="AB234" s="35"/>
      <c r="AC234" s="35"/>
      <c r="AD234" s="35"/>
      <c r="AE234" s="35"/>
      <c r="AR234" s="181" t="s">
        <v>142</v>
      </c>
      <c r="AT234" s="181" t="s">
        <v>137</v>
      </c>
      <c r="AU234" s="181" t="s">
        <v>143</v>
      </c>
      <c r="AY234" s="18" t="s">
        <v>135</v>
      </c>
      <c r="BE234" s="182">
        <f>IF(N234="základní",J234,0)</f>
        <v>0</v>
      </c>
      <c r="BF234" s="182">
        <f>IF(N234="snížená",J234,0)</f>
        <v>0</v>
      </c>
      <c r="BG234" s="182">
        <f>IF(N234="zákl. přenesená",J234,0)</f>
        <v>0</v>
      </c>
      <c r="BH234" s="182">
        <f>IF(N234="sníž. přenesená",J234,0)</f>
        <v>0</v>
      </c>
      <c r="BI234" s="182">
        <f>IF(N234="nulová",J234,0)</f>
        <v>0</v>
      </c>
      <c r="BJ234" s="18" t="s">
        <v>143</v>
      </c>
      <c r="BK234" s="182">
        <f>ROUND(I234*H234,0)</f>
        <v>0</v>
      </c>
      <c r="BL234" s="18" t="s">
        <v>142</v>
      </c>
      <c r="BM234" s="181" t="s">
        <v>344</v>
      </c>
    </row>
    <row r="235" spans="1:65" s="2" customFormat="1" ht="273">
      <c r="A235" s="35"/>
      <c r="B235" s="36"/>
      <c r="C235" s="37"/>
      <c r="D235" s="183" t="s">
        <v>145</v>
      </c>
      <c r="E235" s="37"/>
      <c r="F235" s="184" t="s">
        <v>233</v>
      </c>
      <c r="G235" s="37"/>
      <c r="H235" s="37"/>
      <c r="I235" s="185"/>
      <c r="J235" s="37"/>
      <c r="K235" s="37"/>
      <c r="L235" s="40"/>
      <c r="M235" s="186"/>
      <c r="N235" s="187"/>
      <c r="O235" s="65"/>
      <c r="P235" s="65"/>
      <c r="Q235" s="65"/>
      <c r="R235" s="65"/>
      <c r="S235" s="65"/>
      <c r="T235" s="66"/>
      <c r="U235" s="35"/>
      <c r="V235" s="35"/>
      <c r="W235" s="35"/>
      <c r="X235" s="35"/>
      <c r="Y235" s="35"/>
      <c r="Z235" s="35"/>
      <c r="AA235" s="35"/>
      <c r="AB235" s="35"/>
      <c r="AC235" s="35"/>
      <c r="AD235" s="35"/>
      <c r="AE235" s="35"/>
      <c r="AT235" s="18" t="s">
        <v>145</v>
      </c>
      <c r="AU235" s="18" t="s">
        <v>143</v>
      </c>
    </row>
    <row r="236" spans="1:65" s="2" customFormat="1" ht="49.15" customHeight="1">
      <c r="A236" s="35"/>
      <c r="B236" s="36"/>
      <c r="C236" s="170" t="s">
        <v>345</v>
      </c>
      <c r="D236" s="170" t="s">
        <v>137</v>
      </c>
      <c r="E236" s="171" t="s">
        <v>346</v>
      </c>
      <c r="F236" s="172" t="s">
        <v>347</v>
      </c>
      <c r="G236" s="173" t="s">
        <v>285</v>
      </c>
      <c r="H236" s="174">
        <v>516.94000000000005</v>
      </c>
      <c r="I236" s="175"/>
      <c r="J236" s="176">
        <f>ROUND(I236*H236,0)</f>
        <v>0</v>
      </c>
      <c r="K236" s="172" t="s">
        <v>141</v>
      </c>
      <c r="L236" s="40"/>
      <c r="M236" s="177" t="s">
        <v>21</v>
      </c>
      <c r="N236" s="178" t="s">
        <v>50</v>
      </c>
      <c r="O236" s="65"/>
      <c r="P236" s="179">
        <f>O236*H236</f>
        <v>0</v>
      </c>
      <c r="Q236" s="179">
        <v>1.7600000000000001E-3</v>
      </c>
      <c r="R236" s="179">
        <f>Q236*H236</f>
        <v>0.90981440000000013</v>
      </c>
      <c r="S236" s="179">
        <v>0</v>
      </c>
      <c r="T236" s="180">
        <f>S236*H236</f>
        <v>0</v>
      </c>
      <c r="U236" s="35"/>
      <c r="V236" s="35"/>
      <c r="W236" s="35"/>
      <c r="X236" s="35"/>
      <c r="Y236" s="35"/>
      <c r="Z236" s="35"/>
      <c r="AA236" s="35"/>
      <c r="AB236" s="35"/>
      <c r="AC236" s="35"/>
      <c r="AD236" s="35"/>
      <c r="AE236" s="35"/>
      <c r="AR236" s="181" t="s">
        <v>142</v>
      </c>
      <c r="AT236" s="181" t="s">
        <v>137</v>
      </c>
      <c r="AU236" s="181" t="s">
        <v>143</v>
      </c>
      <c r="AY236" s="18" t="s">
        <v>135</v>
      </c>
      <c r="BE236" s="182">
        <f>IF(N236="základní",J236,0)</f>
        <v>0</v>
      </c>
      <c r="BF236" s="182">
        <f>IF(N236="snížená",J236,0)</f>
        <v>0</v>
      </c>
      <c r="BG236" s="182">
        <f>IF(N236="zákl. přenesená",J236,0)</f>
        <v>0</v>
      </c>
      <c r="BH236" s="182">
        <f>IF(N236="sníž. přenesená",J236,0)</f>
        <v>0</v>
      </c>
      <c r="BI236" s="182">
        <f>IF(N236="nulová",J236,0)</f>
        <v>0</v>
      </c>
      <c r="BJ236" s="18" t="s">
        <v>143</v>
      </c>
      <c r="BK236" s="182">
        <f>ROUND(I236*H236,0)</f>
        <v>0</v>
      </c>
      <c r="BL236" s="18" t="s">
        <v>142</v>
      </c>
      <c r="BM236" s="181" t="s">
        <v>348</v>
      </c>
    </row>
    <row r="237" spans="1:65" s="2" customFormat="1" ht="175.5">
      <c r="A237" s="35"/>
      <c r="B237" s="36"/>
      <c r="C237" s="37"/>
      <c r="D237" s="183" t="s">
        <v>145</v>
      </c>
      <c r="E237" s="37"/>
      <c r="F237" s="184" t="s">
        <v>349</v>
      </c>
      <c r="G237" s="37"/>
      <c r="H237" s="37"/>
      <c r="I237" s="185"/>
      <c r="J237" s="37"/>
      <c r="K237" s="37"/>
      <c r="L237" s="40"/>
      <c r="M237" s="186"/>
      <c r="N237" s="187"/>
      <c r="O237" s="65"/>
      <c r="P237" s="65"/>
      <c r="Q237" s="65"/>
      <c r="R237" s="65"/>
      <c r="S237" s="65"/>
      <c r="T237" s="66"/>
      <c r="U237" s="35"/>
      <c r="V237" s="35"/>
      <c r="W237" s="35"/>
      <c r="X237" s="35"/>
      <c r="Y237" s="35"/>
      <c r="Z237" s="35"/>
      <c r="AA237" s="35"/>
      <c r="AB237" s="35"/>
      <c r="AC237" s="35"/>
      <c r="AD237" s="35"/>
      <c r="AE237" s="35"/>
      <c r="AT237" s="18" t="s">
        <v>145</v>
      </c>
      <c r="AU237" s="18" t="s">
        <v>143</v>
      </c>
    </row>
    <row r="238" spans="1:65" s="14" customFormat="1" ht="22.5">
      <c r="B238" s="198"/>
      <c r="C238" s="199"/>
      <c r="D238" s="183" t="s">
        <v>147</v>
      </c>
      <c r="E238" s="200" t="s">
        <v>21</v>
      </c>
      <c r="F238" s="201" t="s">
        <v>350</v>
      </c>
      <c r="G238" s="199"/>
      <c r="H238" s="202">
        <v>86.6</v>
      </c>
      <c r="I238" s="203"/>
      <c r="J238" s="199"/>
      <c r="K238" s="199"/>
      <c r="L238" s="204"/>
      <c r="M238" s="205"/>
      <c r="N238" s="206"/>
      <c r="O238" s="206"/>
      <c r="P238" s="206"/>
      <c r="Q238" s="206"/>
      <c r="R238" s="206"/>
      <c r="S238" s="206"/>
      <c r="T238" s="207"/>
      <c r="AT238" s="208" t="s">
        <v>147</v>
      </c>
      <c r="AU238" s="208" t="s">
        <v>143</v>
      </c>
      <c r="AV238" s="14" t="s">
        <v>143</v>
      </c>
      <c r="AW238" s="14" t="s">
        <v>38</v>
      </c>
      <c r="AX238" s="14" t="s">
        <v>78</v>
      </c>
      <c r="AY238" s="208" t="s">
        <v>135</v>
      </c>
    </row>
    <row r="239" spans="1:65" s="14" customFormat="1" ht="22.5">
      <c r="B239" s="198"/>
      <c r="C239" s="199"/>
      <c r="D239" s="183" t="s">
        <v>147</v>
      </c>
      <c r="E239" s="200" t="s">
        <v>21</v>
      </c>
      <c r="F239" s="201" t="s">
        <v>351</v>
      </c>
      <c r="G239" s="199"/>
      <c r="H239" s="202">
        <v>182.24</v>
      </c>
      <c r="I239" s="203"/>
      <c r="J239" s="199"/>
      <c r="K239" s="199"/>
      <c r="L239" s="204"/>
      <c r="M239" s="205"/>
      <c r="N239" s="206"/>
      <c r="O239" s="206"/>
      <c r="P239" s="206"/>
      <c r="Q239" s="206"/>
      <c r="R239" s="206"/>
      <c r="S239" s="206"/>
      <c r="T239" s="207"/>
      <c r="AT239" s="208" t="s">
        <v>147</v>
      </c>
      <c r="AU239" s="208" t="s">
        <v>143</v>
      </c>
      <c r="AV239" s="14" t="s">
        <v>143</v>
      </c>
      <c r="AW239" s="14" t="s">
        <v>38</v>
      </c>
      <c r="AX239" s="14" t="s">
        <v>78</v>
      </c>
      <c r="AY239" s="208" t="s">
        <v>135</v>
      </c>
    </row>
    <row r="240" spans="1:65" s="14" customFormat="1" ht="22.5">
      <c r="B240" s="198"/>
      <c r="C240" s="199"/>
      <c r="D240" s="183" t="s">
        <v>147</v>
      </c>
      <c r="E240" s="200" t="s">
        <v>21</v>
      </c>
      <c r="F240" s="201" t="s">
        <v>352</v>
      </c>
      <c r="G240" s="199"/>
      <c r="H240" s="202">
        <v>60.94</v>
      </c>
      <c r="I240" s="203"/>
      <c r="J240" s="199"/>
      <c r="K240" s="199"/>
      <c r="L240" s="204"/>
      <c r="M240" s="205"/>
      <c r="N240" s="206"/>
      <c r="O240" s="206"/>
      <c r="P240" s="206"/>
      <c r="Q240" s="206"/>
      <c r="R240" s="206"/>
      <c r="S240" s="206"/>
      <c r="T240" s="207"/>
      <c r="AT240" s="208" t="s">
        <v>147</v>
      </c>
      <c r="AU240" s="208" t="s">
        <v>143</v>
      </c>
      <c r="AV240" s="14" t="s">
        <v>143</v>
      </c>
      <c r="AW240" s="14" t="s">
        <v>38</v>
      </c>
      <c r="AX240" s="14" t="s">
        <v>78</v>
      </c>
      <c r="AY240" s="208" t="s">
        <v>135</v>
      </c>
    </row>
    <row r="241" spans="1:65" s="14" customFormat="1">
      <c r="B241" s="198"/>
      <c r="C241" s="199"/>
      <c r="D241" s="183" t="s">
        <v>147</v>
      </c>
      <c r="E241" s="200" t="s">
        <v>21</v>
      </c>
      <c r="F241" s="201" t="s">
        <v>353</v>
      </c>
      <c r="G241" s="199"/>
      <c r="H241" s="202">
        <v>11.48</v>
      </c>
      <c r="I241" s="203"/>
      <c r="J241" s="199"/>
      <c r="K241" s="199"/>
      <c r="L241" s="204"/>
      <c r="M241" s="205"/>
      <c r="N241" s="206"/>
      <c r="O241" s="206"/>
      <c r="P241" s="206"/>
      <c r="Q241" s="206"/>
      <c r="R241" s="206"/>
      <c r="S241" s="206"/>
      <c r="T241" s="207"/>
      <c r="AT241" s="208" t="s">
        <v>147</v>
      </c>
      <c r="AU241" s="208" t="s">
        <v>143</v>
      </c>
      <c r="AV241" s="14" t="s">
        <v>143</v>
      </c>
      <c r="AW241" s="14" t="s">
        <v>38</v>
      </c>
      <c r="AX241" s="14" t="s">
        <v>78</v>
      </c>
      <c r="AY241" s="208" t="s">
        <v>135</v>
      </c>
    </row>
    <row r="242" spans="1:65" s="14" customFormat="1">
      <c r="B242" s="198"/>
      <c r="C242" s="199"/>
      <c r="D242" s="183" t="s">
        <v>147</v>
      </c>
      <c r="E242" s="200" t="s">
        <v>21</v>
      </c>
      <c r="F242" s="201" t="s">
        <v>354</v>
      </c>
      <c r="G242" s="199"/>
      <c r="H242" s="202">
        <v>65.66</v>
      </c>
      <c r="I242" s="203"/>
      <c r="J242" s="199"/>
      <c r="K242" s="199"/>
      <c r="L242" s="204"/>
      <c r="M242" s="205"/>
      <c r="N242" s="206"/>
      <c r="O242" s="206"/>
      <c r="P242" s="206"/>
      <c r="Q242" s="206"/>
      <c r="R242" s="206"/>
      <c r="S242" s="206"/>
      <c r="T242" s="207"/>
      <c r="AT242" s="208" t="s">
        <v>147</v>
      </c>
      <c r="AU242" s="208" t="s">
        <v>143</v>
      </c>
      <c r="AV242" s="14" t="s">
        <v>143</v>
      </c>
      <c r="AW242" s="14" t="s">
        <v>38</v>
      </c>
      <c r="AX242" s="14" t="s">
        <v>78</v>
      </c>
      <c r="AY242" s="208" t="s">
        <v>135</v>
      </c>
    </row>
    <row r="243" spans="1:65" s="14" customFormat="1">
      <c r="B243" s="198"/>
      <c r="C243" s="199"/>
      <c r="D243" s="183" t="s">
        <v>147</v>
      </c>
      <c r="E243" s="200" t="s">
        <v>21</v>
      </c>
      <c r="F243" s="201" t="s">
        <v>355</v>
      </c>
      <c r="G243" s="199"/>
      <c r="H243" s="202">
        <v>7.02</v>
      </c>
      <c r="I243" s="203"/>
      <c r="J243" s="199"/>
      <c r="K243" s="199"/>
      <c r="L243" s="204"/>
      <c r="M243" s="205"/>
      <c r="N243" s="206"/>
      <c r="O243" s="206"/>
      <c r="P243" s="206"/>
      <c r="Q243" s="206"/>
      <c r="R243" s="206"/>
      <c r="S243" s="206"/>
      <c r="T243" s="207"/>
      <c r="AT243" s="208" t="s">
        <v>147</v>
      </c>
      <c r="AU243" s="208" t="s">
        <v>143</v>
      </c>
      <c r="AV243" s="14" t="s">
        <v>143</v>
      </c>
      <c r="AW243" s="14" t="s">
        <v>38</v>
      </c>
      <c r="AX243" s="14" t="s">
        <v>78</v>
      </c>
      <c r="AY243" s="208" t="s">
        <v>135</v>
      </c>
    </row>
    <row r="244" spans="1:65" s="14" customFormat="1">
      <c r="B244" s="198"/>
      <c r="C244" s="199"/>
      <c r="D244" s="183" t="s">
        <v>147</v>
      </c>
      <c r="E244" s="200" t="s">
        <v>21</v>
      </c>
      <c r="F244" s="201" t="s">
        <v>356</v>
      </c>
      <c r="G244" s="199"/>
      <c r="H244" s="202">
        <v>9.7799999999999994</v>
      </c>
      <c r="I244" s="203"/>
      <c r="J244" s="199"/>
      <c r="K244" s="199"/>
      <c r="L244" s="204"/>
      <c r="M244" s="205"/>
      <c r="N244" s="206"/>
      <c r="O244" s="206"/>
      <c r="P244" s="206"/>
      <c r="Q244" s="206"/>
      <c r="R244" s="206"/>
      <c r="S244" s="206"/>
      <c r="T244" s="207"/>
      <c r="AT244" s="208" t="s">
        <v>147</v>
      </c>
      <c r="AU244" s="208" t="s">
        <v>143</v>
      </c>
      <c r="AV244" s="14" t="s">
        <v>143</v>
      </c>
      <c r="AW244" s="14" t="s">
        <v>38</v>
      </c>
      <c r="AX244" s="14" t="s">
        <v>78</v>
      </c>
      <c r="AY244" s="208" t="s">
        <v>135</v>
      </c>
    </row>
    <row r="245" spans="1:65" s="14" customFormat="1" ht="22.5">
      <c r="B245" s="198"/>
      <c r="C245" s="199"/>
      <c r="D245" s="183" t="s">
        <v>147</v>
      </c>
      <c r="E245" s="200" t="s">
        <v>21</v>
      </c>
      <c r="F245" s="201" t="s">
        <v>357</v>
      </c>
      <c r="G245" s="199"/>
      <c r="H245" s="202">
        <v>93.22</v>
      </c>
      <c r="I245" s="203"/>
      <c r="J245" s="199"/>
      <c r="K245" s="199"/>
      <c r="L245" s="204"/>
      <c r="M245" s="205"/>
      <c r="N245" s="206"/>
      <c r="O245" s="206"/>
      <c r="P245" s="206"/>
      <c r="Q245" s="206"/>
      <c r="R245" s="206"/>
      <c r="S245" s="206"/>
      <c r="T245" s="207"/>
      <c r="AT245" s="208" t="s">
        <v>147</v>
      </c>
      <c r="AU245" s="208" t="s">
        <v>143</v>
      </c>
      <c r="AV245" s="14" t="s">
        <v>143</v>
      </c>
      <c r="AW245" s="14" t="s">
        <v>38</v>
      </c>
      <c r="AX245" s="14" t="s">
        <v>78</v>
      </c>
      <c r="AY245" s="208" t="s">
        <v>135</v>
      </c>
    </row>
    <row r="246" spans="1:65" s="15" customFormat="1">
      <c r="B246" s="209"/>
      <c r="C246" s="210"/>
      <c r="D246" s="183" t="s">
        <v>147</v>
      </c>
      <c r="E246" s="211" t="s">
        <v>21</v>
      </c>
      <c r="F246" s="212" t="s">
        <v>151</v>
      </c>
      <c r="G246" s="210"/>
      <c r="H246" s="213">
        <v>516.94000000000005</v>
      </c>
      <c r="I246" s="214"/>
      <c r="J246" s="210"/>
      <c r="K246" s="210"/>
      <c r="L246" s="215"/>
      <c r="M246" s="216"/>
      <c r="N246" s="217"/>
      <c r="O246" s="217"/>
      <c r="P246" s="217"/>
      <c r="Q246" s="217"/>
      <c r="R246" s="217"/>
      <c r="S246" s="217"/>
      <c r="T246" s="218"/>
      <c r="AT246" s="219" t="s">
        <v>147</v>
      </c>
      <c r="AU246" s="219" t="s">
        <v>143</v>
      </c>
      <c r="AV246" s="15" t="s">
        <v>142</v>
      </c>
      <c r="AW246" s="15" t="s">
        <v>38</v>
      </c>
      <c r="AX246" s="15" t="s">
        <v>8</v>
      </c>
      <c r="AY246" s="219" t="s">
        <v>135</v>
      </c>
    </row>
    <row r="247" spans="1:65" s="2" customFormat="1" ht="24.2" customHeight="1">
      <c r="A247" s="35"/>
      <c r="B247" s="36"/>
      <c r="C247" s="220" t="s">
        <v>358</v>
      </c>
      <c r="D247" s="220" t="s">
        <v>187</v>
      </c>
      <c r="E247" s="221" t="s">
        <v>246</v>
      </c>
      <c r="F247" s="222" t="s">
        <v>247</v>
      </c>
      <c r="G247" s="223" t="s">
        <v>195</v>
      </c>
      <c r="H247" s="224">
        <v>108.557</v>
      </c>
      <c r="I247" s="225"/>
      <c r="J247" s="226">
        <f>ROUND(I247*H247,0)</f>
        <v>0</v>
      </c>
      <c r="K247" s="222" t="s">
        <v>141</v>
      </c>
      <c r="L247" s="227"/>
      <c r="M247" s="228" t="s">
        <v>21</v>
      </c>
      <c r="N247" s="229" t="s">
        <v>50</v>
      </c>
      <c r="O247" s="65"/>
      <c r="P247" s="179">
        <f>O247*H247</f>
        <v>0</v>
      </c>
      <c r="Q247" s="179">
        <v>3.5999999999999999E-3</v>
      </c>
      <c r="R247" s="179">
        <f>Q247*H247</f>
        <v>0.39080520000000002</v>
      </c>
      <c r="S247" s="179">
        <v>0</v>
      </c>
      <c r="T247" s="180">
        <f>S247*H247</f>
        <v>0</v>
      </c>
      <c r="U247" s="35"/>
      <c r="V247" s="35"/>
      <c r="W247" s="35"/>
      <c r="X247" s="35"/>
      <c r="Y247" s="35"/>
      <c r="Z247" s="35"/>
      <c r="AA247" s="35"/>
      <c r="AB247" s="35"/>
      <c r="AC247" s="35"/>
      <c r="AD247" s="35"/>
      <c r="AE247" s="35"/>
      <c r="AR247" s="181" t="s">
        <v>186</v>
      </c>
      <c r="AT247" s="181" t="s">
        <v>187</v>
      </c>
      <c r="AU247" s="181" t="s">
        <v>143</v>
      </c>
      <c r="AY247" s="18" t="s">
        <v>135</v>
      </c>
      <c r="BE247" s="182">
        <f>IF(N247="základní",J247,0)</f>
        <v>0</v>
      </c>
      <c r="BF247" s="182">
        <f>IF(N247="snížená",J247,0)</f>
        <v>0</v>
      </c>
      <c r="BG247" s="182">
        <f>IF(N247="zákl. přenesená",J247,0)</f>
        <v>0</v>
      </c>
      <c r="BH247" s="182">
        <f>IF(N247="sníž. přenesená",J247,0)</f>
        <v>0</v>
      </c>
      <c r="BI247" s="182">
        <f>IF(N247="nulová",J247,0)</f>
        <v>0</v>
      </c>
      <c r="BJ247" s="18" t="s">
        <v>143</v>
      </c>
      <c r="BK247" s="182">
        <f>ROUND(I247*H247,0)</f>
        <v>0</v>
      </c>
      <c r="BL247" s="18" t="s">
        <v>142</v>
      </c>
      <c r="BM247" s="181" t="s">
        <v>359</v>
      </c>
    </row>
    <row r="248" spans="1:65" s="14" customFormat="1">
      <c r="B248" s="198"/>
      <c r="C248" s="199"/>
      <c r="D248" s="183" t="s">
        <v>147</v>
      </c>
      <c r="E248" s="199"/>
      <c r="F248" s="201" t="s">
        <v>360</v>
      </c>
      <c r="G248" s="199"/>
      <c r="H248" s="202">
        <v>108.557</v>
      </c>
      <c r="I248" s="203"/>
      <c r="J248" s="199"/>
      <c r="K248" s="199"/>
      <c r="L248" s="204"/>
      <c r="M248" s="205"/>
      <c r="N248" s="206"/>
      <c r="O248" s="206"/>
      <c r="P248" s="206"/>
      <c r="Q248" s="206"/>
      <c r="R248" s="206"/>
      <c r="S248" s="206"/>
      <c r="T248" s="207"/>
      <c r="AT248" s="208" t="s">
        <v>147</v>
      </c>
      <c r="AU248" s="208" t="s">
        <v>143</v>
      </c>
      <c r="AV248" s="14" t="s">
        <v>143</v>
      </c>
      <c r="AW248" s="14" t="s">
        <v>4</v>
      </c>
      <c r="AX248" s="14" t="s">
        <v>8</v>
      </c>
      <c r="AY248" s="208" t="s">
        <v>135</v>
      </c>
    </row>
    <row r="249" spans="1:65" s="2" customFormat="1" ht="24.2" customHeight="1">
      <c r="A249" s="35"/>
      <c r="B249" s="36"/>
      <c r="C249" s="170" t="s">
        <v>361</v>
      </c>
      <c r="D249" s="170" t="s">
        <v>137</v>
      </c>
      <c r="E249" s="171" t="s">
        <v>362</v>
      </c>
      <c r="F249" s="172" t="s">
        <v>363</v>
      </c>
      <c r="G249" s="173" t="s">
        <v>285</v>
      </c>
      <c r="H249" s="174">
        <v>67.150000000000006</v>
      </c>
      <c r="I249" s="175"/>
      <c r="J249" s="176">
        <f>ROUND(I249*H249,0)</f>
        <v>0</v>
      </c>
      <c r="K249" s="172" t="s">
        <v>141</v>
      </c>
      <c r="L249" s="40"/>
      <c r="M249" s="177" t="s">
        <v>21</v>
      </c>
      <c r="N249" s="178" t="s">
        <v>50</v>
      </c>
      <c r="O249" s="65"/>
      <c r="P249" s="179">
        <f>O249*H249</f>
        <v>0</v>
      </c>
      <c r="Q249" s="179">
        <v>3.0000000000000001E-5</v>
      </c>
      <c r="R249" s="179">
        <f>Q249*H249</f>
        <v>2.0145000000000002E-3</v>
      </c>
      <c r="S249" s="179">
        <v>0</v>
      </c>
      <c r="T249" s="180">
        <f>S249*H249</f>
        <v>0</v>
      </c>
      <c r="U249" s="35"/>
      <c r="V249" s="35"/>
      <c r="W249" s="35"/>
      <c r="X249" s="35"/>
      <c r="Y249" s="35"/>
      <c r="Z249" s="35"/>
      <c r="AA249" s="35"/>
      <c r="AB249" s="35"/>
      <c r="AC249" s="35"/>
      <c r="AD249" s="35"/>
      <c r="AE249" s="35"/>
      <c r="AR249" s="181" t="s">
        <v>142</v>
      </c>
      <c r="AT249" s="181" t="s">
        <v>137</v>
      </c>
      <c r="AU249" s="181" t="s">
        <v>143</v>
      </c>
      <c r="AY249" s="18" t="s">
        <v>135</v>
      </c>
      <c r="BE249" s="182">
        <f>IF(N249="základní",J249,0)</f>
        <v>0</v>
      </c>
      <c r="BF249" s="182">
        <f>IF(N249="snížená",J249,0)</f>
        <v>0</v>
      </c>
      <c r="BG249" s="182">
        <f>IF(N249="zákl. přenesená",J249,0)</f>
        <v>0</v>
      </c>
      <c r="BH249" s="182">
        <f>IF(N249="sníž. přenesená",J249,0)</f>
        <v>0</v>
      </c>
      <c r="BI249" s="182">
        <f>IF(N249="nulová",J249,0)</f>
        <v>0</v>
      </c>
      <c r="BJ249" s="18" t="s">
        <v>143</v>
      </c>
      <c r="BK249" s="182">
        <f>ROUND(I249*H249,0)</f>
        <v>0</v>
      </c>
      <c r="BL249" s="18" t="s">
        <v>142</v>
      </c>
      <c r="BM249" s="181" t="s">
        <v>364</v>
      </c>
    </row>
    <row r="250" spans="1:65" s="2" customFormat="1" ht="78">
      <c r="A250" s="35"/>
      <c r="B250" s="36"/>
      <c r="C250" s="37"/>
      <c r="D250" s="183" t="s">
        <v>145</v>
      </c>
      <c r="E250" s="37"/>
      <c r="F250" s="184" t="s">
        <v>365</v>
      </c>
      <c r="G250" s="37"/>
      <c r="H250" s="37"/>
      <c r="I250" s="185"/>
      <c r="J250" s="37"/>
      <c r="K250" s="37"/>
      <c r="L250" s="40"/>
      <c r="M250" s="186"/>
      <c r="N250" s="187"/>
      <c r="O250" s="65"/>
      <c r="P250" s="65"/>
      <c r="Q250" s="65"/>
      <c r="R250" s="65"/>
      <c r="S250" s="65"/>
      <c r="T250" s="66"/>
      <c r="U250" s="35"/>
      <c r="V250" s="35"/>
      <c r="W250" s="35"/>
      <c r="X250" s="35"/>
      <c r="Y250" s="35"/>
      <c r="Z250" s="35"/>
      <c r="AA250" s="35"/>
      <c r="AB250" s="35"/>
      <c r="AC250" s="35"/>
      <c r="AD250" s="35"/>
      <c r="AE250" s="35"/>
      <c r="AT250" s="18" t="s">
        <v>145</v>
      </c>
      <c r="AU250" s="18" t="s">
        <v>143</v>
      </c>
    </row>
    <row r="251" spans="1:65" s="14" customFormat="1" ht="22.5">
      <c r="B251" s="198"/>
      <c r="C251" s="199"/>
      <c r="D251" s="183" t="s">
        <v>147</v>
      </c>
      <c r="E251" s="200" t="s">
        <v>21</v>
      </c>
      <c r="F251" s="201" t="s">
        <v>366</v>
      </c>
      <c r="G251" s="199"/>
      <c r="H251" s="202">
        <v>67.150000000000006</v>
      </c>
      <c r="I251" s="203"/>
      <c r="J251" s="199"/>
      <c r="K251" s="199"/>
      <c r="L251" s="204"/>
      <c r="M251" s="205"/>
      <c r="N251" s="206"/>
      <c r="O251" s="206"/>
      <c r="P251" s="206"/>
      <c r="Q251" s="206"/>
      <c r="R251" s="206"/>
      <c r="S251" s="206"/>
      <c r="T251" s="207"/>
      <c r="AT251" s="208" t="s">
        <v>147</v>
      </c>
      <c r="AU251" s="208" t="s">
        <v>143</v>
      </c>
      <c r="AV251" s="14" t="s">
        <v>143</v>
      </c>
      <c r="AW251" s="14" t="s">
        <v>38</v>
      </c>
      <c r="AX251" s="14" t="s">
        <v>78</v>
      </c>
      <c r="AY251" s="208" t="s">
        <v>135</v>
      </c>
    </row>
    <row r="252" spans="1:65" s="15" customFormat="1">
      <c r="B252" s="209"/>
      <c r="C252" s="210"/>
      <c r="D252" s="183" t="s">
        <v>147</v>
      </c>
      <c r="E252" s="211" t="s">
        <v>21</v>
      </c>
      <c r="F252" s="212" t="s">
        <v>151</v>
      </c>
      <c r="G252" s="210"/>
      <c r="H252" s="213">
        <v>67.150000000000006</v>
      </c>
      <c r="I252" s="214"/>
      <c r="J252" s="210"/>
      <c r="K252" s="210"/>
      <c r="L252" s="215"/>
      <c r="M252" s="216"/>
      <c r="N252" s="217"/>
      <c r="O252" s="217"/>
      <c r="P252" s="217"/>
      <c r="Q252" s="217"/>
      <c r="R252" s="217"/>
      <c r="S252" s="217"/>
      <c r="T252" s="218"/>
      <c r="AT252" s="219" t="s">
        <v>147</v>
      </c>
      <c r="AU252" s="219" t="s">
        <v>143</v>
      </c>
      <c r="AV252" s="15" t="s">
        <v>142</v>
      </c>
      <c r="AW252" s="15" t="s">
        <v>38</v>
      </c>
      <c r="AX252" s="15" t="s">
        <v>8</v>
      </c>
      <c r="AY252" s="219" t="s">
        <v>135</v>
      </c>
    </row>
    <row r="253" spans="1:65" s="2" customFormat="1" ht="24.2" customHeight="1">
      <c r="A253" s="35"/>
      <c r="B253" s="36"/>
      <c r="C253" s="220" t="s">
        <v>367</v>
      </c>
      <c r="D253" s="220" t="s">
        <v>187</v>
      </c>
      <c r="E253" s="221" t="s">
        <v>368</v>
      </c>
      <c r="F253" s="222" t="s">
        <v>369</v>
      </c>
      <c r="G253" s="223" t="s">
        <v>285</v>
      </c>
      <c r="H253" s="224">
        <v>70.507999999999996</v>
      </c>
      <c r="I253" s="225"/>
      <c r="J253" s="226">
        <f>ROUND(I253*H253,0)</f>
        <v>0</v>
      </c>
      <c r="K253" s="222" t="s">
        <v>141</v>
      </c>
      <c r="L253" s="227"/>
      <c r="M253" s="228" t="s">
        <v>21</v>
      </c>
      <c r="N253" s="229" t="s">
        <v>50</v>
      </c>
      <c r="O253" s="65"/>
      <c r="P253" s="179">
        <f>O253*H253</f>
        <v>0</v>
      </c>
      <c r="Q253" s="179">
        <v>5.5999999999999995E-4</v>
      </c>
      <c r="R253" s="179">
        <f>Q253*H253</f>
        <v>3.9484479999999995E-2</v>
      </c>
      <c r="S253" s="179">
        <v>0</v>
      </c>
      <c r="T253" s="180">
        <f>S253*H253</f>
        <v>0</v>
      </c>
      <c r="U253" s="35"/>
      <c r="V253" s="35"/>
      <c r="W253" s="35"/>
      <c r="X253" s="35"/>
      <c r="Y253" s="35"/>
      <c r="Z253" s="35"/>
      <c r="AA253" s="35"/>
      <c r="AB253" s="35"/>
      <c r="AC253" s="35"/>
      <c r="AD253" s="35"/>
      <c r="AE253" s="35"/>
      <c r="AR253" s="181" t="s">
        <v>186</v>
      </c>
      <c r="AT253" s="181" t="s">
        <v>187</v>
      </c>
      <c r="AU253" s="181" t="s">
        <v>143</v>
      </c>
      <c r="AY253" s="18" t="s">
        <v>135</v>
      </c>
      <c r="BE253" s="182">
        <f>IF(N253="základní",J253,0)</f>
        <v>0</v>
      </c>
      <c r="BF253" s="182">
        <f>IF(N253="snížená",J253,0)</f>
        <v>0</v>
      </c>
      <c r="BG253" s="182">
        <f>IF(N253="zákl. přenesená",J253,0)</f>
        <v>0</v>
      </c>
      <c r="BH253" s="182">
        <f>IF(N253="sníž. přenesená",J253,0)</f>
        <v>0</v>
      </c>
      <c r="BI253" s="182">
        <f>IF(N253="nulová",J253,0)</f>
        <v>0</v>
      </c>
      <c r="BJ253" s="18" t="s">
        <v>143</v>
      </c>
      <c r="BK253" s="182">
        <f>ROUND(I253*H253,0)</f>
        <v>0</v>
      </c>
      <c r="BL253" s="18" t="s">
        <v>142</v>
      </c>
      <c r="BM253" s="181" t="s">
        <v>370</v>
      </c>
    </row>
    <row r="254" spans="1:65" s="14" customFormat="1">
      <c r="B254" s="198"/>
      <c r="C254" s="199"/>
      <c r="D254" s="183" t="s">
        <v>147</v>
      </c>
      <c r="E254" s="199"/>
      <c r="F254" s="201" t="s">
        <v>371</v>
      </c>
      <c r="G254" s="199"/>
      <c r="H254" s="202">
        <v>70.507999999999996</v>
      </c>
      <c r="I254" s="203"/>
      <c r="J254" s="199"/>
      <c r="K254" s="199"/>
      <c r="L254" s="204"/>
      <c r="M254" s="205"/>
      <c r="N254" s="206"/>
      <c r="O254" s="206"/>
      <c r="P254" s="206"/>
      <c r="Q254" s="206"/>
      <c r="R254" s="206"/>
      <c r="S254" s="206"/>
      <c r="T254" s="207"/>
      <c r="AT254" s="208" t="s">
        <v>147</v>
      </c>
      <c r="AU254" s="208" t="s">
        <v>143</v>
      </c>
      <c r="AV254" s="14" t="s">
        <v>143</v>
      </c>
      <c r="AW254" s="14" t="s">
        <v>4</v>
      </c>
      <c r="AX254" s="14" t="s">
        <v>8</v>
      </c>
      <c r="AY254" s="208" t="s">
        <v>135</v>
      </c>
    </row>
    <row r="255" spans="1:65" s="2" customFormat="1" ht="24.2" customHeight="1">
      <c r="A255" s="35"/>
      <c r="B255" s="36"/>
      <c r="C255" s="170" t="s">
        <v>372</v>
      </c>
      <c r="D255" s="170" t="s">
        <v>137</v>
      </c>
      <c r="E255" s="171" t="s">
        <v>373</v>
      </c>
      <c r="F255" s="172" t="s">
        <v>374</v>
      </c>
      <c r="G255" s="173" t="s">
        <v>285</v>
      </c>
      <c r="H255" s="174">
        <v>1368.93</v>
      </c>
      <c r="I255" s="175"/>
      <c r="J255" s="176">
        <f>ROUND(I255*H255,0)</f>
        <v>0</v>
      </c>
      <c r="K255" s="172" t="s">
        <v>141</v>
      </c>
      <c r="L255" s="40"/>
      <c r="M255" s="177" t="s">
        <v>21</v>
      </c>
      <c r="N255" s="178" t="s">
        <v>50</v>
      </c>
      <c r="O255" s="65"/>
      <c r="P255" s="179">
        <f>O255*H255</f>
        <v>0</v>
      </c>
      <c r="Q255" s="179">
        <v>0</v>
      </c>
      <c r="R255" s="179">
        <f>Q255*H255</f>
        <v>0</v>
      </c>
      <c r="S255" s="179">
        <v>0</v>
      </c>
      <c r="T255" s="180">
        <f>S255*H255</f>
        <v>0</v>
      </c>
      <c r="U255" s="35"/>
      <c r="V255" s="35"/>
      <c r="W255" s="35"/>
      <c r="X255" s="35"/>
      <c r="Y255" s="35"/>
      <c r="Z255" s="35"/>
      <c r="AA255" s="35"/>
      <c r="AB255" s="35"/>
      <c r="AC255" s="35"/>
      <c r="AD255" s="35"/>
      <c r="AE255" s="35"/>
      <c r="AR255" s="181" t="s">
        <v>142</v>
      </c>
      <c r="AT255" s="181" t="s">
        <v>137</v>
      </c>
      <c r="AU255" s="181" t="s">
        <v>143</v>
      </c>
      <c r="AY255" s="18" t="s">
        <v>135</v>
      </c>
      <c r="BE255" s="182">
        <f>IF(N255="základní",J255,0)</f>
        <v>0</v>
      </c>
      <c r="BF255" s="182">
        <f>IF(N255="snížená",J255,0)</f>
        <v>0</v>
      </c>
      <c r="BG255" s="182">
        <f>IF(N255="zákl. přenesená",J255,0)</f>
        <v>0</v>
      </c>
      <c r="BH255" s="182">
        <f>IF(N255="sníž. přenesená",J255,0)</f>
        <v>0</v>
      </c>
      <c r="BI255" s="182">
        <f>IF(N255="nulová",J255,0)</f>
        <v>0</v>
      </c>
      <c r="BJ255" s="18" t="s">
        <v>143</v>
      </c>
      <c r="BK255" s="182">
        <f>ROUND(I255*H255,0)</f>
        <v>0</v>
      </c>
      <c r="BL255" s="18" t="s">
        <v>142</v>
      </c>
      <c r="BM255" s="181" t="s">
        <v>375</v>
      </c>
    </row>
    <row r="256" spans="1:65" s="2" customFormat="1" ht="78">
      <c r="A256" s="35"/>
      <c r="B256" s="36"/>
      <c r="C256" s="37"/>
      <c r="D256" s="183" t="s">
        <v>145</v>
      </c>
      <c r="E256" s="37"/>
      <c r="F256" s="184" t="s">
        <v>365</v>
      </c>
      <c r="G256" s="37"/>
      <c r="H256" s="37"/>
      <c r="I256" s="185"/>
      <c r="J256" s="37"/>
      <c r="K256" s="37"/>
      <c r="L256" s="40"/>
      <c r="M256" s="186"/>
      <c r="N256" s="187"/>
      <c r="O256" s="65"/>
      <c r="P256" s="65"/>
      <c r="Q256" s="65"/>
      <c r="R256" s="65"/>
      <c r="S256" s="65"/>
      <c r="T256" s="66"/>
      <c r="U256" s="35"/>
      <c r="V256" s="35"/>
      <c r="W256" s="35"/>
      <c r="X256" s="35"/>
      <c r="Y256" s="35"/>
      <c r="Z256" s="35"/>
      <c r="AA256" s="35"/>
      <c r="AB256" s="35"/>
      <c r="AC256" s="35"/>
      <c r="AD256" s="35"/>
      <c r="AE256" s="35"/>
      <c r="AT256" s="18" t="s">
        <v>145</v>
      </c>
      <c r="AU256" s="18" t="s">
        <v>143</v>
      </c>
    </row>
    <row r="257" spans="1:65" s="2" customFormat="1" ht="24.2" customHeight="1">
      <c r="A257" s="35"/>
      <c r="B257" s="36"/>
      <c r="C257" s="220" t="s">
        <v>376</v>
      </c>
      <c r="D257" s="220" t="s">
        <v>187</v>
      </c>
      <c r="E257" s="221" t="s">
        <v>377</v>
      </c>
      <c r="F257" s="222" t="s">
        <v>378</v>
      </c>
      <c r="G257" s="223" t="s">
        <v>285</v>
      </c>
      <c r="H257" s="224">
        <v>542.78700000000003</v>
      </c>
      <c r="I257" s="225"/>
      <c r="J257" s="226">
        <f>ROUND(I257*H257,0)</f>
        <v>0</v>
      </c>
      <c r="K257" s="222" t="s">
        <v>141</v>
      </c>
      <c r="L257" s="227"/>
      <c r="M257" s="228" t="s">
        <v>21</v>
      </c>
      <c r="N257" s="229" t="s">
        <v>50</v>
      </c>
      <c r="O257" s="65"/>
      <c r="P257" s="179">
        <f>O257*H257</f>
        <v>0</v>
      </c>
      <c r="Q257" s="179">
        <v>4.0000000000000003E-5</v>
      </c>
      <c r="R257" s="179">
        <f>Q257*H257</f>
        <v>2.1711480000000002E-2</v>
      </c>
      <c r="S257" s="179">
        <v>0</v>
      </c>
      <c r="T257" s="180">
        <f>S257*H257</f>
        <v>0</v>
      </c>
      <c r="U257" s="35"/>
      <c r="V257" s="35"/>
      <c r="W257" s="35"/>
      <c r="X257" s="35"/>
      <c r="Y257" s="35"/>
      <c r="Z257" s="35"/>
      <c r="AA257" s="35"/>
      <c r="AB257" s="35"/>
      <c r="AC257" s="35"/>
      <c r="AD257" s="35"/>
      <c r="AE257" s="35"/>
      <c r="AR257" s="181" t="s">
        <v>186</v>
      </c>
      <c r="AT257" s="181" t="s">
        <v>187</v>
      </c>
      <c r="AU257" s="181" t="s">
        <v>143</v>
      </c>
      <c r="AY257" s="18" t="s">
        <v>135</v>
      </c>
      <c r="BE257" s="182">
        <f>IF(N257="základní",J257,0)</f>
        <v>0</v>
      </c>
      <c r="BF257" s="182">
        <f>IF(N257="snížená",J257,0)</f>
        <v>0</v>
      </c>
      <c r="BG257" s="182">
        <f>IF(N257="zákl. přenesená",J257,0)</f>
        <v>0</v>
      </c>
      <c r="BH257" s="182">
        <f>IF(N257="sníž. přenesená",J257,0)</f>
        <v>0</v>
      </c>
      <c r="BI257" s="182">
        <f>IF(N257="nulová",J257,0)</f>
        <v>0</v>
      </c>
      <c r="BJ257" s="18" t="s">
        <v>143</v>
      </c>
      <c r="BK257" s="182">
        <f>ROUND(I257*H257,0)</f>
        <v>0</v>
      </c>
      <c r="BL257" s="18" t="s">
        <v>142</v>
      </c>
      <c r="BM257" s="181" t="s">
        <v>379</v>
      </c>
    </row>
    <row r="258" spans="1:65" s="14" customFormat="1" ht="22.5">
      <c r="B258" s="198"/>
      <c r="C258" s="199"/>
      <c r="D258" s="183" t="s">
        <v>147</v>
      </c>
      <c r="E258" s="200" t="s">
        <v>21</v>
      </c>
      <c r="F258" s="201" t="s">
        <v>350</v>
      </c>
      <c r="G258" s="199"/>
      <c r="H258" s="202">
        <v>86.6</v>
      </c>
      <c r="I258" s="203"/>
      <c r="J258" s="199"/>
      <c r="K258" s="199"/>
      <c r="L258" s="204"/>
      <c r="M258" s="205"/>
      <c r="N258" s="206"/>
      <c r="O258" s="206"/>
      <c r="P258" s="206"/>
      <c r="Q258" s="206"/>
      <c r="R258" s="206"/>
      <c r="S258" s="206"/>
      <c r="T258" s="207"/>
      <c r="AT258" s="208" t="s">
        <v>147</v>
      </c>
      <c r="AU258" s="208" t="s">
        <v>143</v>
      </c>
      <c r="AV258" s="14" t="s">
        <v>143</v>
      </c>
      <c r="AW258" s="14" t="s">
        <v>38</v>
      </c>
      <c r="AX258" s="14" t="s">
        <v>78</v>
      </c>
      <c r="AY258" s="208" t="s">
        <v>135</v>
      </c>
    </row>
    <row r="259" spans="1:65" s="14" customFormat="1" ht="22.5">
      <c r="B259" s="198"/>
      <c r="C259" s="199"/>
      <c r="D259" s="183" t="s">
        <v>147</v>
      </c>
      <c r="E259" s="200" t="s">
        <v>21</v>
      </c>
      <c r="F259" s="201" t="s">
        <v>351</v>
      </c>
      <c r="G259" s="199"/>
      <c r="H259" s="202">
        <v>182.24</v>
      </c>
      <c r="I259" s="203"/>
      <c r="J259" s="199"/>
      <c r="K259" s="199"/>
      <c r="L259" s="204"/>
      <c r="M259" s="205"/>
      <c r="N259" s="206"/>
      <c r="O259" s="206"/>
      <c r="P259" s="206"/>
      <c r="Q259" s="206"/>
      <c r="R259" s="206"/>
      <c r="S259" s="206"/>
      <c r="T259" s="207"/>
      <c r="AT259" s="208" t="s">
        <v>147</v>
      </c>
      <c r="AU259" s="208" t="s">
        <v>143</v>
      </c>
      <c r="AV259" s="14" t="s">
        <v>143</v>
      </c>
      <c r="AW259" s="14" t="s">
        <v>38</v>
      </c>
      <c r="AX259" s="14" t="s">
        <v>78</v>
      </c>
      <c r="AY259" s="208" t="s">
        <v>135</v>
      </c>
    </row>
    <row r="260" spans="1:65" s="14" customFormat="1" ht="22.5">
      <c r="B260" s="198"/>
      <c r="C260" s="199"/>
      <c r="D260" s="183" t="s">
        <v>147</v>
      </c>
      <c r="E260" s="200" t="s">
        <v>21</v>
      </c>
      <c r="F260" s="201" t="s">
        <v>352</v>
      </c>
      <c r="G260" s="199"/>
      <c r="H260" s="202">
        <v>60.94</v>
      </c>
      <c r="I260" s="203"/>
      <c r="J260" s="199"/>
      <c r="K260" s="199"/>
      <c r="L260" s="204"/>
      <c r="M260" s="205"/>
      <c r="N260" s="206"/>
      <c r="O260" s="206"/>
      <c r="P260" s="206"/>
      <c r="Q260" s="206"/>
      <c r="R260" s="206"/>
      <c r="S260" s="206"/>
      <c r="T260" s="207"/>
      <c r="AT260" s="208" t="s">
        <v>147</v>
      </c>
      <c r="AU260" s="208" t="s">
        <v>143</v>
      </c>
      <c r="AV260" s="14" t="s">
        <v>143</v>
      </c>
      <c r="AW260" s="14" t="s">
        <v>38</v>
      </c>
      <c r="AX260" s="14" t="s">
        <v>78</v>
      </c>
      <c r="AY260" s="208" t="s">
        <v>135</v>
      </c>
    </row>
    <row r="261" spans="1:65" s="14" customFormat="1">
      <c r="B261" s="198"/>
      <c r="C261" s="199"/>
      <c r="D261" s="183" t="s">
        <v>147</v>
      </c>
      <c r="E261" s="200" t="s">
        <v>21</v>
      </c>
      <c r="F261" s="201" t="s">
        <v>353</v>
      </c>
      <c r="G261" s="199"/>
      <c r="H261" s="202">
        <v>11.48</v>
      </c>
      <c r="I261" s="203"/>
      <c r="J261" s="199"/>
      <c r="K261" s="199"/>
      <c r="L261" s="204"/>
      <c r="M261" s="205"/>
      <c r="N261" s="206"/>
      <c r="O261" s="206"/>
      <c r="P261" s="206"/>
      <c r="Q261" s="206"/>
      <c r="R261" s="206"/>
      <c r="S261" s="206"/>
      <c r="T261" s="207"/>
      <c r="AT261" s="208" t="s">
        <v>147</v>
      </c>
      <c r="AU261" s="208" t="s">
        <v>143</v>
      </c>
      <c r="AV261" s="14" t="s">
        <v>143</v>
      </c>
      <c r="AW261" s="14" t="s">
        <v>38</v>
      </c>
      <c r="AX261" s="14" t="s">
        <v>78</v>
      </c>
      <c r="AY261" s="208" t="s">
        <v>135</v>
      </c>
    </row>
    <row r="262" spans="1:65" s="14" customFormat="1">
      <c r="B262" s="198"/>
      <c r="C262" s="199"/>
      <c r="D262" s="183" t="s">
        <v>147</v>
      </c>
      <c r="E262" s="200" t="s">
        <v>21</v>
      </c>
      <c r="F262" s="201" t="s">
        <v>354</v>
      </c>
      <c r="G262" s="199"/>
      <c r="H262" s="202">
        <v>65.66</v>
      </c>
      <c r="I262" s="203"/>
      <c r="J262" s="199"/>
      <c r="K262" s="199"/>
      <c r="L262" s="204"/>
      <c r="M262" s="205"/>
      <c r="N262" s="206"/>
      <c r="O262" s="206"/>
      <c r="P262" s="206"/>
      <c r="Q262" s="206"/>
      <c r="R262" s="206"/>
      <c r="S262" s="206"/>
      <c r="T262" s="207"/>
      <c r="AT262" s="208" t="s">
        <v>147</v>
      </c>
      <c r="AU262" s="208" t="s">
        <v>143</v>
      </c>
      <c r="AV262" s="14" t="s">
        <v>143</v>
      </c>
      <c r="AW262" s="14" t="s">
        <v>38</v>
      </c>
      <c r="AX262" s="14" t="s">
        <v>78</v>
      </c>
      <c r="AY262" s="208" t="s">
        <v>135</v>
      </c>
    </row>
    <row r="263" spans="1:65" s="14" customFormat="1">
      <c r="B263" s="198"/>
      <c r="C263" s="199"/>
      <c r="D263" s="183" t="s">
        <v>147</v>
      </c>
      <c r="E263" s="200" t="s">
        <v>21</v>
      </c>
      <c r="F263" s="201" t="s">
        <v>355</v>
      </c>
      <c r="G263" s="199"/>
      <c r="H263" s="202">
        <v>7.02</v>
      </c>
      <c r="I263" s="203"/>
      <c r="J263" s="199"/>
      <c r="K263" s="199"/>
      <c r="L263" s="204"/>
      <c r="M263" s="205"/>
      <c r="N263" s="206"/>
      <c r="O263" s="206"/>
      <c r="P263" s="206"/>
      <c r="Q263" s="206"/>
      <c r="R263" s="206"/>
      <c r="S263" s="206"/>
      <c r="T263" s="207"/>
      <c r="AT263" s="208" t="s">
        <v>147</v>
      </c>
      <c r="AU263" s="208" t="s">
        <v>143</v>
      </c>
      <c r="AV263" s="14" t="s">
        <v>143</v>
      </c>
      <c r="AW263" s="14" t="s">
        <v>38</v>
      </c>
      <c r="AX263" s="14" t="s">
        <v>78</v>
      </c>
      <c r="AY263" s="208" t="s">
        <v>135</v>
      </c>
    </row>
    <row r="264" spans="1:65" s="14" customFormat="1">
      <c r="B264" s="198"/>
      <c r="C264" s="199"/>
      <c r="D264" s="183" t="s">
        <v>147</v>
      </c>
      <c r="E264" s="200" t="s">
        <v>21</v>
      </c>
      <c r="F264" s="201" t="s">
        <v>356</v>
      </c>
      <c r="G264" s="199"/>
      <c r="H264" s="202">
        <v>9.7799999999999994</v>
      </c>
      <c r="I264" s="203"/>
      <c r="J264" s="199"/>
      <c r="K264" s="199"/>
      <c r="L264" s="204"/>
      <c r="M264" s="205"/>
      <c r="N264" s="206"/>
      <c r="O264" s="206"/>
      <c r="P264" s="206"/>
      <c r="Q264" s="206"/>
      <c r="R264" s="206"/>
      <c r="S264" s="206"/>
      <c r="T264" s="207"/>
      <c r="AT264" s="208" t="s">
        <v>147</v>
      </c>
      <c r="AU264" s="208" t="s">
        <v>143</v>
      </c>
      <c r="AV264" s="14" t="s">
        <v>143</v>
      </c>
      <c r="AW264" s="14" t="s">
        <v>38</v>
      </c>
      <c r="AX264" s="14" t="s">
        <v>78</v>
      </c>
      <c r="AY264" s="208" t="s">
        <v>135</v>
      </c>
    </row>
    <row r="265" spans="1:65" s="14" customFormat="1" ht="22.5">
      <c r="B265" s="198"/>
      <c r="C265" s="199"/>
      <c r="D265" s="183" t="s">
        <v>147</v>
      </c>
      <c r="E265" s="200" t="s">
        <v>21</v>
      </c>
      <c r="F265" s="201" t="s">
        <v>357</v>
      </c>
      <c r="G265" s="199"/>
      <c r="H265" s="202">
        <v>93.22</v>
      </c>
      <c r="I265" s="203"/>
      <c r="J265" s="199"/>
      <c r="K265" s="199"/>
      <c r="L265" s="204"/>
      <c r="M265" s="205"/>
      <c r="N265" s="206"/>
      <c r="O265" s="206"/>
      <c r="P265" s="206"/>
      <c r="Q265" s="206"/>
      <c r="R265" s="206"/>
      <c r="S265" s="206"/>
      <c r="T265" s="207"/>
      <c r="AT265" s="208" t="s">
        <v>147</v>
      </c>
      <c r="AU265" s="208" t="s">
        <v>143</v>
      </c>
      <c r="AV265" s="14" t="s">
        <v>143</v>
      </c>
      <c r="AW265" s="14" t="s">
        <v>38</v>
      </c>
      <c r="AX265" s="14" t="s">
        <v>78</v>
      </c>
      <c r="AY265" s="208" t="s">
        <v>135</v>
      </c>
    </row>
    <row r="266" spans="1:65" s="15" customFormat="1">
      <c r="B266" s="209"/>
      <c r="C266" s="210"/>
      <c r="D266" s="183" t="s">
        <v>147</v>
      </c>
      <c r="E266" s="211" t="s">
        <v>21</v>
      </c>
      <c r="F266" s="212" t="s">
        <v>151</v>
      </c>
      <c r="G266" s="210"/>
      <c r="H266" s="213">
        <v>516.94000000000005</v>
      </c>
      <c r="I266" s="214"/>
      <c r="J266" s="210"/>
      <c r="K266" s="210"/>
      <c r="L266" s="215"/>
      <c r="M266" s="216"/>
      <c r="N266" s="217"/>
      <c r="O266" s="217"/>
      <c r="P266" s="217"/>
      <c r="Q266" s="217"/>
      <c r="R266" s="217"/>
      <c r="S266" s="217"/>
      <c r="T266" s="218"/>
      <c r="AT266" s="219" t="s">
        <v>147</v>
      </c>
      <c r="AU266" s="219" t="s">
        <v>143</v>
      </c>
      <c r="AV266" s="15" t="s">
        <v>142</v>
      </c>
      <c r="AW266" s="15" t="s">
        <v>38</v>
      </c>
      <c r="AX266" s="15" t="s">
        <v>8</v>
      </c>
      <c r="AY266" s="219" t="s">
        <v>135</v>
      </c>
    </row>
    <row r="267" spans="1:65" s="14" customFormat="1">
      <c r="B267" s="198"/>
      <c r="C267" s="199"/>
      <c r="D267" s="183" t="s">
        <v>147</v>
      </c>
      <c r="E267" s="199"/>
      <c r="F267" s="201" t="s">
        <v>380</v>
      </c>
      <c r="G267" s="199"/>
      <c r="H267" s="202">
        <v>542.78700000000003</v>
      </c>
      <c r="I267" s="203"/>
      <c r="J267" s="199"/>
      <c r="K267" s="199"/>
      <c r="L267" s="204"/>
      <c r="M267" s="205"/>
      <c r="N267" s="206"/>
      <c r="O267" s="206"/>
      <c r="P267" s="206"/>
      <c r="Q267" s="206"/>
      <c r="R267" s="206"/>
      <c r="S267" s="206"/>
      <c r="T267" s="207"/>
      <c r="AT267" s="208" t="s">
        <v>147</v>
      </c>
      <c r="AU267" s="208" t="s">
        <v>143</v>
      </c>
      <c r="AV267" s="14" t="s">
        <v>143</v>
      </c>
      <c r="AW267" s="14" t="s">
        <v>4</v>
      </c>
      <c r="AX267" s="14" t="s">
        <v>8</v>
      </c>
      <c r="AY267" s="208" t="s">
        <v>135</v>
      </c>
    </row>
    <row r="268" spans="1:65" s="2" customFormat="1" ht="24.2" customHeight="1">
      <c r="A268" s="35"/>
      <c r="B268" s="36"/>
      <c r="C268" s="220" t="s">
        <v>381</v>
      </c>
      <c r="D268" s="220" t="s">
        <v>187</v>
      </c>
      <c r="E268" s="221" t="s">
        <v>382</v>
      </c>
      <c r="F268" s="222" t="s">
        <v>383</v>
      </c>
      <c r="G268" s="223" t="s">
        <v>285</v>
      </c>
      <c r="H268" s="224">
        <v>676.92499999999995</v>
      </c>
      <c r="I268" s="225"/>
      <c r="J268" s="226">
        <f>ROUND(I268*H268,0)</f>
        <v>0</v>
      </c>
      <c r="K268" s="222" t="s">
        <v>141</v>
      </c>
      <c r="L268" s="227"/>
      <c r="M268" s="228" t="s">
        <v>21</v>
      </c>
      <c r="N268" s="229" t="s">
        <v>50</v>
      </c>
      <c r="O268" s="65"/>
      <c r="P268" s="179">
        <f>O268*H268</f>
        <v>0</v>
      </c>
      <c r="Q268" s="179">
        <v>1.1E-4</v>
      </c>
      <c r="R268" s="179">
        <f>Q268*H268</f>
        <v>7.4461749999999993E-2</v>
      </c>
      <c r="S268" s="179">
        <v>0</v>
      </c>
      <c r="T268" s="180">
        <f>S268*H268</f>
        <v>0</v>
      </c>
      <c r="U268" s="35"/>
      <c r="V268" s="35"/>
      <c r="W268" s="35"/>
      <c r="X268" s="35"/>
      <c r="Y268" s="35"/>
      <c r="Z268" s="35"/>
      <c r="AA268" s="35"/>
      <c r="AB268" s="35"/>
      <c r="AC268" s="35"/>
      <c r="AD268" s="35"/>
      <c r="AE268" s="35"/>
      <c r="AR268" s="181" t="s">
        <v>186</v>
      </c>
      <c r="AT268" s="181" t="s">
        <v>187</v>
      </c>
      <c r="AU268" s="181" t="s">
        <v>143</v>
      </c>
      <c r="AY268" s="18" t="s">
        <v>135</v>
      </c>
      <c r="BE268" s="182">
        <f>IF(N268="základní",J268,0)</f>
        <v>0</v>
      </c>
      <c r="BF268" s="182">
        <f>IF(N268="snížená",J268,0)</f>
        <v>0</v>
      </c>
      <c r="BG268" s="182">
        <f>IF(N268="zákl. přenesená",J268,0)</f>
        <v>0</v>
      </c>
      <c r="BH268" s="182">
        <f>IF(N268="sníž. přenesená",J268,0)</f>
        <v>0</v>
      </c>
      <c r="BI268" s="182">
        <f>IF(N268="nulová",J268,0)</f>
        <v>0</v>
      </c>
      <c r="BJ268" s="18" t="s">
        <v>143</v>
      </c>
      <c r="BK268" s="182">
        <f>ROUND(I268*H268,0)</f>
        <v>0</v>
      </c>
      <c r="BL268" s="18" t="s">
        <v>142</v>
      </c>
      <c r="BM268" s="181" t="s">
        <v>384</v>
      </c>
    </row>
    <row r="269" spans="1:65" s="13" customFormat="1">
      <c r="B269" s="188"/>
      <c r="C269" s="189"/>
      <c r="D269" s="183" t="s">
        <v>147</v>
      </c>
      <c r="E269" s="190" t="s">
        <v>21</v>
      </c>
      <c r="F269" s="191" t="s">
        <v>385</v>
      </c>
      <c r="G269" s="189"/>
      <c r="H269" s="190" t="s">
        <v>21</v>
      </c>
      <c r="I269" s="192"/>
      <c r="J269" s="189"/>
      <c r="K269" s="189"/>
      <c r="L269" s="193"/>
      <c r="M269" s="194"/>
      <c r="N269" s="195"/>
      <c r="O269" s="195"/>
      <c r="P269" s="195"/>
      <c r="Q269" s="195"/>
      <c r="R269" s="195"/>
      <c r="S269" s="195"/>
      <c r="T269" s="196"/>
      <c r="AT269" s="197" t="s">
        <v>147</v>
      </c>
      <c r="AU269" s="197" t="s">
        <v>143</v>
      </c>
      <c r="AV269" s="13" t="s">
        <v>8</v>
      </c>
      <c r="AW269" s="13" t="s">
        <v>38</v>
      </c>
      <c r="AX269" s="13" t="s">
        <v>78</v>
      </c>
      <c r="AY269" s="197" t="s">
        <v>135</v>
      </c>
    </row>
    <row r="270" spans="1:65" s="14" customFormat="1" ht="22.5">
      <c r="B270" s="198"/>
      <c r="C270" s="199"/>
      <c r="D270" s="183" t="s">
        <v>147</v>
      </c>
      <c r="E270" s="200" t="s">
        <v>21</v>
      </c>
      <c r="F270" s="201" t="s">
        <v>350</v>
      </c>
      <c r="G270" s="199"/>
      <c r="H270" s="202">
        <v>86.6</v>
      </c>
      <c r="I270" s="203"/>
      <c r="J270" s="199"/>
      <c r="K270" s="199"/>
      <c r="L270" s="204"/>
      <c r="M270" s="205"/>
      <c r="N270" s="206"/>
      <c r="O270" s="206"/>
      <c r="P270" s="206"/>
      <c r="Q270" s="206"/>
      <c r="R270" s="206"/>
      <c r="S270" s="206"/>
      <c r="T270" s="207"/>
      <c r="AT270" s="208" t="s">
        <v>147</v>
      </c>
      <c r="AU270" s="208" t="s">
        <v>143</v>
      </c>
      <c r="AV270" s="14" t="s">
        <v>143</v>
      </c>
      <c r="AW270" s="14" t="s">
        <v>38</v>
      </c>
      <c r="AX270" s="14" t="s">
        <v>78</v>
      </c>
      <c r="AY270" s="208" t="s">
        <v>135</v>
      </c>
    </row>
    <row r="271" spans="1:65" s="14" customFormat="1" ht="22.5">
      <c r="B271" s="198"/>
      <c r="C271" s="199"/>
      <c r="D271" s="183" t="s">
        <v>147</v>
      </c>
      <c r="E271" s="200" t="s">
        <v>21</v>
      </c>
      <c r="F271" s="201" t="s">
        <v>351</v>
      </c>
      <c r="G271" s="199"/>
      <c r="H271" s="202">
        <v>182.24</v>
      </c>
      <c r="I271" s="203"/>
      <c r="J271" s="199"/>
      <c r="K271" s="199"/>
      <c r="L271" s="204"/>
      <c r="M271" s="205"/>
      <c r="N271" s="206"/>
      <c r="O271" s="206"/>
      <c r="P271" s="206"/>
      <c r="Q271" s="206"/>
      <c r="R271" s="206"/>
      <c r="S271" s="206"/>
      <c r="T271" s="207"/>
      <c r="AT271" s="208" t="s">
        <v>147</v>
      </c>
      <c r="AU271" s="208" t="s">
        <v>143</v>
      </c>
      <c r="AV271" s="14" t="s">
        <v>143</v>
      </c>
      <c r="AW271" s="14" t="s">
        <v>38</v>
      </c>
      <c r="AX271" s="14" t="s">
        <v>78</v>
      </c>
      <c r="AY271" s="208" t="s">
        <v>135</v>
      </c>
    </row>
    <row r="272" spans="1:65" s="14" customFormat="1" ht="22.5">
      <c r="B272" s="198"/>
      <c r="C272" s="199"/>
      <c r="D272" s="183" t="s">
        <v>147</v>
      </c>
      <c r="E272" s="200" t="s">
        <v>21</v>
      </c>
      <c r="F272" s="201" t="s">
        <v>352</v>
      </c>
      <c r="G272" s="199"/>
      <c r="H272" s="202">
        <v>60.94</v>
      </c>
      <c r="I272" s="203"/>
      <c r="J272" s="199"/>
      <c r="K272" s="199"/>
      <c r="L272" s="204"/>
      <c r="M272" s="205"/>
      <c r="N272" s="206"/>
      <c r="O272" s="206"/>
      <c r="P272" s="206"/>
      <c r="Q272" s="206"/>
      <c r="R272" s="206"/>
      <c r="S272" s="206"/>
      <c r="T272" s="207"/>
      <c r="AT272" s="208" t="s">
        <v>147</v>
      </c>
      <c r="AU272" s="208" t="s">
        <v>143</v>
      </c>
      <c r="AV272" s="14" t="s">
        <v>143</v>
      </c>
      <c r="AW272" s="14" t="s">
        <v>38</v>
      </c>
      <c r="AX272" s="14" t="s">
        <v>78</v>
      </c>
      <c r="AY272" s="208" t="s">
        <v>135</v>
      </c>
    </row>
    <row r="273" spans="1:65" s="14" customFormat="1">
      <c r="B273" s="198"/>
      <c r="C273" s="199"/>
      <c r="D273" s="183" t="s">
        <v>147</v>
      </c>
      <c r="E273" s="200" t="s">
        <v>21</v>
      </c>
      <c r="F273" s="201" t="s">
        <v>353</v>
      </c>
      <c r="G273" s="199"/>
      <c r="H273" s="202">
        <v>11.48</v>
      </c>
      <c r="I273" s="203"/>
      <c r="J273" s="199"/>
      <c r="K273" s="199"/>
      <c r="L273" s="204"/>
      <c r="M273" s="205"/>
      <c r="N273" s="206"/>
      <c r="O273" s="206"/>
      <c r="P273" s="206"/>
      <c r="Q273" s="206"/>
      <c r="R273" s="206"/>
      <c r="S273" s="206"/>
      <c r="T273" s="207"/>
      <c r="AT273" s="208" t="s">
        <v>147</v>
      </c>
      <c r="AU273" s="208" t="s">
        <v>143</v>
      </c>
      <c r="AV273" s="14" t="s">
        <v>143</v>
      </c>
      <c r="AW273" s="14" t="s">
        <v>38</v>
      </c>
      <c r="AX273" s="14" t="s">
        <v>78</v>
      </c>
      <c r="AY273" s="208" t="s">
        <v>135</v>
      </c>
    </row>
    <row r="274" spans="1:65" s="14" customFormat="1">
      <c r="B274" s="198"/>
      <c r="C274" s="199"/>
      <c r="D274" s="183" t="s">
        <v>147</v>
      </c>
      <c r="E274" s="200" t="s">
        <v>21</v>
      </c>
      <c r="F274" s="201" t="s">
        <v>354</v>
      </c>
      <c r="G274" s="199"/>
      <c r="H274" s="202">
        <v>65.66</v>
      </c>
      <c r="I274" s="203"/>
      <c r="J274" s="199"/>
      <c r="K274" s="199"/>
      <c r="L274" s="204"/>
      <c r="M274" s="205"/>
      <c r="N274" s="206"/>
      <c r="O274" s="206"/>
      <c r="P274" s="206"/>
      <c r="Q274" s="206"/>
      <c r="R274" s="206"/>
      <c r="S274" s="206"/>
      <c r="T274" s="207"/>
      <c r="AT274" s="208" t="s">
        <v>147</v>
      </c>
      <c r="AU274" s="208" t="s">
        <v>143</v>
      </c>
      <c r="AV274" s="14" t="s">
        <v>143</v>
      </c>
      <c r="AW274" s="14" t="s">
        <v>38</v>
      </c>
      <c r="AX274" s="14" t="s">
        <v>78</v>
      </c>
      <c r="AY274" s="208" t="s">
        <v>135</v>
      </c>
    </row>
    <row r="275" spans="1:65" s="14" customFormat="1">
      <c r="B275" s="198"/>
      <c r="C275" s="199"/>
      <c r="D275" s="183" t="s">
        <v>147</v>
      </c>
      <c r="E275" s="200" t="s">
        <v>21</v>
      </c>
      <c r="F275" s="201" t="s">
        <v>355</v>
      </c>
      <c r="G275" s="199"/>
      <c r="H275" s="202">
        <v>7.02</v>
      </c>
      <c r="I275" s="203"/>
      <c r="J275" s="199"/>
      <c r="K275" s="199"/>
      <c r="L275" s="204"/>
      <c r="M275" s="205"/>
      <c r="N275" s="206"/>
      <c r="O275" s="206"/>
      <c r="P275" s="206"/>
      <c r="Q275" s="206"/>
      <c r="R275" s="206"/>
      <c r="S275" s="206"/>
      <c r="T275" s="207"/>
      <c r="AT275" s="208" t="s">
        <v>147</v>
      </c>
      <c r="AU275" s="208" t="s">
        <v>143</v>
      </c>
      <c r="AV275" s="14" t="s">
        <v>143</v>
      </c>
      <c r="AW275" s="14" t="s">
        <v>38</v>
      </c>
      <c r="AX275" s="14" t="s">
        <v>78</v>
      </c>
      <c r="AY275" s="208" t="s">
        <v>135</v>
      </c>
    </row>
    <row r="276" spans="1:65" s="14" customFormat="1">
      <c r="B276" s="198"/>
      <c r="C276" s="199"/>
      <c r="D276" s="183" t="s">
        <v>147</v>
      </c>
      <c r="E276" s="200" t="s">
        <v>21</v>
      </c>
      <c r="F276" s="201" t="s">
        <v>356</v>
      </c>
      <c r="G276" s="199"/>
      <c r="H276" s="202">
        <v>9.7799999999999994</v>
      </c>
      <c r="I276" s="203"/>
      <c r="J276" s="199"/>
      <c r="K276" s="199"/>
      <c r="L276" s="204"/>
      <c r="M276" s="205"/>
      <c r="N276" s="206"/>
      <c r="O276" s="206"/>
      <c r="P276" s="206"/>
      <c r="Q276" s="206"/>
      <c r="R276" s="206"/>
      <c r="S276" s="206"/>
      <c r="T276" s="207"/>
      <c r="AT276" s="208" t="s">
        <v>147</v>
      </c>
      <c r="AU276" s="208" t="s">
        <v>143</v>
      </c>
      <c r="AV276" s="14" t="s">
        <v>143</v>
      </c>
      <c r="AW276" s="14" t="s">
        <v>38</v>
      </c>
      <c r="AX276" s="14" t="s">
        <v>78</v>
      </c>
      <c r="AY276" s="208" t="s">
        <v>135</v>
      </c>
    </row>
    <row r="277" spans="1:65" s="14" customFormat="1" ht="22.5">
      <c r="B277" s="198"/>
      <c r="C277" s="199"/>
      <c r="D277" s="183" t="s">
        <v>147</v>
      </c>
      <c r="E277" s="200" t="s">
        <v>21</v>
      </c>
      <c r="F277" s="201" t="s">
        <v>357</v>
      </c>
      <c r="G277" s="199"/>
      <c r="H277" s="202">
        <v>93.22</v>
      </c>
      <c r="I277" s="203"/>
      <c r="J277" s="199"/>
      <c r="K277" s="199"/>
      <c r="L277" s="204"/>
      <c r="M277" s="205"/>
      <c r="N277" s="206"/>
      <c r="O277" s="206"/>
      <c r="P277" s="206"/>
      <c r="Q277" s="206"/>
      <c r="R277" s="206"/>
      <c r="S277" s="206"/>
      <c r="T277" s="207"/>
      <c r="AT277" s="208" t="s">
        <v>147</v>
      </c>
      <c r="AU277" s="208" t="s">
        <v>143</v>
      </c>
      <c r="AV277" s="14" t="s">
        <v>143</v>
      </c>
      <c r="AW277" s="14" t="s">
        <v>38</v>
      </c>
      <c r="AX277" s="14" t="s">
        <v>78</v>
      </c>
      <c r="AY277" s="208" t="s">
        <v>135</v>
      </c>
    </row>
    <row r="278" spans="1:65" s="14" customFormat="1">
      <c r="B278" s="198"/>
      <c r="C278" s="199"/>
      <c r="D278" s="183" t="s">
        <v>147</v>
      </c>
      <c r="E278" s="200" t="s">
        <v>21</v>
      </c>
      <c r="F278" s="201" t="s">
        <v>386</v>
      </c>
      <c r="G278" s="199"/>
      <c r="H278" s="202">
        <v>14.25</v>
      </c>
      <c r="I278" s="203"/>
      <c r="J278" s="199"/>
      <c r="K278" s="199"/>
      <c r="L278" s="204"/>
      <c r="M278" s="205"/>
      <c r="N278" s="206"/>
      <c r="O278" s="206"/>
      <c r="P278" s="206"/>
      <c r="Q278" s="206"/>
      <c r="R278" s="206"/>
      <c r="S278" s="206"/>
      <c r="T278" s="207"/>
      <c r="AT278" s="208" t="s">
        <v>147</v>
      </c>
      <c r="AU278" s="208" t="s">
        <v>143</v>
      </c>
      <c r="AV278" s="14" t="s">
        <v>143</v>
      </c>
      <c r="AW278" s="14" t="s">
        <v>38</v>
      </c>
      <c r="AX278" s="14" t="s">
        <v>78</v>
      </c>
      <c r="AY278" s="208" t="s">
        <v>135</v>
      </c>
    </row>
    <row r="279" spans="1:65" s="14" customFormat="1" ht="22.5">
      <c r="B279" s="198"/>
      <c r="C279" s="199"/>
      <c r="D279" s="183" t="s">
        <v>147</v>
      </c>
      <c r="E279" s="200" t="s">
        <v>21</v>
      </c>
      <c r="F279" s="201" t="s">
        <v>387</v>
      </c>
      <c r="G279" s="199"/>
      <c r="H279" s="202">
        <v>113.5</v>
      </c>
      <c r="I279" s="203"/>
      <c r="J279" s="199"/>
      <c r="K279" s="199"/>
      <c r="L279" s="204"/>
      <c r="M279" s="205"/>
      <c r="N279" s="206"/>
      <c r="O279" s="206"/>
      <c r="P279" s="206"/>
      <c r="Q279" s="206"/>
      <c r="R279" s="206"/>
      <c r="S279" s="206"/>
      <c r="T279" s="207"/>
      <c r="AT279" s="208" t="s">
        <v>147</v>
      </c>
      <c r="AU279" s="208" t="s">
        <v>143</v>
      </c>
      <c r="AV279" s="14" t="s">
        <v>143</v>
      </c>
      <c r="AW279" s="14" t="s">
        <v>38</v>
      </c>
      <c r="AX279" s="14" t="s">
        <v>78</v>
      </c>
      <c r="AY279" s="208" t="s">
        <v>135</v>
      </c>
    </row>
    <row r="280" spans="1:65" s="15" customFormat="1">
      <c r="B280" s="209"/>
      <c r="C280" s="210"/>
      <c r="D280" s="183" t="s">
        <v>147</v>
      </c>
      <c r="E280" s="211" t="s">
        <v>21</v>
      </c>
      <c r="F280" s="212" t="s">
        <v>151</v>
      </c>
      <c r="G280" s="210"/>
      <c r="H280" s="213">
        <v>644.69000000000005</v>
      </c>
      <c r="I280" s="214"/>
      <c r="J280" s="210"/>
      <c r="K280" s="210"/>
      <c r="L280" s="215"/>
      <c r="M280" s="216"/>
      <c r="N280" s="217"/>
      <c r="O280" s="217"/>
      <c r="P280" s="217"/>
      <c r="Q280" s="217"/>
      <c r="R280" s="217"/>
      <c r="S280" s="217"/>
      <c r="T280" s="218"/>
      <c r="AT280" s="219" t="s">
        <v>147</v>
      </c>
      <c r="AU280" s="219" t="s">
        <v>143</v>
      </c>
      <c r="AV280" s="15" t="s">
        <v>142</v>
      </c>
      <c r="AW280" s="15" t="s">
        <v>38</v>
      </c>
      <c r="AX280" s="15" t="s">
        <v>8</v>
      </c>
      <c r="AY280" s="219" t="s">
        <v>135</v>
      </c>
    </row>
    <row r="281" spans="1:65" s="14" customFormat="1">
      <c r="B281" s="198"/>
      <c r="C281" s="199"/>
      <c r="D281" s="183" t="s">
        <v>147</v>
      </c>
      <c r="E281" s="199"/>
      <c r="F281" s="201" t="s">
        <v>388</v>
      </c>
      <c r="G281" s="199"/>
      <c r="H281" s="202">
        <v>676.92499999999995</v>
      </c>
      <c r="I281" s="203"/>
      <c r="J281" s="199"/>
      <c r="K281" s="199"/>
      <c r="L281" s="204"/>
      <c r="M281" s="205"/>
      <c r="N281" s="206"/>
      <c r="O281" s="206"/>
      <c r="P281" s="206"/>
      <c r="Q281" s="206"/>
      <c r="R281" s="206"/>
      <c r="S281" s="206"/>
      <c r="T281" s="207"/>
      <c r="AT281" s="208" t="s">
        <v>147</v>
      </c>
      <c r="AU281" s="208" t="s">
        <v>143</v>
      </c>
      <c r="AV281" s="14" t="s">
        <v>143</v>
      </c>
      <c r="AW281" s="14" t="s">
        <v>4</v>
      </c>
      <c r="AX281" s="14" t="s">
        <v>8</v>
      </c>
      <c r="AY281" s="208" t="s">
        <v>135</v>
      </c>
    </row>
    <row r="282" spans="1:65" s="2" customFormat="1" ht="24.2" customHeight="1">
      <c r="A282" s="35"/>
      <c r="B282" s="36"/>
      <c r="C282" s="220" t="s">
        <v>389</v>
      </c>
      <c r="D282" s="220" t="s">
        <v>187</v>
      </c>
      <c r="E282" s="221" t="s">
        <v>390</v>
      </c>
      <c r="F282" s="222" t="s">
        <v>391</v>
      </c>
      <c r="G282" s="223" t="s">
        <v>285</v>
      </c>
      <c r="H282" s="224">
        <v>165.16499999999999</v>
      </c>
      <c r="I282" s="225"/>
      <c r="J282" s="226">
        <f>ROUND(I282*H282,0)</f>
        <v>0</v>
      </c>
      <c r="K282" s="222" t="s">
        <v>141</v>
      </c>
      <c r="L282" s="227"/>
      <c r="M282" s="228" t="s">
        <v>21</v>
      </c>
      <c r="N282" s="229" t="s">
        <v>50</v>
      </c>
      <c r="O282" s="65"/>
      <c r="P282" s="179">
        <f>O282*H282</f>
        <v>0</v>
      </c>
      <c r="Q282" s="179">
        <v>2.9999999999999997E-4</v>
      </c>
      <c r="R282" s="179">
        <f>Q282*H282</f>
        <v>4.9549499999999996E-2</v>
      </c>
      <c r="S282" s="179">
        <v>0</v>
      </c>
      <c r="T282" s="180">
        <f>S282*H282</f>
        <v>0</v>
      </c>
      <c r="U282" s="35"/>
      <c r="V282" s="35"/>
      <c r="W282" s="35"/>
      <c r="X282" s="35"/>
      <c r="Y282" s="35"/>
      <c r="Z282" s="35"/>
      <c r="AA282" s="35"/>
      <c r="AB282" s="35"/>
      <c r="AC282" s="35"/>
      <c r="AD282" s="35"/>
      <c r="AE282" s="35"/>
      <c r="AR282" s="181" t="s">
        <v>186</v>
      </c>
      <c r="AT282" s="181" t="s">
        <v>187</v>
      </c>
      <c r="AU282" s="181" t="s">
        <v>143</v>
      </c>
      <c r="AY282" s="18" t="s">
        <v>135</v>
      </c>
      <c r="BE282" s="182">
        <f>IF(N282="základní",J282,0)</f>
        <v>0</v>
      </c>
      <c r="BF282" s="182">
        <f>IF(N282="snížená",J282,0)</f>
        <v>0</v>
      </c>
      <c r="BG282" s="182">
        <f>IF(N282="zákl. přenesená",J282,0)</f>
        <v>0</v>
      </c>
      <c r="BH282" s="182">
        <f>IF(N282="sníž. přenesená",J282,0)</f>
        <v>0</v>
      </c>
      <c r="BI282" s="182">
        <f>IF(N282="nulová",J282,0)</f>
        <v>0</v>
      </c>
      <c r="BJ282" s="18" t="s">
        <v>143</v>
      </c>
      <c r="BK282" s="182">
        <f>ROUND(I282*H282,0)</f>
        <v>0</v>
      </c>
      <c r="BL282" s="18" t="s">
        <v>142</v>
      </c>
      <c r="BM282" s="181" t="s">
        <v>392</v>
      </c>
    </row>
    <row r="283" spans="1:65" s="14" customFormat="1" ht="22.5">
      <c r="B283" s="198"/>
      <c r="C283" s="199"/>
      <c r="D283" s="183" t="s">
        <v>147</v>
      </c>
      <c r="E283" s="200" t="s">
        <v>21</v>
      </c>
      <c r="F283" s="201" t="s">
        <v>393</v>
      </c>
      <c r="G283" s="199"/>
      <c r="H283" s="202">
        <v>112.58</v>
      </c>
      <c r="I283" s="203"/>
      <c r="J283" s="199"/>
      <c r="K283" s="199"/>
      <c r="L283" s="204"/>
      <c r="M283" s="205"/>
      <c r="N283" s="206"/>
      <c r="O283" s="206"/>
      <c r="P283" s="206"/>
      <c r="Q283" s="206"/>
      <c r="R283" s="206"/>
      <c r="S283" s="206"/>
      <c r="T283" s="207"/>
      <c r="AT283" s="208" t="s">
        <v>147</v>
      </c>
      <c r="AU283" s="208" t="s">
        <v>143</v>
      </c>
      <c r="AV283" s="14" t="s">
        <v>143</v>
      </c>
      <c r="AW283" s="14" t="s">
        <v>38</v>
      </c>
      <c r="AX283" s="14" t="s">
        <v>78</v>
      </c>
      <c r="AY283" s="208" t="s">
        <v>135</v>
      </c>
    </row>
    <row r="284" spans="1:65" s="14" customFormat="1">
      <c r="B284" s="198"/>
      <c r="C284" s="199"/>
      <c r="D284" s="183" t="s">
        <v>147</v>
      </c>
      <c r="E284" s="200" t="s">
        <v>21</v>
      </c>
      <c r="F284" s="201" t="s">
        <v>394</v>
      </c>
      <c r="G284" s="199"/>
      <c r="H284" s="202">
        <v>25.78</v>
      </c>
      <c r="I284" s="203"/>
      <c r="J284" s="199"/>
      <c r="K284" s="199"/>
      <c r="L284" s="204"/>
      <c r="M284" s="205"/>
      <c r="N284" s="206"/>
      <c r="O284" s="206"/>
      <c r="P284" s="206"/>
      <c r="Q284" s="206"/>
      <c r="R284" s="206"/>
      <c r="S284" s="206"/>
      <c r="T284" s="207"/>
      <c r="AT284" s="208" t="s">
        <v>147</v>
      </c>
      <c r="AU284" s="208" t="s">
        <v>143</v>
      </c>
      <c r="AV284" s="14" t="s">
        <v>143</v>
      </c>
      <c r="AW284" s="14" t="s">
        <v>38</v>
      </c>
      <c r="AX284" s="14" t="s">
        <v>78</v>
      </c>
      <c r="AY284" s="208" t="s">
        <v>135</v>
      </c>
    </row>
    <row r="285" spans="1:65" s="14" customFormat="1">
      <c r="B285" s="198"/>
      <c r="C285" s="199"/>
      <c r="D285" s="183" t="s">
        <v>147</v>
      </c>
      <c r="E285" s="200" t="s">
        <v>21</v>
      </c>
      <c r="F285" s="201" t="s">
        <v>395</v>
      </c>
      <c r="G285" s="199"/>
      <c r="H285" s="202">
        <v>18.940000000000001</v>
      </c>
      <c r="I285" s="203"/>
      <c r="J285" s="199"/>
      <c r="K285" s="199"/>
      <c r="L285" s="204"/>
      <c r="M285" s="205"/>
      <c r="N285" s="206"/>
      <c r="O285" s="206"/>
      <c r="P285" s="206"/>
      <c r="Q285" s="206"/>
      <c r="R285" s="206"/>
      <c r="S285" s="206"/>
      <c r="T285" s="207"/>
      <c r="AT285" s="208" t="s">
        <v>147</v>
      </c>
      <c r="AU285" s="208" t="s">
        <v>143</v>
      </c>
      <c r="AV285" s="14" t="s">
        <v>143</v>
      </c>
      <c r="AW285" s="14" t="s">
        <v>38</v>
      </c>
      <c r="AX285" s="14" t="s">
        <v>78</v>
      </c>
      <c r="AY285" s="208" t="s">
        <v>135</v>
      </c>
    </row>
    <row r="286" spans="1:65" s="15" customFormat="1">
      <c r="B286" s="209"/>
      <c r="C286" s="210"/>
      <c r="D286" s="183" t="s">
        <v>147</v>
      </c>
      <c r="E286" s="211" t="s">
        <v>21</v>
      </c>
      <c r="F286" s="212" t="s">
        <v>151</v>
      </c>
      <c r="G286" s="210"/>
      <c r="H286" s="213">
        <v>157.30000000000001</v>
      </c>
      <c r="I286" s="214"/>
      <c r="J286" s="210"/>
      <c r="K286" s="210"/>
      <c r="L286" s="215"/>
      <c r="M286" s="216"/>
      <c r="N286" s="217"/>
      <c r="O286" s="217"/>
      <c r="P286" s="217"/>
      <c r="Q286" s="217"/>
      <c r="R286" s="217"/>
      <c r="S286" s="217"/>
      <c r="T286" s="218"/>
      <c r="AT286" s="219" t="s">
        <v>147</v>
      </c>
      <c r="AU286" s="219" t="s">
        <v>143</v>
      </c>
      <c r="AV286" s="15" t="s">
        <v>142</v>
      </c>
      <c r="AW286" s="15" t="s">
        <v>38</v>
      </c>
      <c r="AX286" s="15" t="s">
        <v>8</v>
      </c>
      <c r="AY286" s="219" t="s">
        <v>135</v>
      </c>
    </row>
    <row r="287" spans="1:65" s="14" customFormat="1">
      <c r="B287" s="198"/>
      <c r="C287" s="199"/>
      <c r="D287" s="183" t="s">
        <v>147</v>
      </c>
      <c r="E287" s="199"/>
      <c r="F287" s="201" t="s">
        <v>396</v>
      </c>
      <c r="G287" s="199"/>
      <c r="H287" s="202">
        <v>165.16499999999999</v>
      </c>
      <c r="I287" s="203"/>
      <c r="J287" s="199"/>
      <c r="K287" s="199"/>
      <c r="L287" s="204"/>
      <c r="M287" s="205"/>
      <c r="N287" s="206"/>
      <c r="O287" s="206"/>
      <c r="P287" s="206"/>
      <c r="Q287" s="206"/>
      <c r="R287" s="206"/>
      <c r="S287" s="206"/>
      <c r="T287" s="207"/>
      <c r="AT287" s="208" t="s">
        <v>147</v>
      </c>
      <c r="AU287" s="208" t="s">
        <v>143</v>
      </c>
      <c r="AV287" s="14" t="s">
        <v>143</v>
      </c>
      <c r="AW287" s="14" t="s">
        <v>4</v>
      </c>
      <c r="AX287" s="14" t="s">
        <v>8</v>
      </c>
      <c r="AY287" s="208" t="s">
        <v>135</v>
      </c>
    </row>
    <row r="288" spans="1:65" s="2" customFormat="1" ht="24.2" customHeight="1">
      <c r="A288" s="35"/>
      <c r="B288" s="36"/>
      <c r="C288" s="220" t="s">
        <v>397</v>
      </c>
      <c r="D288" s="220" t="s">
        <v>187</v>
      </c>
      <c r="E288" s="221" t="s">
        <v>398</v>
      </c>
      <c r="F288" s="222" t="s">
        <v>399</v>
      </c>
      <c r="G288" s="223" t="s">
        <v>285</v>
      </c>
      <c r="H288" s="224">
        <v>50</v>
      </c>
      <c r="I288" s="225"/>
      <c r="J288" s="226">
        <f>ROUND(I288*H288,0)</f>
        <v>0</v>
      </c>
      <c r="K288" s="222" t="s">
        <v>141</v>
      </c>
      <c r="L288" s="227"/>
      <c r="M288" s="228" t="s">
        <v>21</v>
      </c>
      <c r="N288" s="229" t="s">
        <v>50</v>
      </c>
      <c r="O288" s="65"/>
      <c r="P288" s="179">
        <f>O288*H288</f>
        <v>0</v>
      </c>
      <c r="Q288" s="179">
        <v>5.0000000000000001E-4</v>
      </c>
      <c r="R288" s="179">
        <f>Q288*H288</f>
        <v>2.5000000000000001E-2</v>
      </c>
      <c r="S288" s="179">
        <v>0</v>
      </c>
      <c r="T288" s="180">
        <f>S288*H288</f>
        <v>0</v>
      </c>
      <c r="U288" s="35"/>
      <c r="V288" s="35"/>
      <c r="W288" s="35"/>
      <c r="X288" s="35"/>
      <c r="Y288" s="35"/>
      <c r="Z288" s="35"/>
      <c r="AA288" s="35"/>
      <c r="AB288" s="35"/>
      <c r="AC288" s="35"/>
      <c r="AD288" s="35"/>
      <c r="AE288" s="35"/>
      <c r="AR288" s="181" t="s">
        <v>186</v>
      </c>
      <c r="AT288" s="181" t="s">
        <v>187</v>
      </c>
      <c r="AU288" s="181" t="s">
        <v>143</v>
      </c>
      <c r="AY288" s="18" t="s">
        <v>135</v>
      </c>
      <c r="BE288" s="182">
        <f>IF(N288="základní",J288,0)</f>
        <v>0</v>
      </c>
      <c r="BF288" s="182">
        <f>IF(N288="snížená",J288,0)</f>
        <v>0</v>
      </c>
      <c r="BG288" s="182">
        <f>IF(N288="zákl. přenesená",J288,0)</f>
        <v>0</v>
      </c>
      <c r="BH288" s="182">
        <f>IF(N288="sníž. přenesená",J288,0)</f>
        <v>0</v>
      </c>
      <c r="BI288" s="182">
        <f>IF(N288="nulová",J288,0)</f>
        <v>0</v>
      </c>
      <c r="BJ288" s="18" t="s">
        <v>143</v>
      </c>
      <c r="BK288" s="182">
        <f>ROUND(I288*H288,0)</f>
        <v>0</v>
      </c>
      <c r="BL288" s="18" t="s">
        <v>142</v>
      </c>
      <c r="BM288" s="181" t="s">
        <v>400</v>
      </c>
    </row>
    <row r="289" spans="1:65" s="14" customFormat="1">
      <c r="B289" s="198"/>
      <c r="C289" s="199"/>
      <c r="D289" s="183" t="s">
        <v>147</v>
      </c>
      <c r="E289" s="200" t="s">
        <v>21</v>
      </c>
      <c r="F289" s="201" t="s">
        <v>401</v>
      </c>
      <c r="G289" s="199"/>
      <c r="H289" s="202">
        <v>50</v>
      </c>
      <c r="I289" s="203"/>
      <c r="J289" s="199"/>
      <c r="K289" s="199"/>
      <c r="L289" s="204"/>
      <c r="M289" s="205"/>
      <c r="N289" s="206"/>
      <c r="O289" s="206"/>
      <c r="P289" s="206"/>
      <c r="Q289" s="206"/>
      <c r="R289" s="206"/>
      <c r="S289" s="206"/>
      <c r="T289" s="207"/>
      <c r="AT289" s="208" t="s">
        <v>147</v>
      </c>
      <c r="AU289" s="208" t="s">
        <v>143</v>
      </c>
      <c r="AV289" s="14" t="s">
        <v>143</v>
      </c>
      <c r="AW289" s="14" t="s">
        <v>38</v>
      </c>
      <c r="AX289" s="14" t="s">
        <v>78</v>
      </c>
      <c r="AY289" s="208" t="s">
        <v>135</v>
      </c>
    </row>
    <row r="290" spans="1:65" s="15" customFormat="1">
      <c r="B290" s="209"/>
      <c r="C290" s="210"/>
      <c r="D290" s="183" t="s">
        <v>147</v>
      </c>
      <c r="E290" s="211" t="s">
        <v>21</v>
      </c>
      <c r="F290" s="212" t="s">
        <v>151</v>
      </c>
      <c r="G290" s="210"/>
      <c r="H290" s="213">
        <v>50</v>
      </c>
      <c r="I290" s="214"/>
      <c r="J290" s="210"/>
      <c r="K290" s="210"/>
      <c r="L290" s="215"/>
      <c r="M290" s="216"/>
      <c r="N290" s="217"/>
      <c r="O290" s="217"/>
      <c r="P290" s="217"/>
      <c r="Q290" s="217"/>
      <c r="R290" s="217"/>
      <c r="S290" s="217"/>
      <c r="T290" s="218"/>
      <c r="AT290" s="219" t="s">
        <v>147</v>
      </c>
      <c r="AU290" s="219" t="s">
        <v>143</v>
      </c>
      <c r="AV290" s="15" t="s">
        <v>142</v>
      </c>
      <c r="AW290" s="15" t="s">
        <v>38</v>
      </c>
      <c r="AX290" s="15" t="s">
        <v>8</v>
      </c>
      <c r="AY290" s="219" t="s">
        <v>135</v>
      </c>
    </row>
    <row r="291" spans="1:65" s="2" customFormat="1" ht="37.9" customHeight="1">
      <c r="A291" s="35"/>
      <c r="B291" s="36"/>
      <c r="C291" s="170" t="s">
        <v>402</v>
      </c>
      <c r="D291" s="170" t="s">
        <v>137</v>
      </c>
      <c r="E291" s="171" t="s">
        <v>403</v>
      </c>
      <c r="F291" s="172" t="s">
        <v>404</v>
      </c>
      <c r="G291" s="173" t="s">
        <v>195</v>
      </c>
      <c r="H291" s="174">
        <v>58.66</v>
      </c>
      <c r="I291" s="175"/>
      <c r="J291" s="176">
        <f>ROUND(I291*H291,0)</f>
        <v>0</v>
      </c>
      <c r="K291" s="172" t="s">
        <v>141</v>
      </c>
      <c r="L291" s="40"/>
      <c r="M291" s="177" t="s">
        <v>21</v>
      </c>
      <c r="N291" s="178" t="s">
        <v>50</v>
      </c>
      <c r="O291" s="65"/>
      <c r="P291" s="179">
        <f>O291*H291</f>
        <v>0</v>
      </c>
      <c r="Q291" s="179">
        <v>4.3800000000000002E-3</v>
      </c>
      <c r="R291" s="179">
        <f>Q291*H291</f>
        <v>0.25693080000000001</v>
      </c>
      <c r="S291" s="179">
        <v>0</v>
      </c>
      <c r="T291" s="180">
        <f>S291*H291</f>
        <v>0</v>
      </c>
      <c r="U291" s="35"/>
      <c r="V291" s="35"/>
      <c r="W291" s="35"/>
      <c r="X291" s="35"/>
      <c r="Y291" s="35"/>
      <c r="Z291" s="35"/>
      <c r="AA291" s="35"/>
      <c r="AB291" s="35"/>
      <c r="AC291" s="35"/>
      <c r="AD291" s="35"/>
      <c r="AE291" s="35"/>
      <c r="AR291" s="181" t="s">
        <v>142</v>
      </c>
      <c r="AT291" s="181" t="s">
        <v>137</v>
      </c>
      <c r="AU291" s="181" t="s">
        <v>143</v>
      </c>
      <c r="AY291" s="18" t="s">
        <v>135</v>
      </c>
      <c r="BE291" s="182">
        <f>IF(N291="základní",J291,0)</f>
        <v>0</v>
      </c>
      <c r="BF291" s="182">
        <f>IF(N291="snížená",J291,0)</f>
        <v>0</v>
      </c>
      <c r="BG291" s="182">
        <f>IF(N291="zákl. přenesená",J291,0)</f>
        <v>0</v>
      </c>
      <c r="BH291" s="182">
        <f>IF(N291="sníž. přenesená",J291,0)</f>
        <v>0</v>
      </c>
      <c r="BI291" s="182">
        <f>IF(N291="nulová",J291,0)</f>
        <v>0</v>
      </c>
      <c r="BJ291" s="18" t="s">
        <v>143</v>
      </c>
      <c r="BK291" s="182">
        <f>ROUND(I291*H291,0)</f>
        <v>0</v>
      </c>
      <c r="BL291" s="18" t="s">
        <v>142</v>
      </c>
      <c r="BM291" s="181" t="s">
        <v>405</v>
      </c>
    </row>
    <row r="292" spans="1:65" s="2" customFormat="1" ht="29.25">
      <c r="A292" s="35"/>
      <c r="B292" s="36"/>
      <c r="C292" s="37"/>
      <c r="D292" s="183" t="s">
        <v>145</v>
      </c>
      <c r="E292" s="37"/>
      <c r="F292" s="184" t="s">
        <v>406</v>
      </c>
      <c r="G292" s="37"/>
      <c r="H292" s="37"/>
      <c r="I292" s="185"/>
      <c r="J292" s="37"/>
      <c r="K292" s="37"/>
      <c r="L292" s="40"/>
      <c r="M292" s="186"/>
      <c r="N292" s="187"/>
      <c r="O292" s="65"/>
      <c r="P292" s="65"/>
      <c r="Q292" s="65"/>
      <c r="R292" s="65"/>
      <c r="S292" s="65"/>
      <c r="T292" s="66"/>
      <c r="U292" s="35"/>
      <c r="V292" s="35"/>
      <c r="W292" s="35"/>
      <c r="X292" s="35"/>
      <c r="Y292" s="35"/>
      <c r="Z292" s="35"/>
      <c r="AA292" s="35"/>
      <c r="AB292" s="35"/>
      <c r="AC292" s="35"/>
      <c r="AD292" s="35"/>
      <c r="AE292" s="35"/>
      <c r="AT292" s="18" t="s">
        <v>145</v>
      </c>
      <c r="AU292" s="18" t="s">
        <v>143</v>
      </c>
    </row>
    <row r="293" spans="1:65" s="13" customFormat="1">
      <c r="B293" s="188"/>
      <c r="C293" s="189"/>
      <c r="D293" s="183" t="s">
        <v>147</v>
      </c>
      <c r="E293" s="190" t="s">
        <v>21</v>
      </c>
      <c r="F293" s="191" t="s">
        <v>407</v>
      </c>
      <c r="G293" s="189"/>
      <c r="H293" s="190" t="s">
        <v>21</v>
      </c>
      <c r="I293" s="192"/>
      <c r="J293" s="189"/>
      <c r="K293" s="189"/>
      <c r="L293" s="193"/>
      <c r="M293" s="194"/>
      <c r="N293" s="195"/>
      <c r="O293" s="195"/>
      <c r="P293" s="195"/>
      <c r="Q293" s="195"/>
      <c r="R293" s="195"/>
      <c r="S293" s="195"/>
      <c r="T293" s="196"/>
      <c r="AT293" s="197" t="s">
        <v>147</v>
      </c>
      <c r="AU293" s="197" t="s">
        <v>143</v>
      </c>
      <c r="AV293" s="13" t="s">
        <v>8</v>
      </c>
      <c r="AW293" s="13" t="s">
        <v>38</v>
      </c>
      <c r="AX293" s="13" t="s">
        <v>78</v>
      </c>
      <c r="AY293" s="197" t="s">
        <v>135</v>
      </c>
    </row>
    <row r="294" spans="1:65" s="14" customFormat="1">
      <c r="B294" s="198"/>
      <c r="C294" s="199"/>
      <c r="D294" s="183" t="s">
        <v>147</v>
      </c>
      <c r="E294" s="200" t="s">
        <v>21</v>
      </c>
      <c r="F294" s="201" t="s">
        <v>408</v>
      </c>
      <c r="G294" s="199"/>
      <c r="H294" s="202">
        <v>44</v>
      </c>
      <c r="I294" s="203"/>
      <c r="J294" s="199"/>
      <c r="K294" s="199"/>
      <c r="L294" s="204"/>
      <c r="M294" s="205"/>
      <c r="N294" s="206"/>
      <c r="O294" s="206"/>
      <c r="P294" s="206"/>
      <c r="Q294" s="206"/>
      <c r="R294" s="206"/>
      <c r="S294" s="206"/>
      <c r="T294" s="207"/>
      <c r="AT294" s="208" t="s">
        <v>147</v>
      </c>
      <c r="AU294" s="208" t="s">
        <v>143</v>
      </c>
      <c r="AV294" s="14" t="s">
        <v>143</v>
      </c>
      <c r="AW294" s="14" t="s">
        <v>38</v>
      </c>
      <c r="AX294" s="14" t="s">
        <v>78</v>
      </c>
      <c r="AY294" s="208" t="s">
        <v>135</v>
      </c>
    </row>
    <row r="295" spans="1:65" s="13" customFormat="1">
      <c r="B295" s="188"/>
      <c r="C295" s="189"/>
      <c r="D295" s="183" t="s">
        <v>147</v>
      </c>
      <c r="E295" s="190" t="s">
        <v>21</v>
      </c>
      <c r="F295" s="191" t="s">
        <v>409</v>
      </c>
      <c r="G295" s="189"/>
      <c r="H295" s="190" t="s">
        <v>21</v>
      </c>
      <c r="I295" s="192"/>
      <c r="J295" s="189"/>
      <c r="K295" s="189"/>
      <c r="L295" s="193"/>
      <c r="M295" s="194"/>
      <c r="N295" s="195"/>
      <c r="O295" s="195"/>
      <c r="P295" s="195"/>
      <c r="Q295" s="195"/>
      <c r="R295" s="195"/>
      <c r="S295" s="195"/>
      <c r="T295" s="196"/>
      <c r="AT295" s="197" t="s">
        <v>147</v>
      </c>
      <c r="AU295" s="197" t="s">
        <v>143</v>
      </c>
      <c r="AV295" s="13" t="s">
        <v>8</v>
      </c>
      <c r="AW295" s="13" t="s">
        <v>38</v>
      </c>
      <c r="AX295" s="13" t="s">
        <v>78</v>
      </c>
      <c r="AY295" s="197" t="s">
        <v>135</v>
      </c>
    </row>
    <row r="296" spans="1:65" s="14" customFormat="1">
      <c r="B296" s="198"/>
      <c r="C296" s="199"/>
      <c r="D296" s="183" t="s">
        <v>147</v>
      </c>
      <c r="E296" s="200" t="s">
        <v>21</v>
      </c>
      <c r="F296" s="201" t="s">
        <v>410</v>
      </c>
      <c r="G296" s="199"/>
      <c r="H296" s="202">
        <v>11.52</v>
      </c>
      <c r="I296" s="203"/>
      <c r="J296" s="199"/>
      <c r="K296" s="199"/>
      <c r="L296" s="204"/>
      <c r="M296" s="205"/>
      <c r="N296" s="206"/>
      <c r="O296" s="206"/>
      <c r="P296" s="206"/>
      <c r="Q296" s="206"/>
      <c r="R296" s="206"/>
      <c r="S296" s="206"/>
      <c r="T296" s="207"/>
      <c r="AT296" s="208" t="s">
        <v>147</v>
      </c>
      <c r="AU296" s="208" t="s">
        <v>143</v>
      </c>
      <c r="AV296" s="14" t="s">
        <v>143</v>
      </c>
      <c r="AW296" s="14" t="s">
        <v>38</v>
      </c>
      <c r="AX296" s="14" t="s">
        <v>78</v>
      </c>
      <c r="AY296" s="208" t="s">
        <v>135</v>
      </c>
    </row>
    <row r="297" spans="1:65" s="13" customFormat="1">
      <c r="B297" s="188"/>
      <c r="C297" s="189"/>
      <c r="D297" s="183" t="s">
        <v>147</v>
      </c>
      <c r="E297" s="190" t="s">
        <v>21</v>
      </c>
      <c r="F297" s="191" t="s">
        <v>411</v>
      </c>
      <c r="G297" s="189"/>
      <c r="H297" s="190" t="s">
        <v>21</v>
      </c>
      <c r="I297" s="192"/>
      <c r="J297" s="189"/>
      <c r="K297" s="189"/>
      <c r="L297" s="193"/>
      <c r="M297" s="194"/>
      <c r="N297" s="195"/>
      <c r="O297" s="195"/>
      <c r="P297" s="195"/>
      <c r="Q297" s="195"/>
      <c r="R297" s="195"/>
      <c r="S297" s="195"/>
      <c r="T297" s="196"/>
      <c r="AT297" s="197" t="s">
        <v>147</v>
      </c>
      <c r="AU297" s="197" t="s">
        <v>143</v>
      </c>
      <c r="AV297" s="13" t="s">
        <v>8</v>
      </c>
      <c r="AW297" s="13" t="s">
        <v>38</v>
      </c>
      <c r="AX297" s="13" t="s">
        <v>78</v>
      </c>
      <c r="AY297" s="197" t="s">
        <v>135</v>
      </c>
    </row>
    <row r="298" spans="1:65" s="14" customFormat="1">
      <c r="B298" s="198"/>
      <c r="C298" s="199"/>
      <c r="D298" s="183" t="s">
        <v>147</v>
      </c>
      <c r="E298" s="200" t="s">
        <v>21</v>
      </c>
      <c r="F298" s="201" t="s">
        <v>412</v>
      </c>
      <c r="G298" s="199"/>
      <c r="H298" s="202">
        <v>3.14</v>
      </c>
      <c r="I298" s="203"/>
      <c r="J298" s="199"/>
      <c r="K298" s="199"/>
      <c r="L298" s="204"/>
      <c r="M298" s="205"/>
      <c r="N298" s="206"/>
      <c r="O298" s="206"/>
      <c r="P298" s="206"/>
      <c r="Q298" s="206"/>
      <c r="R298" s="206"/>
      <c r="S298" s="206"/>
      <c r="T298" s="207"/>
      <c r="AT298" s="208" t="s">
        <v>147</v>
      </c>
      <c r="AU298" s="208" t="s">
        <v>143</v>
      </c>
      <c r="AV298" s="14" t="s">
        <v>143</v>
      </c>
      <c r="AW298" s="14" t="s">
        <v>38</v>
      </c>
      <c r="AX298" s="14" t="s">
        <v>78</v>
      </c>
      <c r="AY298" s="208" t="s">
        <v>135</v>
      </c>
    </row>
    <row r="299" spans="1:65" s="15" customFormat="1">
      <c r="B299" s="209"/>
      <c r="C299" s="210"/>
      <c r="D299" s="183" t="s">
        <v>147</v>
      </c>
      <c r="E299" s="211" t="s">
        <v>21</v>
      </c>
      <c r="F299" s="212" t="s">
        <v>151</v>
      </c>
      <c r="G299" s="210"/>
      <c r="H299" s="213">
        <v>58.66</v>
      </c>
      <c r="I299" s="214"/>
      <c r="J299" s="210"/>
      <c r="K299" s="210"/>
      <c r="L299" s="215"/>
      <c r="M299" s="216"/>
      <c r="N299" s="217"/>
      <c r="O299" s="217"/>
      <c r="P299" s="217"/>
      <c r="Q299" s="217"/>
      <c r="R299" s="217"/>
      <c r="S299" s="217"/>
      <c r="T299" s="218"/>
      <c r="AT299" s="219" t="s">
        <v>147</v>
      </c>
      <c r="AU299" s="219" t="s">
        <v>143</v>
      </c>
      <c r="AV299" s="15" t="s">
        <v>142</v>
      </c>
      <c r="AW299" s="15" t="s">
        <v>38</v>
      </c>
      <c r="AX299" s="15" t="s">
        <v>8</v>
      </c>
      <c r="AY299" s="219" t="s">
        <v>135</v>
      </c>
    </row>
    <row r="300" spans="1:65" s="2" customFormat="1" ht="37.9" customHeight="1">
      <c r="A300" s="35"/>
      <c r="B300" s="36"/>
      <c r="C300" s="170" t="s">
        <v>413</v>
      </c>
      <c r="D300" s="170" t="s">
        <v>137</v>
      </c>
      <c r="E300" s="171" t="s">
        <v>414</v>
      </c>
      <c r="F300" s="172" t="s">
        <v>415</v>
      </c>
      <c r="G300" s="173" t="s">
        <v>195</v>
      </c>
      <c r="H300" s="174">
        <v>895.01</v>
      </c>
      <c r="I300" s="175"/>
      <c r="J300" s="176">
        <f>ROUND(I300*H300,0)</f>
        <v>0</v>
      </c>
      <c r="K300" s="172" t="s">
        <v>141</v>
      </c>
      <c r="L300" s="40"/>
      <c r="M300" s="177" t="s">
        <v>21</v>
      </c>
      <c r="N300" s="178" t="s">
        <v>50</v>
      </c>
      <c r="O300" s="65"/>
      <c r="P300" s="179">
        <f>O300*H300</f>
        <v>0</v>
      </c>
      <c r="Q300" s="179">
        <v>2.6800000000000001E-3</v>
      </c>
      <c r="R300" s="179">
        <f>Q300*H300</f>
        <v>2.3986268000000002</v>
      </c>
      <c r="S300" s="179">
        <v>0</v>
      </c>
      <c r="T300" s="180">
        <f>S300*H300</f>
        <v>0</v>
      </c>
      <c r="U300" s="35"/>
      <c r="V300" s="35"/>
      <c r="W300" s="35"/>
      <c r="X300" s="35"/>
      <c r="Y300" s="35"/>
      <c r="Z300" s="35"/>
      <c r="AA300" s="35"/>
      <c r="AB300" s="35"/>
      <c r="AC300" s="35"/>
      <c r="AD300" s="35"/>
      <c r="AE300" s="35"/>
      <c r="AR300" s="181" t="s">
        <v>142</v>
      </c>
      <c r="AT300" s="181" t="s">
        <v>137</v>
      </c>
      <c r="AU300" s="181" t="s">
        <v>143</v>
      </c>
      <c r="AY300" s="18" t="s">
        <v>135</v>
      </c>
      <c r="BE300" s="182">
        <f>IF(N300="základní",J300,0)</f>
        <v>0</v>
      </c>
      <c r="BF300" s="182">
        <f>IF(N300="snížená",J300,0)</f>
        <v>0</v>
      </c>
      <c r="BG300" s="182">
        <f>IF(N300="zákl. přenesená",J300,0)</f>
        <v>0</v>
      </c>
      <c r="BH300" s="182">
        <f>IF(N300="sníž. přenesená",J300,0)</f>
        <v>0</v>
      </c>
      <c r="BI300" s="182">
        <f>IF(N300="nulová",J300,0)</f>
        <v>0</v>
      </c>
      <c r="BJ300" s="18" t="s">
        <v>143</v>
      </c>
      <c r="BK300" s="182">
        <f>ROUND(I300*H300,0)</f>
        <v>0</v>
      </c>
      <c r="BL300" s="18" t="s">
        <v>142</v>
      </c>
      <c r="BM300" s="181" t="s">
        <v>416</v>
      </c>
    </row>
    <row r="301" spans="1:65" s="14" customFormat="1">
      <c r="B301" s="198"/>
      <c r="C301" s="199"/>
      <c r="D301" s="183" t="s">
        <v>147</v>
      </c>
      <c r="E301" s="200" t="s">
        <v>21</v>
      </c>
      <c r="F301" s="201" t="s">
        <v>417</v>
      </c>
      <c r="G301" s="199"/>
      <c r="H301" s="202">
        <v>895.01</v>
      </c>
      <c r="I301" s="203"/>
      <c r="J301" s="199"/>
      <c r="K301" s="199"/>
      <c r="L301" s="204"/>
      <c r="M301" s="205"/>
      <c r="N301" s="206"/>
      <c r="O301" s="206"/>
      <c r="P301" s="206"/>
      <c r="Q301" s="206"/>
      <c r="R301" s="206"/>
      <c r="S301" s="206"/>
      <c r="T301" s="207"/>
      <c r="AT301" s="208" t="s">
        <v>147</v>
      </c>
      <c r="AU301" s="208" t="s">
        <v>143</v>
      </c>
      <c r="AV301" s="14" t="s">
        <v>143</v>
      </c>
      <c r="AW301" s="14" t="s">
        <v>38</v>
      </c>
      <c r="AX301" s="14" t="s">
        <v>78</v>
      </c>
      <c r="AY301" s="208" t="s">
        <v>135</v>
      </c>
    </row>
    <row r="302" spans="1:65" s="15" customFormat="1">
      <c r="B302" s="209"/>
      <c r="C302" s="210"/>
      <c r="D302" s="183" t="s">
        <v>147</v>
      </c>
      <c r="E302" s="211" t="s">
        <v>21</v>
      </c>
      <c r="F302" s="212" t="s">
        <v>151</v>
      </c>
      <c r="G302" s="210"/>
      <c r="H302" s="213">
        <v>895.01</v>
      </c>
      <c r="I302" s="214"/>
      <c r="J302" s="210"/>
      <c r="K302" s="210"/>
      <c r="L302" s="215"/>
      <c r="M302" s="216"/>
      <c r="N302" s="217"/>
      <c r="O302" s="217"/>
      <c r="P302" s="217"/>
      <c r="Q302" s="217"/>
      <c r="R302" s="217"/>
      <c r="S302" s="217"/>
      <c r="T302" s="218"/>
      <c r="AT302" s="219" t="s">
        <v>147</v>
      </c>
      <c r="AU302" s="219" t="s">
        <v>143</v>
      </c>
      <c r="AV302" s="15" t="s">
        <v>142</v>
      </c>
      <c r="AW302" s="15" t="s">
        <v>38</v>
      </c>
      <c r="AX302" s="15" t="s">
        <v>8</v>
      </c>
      <c r="AY302" s="219" t="s">
        <v>135</v>
      </c>
    </row>
    <row r="303" spans="1:65" s="2" customFormat="1" ht="37.9" customHeight="1">
      <c r="A303" s="35"/>
      <c r="B303" s="36"/>
      <c r="C303" s="170" t="s">
        <v>418</v>
      </c>
      <c r="D303" s="170" t="s">
        <v>137</v>
      </c>
      <c r="E303" s="171" t="s">
        <v>419</v>
      </c>
      <c r="F303" s="172" t="s">
        <v>415</v>
      </c>
      <c r="G303" s="173" t="s">
        <v>195</v>
      </c>
      <c r="H303" s="174">
        <v>601.20000000000005</v>
      </c>
      <c r="I303" s="175"/>
      <c r="J303" s="176">
        <f>ROUND(I303*H303,0)</f>
        <v>0</v>
      </c>
      <c r="K303" s="172" t="s">
        <v>141</v>
      </c>
      <c r="L303" s="40"/>
      <c r="M303" s="177" t="s">
        <v>21</v>
      </c>
      <c r="N303" s="178" t="s">
        <v>50</v>
      </c>
      <c r="O303" s="65"/>
      <c r="P303" s="179">
        <f>O303*H303</f>
        <v>0</v>
      </c>
      <c r="Q303" s="179">
        <v>2.6800000000000001E-3</v>
      </c>
      <c r="R303" s="179">
        <f>Q303*H303</f>
        <v>1.6112160000000002</v>
      </c>
      <c r="S303" s="179">
        <v>0</v>
      </c>
      <c r="T303" s="180">
        <f>S303*H303</f>
        <v>0</v>
      </c>
      <c r="U303" s="35"/>
      <c r="V303" s="35"/>
      <c r="W303" s="35"/>
      <c r="X303" s="35"/>
      <c r="Y303" s="35"/>
      <c r="Z303" s="35"/>
      <c r="AA303" s="35"/>
      <c r="AB303" s="35"/>
      <c r="AC303" s="35"/>
      <c r="AD303" s="35"/>
      <c r="AE303" s="35"/>
      <c r="AR303" s="181" t="s">
        <v>142</v>
      </c>
      <c r="AT303" s="181" t="s">
        <v>137</v>
      </c>
      <c r="AU303" s="181" t="s">
        <v>143</v>
      </c>
      <c r="AY303" s="18" t="s">
        <v>135</v>
      </c>
      <c r="BE303" s="182">
        <f>IF(N303="základní",J303,0)</f>
        <v>0</v>
      </c>
      <c r="BF303" s="182">
        <f>IF(N303="snížená",J303,0)</f>
        <v>0</v>
      </c>
      <c r="BG303" s="182">
        <f>IF(N303="zákl. přenesená",J303,0)</f>
        <v>0</v>
      </c>
      <c r="BH303" s="182">
        <f>IF(N303="sníž. přenesená",J303,0)</f>
        <v>0</v>
      </c>
      <c r="BI303" s="182">
        <f>IF(N303="nulová",J303,0)</f>
        <v>0</v>
      </c>
      <c r="BJ303" s="18" t="s">
        <v>143</v>
      </c>
      <c r="BK303" s="182">
        <f>ROUND(I303*H303,0)</f>
        <v>0</v>
      </c>
      <c r="BL303" s="18" t="s">
        <v>142</v>
      </c>
      <c r="BM303" s="181" t="s">
        <v>420</v>
      </c>
    </row>
    <row r="304" spans="1:65" s="13" customFormat="1" ht="33.75">
      <c r="B304" s="188"/>
      <c r="C304" s="189"/>
      <c r="D304" s="183" t="s">
        <v>147</v>
      </c>
      <c r="E304" s="190" t="s">
        <v>21</v>
      </c>
      <c r="F304" s="191" t="s">
        <v>421</v>
      </c>
      <c r="G304" s="189"/>
      <c r="H304" s="190" t="s">
        <v>21</v>
      </c>
      <c r="I304" s="192"/>
      <c r="J304" s="189"/>
      <c r="K304" s="189"/>
      <c r="L304" s="193"/>
      <c r="M304" s="194"/>
      <c r="N304" s="195"/>
      <c r="O304" s="195"/>
      <c r="P304" s="195"/>
      <c r="Q304" s="195"/>
      <c r="R304" s="195"/>
      <c r="S304" s="195"/>
      <c r="T304" s="196"/>
      <c r="AT304" s="197" t="s">
        <v>147</v>
      </c>
      <c r="AU304" s="197" t="s">
        <v>143</v>
      </c>
      <c r="AV304" s="13" t="s">
        <v>8</v>
      </c>
      <c r="AW304" s="13" t="s">
        <v>38</v>
      </c>
      <c r="AX304" s="13" t="s">
        <v>78</v>
      </c>
      <c r="AY304" s="197" t="s">
        <v>135</v>
      </c>
    </row>
    <row r="305" spans="1:65" s="14" customFormat="1">
      <c r="B305" s="198"/>
      <c r="C305" s="199"/>
      <c r="D305" s="183" t="s">
        <v>147</v>
      </c>
      <c r="E305" s="200" t="s">
        <v>21</v>
      </c>
      <c r="F305" s="201" t="s">
        <v>422</v>
      </c>
      <c r="G305" s="199"/>
      <c r="H305" s="202">
        <v>601.20000000000005</v>
      </c>
      <c r="I305" s="203"/>
      <c r="J305" s="199"/>
      <c r="K305" s="199"/>
      <c r="L305" s="204"/>
      <c r="M305" s="205"/>
      <c r="N305" s="206"/>
      <c r="O305" s="206"/>
      <c r="P305" s="206"/>
      <c r="Q305" s="206"/>
      <c r="R305" s="206"/>
      <c r="S305" s="206"/>
      <c r="T305" s="207"/>
      <c r="AT305" s="208" t="s">
        <v>147</v>
      </c>
      <c r="AU305" s="208" t="s">
        <v>143</v>
      </c>
      <c r="AV305" s="14" t="s">
        <v>143</v>
      </c>
      <c r="AW305" s="14" t="s">
        <v>38</v>
      </c>
      <c r="AX305" s="14" t="s">
        <v>78</v>
      </c>
      <c r="AY305" s="208" t="s">
        <v>135</v>
      </c>
    </row>
    <row r="306" spans="1:65" s="15" customFormat="1">
      <c r="B306" s="209"/>
      <c r="C306" s="210"/>
      <c r="D306" s="183" t="s">
        <v>147</v>
      </c>
      <c r="E306" s="211" t="s">
        <v>21</v>
      </c>
      <c r="F306" s="212" t="s">
        <v>151</v>
      </c>
      <c r="G306" s="210"/>
      <c r="H306" s="213">
        <v>601.20000000000005</v>
      </c>
      <c r="I306" s="214"/>
      <c r="J306" s="210"/>
      <c r="K306" s="210"/>
      <c r="L306" s="215"/>
      <c r="M306" s="216"/>
      <c r="N306" s="217"/>
      <c r="O306" s="217"/>
      <c r="P306" s="217"/>
      <c r="Q306" s="217"/>
      <c r="R306" s="217"/>
      <c r="S306" s="217"/>
      <c r="T306" s="218"/>
      <c r="AT306" s="219" t="s">
        <v>147</v>
      </c>
      <c r="AU306" s="219" t="s">
        <v>143</v>
      </c>
      <c r="AV306" s="15" t="s">
        <v>142</v>
      </c>
      <c r="AW306" s="15" t="s">
        <v>38</v>
      </c>
      <c r="AX306" s="15" t="s">
        <v>8</v>
      </c>
      <c r="AY306" s="219" t="s">
        <v>135</v>
      </c>
    </row>
    <row r="307" spans="1:65" s="2" customFormat="1" ht="37.9" customHeight="1">
      <c r="A307" s="35"/>
      <c r="B307" s="36"/>
      <c r="C307" s="170" t="s">
        <v>423</v>
      </c>
      <c r="D307" s="170" t="s">
        <v>137</v>
      </c>
      <c r="E307" s="171" t="s">
        <v>419</v>
      </c>
      <c r="F307" s="172" t="s">
        <v>415</v>
      </c>
      <c r="G307" s="173" t="s">
        <v>195</v>
      </c>
      <c r="H307" s="174">
        <v>293.81</v>
      </c>
      <c r="I307" s="175"/>
      <c r="J307" s="176">
        <f>ROUND(I307*H307,0)</f>
        <v>0</v>
      </c>
      <c r="K307" s="172" t="s">
        <v>141</v>
      </c>
      <c r="L307" s="40"/>
      <c r="M307" s="177" t="s">
        <v>21</v>
      </c>
      <c r="N307" s="178" t="s">
        <v>50</v>
      </c>
      <c r="O307" s="65"/>
      <c r="P307" s="179">
        <f>O307*H307</f>
        <v>0</v>
      </c>
      <c r="Q307" s="179">
        <v>2.6800000000000001E-3</v>
      </c>
      <c r="R307" s="179">
        <f>Q307*H307</f>
        <v>0.78741080000000008</v>
      </c>
      <c r="S307" s="179">
        <v>0</v>
      </c>
      <c r="T307" s="180">
        <f>S307*H307</f>
        <v>0</v>
      </c>
      <c r="U307" s="35"/>
      <c r="V307" s="35"/>
      <c r="W307" s="35"/>
      <c r="X307" s="35"/>
      <c r="Y307" s="35"/>
      <c r="Z307" s="35"/>
      <c r="AA307" s="35"/>
      <c r="AB307" s="35"/>
      <c r="AC307" s="35"/>
      <c r="AD307" s="35"/>
      <c r="AE307" s="35"/>
      <c r="AR307" s="181" t="s">
        <v>142</v>
      </c>
      <c r="AT307" s="181" t="s">
        <v>137</v>
      </c>
      <c r="AU307" s="181" t="s">
        <v>143</v>
      </c>
      <c r="AY307" s="18" t="s">
        <v>135</v>
      </c>
      <c r="BE307" s="182">
        <f>IF(N307="základní",J307,0)</f>
        <v>0</v>
      </c>
      <c r="BF307" s="182">
        <f>IF(N307="snížená",J307,0)</f>
        <v>0</v>
      </c>
      <c r="BG307" s="182">
        <f>IF(N307="zákl. přenesená",J307,0)</f>
        <v>0</v>
      </c>
      <c r="BH307" s="182">
        <f>IF(N307="sníž. přenesená",J307,0)</f>
        <v>0</v>
      </c>
      <c r="BI307" s="182">
        <f>IF(N307="nulová",J307,0)</f>
        <v>0</v>
      </c>
      <c r="BJ307" s="18" t="s">
        <v>143</v>
      </c>
      <c r="BK307" s="182">
        <f>ROUND(I307*H307,0)</f>
        <v>0</v>
      </c>
      <c r="BL307" s="18" t="s">
        <v>142</v>
      </c>
      <c r="BM307" s="181" t="s">
        <v>424</v>
      </c>
    </row>
    <row r="308" spans="1:65" s="13" customFormat="1" ht="33.75">
      <c r="B308" s="188"/>
      <c r="C308" s="189"/>
      <c r="D308" s="183" t="s">
        <v>147</v>
      </c>
      <c r="E308" s="190" t="s">
        <v>21</v>
      </c>
      <c r="F308" s="191" t="s">
        <v>425</v>
      </c>
      <c r="G308" s="189"/>
      <c r="H308" s="190" t="s">
        <v>21</v>
      </c>
      <c r="I308" s="192"/>
      <c r="J308" s="189"/>
      <c r="K308" s="189"/>
      <c r="L308" s="193"/>
      <c r="M308" s="194"/>
      <c r="N308" s="195"/>
      <c r="O308" s="195"/>
      <c r="P308" s="195"/>
      <c r="Q308" s="195"/>
      <c r="R308" s="195"/>
      <c r="S308" s="195"/>
      <c r="T308" s="196"/>
      <c r="AT308" s="197" t="s">
        <v>147</v>
      </c>
      <c r="AU308" s="197" t="s">
        <v>143</v>
      </c>
      <c r="AV308" s="13" t="s">
        <v>8</v>
      </c>
      <c r="AW308" s="13" t="s">
        <v>38</v>
      </c>
      <c r="AX308" s="13" t="s">
        <v>78</v>
      </c>
      <c r="AY308" s="197" t="s">
        <v>135</v>
      </c>
    </row>
    <row r="309" spans="1:65" s="14" customFormat="1">
      <c r="B309" s="198"/>
      <c r="C309" s="199"/>
      <c r="D309" s="183" t="s">
        <v>147</v>
      </c>
      <c r="E309" s="200" t="s">
        <v>21</v>
      </c>
      <c r="F309" s="201" t="s">
        <v>426</v>
      </c>
      <c r="G309" s="199"/>
      <c r="H309" s="202">
        <v>293.81</v>
      </c>
      <c r="I309" s="203"/>
      <c r="J309" s="199"/>
      <c r="K309" s="199"/>
      <c r="L309" s="204"/>
      <c r="M309" s="205"/>
      <c r="N309" s="206"/>
      <c r="O309" s="206"/>
      <c r="P309" s="206"/>
      <c r="Q309" s="206"/>
      <c r="R309" s="206"/>
      <c r="S309" s="206"/>
      <c r="T309" s="207"/>
      <c r="AT309" s="208" t="s">
        <v>147</v>
      </c>
      <c r="AU309" s="208" t="s">
        <v>143</v>
      </c>
      <c r="AV309" s="14" t="s">
        <v>143</v>
      </c>
      <c r="AW309" s="14" t="s">
        <v>38</v>
      </c>
      <c r="AX309" s="14" t="s">
        <v>78</v>
      </c>
      <c r="AY309" s="208" t="s">
        <v>135</v>
      </c>
    </row>
    <row r="310" spans="1:65" s="15" customFormat="1">
      <c r="B310" s="209"/>
      <c r="C310" s="210"/>
      <c r="D310" s="183" t="s">
        <v>147</v>
      </c>
      <c r="E310" s="211" t="s">
        <v>21</v>
      </c>
      <c r="F310" s="212" t="s">
        <v>151</v>
      </c>
      <c r="G310" s="210"/>
      <c r="H310" s="213">
        <v>293.81</v>
      </c>
      <c r="I310" s="214"/>
      <c r="J310" s="210"/>
      <c r="K310" s="210"/>
      <c r="L310" s="215"/>
      <c r="M310" s="216"/>
      <c r="N310" s="217"/>
      <c r="O310" s="217"/>
      <c r="P310" s="217"/>
      <c r="Q310" s="217"/>
      <c r="R310" s="217"/>
      <c r="S310" s="217"/>
      <c r="T310" s="218"/>
      <c r="AT310" s="219" t="s">
        <v>147</v>
      </c>
      <c r="AU310" s="219" t="s">
        <v>143</v>
      </c>
      <c r="AV310" s="15" t="s">
        <v>142</v>
      </c>
      <c r="AW310" s="15" t="s">
        <v>38</v>
      </c>
      <c r="AX310" s="15" t="s">
        <v>8</v>
      </c>
      <c r="AY310" s="219" t="s">
        <v>135</v>
      </c>
    </row>
    <row r="311" spans="1:65" s="2" customFormat="1" ht="37.9" customHeight="1">
      <c r="A311" s="35"/>
      <c r="B311" s="36"/>
      <c r="C311" s="170" t="s">
        <v>427</v>
      </c>
      <c r="D311" s="170" t="s">
        <v>137</v>
      </c>
      <c r="E311" s="171" t="s">
        <v>428</v>
      </c>
      <c r="F311" s="172" t="s">
        <v>429</v>
      </c>
      <c r="G311" s="173" t="s">
        <v>195</v>
      </c>
      <c r="H311" s="174">
        <v>168.80199999999999</v>
      </c>
      <c r="I311" s="175"/>
      <c r="J311" s="176">
        <f>ROUND(I311*H311,0)</f>
        <v>0</v>
      </c>
      <c r="K311" s="172" t="s">
        <v>141</v>
      </c>
      <c r="L311" s="40"/>
      <c r="M311" s="177" t="s">
        <v>21</v>
      </c>
      <c r="N311" s="178" t="s">
        <v>50</v>
      </c>
      <c r="O311" s="65"/>
      <c r="P311" s="179">
        <f>O311*H311</f>
        <v>0</v>
      </c>
      <c r="Q311" s="179">
        <v>3.6800000000000001E-3</v>
      </c>
      <c r="R311" s="179">
        <f>Q311*H311</f>
        <v>0.62119135999999997</v>
      </c>
      <c r="S311" s="179">
        <v>0</v>
      </c>
      <c r="T311" s="180">
        <f>S311*H311</f>
        <v>0</v>
      </c>
      <c r="U311" s="35"/>
      <c r="V311" s="35"/>
      <c r="W311" s="35"/>
      <c r="X311" s="35"/>
      <c r="Y311" s="35"/>
      <c r="Z311" s="35"/>
      <c r="AA311" s="35"/>
      <c r="AB311" s="35"/>
      <c r="AC311" s="35"/>
      <c r="AD311" s="35"/>
      <c r="AE311" s="35"/>
      <c r="AR311" s="181" t="s">
        <v>142</v>
      </c>
      <c r="AT311" s="181" t="s">
        <v>137</v>
      </c>
      <c r="AU311" s="181" t="s">
        <v>143</v>
      </c>
      <c r="AY311" s="18" t="s">
        <v>135</v>
      </c>
      <c r="BE311" s="182">
        <f>IF(N311="základní",J311,0)</f>
        <v>0</v>
      </c>
      <c r="BF311" s="182">
        <f>IF(N311="snížená",J311,0)</f>
        <v>0</v>
      </c>
      <c r="BG311" s="182">
        <f>IF(N311="zákl. přenesená",J311,0)</f>
        <v>0</v>
      </c>
      <c r="BH311" s="182">
        <f>IF(N311="sníž. přenesená",J311,0)</f>
        <v>0</v>
      </c>
      <c r="BI311" s="182">
        <f>IF(N311="nulová",J311,0)</f>
        <v>0</v>
      </c>
      <c r="BJ311" s="18" t="s">
        <v>143</v>
      </c>
      <c r="BK311" s="182">
        <f>ROUND(I311*H311,0)</f>
        <v>0</v>
      </c>
      <c r="BL311" s="18" t="s">
        <v>142</v>
      </c>
      <c r="BM311" s="181" t="s">
        <v>430</v>
      </c>
    </row>
    <row r="312" spans="1:65" s="13" customFormat="1" ht="33.75">
      <c r="B312" s="188"/>
      <c r="C312" s="189"/>
      <c r="D312" s="183" t="s">
        <v>147</v>
      </c>
      <c r="E312" s="190" t="s">
        <v>21</v>
      </c>
      <c r="F312" s="191" t="s">
        <v>431</v>
      </c>
      <c r="G312" s="189"/>
      <c r="H312" s="190" t="s">
        <v>21</v>
      </c>
      <c r="I312" s="192"/>
      <c r="J312" s="189"/>
      <c r="K312" s="189"/>
      <c r="L312" s="193"/>
      <c r="M312" s="194"/>
      <c r="N312" s="195"/>
      <c r="O312" s="195"/>
      <c r="P312" s="195"/>
      <c r="Q312" s="195"/>
      <c r="R312" s="195"/>
      <c r="S312" s="195"/>
      <c r="T312" s="196"/>
      <c r="AT312" s="197" t="s">
        <v>147</v>
      </c>
      <c r="AU312" s="197" t="s">
        <v>143</v>
      </c>
      <c r="AV312" s="13" t="s">
        <v>8</v>
      </c>
      <c r="AW312" s="13" t="s">
        <v>38</v>
      </c>
      <c r="AX312" s="13" t="s">
        <v>78</v>
      </c>
      <c r="AY312" s="197" t="s">
        <v>135</v>
      </c>
    </row>
    <row r="313" spans="1:65" s="14" customFormat="1">
      <c r="B313" s="198"/>
      <c r="C313" s="199"/>
      <c r="D313" s="183" t="s">
        <v>147</v>
      </c>
      <c r="E313" s="200" t="s">
        <v>21</v>
      </c>
      <c r="F313" s="201" t="s">
        <v>432</v>
      </c>
      <c r="G313" s="199"/>
      <c r="H313" s="202">
        <v>168.80199999999999</v>
      </c>
      <c r="I313" s="203"/>
      <c r="J313" s="199"/>
      <c r="K313" s="199"/>
      <c r="L313" s="204"/>
      <c r="M313" s="205"/>
      <c r="N313" s="206"/>
      <c r="O313" s="206"/>
      <c r="P313" s="206"/>
      <c r="Q313" s="206"/>
      <c r="R313" s="206"/>
      <c r="S313" s="206"/>
      <c r="T313" s="207"/>
      <c r="AT313" s="208" t="s">
        <v>147</v>
      </c>
      <c r="AU313" s="208" t="s">
        <v>143</v>
      </c>
      <c r="AV313" s="14" t="s">
        <v>143</v>
      </c>
      <c r="AW313" s="14" t="s">
        <v>38</v>
      </c>
      <c r="AX313" s="14" t="s">
        <v>78</v>
      </c>
      <c r="AY313" s="208" t="s">
        <v>135</v>
      </c>
    </row>
    <row r="314" spans="1:65" s="15" customFormat="1">
      <c r="B314" s="209"/>
      <c r="C314" s="210"/>
      <c r="D314" s="183" t="s">
        <v>147</v>
      </c>
      <c r="E314" s="211" t="s">
        <v>21</v>
      </c>
      <c r="F314" s="212" t="s">
        <v>151</v>
      </c>
      <c r="G314" s="210"/>
      <c r="H314" s="213">
        <v>168.80199999999999</v>
      </c>
      <c r="I314" s="214"/>
      <c r="J314" s="210"/>
      <c r="K314" s="210"/>
      <c r="L314" s="215"/>
      <c r="M314" s="216"/>
      <c r="N314" s="217"/>
      <c r="O314" s="217"/>
      <c r="P314" s="217"/>
      <c r="Q314" s="217"/>
      <c r="R314" s="217"/>
      <c r="S314" s="217"/>
      <c r="T314" s="218"/>
      <c r="AT314" s="219" t="s">
        <v>147</v>
      </c>
      <c r="AU314" s="219" t="s">
        <v>143</v>
      </c>
      <c r="AV314" s="15" t="s">
        <v>142</v>
      </c>
      <c r="AW314" s="15" t="s">
        <v>38</v>
      </c>
      <c r="AX314" s="15" t="s">
        <v>8</v>
      </c>
      <c r="AY314" s="219" t="s">
        <v>135</v>
      </c>
    </row>
    <row r="315" spans="1:65" s="2" customFormat="1" ht="14.45" customHeight="1">
      <c r="A315" s="35"/>
      <c r="B315" s="36"/>
      <c r="C315" s="170" t="s">
        <v>433</v>
      </c>
      <c r="D315" s="170" t="s">
        <v>137</v>
      </c>
      <c r="E315" s="171" t="s">
        <v>434</v>
      </c>
      <c r="F315" s="172" t="s">
        <v>435</v>
      </c>
      <c r="G315" s="173" t="s">
        <v>195</v>
      </c>
      <c r="H315" s="174">
        <v>1063.8119999999999</v>
      </c>
      <c r="I315" s="175"/>
      <c r="J315" s="176">
        <f>ROUND(I315*H315,0)</f>
        <v>0</v>
      </c>
      <c r="K315" s="172" t="s">
        <v>141</v>
      </c>
      <c r="L315" s="40"/>
      <c r="M315" s="177" t="s">
        <v>21</v>
      </c>
      <c r="N315" s="178" t="s">
        <v>50</v>
      </c>
      <c r="O315" s="65"/>
      <c r="P315" s="179">
        <f>O315*H315</f>
        <v>0</v>
      </c>
      <c r="Q315" s="179">
        <v>0</v>
      </c>
      <c r="R315" s="179">
        <f>Q315*H315</f>
        <v>0</v>
      </c>
      <c r="S315" s="179">
        <v>0</v>
      </c>
      <c r="T315" s="180">
        <f>S315*H315</f>
        <v>0</v>
      </c>
      <c r="U315" s="35"/>
      <c r="V315" s="35"/>
      <c r="W315" s="35"/>
      <c r="X315" s="35"/>
      <c r="Y315" s="35"/>
      <c r="Z315" s="35"/>
      <c r="AA315" s="35"/>
      <c r="AB315" s="35"/>
      <c r="AC315" s="35"/>
      <c r="AD315" s="35"/>
      <c r="AE315" s="35"/>
      <c r="AR315" s="181" t="s">
        <v>142</v>
      </c>
      <c r="AT315" s="181" t="s">
        <v>137</v>
      </c>
      <c r="AU315" s="181" t="s">
        <v>143</v>
      </c>
      <c r="AY315" s="18" t="s">
        <v>135</v>
      </c>
      <c r="BE315" s="182">
        <f>IF(N315="základní",J315,0)</f>
        <v>0</v>
      </c>
      <c r="BF315" s="182">
        <f>IF(N315="snížená",J315,0)</f>
        <v>0</v>
      </c>
      <c r="BG315" s="182">
        <f>IF(N315="zákl. přenesená",J315,0)</f>
        <v>0</v>
      </c>
      <c r="BH315" s="182">
        <f>IF(N315="sníž. přenesená",J315,0)</f>
        <v>0</v>
      </c>
      <c r="BI315" s="182">
        <f>IF(N315="nulová",J315,0)</f>
        <v>0</v>
      </c>
      <c r="BJ315" s="18" t="s">
        <v>143</v>
      </c>
      <c r="BK315" s="182">
        <f>ROUND(I315*H315,0)</f>
        <v>0</v>
      </c>
      <c r="BL315" s="18" t="s">
        <v>142</v>
      </c>
      <c r="BM315" s="181" t="s">
        <v>436</v>
      </c>
    </row>
    <row r="316" spans="1:65" s="14" customFormat="1">
      <c r="B316" s="198"/>
      <c r="C316" s="199"/>
      <c r="D316" s="183" t="s">
        <v>147</v>
      </c>
      <c r="E316" s="200" t="s">
        <v>21</v>
      </c>
      <c r="F316" s="201" t="s">
        <v>437</v>
      </c>
      <c r="G316" s="199"/>
      <c r="H316" s="202">
        <v>1063.8119999999999</v>
      </c>
      <c r="I316" s="203"/>
      <c r="J316" s="199"/>
      <c r="K316" s="199"/>
      <c r="L316" s="204"/>
      <c r="M316" s="205"/>
      <c r="N316" s="206"/>
      <c r="O316" s="206"/>
      <c r="P316" s="206"/>
      <c r="Q316" s="206"/>
      <c r="R316" s="206"/>
      <c r="S316" s="206"/>
      <c r="T316" s="207"/>
      <c r="AT316" s="208" t="s">
        <v>147</v>
      </c>
      <c r="AU316" s="208" t="s">
        <v>143</v>
      </c>
      <c r="AV316" s="14" t="s">
        <v>143</v>
      </c>
      <c r="AW316" s="14" t="s">
        <v>38</v>
      </c>
      <c r="AX316" s="14" t="s">
        <v>78</v>
      </c>
      <c r="AY316" s="208" t="s">
        <v>135</v>
      </c>
    </row>
    <row r="317" spans="1:65" s="15" customFormat="1">
      <c r="B317" s="209"/>
      <c r="C317" s="210"/>
      <c r="D317" s="183" t="s">
        <v>147</v>
      </c>
      <c r="E317" s="211" t="s">
        <v>21</v>
      </c>
      <c r="F317" s="212" t="s">
        <v>151</v>
      </c>
      <c r="G317" s="210"/>
      <c r="H317" s="213">
        <v>1063.8119999999999</v>
      </c>
      <c r="I317" s="214"/>
      <c r="J317" s="210"/>
      <c r="K317" s="210"/>
      <c r="L317" s="215"/>
      <c r="M317" s="216"/>
      <c r="N317" s="217"/>
      <c r="O317" s="217"/>
      <c r="P317" s="217"/>
      <c r="Q317" s="217"/>
      <c r="R317" s="217"/>
      <c r="S317" s="217"/>
      <c r="T317" s="218"/>
      <c r="AT317" s="219" t="s">
        <v>147</v>
      </c>
      <c r="AU317" s="219" t="s">
        <v>143</v>
      </c>
      <c r="AV317" s="15" t="s">
        <v>142</v>
      </c>
      <c r="AW317" s="15" t="s">
        <v>38</v>
      </c>
      <c r="AX317" s="15" t="s">
        <v>8</v>
      </c>
      <c r="AY317" s="219" t="s">
        <v>135</v>
      </c>
    </row>
    <row r="318" spans="1:65" s="2" customFormat="1" ht="37.9" customHeight="1">
      <c r="A318" s="35"/>
      <c r="B318" s="36"/>
      <c r="C318" s="170" t="s">
        <v>438</v>
      </c>
      <c r="D318" s="170" t="s">
        <v>137</v>
      </c>
      <c r="E318" s="171" t="s">
        <v>439</v>
      </c>
      <c r="F318" s="172" t="s">
        <v>440</v>
      </c>
      <c r="G318" s="173" t="s">
        <v>195</v>
      </c>
      <c r="H318" s="174">
        <v>1063.8119999999999</v>
      </c>
      <c r="I318" s="175"/>
      <c r="J318" s="176">
        <f>ROUND(I318*H318,0)</f>
        <v>0</v>
      </c>
      <c r="K318" s="172" t="s">
        <v>141</v>
      </c>
      <c r="L318" s="40"/>
      <c r="M318" s="177" t="s">
        <v>21</v>
      </c>
      <c r="N318" s="178" t="s">
        <v>50</v>
      </c>
      <c r="O318" s="65"/>
      <c r="P318" s="179">
        <f>O318*H318</f>
        <v>0</v>
      </c>
      <c r="Q318" s="179">
        <v>1.332E-2</v>
      </c>
      <c r="R318" s="179">
        <f>Q318*H318</f>
        <v>14.169975839999999</v>
      </c>
      <c r="S318" s="179">
        <v>0</v>
      </c>
      <c r="T318" s="180">
        <f>S318*H318</f>
        <v>0</v>
      </c>
      <c r="U318" s="35"/>
      <c r="V318" s="35"/>
      <c r="W318" s="35"/>
      <c r="X318" s="35"/>
      <c r="Y318" s="35"/>
      <c r="Z318" s="35"/>
      <c r="AA318" s="35"/>
      <c r="AB318" s="35"/>
      <c r="AC318" s="35"/>
      <c r="AD318" s="35"/>
      <c r="AE318" s="35"/>
      <c r="AR318" s="181" t="s">
        <v>142</v>
      </c>
      <c r="AT318" s="181" t="s">
        <v>137</v>
      </c>
      <c r="AU318" s="181" t="s">
        <v>143</v>
      </c>
      <c r="AY318" s="18" t="s">
        <v>135</v>
      </c>
      <c r="BE318" s="182">
        <f>IF(N318="základní",J318,0)</f>
        <v>0</v>
      </c>
      <c r="BF318" s="182">
        <f>IF(N318="snížená",J318,0)</f>
        <v>0</v>
      </c>
      <c r="BG318" s="182">
        <f>IF(N318="zákl. přenesená",J318,0)</f>
        <v>0</v>
      </c>
      <c r="BH318" s="182">
        <f>IF(N318="sníž. přenesená",J318,0)</f>
        <v>0</v>
      </c>
      <c r="BI318" s="182">
        <f>IF(N318="nulová",J318,0)</f>
        <v>0</v>
      </c>
      <c r="BJ318" s="18" t="s">
        <v>143</v>
      </c>
      <c r="BK318" s="182">
        <f>ROUND(I318*H318,0)</f>
        <v>0</v>
      </c>
      <c r="BL318" s="18" t="s">
        <v>142</v>
      </c>
      <c r="BM318" s="181" t="s">
        <v>441</v>
      </c>
    </row>
    <row r="319" spans="1:65" s="2" customFormat="1" ht="24.2" customHeight="1">
      <c r="A319" s="35"/>
      <c r="B319" s="36"/>
      <c r="C319" s="170" t="s">
        <v>442</v>
      </c>
      <c r="D319" s="170" t="s">
        <v>137</v>
      </c>
      <c r="E319" s="171" t="s">
        <v>443</v>
      </c>
      <c r="F319" s="172" t="s">
        <v>444</v>
      </c>
      <c r="G319" s="173" t="s">
        <v>195</v>
      </c>
      <c r="H319" s="174">
        <v>1063.8119999999999</v>
      </c>
      <c r="I319" s="175"/>
      <c r="J319" s="176">
        <f>ROUND(I319*H319,0)</f>
        <v>0</v>
      </c>
      <c r="K319" s="172" t="s">
        <v>141</v>
      </c>
      <c r="L319" s="40"/>
      <c r="M319" s="177" t="s">
        <v>21</v>
      </c>
      <c r="N319" s="178" t="s">
        <v>50</v>
      </c>
      <c r="O319" s="65"/>
      <c r="P319" s="179">
        <f>O319*H319</f>
        <v>0</v>
      </c>
      <c r="Q319" s="179">
        <v>2.5999999999999998E-4</v>
      </c>
      <c r="R319" s="179">
        <f>Q319*H319</f>
        <v>0.27659111999999997</v>
      </c>
      <c r="S319" s="179">
        <v>0</v>
      </c>
      <c r="T319" s="180">
        <f>S319*H319</f>
        <v>0</v>
      </c>
      <c r="U319" s="35"/>
      <c r="V319" s="35"/>
      <c r="W319" s="35"/>
      <c r="X319" s="35"/>
      <c r="Y319" s="35"/>
      <c r="Z319" s="35"/>
      <c r="AA319" s="35"/>
      <c r="AB319" s="35"/>
      <c r="AC319" s="35"/>
      <c r="AD319" s="35"/>
      <c r="AE319" s="35"/>
      <c r="AR319" s="181" t="s">
        <v>142</v>
      </c>
      <c r="AT319" s="181" t="s">
        <v>137</v>
      </c>
      <c r="AU319" s="181" t="s">
        <v>143</v>
      </c>
      <c r="AY319" s="18" t="s">
        <v>135</v>
      </c>
      <c r="BE319" s="182">
        <f>IF(N319="základní",J319,0)</f>
        <v>0</v>
      </c>
      <c r="BF319" s="182">
        <f>IF(N319="snížená",J319,0)</f>
        <v>0</v>
      </c>
      <c r="BG319" s="182">
        <f>IF(N319="zákl. přenesená",J319,0)</f>
        <v>0</v>
      </c>
      <c r="BH319" s="182">
        <f>IF(N319="sníž. přenesená",J319,0)</f>
        <v>0</v>
      </c>
      <c r="BI319" s="182">
        <f>IF(N319="nulová",J319,0)</f>
        <v>0</v>
      </c>
      <c r="BJ319" s="18" t="s">
        <v>143</v>
      </c>
      <c r="BK319" s="182">
        <f>ROUND(I319*H319,0)</f>
        <v>0</v>
      </c>
      <c r="BL319" s="18" t="s">
        <v>142</v>
      </c>
      <c r="BM319" s="181" t="s">
        <v>445</v>
      </c>
    </row>
    <row r="320" spans="1:65" s="2" customFormat="1" ht="24.2" customHeight="1">
      <c r="A320" s="35"/>
      <c r="B320" s="36"/>
      <c r="C320" s="170" t="s">
        <v>446</v>
      </c>
      <c r="D320" s="170" t="s">
        <v>137</v>
      </c>
      <c r="E320" s="171" t="s">
        <v>447</v>
      </c>
      <c r="F320" s="172" t="s">
        <v>448</v>
      </c>
      <c r="G320" s="173" t="s">
        <v>195</v>
      </c>
      <c r="H320" s="174">
        <v>1063.8119999999999</v>
      </c>
      <c r="I320" s="175"/>
      <c r="J320" s="176">
        <f>ROUND(I320*H320,0)</f>
        <v>0</v>
      </c>
      <c r="K320" s="172" t="s">
        <v>141</v>
      </c>
      <c r="L320" s="40"/>
      <c r="M320" s="177" t="s">
        <v>21</v>
      </c>
      <c r="N320" s="178" t="s">
        <v>50</v>
      </c>
      <c r="O320" s="65"/>
      <c r="P320" s="179">
        <f>O320*H320</f>
        <v>0</v>
      </c>
      <c r="Q320" s="179">
        <v>5.4599999999999996E-3</v>
      </c>
      <c r="R320" s="179">
        <f>Q320*H320</f>
        <v>5.8084135199999993</v>
      </c>
      <c r="S320" s="179">
        <v>0</v>
      </c>
      <c r="T320" s="180">
        <f>S320*H320</f>
        <v>0</v>
      </c>
      <c r="U320" s="35"/>
      <c r="V320" s="35"/>
      <c r="W320" s="35"/>
      <c r="X320" s="35"/>
      <c r="Y320" s="35"/>
      <c r="Z320" s="35"/>
      <c r="AA320" s="35"/>
      <c r="AB320" s="35"/>
      <c r="AC320" s="35"/>
      <c r="AD320" s="35"/>
      <c r="AE320" s="35"/>
      <c r="AR320" s="181" t="s">
        <v>142</v>
      </c>
      <c r="AT320" s="181" t="s">
        <v>137</v>
      </c>
      <c r="AU320" s="181" t="s">
        <v>143</v>
      </c>
      <c r="AY320" s="18" t="s">
        <v>135</v>
      </c>
      <c r="BE320" s="182">
        <f>IF(N320="základní",J320,0)</f>
        <v>0</v>
      </c>
      <c r="BF320" s="182">
        <f>IF(N320="snížená",J320,0)</f>
        <v>0</v>
      </c>
      <c r="BG320" s="182">
        <f>IF(N320="zákl. přenesená",J320,0)</f>
        <v>0</v>
      </c>
      <c r="BH320" s="182">
        <f>IF(N320="sníž. přenesená",J320,0)</f>
        <v>0</v>
      </c>
      <c r="BI320" s="182">
        <f>IF(N320="nulová",J320,0)</f>
        <v>0</v>
      </c>
      <c r="BJ320" s="18" t="s">
        <v>143</v>
      </c>
      <c r="BK320" s="182">
        <f>ROUND(I320*H320,0)</f>
        <v>0</v>
      </c>
      <c r="BL320" s="18" t="s">
        <v>142</v>
      </c>
      <c r="BM320" s="181" t="s">
        <v>449</v>
      </c>
    </row>
    <row r="321" spans="1:65" s="2" customFormat="1" ht="146.25">
      <c r="A321" s="35"/>
      <c r="B321" s="36"/>
      <c r="C321" s="37"/>
      <c r="D321" s="183" t="s">
        <v>145</v>
      </c>
      <c r="E321" s="37"/>
      <c r="F321" s="184" t="s">
        <v>450</v>
      </c>
      <c r="G321" s="37"/>
      <c r="H321" s="37"/>
      <c r="I321" s="185"/>
      <c r="J321" s="37"/>
      <c r="K321" s="37"/>
      <c r="L321" s="40"/>
      <c r="M321" s="186"/>
      <c r="N321" s="187"/>
      <c r="O321" s="65"/>
      <c r="P321" s="65"/>
      <c r="Q321" s="65"/>
      <c r="R321" s="65"/>
      <c r="S321" s="65"/>
      <c r="T321" s="66"/>
      <c r="U321" s="35"/>
      <c r="V321" s="35"/>
      <c r="W321" s="35"/>
      <c r="X321" s="35"/>
      <c r="Y321" s="35"/>
      <c r="Z321" s="35"/>
      <c r="AA321" s="35"/>
      <c r="AB321" s="35"/>
      <c r="AC321" s="35"/>
      <c r="AD321" s="35"/>
      <c r="AE321" s="35"/>
      <c r="AT321" s="18" t="s">
        <v>145</v>
      </c>
      <c r="AU321" s="18" t="s">
        <v>143</v>
      </c>
    </row>
    <row r="322" spans="1:65" s="2" customFormat="1" ht="37.9" customHeight="1">
      <c r="A322" s="35"/>
      <c r="B322" s="36"/>
      <c r="C322" s="170" t="s">
        <v>451</v>
      </c>
      <c r="D322" s="170" t="s">
        <v>137</v>
      </c>
      <c r="E322" s="171" t="s">
        <v>452</v>
      </c>
      <c r="F322" s="172" t="s">
        <v>453</v>
      </c>
      <c r="G322" s="173" t="s">
        <v>195</v>
      </c>
      <c r="H322" s="174">
        <v>270.52699999999999</v>
      </c>
      <c r="I322" s="175"/>
      <c r="J322" s="176">
        <f>ROUND(I322*H322,0)</f>
        <v>0</v>
      </c>
      <c r="K322" s="172" t="s">
        <v>141</v>
      </c>
      <c r="L322" s="40"/>
      <c r="M322" s="177" t="s">
        <v>21</v>
      </c>
      <c r="N322" s="178" t="s">
        <v>50</v>
      </c>
      <c r="O322" s="65"/>
      <c r="P322" s="179">
        <f>O322*H322</f>
        <v>0</v>
      </c>
      <c r="Q322" s="179">
        <v>0</v>
      </c>
      <c r="R322" s="179">
        <f>Q322*H322</f>
        <v>0</v>
      </c>
      <c r="S322" s="179">
        <v>0</v>
      </c>
      <c r="T322" s="180">
        <f>S322*H322</f>
        <v>0</v>
      </c>
      <c r="U322" s="35"/>
      <c r="V322" s="35"/>
      <c r="W322" s="35"/>
      <c r="X322" s="35"/>
      <c r="Y322" s="35"/>
      <c r="Z322" s="35"/>
      <c r="AA322" s="35"/>
      <c r="AB322" s="35"/>
      <c r="AC322" s="35"/>
      <c r="AD322" s="35"/>
      <c r="AE322" s="35"/>
      <c r="AR322" s="181" t="s">
        <v>142</v>
      </c>
      <c r="AT322" s="181" t="s">
        <v>137</v>
      </c>
      <c r="AU322" s="181" t="s">
        <v>143</v>
      </c>
      <c r="AY322" s="18" t="s">
        <v>135</v>
      </c>
      <c r="BE322" s="182">
        <f>IF(N322="základní",J322,0)</f>
        <v>0</v>
      </c>
      <c r="BF322" s="182">
        <f>IF(N322="snížená",J322,0)</f>
        <v>0</v>
      </c>
      <c r="BG322" s="182">
        <f>IF(N322="zákl. přenesená",J322,0)</f>
        <v>0</v>
      </c>
      <c r="BH322" s="182">
        <f>IF(N322="sníž. přenesená",J322,0)</f>
        <v>0</v>
      </c>
      <c r="BI322" s="182">
        <f>IF(N322="nulová",J322,0)</f>
        <v>0</v>
      </c>
      <c r="BJ322" s="18" t="s">
        <v>143</v>
      </c>
      <c r="BK322" s="182">
        <f>ROUND(I322*H322,0)</f>
        <v>0</v>
      </c>
      <c r="BL322" s="18" t="s">
        <v>142</v>
      </c>
      <c r="BM322" s="181" t="s">
        <v>454</v>
      </c>
    </row>
    <row r="323" spans="1:65" s="2" customFormat="1" ht="48.75">
      <c r="A323" s="35"/>
      <c r="B323" s="36"/>
      <c r="C323" s="37"/>
      <c r="D323" s="183" t="s">
        <v>145</v>
      </c>
      <c r="E323" s="37"/>
      <c r="F323" s="184" t="s">
        <v>455</v>
      </c>
      <c r="G323" s="37"/>
      <c r="H323" s="37"/>
      <c r="I323" s="185"/>
      <c r="J323" s="37"/>
      <c r="K323" s="37"/>
      <c r="L323" s="40"/>
      <c r="M323" s="186"/>
      <c r="N323" s="187"/>
      <c r="O323" s="65"/>
      <c r="P323" s="65"/>
      <c r="Q323" s="65"/>
      <c r="R323" s="65"/>
      <c r="S323" s="65"/>
      <c r="T323" s="66"/>
      <c r="U323" s="35"/>
      <c r="V323" s="35"/>
      <c r="W323" s="35"/>
      <c r="X323" s="35"/>
      <c r="Y323" s="35"/>
      <c r="Z323" s="35"/>
      <c r="AA323" s="35"/>
      <c r="AB323" s="35"/>
      <c r="AC323" s="35"/>
      <c r="AD323" s="35"/>
      <c r="AE323" s="35"/>
      <c r="AT323" s="18" t="s">
        <v>145</v>
      </c>
      <c r="AU323" s="18" t="s">
        <v>143</v>
      </c>
    </row>
    <row r="324" spans="1:65" s="14" customFormat="1" ht="22.5">
      <c r="B324" s="198"/>
      <c r="C324" s="199"/>
      <c r="D324" s="183" t="s">
        <v>147</v>
      </c>
      <c r="E324" s="200" t="s">
        <v>21</v>
      </c>
      <c r="F324" s="201" t="s">
        <v>456</v>
      </c>
      <c r="G324" s="199"/>
      <c r="H324" s="202">
        <v>50.731000000000002</v>
      </c>
      <c r="I324" s="203"/>
      <c r="J324" s="199"/>
      <c r="K324" s="199"/>
      <c r="L324" s="204"/>
      <c r="M324" s="205"/>
      <c r="N324" s="206"/>
      <c r="O324" s="206"/>
      <c r="P324" s="206"/>
      <c r="Q324" s="206"/>
      <c r="R324" s="206"/>
      <c r="S324" s="206"/>
      <c r="T324" s="207"/>
      <c r="AT324" s="208" t="s">
        <v>147</v>
      </c>
      <c r="AU324" s="208" t="s">
        <v>143</v>
      </c>
      <c r="AV324" s="14" t="s">
        <v>143</v>
      </c>
      <c r="AW324" s="14" t="s">
        <v>38</v>
      </c>
      <c r="AX324" s="14" t="s">
        <v>78</v>
      </c>
      <c r="AY324" s="208" t="s">
        <v>135</v>
      </c>
    </row>
    <row r="325" spans="1:65" s="14" customFormat="1" ht="22.5">
      <c r="B325" s="198"/>
      <c r="C325" s="199"/>
      <c r="D325" s="183" t="s">
        <v>147</v>
      </c>
      <c r="E325" s="200" t="s">
        <v>21</v>
      </c>
      <c r="F325" s="201" t="s">
        <v>457</v>
      </c>
      <c r="G325" s="199"/>
      <c r="H325" s="202">
        <v>97.238</v>
      </c>
      <c r="I325" s="203"/>
      <c r="J325" s="199"/>
      <c r="K325" s="199"/>
      <c r="L325" s="204"/>
      <c r="M325" s="205"/>
      <c r="N325" s="206"/>
      <c r="O325" s="206"/>
      <c r="P325" s="206"/>
      <c r="Q325" s="206"/>
      <c r="R325" s="206"/>
      <c r="S325" s="206"/>
      <c r="T325" s="207"/>
      <c r="AT325" s="208" t="s">
        <v>147</v>
      </c>
      <c r="AU325" s="208" t="s">
        <v>143</v>
      </c>
      <c r="AV325" s="14" t="s">
        <v>143</v>
      </c>
      <c r="AW325" s="14" t="s">
        <v>38</v>
      </c>
      <c r="AX325" s="14" t="s">
        <v>78</v>
      </c>
      <c r="AY325" s="208" t="s">
        <v>135</v>
      </c>
    </row>
    <row r="326" spans="1:65" s="14" customFormat="1" ht="22.5">
      <c r="B326" s="198"/>
      <c r="C326" s="199"/>
      <c r="D326" s="183" t="s">
        <v>147</v>
      </c>
      <c r="E326" s="200" t="s">
        <v>21</v>
      </c>
      <c r="F326" s="201" t="s">
        <v>458</v>
      </c>
      <c r="G326" s="199"/>
      <c r="H326" s="202">
        <v>29.399000000000001</v>
      </c>
      <c r="I326" s="203"/>
      <c r="J326" s="199"/>
      <c r="K326" s="199"/>
      <c r="L326" s="204"/>
      <c r="M326" s="205"/>
      <c r="N326" s="206"/>
      <c r="O326" s="206"/>
      <c r="P326" s="206"/>
      <c r="Q326" s="206"/>
      <c r="R326" s="206"/>
      <c r="S326" s="206"/>
      <c r="T326" s="207"/>
      <c r="AT326" s="208" t="s">
        <v>147</v>
      </c>
      <c r="AU326" s="208" t="s">
        <v>143</v>
      </c>
      <c r="AV326" s="14" t="s">
        <v>143</v>
      </c>
      <c r="AW326" s="14" t="s">
        <v>38</v>
      </c>
      <c r="AX326" s="14" t="s">
        <v>78</v>
      </c>
      <c r="AY326" s="208" t="s">
        <v>135</v>
      </c>
    </row>
    <row r="327" spans="1:65" s="14" customFormat="1">
      <c r="B327" s="198"/>
      <c r="C327" s="199"/>
      <c r="D327" s="183" t="s">
        <v>147</v>
      </c>
      <c r="E327" s="200" t="s">
        <v>21</v>
      </c>
      <c r="F327" s="201" t="s">
        <v>459</v>
      </c>
      <c r="G327" s="199"/>
      <c r="H327" s="202">
        <v>4.399</v>
      </c>
      <c r="I327" s="203"/>
      <c r="J327" s="199"/>
      <c r="K327" s="199"/>
      <c r="L327" s="204"/>
      <c r="M327" s="205"/>
      <c r="N327" s="206"/>
      <c r="O327" s="206"/>
      <c r="P327" s="206"/>
      <c r="Q327" s="206"/>
      <c r="R327" s="206"/>
      <c r="S327" s="206"/>
      <c r="T327" s="207"/>
      <c r="AT327" s="208" t="s">
        <v>147</v>
      </c>
      <c r="AU327" s="208" t="s">
        <v>143</v>
      </c>
      <c r="AV327" s="14" t="s">
        <v>143</v>
      </c>
      <c r="AW327" s="14" t="s">
        <v>38</v>
      </c>
      <c r="AX327" s="14" t="s">
        <v>78</v>
      </c>
      <c r="AY327" s="208" t="s">
        <v>135</v>
      </c>
    </row>
    <row r="328" spans="1:65" s="14" customFormat="1">
      <c r="B328" s="198"/>
      <c r="C328" s="199"/>
      <c r="D328" s="183" t="s">
        <v>147</v>
      </c>
      <c r="E328" s="200" t="s">
        <v>21</v>
      </c>
      <c r="F328" s="201" t="s">
        <v>460</v>
      </c>
      <c r="G328" s="199"/>
      <c r="H328" s="202">
        <v>28.54</v>
      </c>
      <c r="I328" s="203"/>
      <c r="J328" s="199"/>
      <c r="K328" s="199"/>
      <c r="L328" s="204"/>
      <c r="M328" s="205"/>
      <c r="N328" s="206"/>
      <c r="O328" s="206"/>
      <c r="P328" s="206"/>
      <c r="Q328" s="206"/>
      <c r="R328" s="206"/>
      <c r="S328" s="206"/>
      <c r="T328" s="207"/>
      <c r="AT328" s="208" t="s">
        <v>147</v>
      </c>
      <c r="AU328" s="208" t="s">
        <v>143</v>
      </c>
      <c r="AV328" s="14" t="s">
        <v>143</v>
      </c>
      <c r="AW328" s="14" t="s">
        <v>38</v>
      </c>
      <c r="AX328" s="14" t="s">
        <v>78</v>
      </c>
      <c r="AY328" s="208" t="s">
        <v>135</v>
      </c>
    </row>
    <row r="329" spans="1:65" s="14" customFormat="1">
      <c r="B329" s="198"/>
      <c r="C329" s="199"/>
      <c r="D329" s="183" t="s">
        <v>147</v>
      </c>
      <c r="E329" s="200" t="s">
        <v>21</v>
      </c>
      <c r="F329" s="201" t="s">
        <v>461</v>
      </c>
      <c r="G329" s="199"/>
      <c r="H329" s="202">
        <v>25.390999999999998</v>
      </c>
      <c r="I329" s="203"/>
      <c r="J329" s="199"/>
      <c r="K329" s="199"/>
      <c r="L329" s="204"/>
      <c r="M329" s="205"/>
      <c r="N329" s="206"/>
      <c r="O329" s="206"/>
      <c r="P329" s="206"/>
      <c r="Q329" s="206"/>
      <c r="R329" s="206"/>
      <c r="S329" s="206"/>
      <c r="T329" s="207"/>
      <c r="AT329" s="208" t="s">
        <v>147</v>
      </c>
      <c r="AU329" s="208" t="s">
        <v>143</v>
      </c>
      <c r="AV329" s="14" t="s">
        <v>143</v>
      </c>
      <c r="AW329" s="14" t="s">
        <v>38</v>
      </c>
      <c r="AX329" s="14" t="s">
        <v>78</v>
      </c>
      <c r="AY329" s="208" t="s">
        <v>135</v>
      </c>
    </row>
    <row r="330" spans="1:65" s="14" customFormat="1">
      <c r="B330" s="198"/>
      <c r="C330" s="199"/>
      <c r="D330" s="183" t="s">
        <v>147</v>
      </c>
      <c r="E330" s="200" t="s">
        <v>21</v>
      </c>
      <c r="F330" s="201" t="s">
        <v>462</v>
      </c>
      <c r="G330" s="199"/>
      <c r="H330" s="202">
        <v>2.4319999999999999</v>
      </c>
      <c r="I330" s="203"/>
      <c r="J330" s="199"/>
      <c r="K330" s="199"/>
      <c r="L330" s="204"/>
      <c r="M330" s="205"/>
      <c r="N330" s="206"/>
      <c r="O330" s="206"/>
      <c r="P330" s="206"/>
      <c r="Q330" s="206"/>
      <c r="R330" s="206"/>
      <c r="S330" s="206"/>
      <c r="T330" s="207"/>
      <c r="AT330" s="208" t="s">
        <v>147</v>
      </c>
      <c r="AU330" s="208" t="s">
        <v>143</v>
      </c>
      <c r="AV330" s="14" t="s">
        <v>143</v>
      </c>
      <c r="AW330" s="14" t="s">
        <v>38</v>
      </c>
      <c r="AX330" s="14" t="s">
        <v>78</v>
      </c>
      <c r="AY330" s="208" t="s">
        <v>135</v>
      </c>
    </row>
    <row r="331" spans="1:65" s="14" customFormat="1">
      <c r="B331" s="198"/>
      <c r="C331" s="199"/>
      <c r="D331" s="183" t="s">
        <v>147</v>
      </c>
      <c r="E331" s="200" t="s">
        <v>21</v>
      </c>
      <c r="F331" s="201" t="s">
        <v>463</v>
      </c>
      <c r="G331" s="199"/>
      <c r="H331" s="202">
        <v>3.4980000000000002</v>
      </c>
      <c r="I331" s="203"/>
      <c r="J331" s="199"/>
      <c r="K331" s="199"/>
      <c r="L331" s="204"/>
      <c r="M331" s="205"/>
      <c r="N331" s="206"/>
      <c r="O331" s="206"/>
      <c r="P331" s="206"/>
      <c r="Q331" s="206"/>
      <c r="R331" s="206"/>
      <c r="S331" s="206"/>
      <c r="T331" s="207"/>
      <c r="AT331" s="208" t="s">
        <v>147</v>
      </c>
      <c r="AU331" s="208" t="s">
        <v>143</v>
      </c>
      <c r="AV331" s="14" t="s">
        <v>143</v>
      </c>
      <c r="AW331" s="14" t="s">
        <v>38</v>
      </c>
      <c r="AX331" s="14" t="s">
        <v>78</v>
      </c>
      <c r="AY331" s="208" t="s">
        <v>135</v>
      </c>
    </row>
    <row r="332" spans="1:65" s="14" customFormat="1" ht="22.5">
      <c r="B332" s="198"/>
      <c r="C332" s="199"/>
      <c r="D332" s="183" t="s">
        <v>147</v>
      </c>
      <c r="E332" s="200" t="s">
        <v>21</v>
      </c>
      <c r="F332" s="201" t="s">
        <v>464</v>
      </c>
      <c r="G332" s="199"/>
      <c r="H332" s="202">
        <v>28.899000000000001</v>
      </c>
      <c r="I332" s="203"/>
      <c r="J332" s="199"/>
      <c r="K332" s="199"/>
      <c r="L332" s="204"/>
      <c r="M332" s="205"/>
      <c r="N332" s="206"/>
      <c r="O332" s="206"/>
      <c r="P332" s="206"/>
      <c r="Q332" s="206"/>
      <c r="R332" s="206"/>
      <c r="S332" s="206"/>
      <c r="T332" s="207"/>
      <c r="AT332" s="208" t="s">
        <v>147</v>
      </c>
      <c r="AU332" s="208" t="s">
        <v>143</v>
      </c>
      <c r="AV332" s="14" t="s">
        <v>143</v>
      </c>
      <c r="AW332" s="14" t="s">
        <v>38</v>
      </c>
      <c r="AX332" s="14" t="s">
        <v>78</v>
      </c>
      <c r="AY332" s="208" t="s">
        <v>135</v>
      </c>
    </row>
    <row r="333" spans="1:65" s="15" customFormat="1">
      <c r="B333" s="209"/>
      <c r="C333" s="210"/>
      <c r="D333" s="183" t="s">
        <v>147</v>
      </c>
      <c r="E333" s="211" t="s">
        <v>21</v>
      </c>
      <c r="F333" s="212" t="s">
        <v>151</v>
      </c>
      <c r="G333" s="210"/>
      <c r="H333" s="213">
        <v>270.52699999999999</v>
      </c>
      <c r="I333" s="214"/>
      <c r="J333" s="210"/>
      <c r="K333" s="210"/>
      <c r="L333" s="215"/>
      <c r="M333" s="216"/>
      <c r="N333" s="217"/>
      <c r="O333" s="217"/>
      <c r="P333" s="217"/>
      <c r="Q333" s="217"/>
      <c r="R333" s="217"/>
      <c r="S333" s="217"/>
      <c r="T333" s="218"/>
      <c r="AT333" s="219" t="s">
        <v>147</v>
      </c>
      <c r="AU333" s="219" t="s">
        <v>143</v>
      </c>
      <c r="AV333" s="15" t="s">
        <v>142</v>
      </c>
      <c r="AW333" s="15" t="s">
        <v>38</v>
      </c>
      <c r="AX333" s="15" t="s">
        <v>8</v>
      </c>
      <c r="AY333" s="219" t="s">
        <v>135</v>
      </c>
    </row>
    <row r="334" spans="1:65" s="2" customFormat="1" ht="24.2" customHeight="1">
      <c r="A334" s="35"/>
      <c r="B334" s="36"/>
      <c r="C334" s="170" t="s">
        <v>465</v>
      </c>
      <c r="D334" s="170" t="s">
        <v>137</v>
      </c>
      <c r="E334" s="171" t="s">
        <v>466</v>
      </c>
      <c r="F334" s="172" t="s">
        <v>467</v>
      </c>
      <c r="G334" s="173" t="s">
        <v>195</v>
      </c>
      <c r="H334" s="174">
        <v>38.700000000000003</v>
      </c>
      <c r="I334" s="175"/>
      <c r="J334" s="176">
        <f>ROUND(I334*H334,0)</f>
        <v>0</v>
      </c>
      <c r="K334" s="172" t="s">
        <v>141</v>
      </c>
      <c r="L334" s="40"/>
      <c r="M334" s="177" t="s">
        <v>21</v>
      </c>
      <c r="N334" s="178" t="s">
        <v>50</v>
      </c>
      <c r="O334" s="65"/>
      <c r="P334" s="179">
        <f>O334*H334</f>
        <v>0</v>
      </c>
      <c r="Q334" s="179">
        <v>0.26140999999999998</v>
      </c>
      <c r="R334" s="179">
        <f>Q334*H334</f>
        <v>10.116567</v>
      </c>
      <c r="S334" s="179">
        <v>0</v>
      </c>
      <c r="T334" s="180">
        <f>S334*H334</f>
        <v>0</v>
      </c>
      <c r="U334" s="35"/>
      <c r="V334" s="35"/>
      <c r="W334" s="35"/>
      <c r="X334" s="35"/>
      <c r="Y334" s="35"/>
      <c r="Z334" s="35"/>
      <c r="AA334" s="35"/>
      <c r="AB334" s="35"/>
      <c r="AC334" s="35"/>
      <c r="AD334" s="35"/>
      <c r="AE334" s="35"/>
      <c r="AR334" s="181" t="s">
        <v>142</v>
      </c>
      <c r="AT334" s="181" t="s">
        <v>137</v>
      </c>
      <c r="AU334" s="181" t="s">
        <v>143</v>
      </c>
      <c r="AY334" s="18" t="s">
        <v>135</v>
      </c>
      <c r="BE334" s="182">
        <f>IF(N334="základní",J334,0)</f>
        <v>0</v>
      </c>
      <c r="BF334" s="182">
        <f>IF(N334="snížená",J334,0)</f>
        <v>0</v>
      </c>
      <c r="BG334" s="182">
        <f>IF(N334="zákl. přenesená",J334,0)</f>
        <v>0</v>
      </c>
      <c r="BH334" s="182">
        <f>IF(N334="sníž. přenesená",J334,0)</f>
        <v>0</v>
      </c>
      <c r="BI334" s="182">
        <f>IF(N334="nulová",J334,0)</f>
        <v>0</v>
      </c>
      <c r="BJ334" s="18" t="s">
        <v>143</v>
      </c>
      <c r="BK334" s="182">
        <f>ROUND(I334*H334,0)</f>
        <v>0</v>
      </c>
      <c r="BL334" s="18" t="s">
        <v>142</v>
      </c>
      <c r="BM334" s="181" t="s">
        <v>468</v>
      </c>
    </row>
    <row r="335" spans="1:65" s="14" customFormat="1" ht="22.5">
      <c r="B335" s="198"/>
      <c r="C335" s="199"/>
      <c r="D335" s="183" t="s">
        <v>147</v>
      </c>
      <c r="E335" s="200" t="s">
        <v>21</v>
      </c>
      <c r="F335" s="201" t="s">
        <v>469</v>
      </c>
      <c r="G335" s="199"/>
      <c r="H335" s="202">
        <v>23.4</v>
      </c>
      <c r="I335" s="203"/>
      <c r="J335" s="199"/>
      <c r="K335" s="199"/>
      <c r="L335" s="204"/>
      <c r="M335" s="205"/>
      <c r="N335" s="206"/>
      <c r="O335" s="206"/>
      <c r="P335" s="206"/>
      <c r="Q335" s="206"/>
      <c r="R335" s="206"/>
      <c r="S335" s="206"/>
      <c r="T335" s="207"/>
      <c r="AT335" s="208" t="s">
        <v>147</v>
      </c>
      <c r="AU335" s="208" t="s">
        <v>143</v>
      </c>
      <c r="AV335" s="14" t="s">
        <v>143</v>
      </c>
      <c r="AW335" s="14" t="s">
        <v>38</v>
      </c>
      <c r="AX335" s="14" t="s">
        <v>78</v>
      </c>
      <c r="AY335" s="208" t="s">
        <v>135</v>
      </c>
    </row>
    <row r="336" spans="1:65" s="14" customFormat="1">
      <c r="B336" s="198"/>
      <c r="C336" s="199"/>
      <c r="D336" s="183" t="s">
        <v>147</v>
      </c>
      <c r="E336" s="200" t="s">
        <v>21</v>
      </c>
      <c r="F336" s="201" t="s">
        <v>470</v>
      </c>
      <c r="G336" s="199"/>
      <c r="H336" s="202">
        <v>15.3</v>
      </c>
      <c r="I336" s="203"/>
      <c r="J336" s="199"/>
      <c r="K336" s="199"/>
      <c r="L336" s="204"/>
      <c r="M336" s="205"/>
      <c r="N336" s="206"/>
      <c r="O336" s="206"/>
      <c r="P336" s="206"/>
      <c r="Q336" s="206"/>
      <c r="R336" s="206"/>
      <c r="S336" s="206"/>
      <c r="T336" s="207"/>
      <c r="AT336" s="208" t="s">
        <v>147</v>
      </c>
      <c r="AU336" s="208" t="s">
        <v>143</v>
      </c>
      <c r="AV336" s="14" t="s">
        <v>143</v>
      </c>
      <c r="AW336" s="14" t="s">
        <v>38</v>
      </c>
      <c r="AX336" s="14" t="s">
        <v>78</v>
      </c>
      <c r="AY336" s="208" t="s">
        <v>135</v>
      </c>
    </row>
    <row r="337" spans="1:65" s="15" customFormat="1">
      <c r="B337" s="209"/>
      <c r="C337" s="210"/>
      <c r="D337" s="183" t="s">
        <v>147</v>
      </c>
      <c r="E337" s="211" t="s">
        <v>21</v>
      </c>
      <c r="F337" s="212" t="s">
        <v>151</v>
      </c>
      <c r="G337" s="210"/>
      <c r="H337" s="213">
        <v>38.700000000000003</v>
      </c>
      <c r="I337" s="214"/>
      <c r="J337" s="210"/>
      <c r="K337" s="210"/>
      <c r="L337" s="215"/>
      <c r="M337" s="216"/>
      <c r="N337" s="217"/>
      <c r="O337" s="217"/>
      <c r="P337" s="217"/>
      <c r="Q337" s="217"/>
      <c r="R337" s="217"/>
      <c r="S337" s="217"/>
      <c r="T337" s="218"/>
      <c r="AT337" s="219" t="s">
        <v>147</v>
      </c>
      <c r="AU337" s="219" t="s">
        <v>143</v>
      </c>
      <c r="AV337" s="15" t="s">
        <v>142</v>
      </c>
      <c r="AW337" s="15" t="s">
        <v>38</v>
      </c>
      <c r="AX337" s="15" t="s">
        <v>8</v>
      </c>
      <c r="AY337" s="219" t="s">
        <v>135</v>
      </c>
    </row>
    <row r="338" spans="1:65" s="2" customFormat="1" ht="24.2" customHeight="1">
      <c r="A338" s="35"/>
      <c r="B338" s="36"/>
      <c r="C338" s="170" t="s">
        <v>471</v>
      </c>
      <c r="D338" s="170" t="s">
        <v>137</v>
      </c>
      <c r="E338" s="171" t="s">
        <v>472</v>
      </c>
      <c r="F338" s="172" t="s">
        <v>473</v>
      </c>
      <c r="G338" s="173" t="s">
        <v>195</v>
      </c>
      <c r="H338" s="174">
        <v>38.700000000000003</v>
      </c>
      <c r="I338" s="175"/>
      <c r="J338" s="176">
        <f>ROUND(I338*H338,0)</f>
        <v>0</v>
      </c>
      <c r="K338" s="172" t="s">
        <v>141</v>
      </c>
      <c r="L338" s="40"/>
      <c r="M338" s="177" t="s">
        <v>21</v>
      </c>
      <c r="N338" s="178" t="s">
        <v>50</v>
      </c>
      <c r="O338" s="65"/>
      <c r="P338" s="179">
        <f>O338*H338</f>
        <v>0</v>
      </c>
      <c r="Q338" s="179">
        <v>0.34499999999999997</v>
      </c>
      <c r="R338" s="179">
        <f>Q338*H338</f>
        <v>13.3515</v>
      </c>
      <c r="S338" s="179">
        <v>0</v>
      </c>
      <c r="T338" s="180">
        <f>S338*H338</f>
        <v>0</v>
      </c>
      <c r="U338" s="35"/>
      <c r="V338" s="35"/>
      <c r="W338" s="35"/>
      <c r="X338" s="35"/>
      <c r="Y338" s="35"/>
      <c r="Z338" s="35"/>
      <c r="AA338" s="35"/>
      <c r="AB338" s="35"/>
      <c r="AC338" s="35"/>
      <c r="AD338" s="35"/>
      <c r="AE338" s="35"/>
      <c r="AR338" s="181" t="s">
        <v>142</v>
      </c>
      <c r="AT338" s="181" t="s">
        <v>137</v>
      </c>
      <c r="AU338" s="181" t="s">
        <v>143</v>
      </c>
      <c r="AY338" s="18" t="s">
        <v>135</v>
      </c>
      <c r="BE338" s="182">
        <f>IF(N338="základní",J338,0)</f>
        <v>0</v>
      </c>
      <c r="BF338" s="182">
        <f>IF(N338="snížená",J338,0)</f>
        <v>0</v>
      </c>
      <c r="BG338" s="182">
        <f>IF(N338="zákl. přenesená",J338,0)</f>
        <v>0</v>
      </c>
      <c r="BH338" s="182">
        <f>IF(N338="sníž. přenesená",J338,0)</f>
        <v>0</v>
      </c>
      <c r="BI338" s="182">
        <f>IF(N338="nulová",J338,0)</f>
        <v>0</v>
      </c>
      <c r="BJ338" s="18" t="s">
        <v>143</v>
      </c>
      <c r="BK338" s="182">
        <f>ROUND(I338*H338,0)</f>
        <v>0</v>
      </c>
      <c r="BL338" s="18" t="s">
        <v>142</v>
      </c>
      <c r="BM338" s="181" t="s">
        <v>474</v>
      </c>
    </row>
    <row r="339" spans="1:65" s="13" customFormat="1">
      <c r="B339" s="188"/>
      <c r="C339" s="189"/>
      <c r="D339" s="183" t="s">
        <v>147</v>
      </c>
      <c r="E339" s="190" t="s">
        <v>21</v>
      </c>
      <c r="F339" s="191" t="s">
        <v>475</v>
      </c>
      <c r="G339" s="189"/>
      <c r="H339" s="190" t="s">
        <v>21</v>
      </c>
      <c r="I339" s="192"/>
      <c r="J339" s="189"/>
      <c r="K339" s="189"/>
      <c r="L339" s="193"/>
      <c r="M339" s="194"/>
      <c r="N339" s="195"/>
      <c r="O339" s="195"/>
      <c r="P339" s="195"/>
      <c r="Q339" s="195"/>
      <c r="R339" s="195"/>
      <c r="S339" s="195"/>
      <c r="T339" s="196"/>
      <c r="AT339" s="197" t="s">
        <v>147</v>
      </c>
      <c r="AU339" s="197" t="s">
        <v>143</v>
      </c>
      <c r="AV339" s="13" t="s">
        <v>8</v>
      </c>
      <c r="AW339" s="13" t="s">
        <v>38</v>
      </c>
      <c r="AX339" s="13" t="s">
        <v>78</v>
      </c>
      <c r="AY339" s="197" t="s">
        <v>135</v>
      </c>
    </row>
    <row r="340" spans="1:65" s="14" customFormat="1" ht="22.5">
      <c r="B340" s="198"/>
      <c r="C340" s="199"/>
      <c r="D340" s="183" t="s">
        <v>147</v>
      </c>
      <c r="E340" s="200" t="s">
        <v>21</v>
      </c>
      <c r="F340" s="201" t="s">
        <v>469</v>
      </c>
      <c r="G340" s="199"/>
      <c r="H340" s="202">
        <v>23.4</v>
      </c>
      <c r="I340" s="203"/>
      <c r="J340" s="199"/>
      <c r="K340" s="199"/>
      <c r="L340" s="204"/>
      <c r="M340" s="205"/>
      <c r="N340" s="206"/>
      <c r="O340" s="206"/>
      <c r="P340" s="206"/>
      <c r="Q340" s="206"/>
      <c r="R340" s="206"/>
      <c r="S340" s="206"/>
      <c r="T340" s="207"/>
      <c r="AT340" s="208" t="s">
        <v>147</v>
      </c>
      <c r="AU340" s="208" t="s">
        <v>143</v>
      </c>
      <c r="AV340" s="14" t="s">
        <v>143</v>
      </c>
      <c r="AW340" s="14" t="s">
        <v>38</v>
      </c>
      <c r="AX340" s="14" t="s">
        <v>78</v>
      </c>
      <c r="AY340" s="208" t="s">
        <v>135</v>
      </c>
    </row>
    <row r="341" spans="1:65" s="14" customFormat="1">
      <c r="B341" s="198"/>
      <c r="C341" s="199"/>
      <c r="D341" s="183" t="s">
        <v>147</v>
      </c>
      <c r="E341" s="200" t="s">
        <v>21</v>
      </c>
      <c r="F341" s="201" t="s">
        <v>470</v>
      </c>
      <c r="G341" s="199"/>
      <c r="H341" s="202">
        <v>15.3</v>
      </c>
      <c r="I341" s="203"/>
      <c r="J341" s="199"/>
      <c r="K341" s="199"/>
      <c r="L341" s="204"/>
      <c r="M341" s="205"/>
      <c r="N341" s="206"/>
      <c r="O341" s="206"/>
      <c r="P341" s="206"/>
      <c r="Q341" s="206"/>
      <c r="R341" s="206"/>
      <c r="S341" s="206"/>
      <c r="T341" s="207"/>
      <c r="AT341" s="208" t="s">
        <v>147</v>
      </c>
      <c r="AU341" s="208" t="s">
        <v>143</v>
      </c>
      <c r="AV341" s="14" t="s">
        <v>143</v>
      </c>
      <c r="AW341" s="14" t="s">
        <v>38</v>
      </c>
      <c r="AX341" s="14" t="s">
        <v>78</v>
      </c>
      <c r="AY341" s="208" t="s">
        <v>135</v>
      </c>
    </row>
    <row r="342" spans="1:65" s="15" customFormat="1">
      <c r="B342" s="209"/>
      <c r="C342" s="210"/>
      <c r="D342" s="183" t="s">
        <v>147</v>
      </c>
      <c r="E342" s="211" t="s">
        <v>21</v>
      </c>
      <c r="F342" s="212" t="s">
        <v>151</v>
      </c>
      <c r="G342" s="210"/>
      <c r="H342" s="213">
        <v>38.700000000000003</v>
      </c>
      <c r="I342" s="214"/>
      <c r="J342" s="210"/>
      <c r="K342" s="210"/>
      <c r="L342" s="215"/>
      <c r="M342" s="216"/>
      <c r="N342" s="217"/>
      <c r="O342" s="217"/>
      <c r="P342" s="217"/>
      <c r="Q342" s="217"/>
      <c r="R342" s="217"/>
      <c r="S342" s="217"/>
      <c r="T342" s="218"/>
      <c r="AT342" s="219" t="s">
        <v>147</v>
      </c>
      <c r="AU342" s="219" t="s">
        <v>143</v>
      </c>
      <c r="AV342" s="15" t="s">
        <v>142</v>
      </c>
      <c r="AW342" s="15" t="s">
        <v>38</v>
      </c>
      <c r="AX342" s="15" t="s">
        <v>8</v>
      </c>
      <c r="AY342" s="219" t="s">
        <v>135</v>
      </c>
    </row>
    <row r="343" spans="1:65" s="2" customFormat="1" ht="24.2" customHeight="1">
      <c r="A343" s="35"/>
      <c r="B343" s="36"/>
      <c r="C343" s="170" t="s">
        <v>476</v>
      </c>
      <c r="D343" s="170" t="s">
        <v>137</v>
      </c>
      <c r="E343" s="171" t="s">
        <v>477</v>
      </c>
      <c r="F343" s="172" t="s">
        <v>478</v>
      </c>
      <c r="G343" s="173" t="s">
        <v>195</v>
      </c>
      <c r="H343" s="174">
        <v>2.38</v>
      </c>
      <c r="I343" s="175"/>
      <c r="J343" s="176">
        <f>ROUND(I343*H343,0)</f>
        <v>0</v>
      </c>
      <c r="K343" s="172" t="s">
        <v>141</v>
      </c>
      <c r="L343" s="40"/>
      <c r="M343" s="177" t="s">
        <v>21</v>
      </c>
      <c r="N343" s="178" t="s">
        <v>50</v>
      </c>
      <c r="O343" s="65"/>
      <c r="P343" s="179">
        <f>O343*H343</f>
        <v>0</v>
      </c>
      <c r="Q343" s="179">
        <v>1.162E-2</v>
      </c>
      <c r="R343" s="179">
        <f>Q343*H343</f>
        <v>2.7655599999999999E-2</v>
      </c>
      <c r="S343" s="179">
        <v>0</v>
      </c>
      <c r="T343" s="180">
        <f>S343*H343</f>
        <v>0</v>
      </c>
      <c r="U343" s="35"/>
      <c r="V343" s="35"/>
      <c r="W343" s="35"/>
      <c r="X343" s="35"/>
      <c r="Y343" s="35"/>
      <c r="Z343" s="35"/>
      <c r="AA343" s="35"/>
      <c r="AB343" s="35"/>
      <c r="AC343" s="35"/>
      <c r="AD343" s="35"/>
      <c r="AE343" s="35"/>
      <c r="AR343" s="181" t="s">
        <v>142</v>
      </c>
      <c r="AT343" s="181" t="s">
        <v>137</v>
      </c>
      <c r="AU343" s="181" t="s">
        <v>143</v>
      </c>
      <c r="AY343" s="18" t="s">
        <v>135</v>
      </c>
      <c r="BE343" s="182">
        <f>IF(N343="základní",J343,0)</f>
        <v>0</v>
      </c>
      <c r="BF343" s="182">
        <f>IF(N343="snížená",J343,0)</f>
        <v>0</v>
      </c>
      <c r="BG343" s="182">
        <f>IF(N343="zákl. přenesená",J343,0)</f>
        <v>0</v>
      </c>
      <c r="BH343" s="182">
        <f>IF(N343="sníž. přenesená",J343,0)</f>
        <v>0</v>
      </c>
      <c r="BI343" s="182">
        <f>IF(N343="nulová",J343,0)</f>
        <v>0</v>
      </c>
      <c r="BJ343" s="18" t="s">
        <v>143</v>
      </c>
      <c r="BK343" s="182">
        <f>ROUND(I343*H343,0)</f>
        <v>0</v>
      </c>
      <c r="BL343" s="18" t="s">
        <v>142</v>
      </c>
      <c r="BM343" s="181" t="s">
        <v>479</v>
      </c>
    </row>
    <row r="344" spans="1:65" s="2" customFormat="1" ht="165.75">
      <c r="A344" s="35"/>
      <c r="B344" s="36"/>
      <c r="C344" s="37"/>
      <c r="D344" s="183" t="s">
        <v>145</v>
      </c>
      <c r="E344" s="37"/>
      <c r="F344" s="184" t="s">
        <v>480</v>
      </c>
      <c r="G344" s="37"/>
      <c r="H344" s="37"/>
      <c r="I344" s="185"/>
      <c r="J344" s="37"/>
      <c r="K344" s="37"/>
      <c r="L344" s="40"/>
      <c r="M344" s="186"/>
      <c r="N344" s="187"/>
      <c r="O344" s="65"/>
      <c r="P344" s="65"/>
      <c r="Q344" s="65"/>
      <c r="R344" s="65"/>
      <c r="S344" s="65"/>
      <c r="T344" s="66"/>
      <c r="U344" s="35"/>
      <c r="V344" s="35"/>
      <c r="W344" s="35"/>
      <c r="X344" s="35"/>
      <c r="Y344" s="35"/>
      <c r="Z344" s="35"/>
      <c r="AA344" s="35"/>
      <c r="AB344" s="35"/>
      <c r="AC344" s="35"/>
      <c r="AD344" s="35"/>
      <c r="AE344" s="35"/>
      <c r="AT344" s="18" t="s">
        <v>145</v>
      </c>
      <c r="AU344" s="18" t="s">
        <v>143</v>
      </c>
    </row>
    <row r="345" spans="1:65" s="13" customFormat="1">
      <c r="B345" s="188"/>
      <c r="C345" s="189"/>
      <c r="D345" s="183" t="s">
        <v>147</v>
      </c>
      <c r="E345" s="190" t="s">
        <v>21</v>
      </c>
      <c r="F345" s="191" t="s">
        <v>481</v>
      </c>
      <c r="G345" s="189"/>
      <c r="H345" s="190" t="s">
        <v>21</v>
      </c>
      <c r="I345" s="192"/>
      <c r="J345" s="189"/>
      <c r="K345" s="189"/>
      <c r="L345" s="193"/>
      <c r="M345" s="194"/>
      <c r="N345" s="195"/>
      <c r="O345" s="195"/>
      <c r="P345" s="195"/>
      <c r="Q345" s="195"/>
      <c r="R345" s="195"/>
      <c r="S345" s="195"/>
      <c r="T345" s="196"/>
      <c r="AT345" s="197" t="s">
        <v>147</v>
      </c>
      <c r="AU345" s="197" t="s">
        <v>143</v>
      </c>
      <c r="AV345" s="13" t="s">
        <v>8</v>
      </c>
      <c r="AW345" s="13" t="s">
        <v>38</v>
      </c>
      <c r="AX345" s="13" t="s">
        <v>78</v>
      </c>
      <c r="AY345" s="197" t="s">
        <v>135</v>
      </c>
    </row>
    <row r="346" spans="1:65" s="14" customFormat="1">
      <c r="B346" s="198"/>
      <c r="C346" s="199"/>
      <c r="D346" s="183" t="s">
        <v>147</v>
      </c>
      <c r="E346" s="200" t="s">
        <v>21</v>
      </c>
      <c r="F346" s="201" t="s">
        <v>482</v>
      </c>
      <c r="G346" s="199"/>
      <c r="H346" s="202">
        <v>2.38</v>
      </c>
      <c r="I346" s="203"/>
      <c r="J346" s="199"/>
      <c r="K346" s="199"/>
      <c r="L346" s="204"/>
      <c r="M346" s="205"/>
      <c r="N346" s="206"/>
      <c r="O346" s="206"/>
      <c r="P346" s="206"/>
      <c r="Q346" s="206"/>
      <c r="R346" s="206"/>
      <c r="S346" s="206"/>
      <c r="T346" s="207"/>
      <c r="AT346" s="208" t="s">
        <v>147</v>
      </c>
      <c r="AU346" s="208" t="s">
        <v>143</v>
      </c>
      <c r="AV346" s="14" t="s">
        <v>143</v>
      </c>
      <c r="AW346" s="14" t="s">
        <v>38</v>
      </c>
      <c r="AX346" s="14" t="s">
        <v>78</v>
      </c>
      <c r="AY346" s="208" t="s">
        <v>135</v>
      </c>
    </row>
    <row r="347" spans="1:65" s="15" customFormat="1">
      <c r="B347" s="209"/>
      <c r="C347" s="210"/>
      <c r="D347" s="183" t="s">
        <v>147</v>
      </c>
      <c r="E347" s="211" t="s">
        <v>21</v>
      </c>
      <c r="F347" s="212" t="s">
        <v>151</v>
      </c>
      <c r="G347" s="210"/>
      <c r="H347" s="213">
        <v>2.38</v>
      </c>
      <c r="I347" s="214"/>
      <c r="J347" s="210"/>
      <c r="K347" s="210"/>
      <c r="L347" s="215"/>
      <c r="M347" s="216"/>
      <c r="N347" s="217"/>
      <c r="O347" s="217"/>
      <c r="P347" s="217"/>
      <c r="Q347" s="217"/>
      <c r="R347" s="217"/>
      <c r="S347" s="217"/>
      <c r="T347" s="218"/>
      <c r="AT347" s="219" t="s">
        <v>147</v>
      </c>
      <c r="AU347" s="219" t="s">
        <v>143</v>
      </c>
      <c r="AV347" s="15" t="s">
        <v>142</v>
      </c>
      <c r="AW347" s="15" t="s">
        <v>38</v>
      </c>
      <c r="AX347" s="15" t="s">
        <v>8</v>
      </c>
      <c r="AY347" s="219" t="s">
        <v>135</v>
      </c>
    </row>
    <row r="348" spans="1:65" s="2" customFormat="1" ht="37.9" customHeight="1">
      <c r="A348" s="35"/>
      <c r="B348" s="36"/>
      <c r="C348" s="170" t="s">
        <v>483</v>
      </c>
      <c r="D348" s="170" t="s">
        <v>137</v>
      </c>
      <c r="E348" s="171" t="s">
        <v>484</v>
      </c>
      <c r="F348" s="172" t="s">
        <v>485</v>
      </c>
      <c r="G348" s="173" t="s">
        <v>285</v>
      </c>
      <c r="H348" s="174">
        <v>13</v>
      </c>
      <c r="I348" s="175"/>
      <c r="J348" s="176">
        <f>ROUND(I348*H348,0)</f>
        <v>0</v>
      </c>
      <c r="K348" s="172" t="s">
        <v>141</v>
      </c>
      <c r="L348" s="40"/>
      <c r="M348" s="177" t="s">
        <v>21</v>
      </c>
      <c r="N348" s="178" t="s">
        <v>50</v>
      </c>
      <c r="O348" s="65"/>
      <c r="P348" s="179">
        <f>O348*H348</f>
        <v>0</v>
      </c>
      <c r="Q348" s="179">
        <v>0.19663</v>
      </c>
      <c r="R348" s="179">
        <f>Q348*H348</f>
        <v>2.55619</v>
      </c>
      <c r="S348" s="179">
        <v>0</v>
      </c>
      <c r="T348" s="180">
        <f>S348*H348</f>
        <v>0</v>
      </c>
      <c r="U348" s="35"/>
      <c r="V348" s="35"/>
      <c r="W348" s="35"/>
      <c r="X348" s="35"/>
      <c r="Y348" s="35"/>
      <c r="Z348" s="35"/>
      <c r="AA348" s="35"/>
      <c r="AB348" s="35"/>
      <c r="AC348" s="35"/>
      <c r="AD348" s="35"/>
      <c r="AE348" s="35"/>
      <c r="AR348" s="181" t="s">
        <v>142</v>
      </c>
      <c r="AT348" s="181" t="s">
        <v>137</v>
      </c>
      <c r="AU348" s="181" t="s">
        <v>143</v>
      </c>
      <c r="AY348" s="18" t="s">
        <v>135</v>
      </c>
      <c r="BE348" s="182">
        <f>IF(N348="základní",J348,0)</f>
        <v>0</v>
      </c>
      <c r="BF348" s="182">
        <f>IF(N348="snížená",J348,0)</f>
        <v>0</v>
      </c>
      <c r="BG348" s="182">
        <f>IF(N348="zákl. přenesená",J348,0)</f>
        <v>0</v>
      </c>
      <c r="BH348" s="182">
        <f>IF(N348="sníž. přenesená",J348,0)</f>
        <v>0</v>
      </c>
      <c r="BI348" s="182">
        <f>IF(N348="nulová",J348,0)</f>
        <v>0</v>
      </c>
      <c r="BJ348" s="18" t="s">
        <v>143</v>
      </c>
      <c r="BK348" s="182">
        <f>ROUND(I348*H348,0)</f>
        <v>0</v>
      </c>
      <c r="BL348" s="18" t="s">
        <v>142</v>
      </c>
      <c r="BM348" s="181" t="s">
        <v>486</v>
      </c>
    </row>
    <row r="349" spans="1:65" s="14" customFormat="1">
      <c r="B349" s="198"/>
      <c r="C349" s="199"/>
      <c r="D349" s="183" t="s">
        <v>147</v>
      </c>
      <c r="E349" s="200" t="s">
        <v>21</v>
      </c>
      <c r="F349" s="201" t="s">
        <v>487</v>
      </c>
      <c r="G349" s="199"/>
      <c r="H349" s="202">
        <v>13</v>
      </c>
      <c r="I349" s="203"/>
      <c r="J349" s="199"/>
      <c r="K349" s="199"/>
      <c r="L349" s="204"/>
      <c r="M349" s="205"/>
      <c r="N349" s="206"/>
      <c r="O349" s="206"/>
      <c r="P349" s="206"/>
      <c r="Q349" s="206"/>
      <c r="R349" s="206"/>
      <c r="S349" s="206"/>
      <c r="T349" s="207"/>
      <c r="AT349" s="208" t="s">
        <v>147</v>
      </c>
      <c r="AU349" s="208" t="s">
        <v>143</v>
      </c>
      <c r="AV349" s="14" t="s">
        <v>143</v>
      </c>
      <c r="AW349" s="14" t="s">
        <v>38</v>
      </c>
      <c r="AX349" s="14" t="s">
        <v>78</v>
      </c>
      <c r="AY349" s="208" t="s">
        <v>135</v>
      </c>
    </row>
    <row r="350" spans="1:65" s="15" customFormat="1">
      <c r="B350" s="209"/>
      <c r="C350" s="210"/>
      <c r="D350" s="183" t="s">
        <v>147</v>
      </c>
      <c r="E350" s="211" t="s">
        <v>21</v>
      </c>
      <c r="F350" s="212" t="s">
        <v>151</v>
      </c>
      <c r="G350" s="210"/>
      <c r="H350" s="213">
        <v>13</v>
      </c>
      <c r="I350" s="214"/>
      <c r="J350" s="210"/>
      <c r="K350" s="210"/>
      <c r="L350" s="215"/>
      <c r="M350" s="216"/>
      <c r="N350" s="217"/>
      <c r="O350" s="217"/>
      <c r="P350" s="217"/>
      <c r="Q350" s="217"/>
      <c r="R350" s="217"/>
      <c r="S350" s="217"/>
      <c r="T350" s="218"/>
      <c r="AT350" s="219" t="s">
        <v>147</v>
      </c>
      <c r="AU350" s="219" t="s">
        <v>143</v>
      </c>
      <c r="AV350" s="15" t="s">
        <v>142</v>
      </c>
      <c r="AW350" s="15" t="s">
        <v>38</v>
      </c>
      <c r="AX350" s="15" t="s">
        <v>8</v>
      </c>
      <c r="AY350" s="219" t="s">
        <v>135</v>
      </c>
    </row>
    <row r="351" spans="1:65" s="2" customFormat="1" ht="24.2" customHeight="1">
      <c r="A351" s="35"/>
      <c r="B351" s="36"/>
      <c r="C351" s="170" t="s">
        <v>488</v>
      </c>
      <c r="D351" s="170" t="s">
        <v>137</v>
      </c>
      <c r="E351" s="171" t="s">
        <v>489</v>
      </c>
      <c r="F351" s="172" t="s">
        <v>490</v>
      </c>
      <c r="G351" s="173" t="s">
        <v>195</v>
      </c>
      <c r="H351" s="174">
        <v>1293</v>
      </c>
      <c r="I351" s="175"/>
      <c r="J351" s="176">
        <f>ROUND(I351*H351,0)</f>
        <v>0</v>
      </c>
      <c r="K351" s="172" t="s">
        <v>141</v>
      </c>
      <c r="L351" s="40"/>
      <c r="M351" s="177" t="s">
        <v>21</v>
      </c>
      <c r="N351" s="178" t="s">
        <v>50</v>
      </c>
      <c r="O351" s="65"/>
      <c r="P351" s="179">
        <f>O351*H351</f>
        <v>0</v>
      </c>
      <c r="Q351" s="179">
        <v>4.45E-3</v>
      </c>
      <c r="R351" s="179">
        <f>Q351*H351</f>
        <v>5.7538499999999999</v>
      </c>
      <c r="S351" s="179">
        <v>0</v>
      </c>
      <c r="T351" s="180">
        <f>S351*H351</f>
        <v>0</v>
      </c>
      <c r="U351" s="35"/>
      <c r="V351" s="35"/>
      <c r="W351" s="35"/>
      <c r="X351" s="35"/>
      <c r="Y351" s="35"/>
      <c r="Z351" s="35"/>
      <c r="AA351" s="35"/>
      <c r="AB351" s="35"/>
      <c r="AC351" s="35"/>
      <c r="AD351" s="35"/>
      <c r="AE351" s="35"/>
      <c r="AR351" s="181" t="s">
        <v>142</v>
      </c>
      <c r="AT351" s="181" t="s">
        <v>137</v>
      </c>
      <c r="AU351" s="181" t="s">
        <v>143</v>
      </c>
      <c r="AY351" s="18" t="s">
        <v>135</v>
      </c>
      <c r="BE351" s="182">
        <f>IF(N351="základní",J351,0)</f>
        <v>0</v>
      </c>
      <c r="BF351" s="182">
        <f>IF(N351="snížená",J351,0)</f>
        <v>0</v>
      </c>
      <c r="BG351" s="182">
        <f>IF(N351="zákl. přenesená",J351,0)</f>
        <v>0</v>
      </c>
      <c r="BH351" s="182">
        <f>IF(N351="sníž. přenesená",J351,0)</f>
        <v>0</v>
      </c>
      <c r="BI351" s="182">
        <f>IF(N351="nulová",J351,0)</f>
        <v>0</v>
      </c>
      <c r="BJ351" s="18" t="s">
        <v>143</v>
      </c>
      <c r="BK351" s="182">
        <f>ROUND(I351*H351,0)</f>
        <v>0</v>
      </c>
      <c r="BL351" s="18" t="s">
        <v>142</v>
      </c>
      <c r="BM351" s="181" t="s">
        <v>491</v>
      </c>
    </row>
    <row r="352" spans="1:65" s="13" customFormat="1" ht="22.5">
      <c r="B352" s="188"/>
      <c r="C352" s="189"/>
      <c r="D352" s="183" t="s">
        <v>147</v>
      </c>
      <c r="E352" s="190" t="s">
        <v>21</v>
      </c>
      <c r="F352" s="191" t="s">
        <v>492</v>
      </c>
      <c r="G352" s="189"/>
      <c r="H352" s="190" t="s">
        <v>21</v>
      </c>
      <c r="I352" s="192"/>
      <c r="J352" s="189"/>
      <c r="K352" s="189"/>
      <c r="L352" s="193"/>
      <c r="M352" s="194"/>
      <c r="N352" s="195"/>
      <c r="O352" s="195"/>
      <c r="P352" s="195"/>
      <c r="Q352" s="195"/>
      <c r="R352" s="195"/>
      <c r="S352" s="195"/>
      <c r="T352" s="196"/>
      <c r="AT352" s="197" t="s">
        <v>147</v>
      </c>
      <c r="AU352" s="197" t="s">
        <v>143</v>
      </c>
      <c r="AV352" s="13" t="s">
        <v>8</v>
      </c>
      <c r="AW352" s="13" t="s">
        <v>38</v>
      </c>
      <c r="AX352" s="13" t="s">
        <v>78</v>
      </c>
      <c r="AY352" s="197" t="s">
        <v>135</v>
      </c>
    </row>
    <row r="353" spans="1:65" s="14" customFormat="1">
      <c r="B353" s="198"/>
      <c r="C353" s="199"/>
      <c r="D353" s="183" t="s">
        <v>147</v>
      </c>
      <c r="E353" s="200" t="s">
        <v>21</v>
      </c>
      <c r="F353" s="201" t="s">
        <v>493</v>
      </c>
      <c r="G353" s="199"/>
      <c r="H353" s="202">
        <v>1293</v>
      </c>
      <c r="I353" s="203"/>
      <c r="J353" s="199"/>
      <c r="K353" s="199"/>
      <c r="L353" s="204"/>
      <c r="M353" s="205"/>
      <c r="N353" s="206"/>
      <c r="O353" s="206"/>
      <c r="P353" s="206"/>
      <c r="Q353" s="206"/>
      <c r="R353" s="206"/>
      <c r="S353" s="206"/>
      <c r="T353" s="207"/>
      <c r="AT353" s="208" t="s">
        <v>147</v>
      </c>
      <c r="AU353" s="208" t="s">
        <v>143</v>
      </c>
      <c r="AV353" s="14" t="s">
        <v>143</v>
      </c>
      <c r="AW353" s="14" t="s">
        <v>38</v>
      </c>
      <c r="AX353" s="14" t="s">
        <v>78</v>
      </c>
      <c r="AY353" s="208" t="s">
        <v>135</v>
      </c>
    </row>
    <row r="354" spans="1:65" s="15" customFormat="1">
      <c r="B354" s="209"/>
      <c r="C354" s="210"/>
      <c r="D354" s="183" t="s">
        <v>147</v>
      </c>
      <c r="E354" s="211" t="s">
        <v>21</v>
      </c>
      <c r="F354" s="212" t="s">
        <v>151</v>
      </c>
      <c r="G354" s="210"/>
      <c r="H354" s="213">
        <v>1293</v>
      </c>
      <c r="I354" s="214"/>
      <c r="J354" s="210"/>
      <c r="K354" s="210"/>
      <c r="L354" s="215"/>
      <c r="M354" s="216"/>
      <c r="N354" s="217"/>
      <c r="O354" s="217"/>
      <c r="P354" s="217"/>
      <c r="Q354" s="217"/>
      <c r="R354" s="217"/>
      <c r="S354" s="217"/>
      <c r="T354" s="218"/>
      <c r="AT354" s="219" t="s">
        <v>147</v>
      </c>
      <c r="AU354" s="219" t="s">
        <v>143</v>
      </c>
      <c r="AV354" s="15" t="s">
        <v>142</v>
      </c>
      <c r="AW354" s="15" t="s">
        <v>38</v>
      </c>
      <c r="AX354" s="15" t="s">
        <v>8</v>
      </c>
      <c r="AY354" s="219" t="s">
        <v>135</v>
      </c>
    </row>
    <row r="355" spans="1:65" s="12" customFormat="1" ht="22.9" customHeight="1">
      <c r="B355" s="154"/>
      <c r="C355" s="155"/>
      <c r="D355" s="156" t="s">
        <v>77</v>
      </c>
      <c r="E355" s="168" t="s">
        <v>192</v>
      </c>
      <c r="F355" s="168" t="s">
        <v>494</v>
      </c>
      <c r="G355" s="155"/>
      <c r="H355" s="155"/>
      <c r="I355" s="158"/>
      <c r="J355" s="169">
        <f>BK355</f>
        <v>0</v>
      </c>
      <c r="K355" s="155"/>
      <c r="L355" s="160"/>
      <c r="M355" s="161"/>
      <c r="N355" s="162"/>
      <c r="O355" s="162"/>
      <c r="P355" s="163">
        <f>SUM(P356:P372)</f>
        <v>0</v>
      </c>
      <c r="Q355" s="162"/>
      <c r="R355" s="163">
        <f>SUM(R356:R372)</f>
        <v>8.9460000000000012E-2</v>
      </c>
      <c r="S355" s="162"/>
      <c r="T355" s="164">
        <f>SUM(T356:T372)</f>
        <v>0</v>
      </c>
      <c r="AR355" s="165" t="s">
        <v>8</v>
      </c>
      <c r="AT355" s="166" t="s">
        <v>77</v>
      </c>
      <c r="AU355" s="166" t="s">
        <v>8</v>
      </c>
      <c r="AY355" s="165" t="s">
        <v>135</v>
      </c>
      <c r="BK355" s="167">
        <f>SUM(BK356:BK372)</f>
        <v>0</v>
      </c>
    </row>
    <row r="356" spans="1:65" s="2" customFormat="1" ht="24.2" customHeight="1">
      <c r="A356" s="35"/>
      <c r="B356" s="36"/>
      <c r="C356" s="170" t="s">
        <v>495</v>
      </c>
      <c r="D356" s="170" t="s">
        <v>137</v>
      </c>
      <c r="E356" s="171" t="s">
        <v>496</v>
      </c>
      <c r="F356" s="172" t="s">
        <v>497</v>
      </c>
      <c r="G356" s="173" t="s">
        <v>498</v>
      </c>
      <c r="H356" s="174">
        <v>8</v>
      </c>
      <c r="I356" s="175"/>
      <c r="J356" s="176">
        <f>ROUND(I356*H356,0)</f>
        <v>0</v>
      </c>
      <c r="K356" s="172" t="s">
        <v>21</v>
      </c>
      <c r="L356" s="40"/>
      <c r="M356" s="177" t="s">
        <v>21</v>
      </c>
      <c r="N356" s="178" t="s">
        <v>50</v>
      </c>
      <c r="O356" s="65"/>
      <c r="P356" s="179">
        <f>O356*H356</f>
        <v>0</v>
      </c>
      <c r="Q356" s="179">
        <v>0</v>
      </c>
      <c r="R356" s="179">
        <f>Q356*H356</f>
        <v>0</v>
      </c>
      <c r="S356" s="179">
        <v>0</v>
      </c>
      <c r="T356" s="180">
        <f>S356*H356</f>
        <v>0</v>
      </c>
      <c r="U356" s="35"/>
      <c r="V356" s="35"/>
      <c r="W356" s="35"/>
      <c r="X356" s="35"/>
      <c r="Y356" s="35"/>
      <c r="Z356" s="35"/>
      <c r="AA356" s="35"/>
      <c r="AB356" s="35"/>
      <c r="AC356" s="35"/>
      <c r="AD356" s="35"/>
      <c r="AE356" s="35"/>
      <c r="AR356" s="181" t="s">
        <v>142</v>
      </c>
      <c r="AT356" s="181" t="s">
        <v>137</v>
      </c>
      <c r="AU356" s="181" t="s">
        <v>143</v>
      </c>
      <c r="AY356" s="18" t="s">
        <v>135</v>
      </c>
      <c r="BE356" s="182">
        <f>IF(N356="základní",J356,0)</f>
        <v>0</v>
      </c>
      <c r="BF356" s="182">
        <f>IF(N356="snížená",J356,0)</f>
        <v>0</v>
      </c>
      <c r="BG356" s="182">
        <f>IF(N356="zákl. přenesená",J356,0)</f>
        <v>0</v>
      </c>
      <c r="BH356" s="182">
        <f>IF(N356="sníž. přenesená",J356,0)</f>
        <v>0</v>
      </c>
      <c r="BI356" s="182">
        <f>IF(N356="nulová",J356,0)</f>
        <v>0</v>
      </c>
      <c r="BJ356" s="18" t="s">
        <v>143</v>
      </c>
      <c r="BK356" s="182">
        <f>ROUND(I356*H356,0)</f>
        <v>0</v>
      </c>
      <c r="BL356" s="18" t="s">
        <v>142</v>
      </c>
      <c r="BM356" s="181" t="s">
        <v>499</v>
      </c>
    </row>
    <row r="357" spans="1:65" s="2" customFormat="1" ht="14.45" customHeight="1">
      <c r="A357" s="35"/>
      <c r="B357" s="36"/>
      <c r="C357" s="170" t="s">
        <v>500</v>
      </c>
      <c r="D357" s="170" t="s">
        <v>137</v>
      </c>
      <c r="E357" s="171" t="s">
        <v>501</v>
      </c>
      <c r="F357" s="172" t="s">
        <v>502</v>
      </c>
      <c r="G357" s="173" t="s">
        <v>498</v>
      </c>
      <c r="H357" s="174">
        <v>1</v>
      </c>
      <c r="I357" s="175"/>
      <c r="J357" s="176">
        <f>ROUND(I357*H357,0)</f>
        <v>0</v>
      </c>
      <c r="K357" s="172" t="s">
        <v>21</v>
      </c>
      <c r="L357" s="40"/>
      <c r="M357" s="177" t="s">
        <v>21</v>
      </c>
      <c r="N357" s="178" t="s">
        <v>50</v>
      </c>
      <c r="O357" s="65"/>
      <c r="P357" s="179">
        <f>O357*H357</f>
        <v>0</v>
      </c>
      <c r="Q357" s="179">
        <v>0</v>
      </c>
      <c r="R357" s="179">
        <f>Q357*H357</f>
        <v>0</v>
      </c>
      <c r="S357" s="179">
        <v>0</v>
      </c>
      <c r="T357" s="180">
        <f>S357*H357</f>
        <v>0</v>
      </c>
      <c r="U357" s="35"/>
      <c r="V357" s="35"/>
      <c r="W357" s="35"/>
      <c r="X357" s="35"/>
      <c r="Y357" s="35"/>
      <c r="Z357" s="35"/>
      <c r="AA357" s="35"/>
      <c r="AB357" s="35"/>
      <c r="AC357" s="35"/>
      <c r="AD357" s="35"/>
      <c r="AE357" s="35"/>
      <c r="AR357" s="181" t="s">
        <v>142</v>
      </c>
      <c r="AT357" s="181" t="s">
        <v>137</v>
      </c>
      <c r="AU357" s="181" t="s">
        <v>143</v>
      </c>
      <c r="AY357" s="18" t="s">
        <v>135</v>
      </c>
      <c r="BE357" s="182">
        <f>IF(N357="základní",J357,0)</f>
        <v>0</v>
      </c>
      <c r="BF357" s="182">
        <f>IF(N357="snížená",J357,0)</f>
        <v>0</v>
      </c>
      <c r="BG357" s="182">
        <f>IF(N357="zákl. přenesená",J357,0)</f>
        <v>0</v>
      </c>
      <c r="BH357" s="182">
        <f>IF(N357="sníž. přenesená",J357,0)</f>
        <v>0</v>
      </c>
      <c r="BI357" s="182">
        <f>IF(N357="nulová",J357,0)</f>
        <v>0</v>
      </c>
      <c r="BJ357" s="18" t="s">
        <v>143</v>
      </c>
      <c r="BK357" s="182">
        <f>ROUND(I357*H357,0)</f>
        <v>0</v>
      </c>
      <c r="BL357" s="18" t="s">
        <v>142</v>
      </c>
      <c r="BM357" s="181" t="s">
        <v>503</v>
      </c>
    </row>
    <row r="358" spans="1:65" s="2" customFormat="1" ht="14.45" customHeight="1">
      <c r="A358" s="35"/>
      <c r="B358" s="36"/>
      <c r="C358" s="170" t="s">
        <v>504</v>
      </c>
      <c r="D358" s="170" t="s">
        <v>137</v>
      </c>
      <c r="E358" s="171" t="s">
        <v>505</v>
      </c>
      <c r="F358" s="172" t="s">
        <v>506</v>
      </c>
      <c r="G358" s="173" t="s">
        <v>498</v>
      </c>
      <c r="H358" s="174">
        <v>5</v>
      </c>
      <c r="I358" s="175"/>
      <c r="J358" s="176">
        <f>ROUND(I358*H358,0)</f>
        <v>0</v>
      </c>
      <c r="K358" s="172" t="s">
        <v>21</v>
      </c>
      <c r="L358" s="40"/>
      <c r="M358" s="177" t="s">
        <v>21</v>
      </c>
      <c r="N358" s="178" t="s">
        <v>50</v>
      </c>
      <c r="O358" s="65"/>
      <c r="P358" s="179">
        <f>O358*H358</f>
        <v>0</v>
      </c>
      <c r="Q358" s="179">
        <v>0</v>
      </c>
      <c r="R358" s="179">
        <f>Q358*H358</f>
        <v>0</v>
      </c>
      <c r="S358" s="179">
        <v>0</v>
      </c>
      <c r="T358" s="180">
        <f>S358*H358</f>
        <v>0</v>
      </c>
      <c r="U358" s="35"/>
      <c r="V358" s="35"/>
      <c r="W358" s="35"/>
      <c r="X358" s="35"/>
      <c r="Y358" s="35"/>
      <c r="Z358" s="35"/>
      <c r="AA358" s="35"/>
      <c r="AB358" s="35"/>
      <c r="AC358" s="35"/>
      <c r="AD358" s="35"/>
      <c r="AE358" s="35"/>
      <c r="AR358" s="181" t="s">
        <v>142</v>
      </c>
      <c r="AT358" s="181" t="s">
        <v>137</v>
      </c>
      <c r="AU358" s="181" t="s">
        <v>143</v>
      </c>
      <c r="AY358" s="18" t="s">
        <v>135</v>
      </c>
      <c r="BE358" s="182">
        <f>IF(N358="základní",J358,0)</f>
        <v>0</v>
      </c>
      <c r="BF358" s="182">
        <f>IF(N358="snížená",J358,0)</f>
        <v>0</v>
      </c>
      <c r="BG358" s="182">
        <f>IF(N358="zákl. přenesená",J358,0)</f>
        <v>0</v>
      </c>
      <c r="BH358" s="182">
        <f>IF(N358="sníž. přenesená",J358,0)</f>
        <v>0</v>
      </c>
      <c r="BI358" s="182">
        <f>IF(N358="nulová",J358,0)</f>
        <v>0</v>
      </c>
      <c r="BJ358" s="18" t="s">
        <v>143</v>
      </c>
      <c r="BK358" s="182">
        <f>ROUND(I358*H358,0)</f>
        <v>0</v>
      </c>
      <c r="BL358" s="18" t="s">
        <v>142</v>
      </c>
      <c r="BM358" s="181" t="s">
        <v>507</v>
      </c>
    </row>
    <row r="359" spans="1:65" s="2" customFormat="1" ht="24.2" customHeight="1">
      <c r="A359" s="35"/>
      <c r="B359" s="36"/>
      <c r="C359" s="170" t="s">
        <v>508</v>
      </c>
      <c r="D359" s="170" t="s">
        <v>137</v>
      </c>
      <c r="E359" s="171" t="s">
        <v>509</v>
      </c>
      <c r="F359" s="172" t="s">
        <v>510</v>
      </c>
      <c r="G359" s="173" t="s">
        <v>498</v>
      </c>
      <c r="H359" s="174">
        <v>2</v>
      </c>
      <c r="I359" s="175"/>
      <c r="J359" s="176">
        <f>ROUND(I359*H359,0)</f>
        <v>0</v>
      </c>
      <c r="K359" s="172" t="s">
        <v>21</v>
      </c>
      <c r="L359" s="40"/>
      <c r="M359" s="177" t="s">
        <v>21</v>
      </c>
      <c r="N359" s="178" t="s">
        <v>50</v>
      </c>
      <c r="O359" s="65"/>
      <c r="P359" s="179">
        <f>O359*H359</f>
        <v>0</v>
      </c>
      <c r="Q359" s="179">
        <v>0</v>
      </c>
      <c r="R359" s="179">
        <f>Q359*H359</f>
        <v>0</v>
      </c>
      <c r="S359" s="179">
        <v>0</v>
      </c>
      <c r="T359" s="180">
        <f>S359*H359</f>
        <v>0</v>
      </c>
      <c r="U359" s="35"/>
      <c r="V359" s="35"/>
      <c r="W359" s="35"/>
      <c r="X359" s="35"/>
      <c r="Y359" s="35"/>
      <c r="Z359" s="35"/>
      <c r="AA359" s="35"/>
      <c r="AB359" s="35"/>
      <c r="AC359" s="35"/>
      <c r="AD359" s="35"/>
      <c r="AE359" s="35"/>
      <c r="AR359" s="181" t="s">
        <v>142</v>
      </c>
      <c r="AT359" s="181" t="s">
        <v>137</v>
      </c>
      <c r="AU359" s="181" t="s">
        <v>143</v>
      </c>
      <c r="AY359" s="18" t="s">
        <v>135</v>
      </c>
      <c r="BE359" s="182">
        <f>IF(N359="základní",J359,0)</f>
        <v>0</v>
      </c>
      <c r="BF359" s="182">
        <f>IF(N359="snížená",J359,0)</f>
        <v>0</v>
      </c>
      <c r="BG359" s="182">
        <f>IF(N359="zákl. přenesená",J359,0)</f>
        <v>0</v>
      </c>
      <c r="BH359" s="182">
        <f>IF(N359="sníž. přenesená",J359,0)</f>
        <v>0</v>
      </c>
      <c r="BI359" s="182">
        <f>IF(N359="nulová",J359,0)</f>
        <v>0</v>
      </c>
      <c r="BJ359" s="18" t="s">
        <v>143</v>
      </c>
      <c r="BK359" s="182">
        <f>ROUND(I359*H359,0)</f>
        <v>0</v>
      </c>
      <c r="BL359" s="18" t="s">
        <v>142</v>
      </c>
      <c r="BM359" s="181" t="s">
        <v>511</v>
      </c>
    </row>
    <row r="360" spans="1:65" s="2" customFormat="1" ht="24.2" customHeight="1">
      <c r="A360" s="35"/>
      <c r="B360" s="36"/>
      <c r="C360" s="170" t="s">
        <v>512</v>
      </c>
      <c r="D360" s="170" t="s">
        <v>137</v>
      </c>
      <c r="E360" s="171" t="s">
        <v>513</v>
      </c>
      <c r="F360" s="172" t="s">
        <v>514</v>
      </c>
      <c r="G360" s="173" t="s">
        <v>195</v>
      </c>
      <c r="H360" s="174">
        <v>326</v>
      </c>
      <c r="I360" s="175"/>
      <c r="J360" s="176">
        <f>ROUND(I360*H360,0)</f>
        <v>0</v>
      </c>
      <c r="K360" s="172" t="s">
        <v>141</v>
      </c>
      <c r="L360" s="40"/>
      <c r="M360" s="177" t="s">
        <v>21</v>
      </c>
      <c r="N360" s="178" t="s">
        <v>50</v>
      </c>
      <c r="O360" s="65"/>
      <c r="P360" s="179">
        <f>O360*H360</f>
        <v>0</v>
      </c>
      <c r="Q360" s="179">
        <v>0</v>
      </c>
      <c r="R360" s="179">
        <f>Q360*H360</f>
        <v>0</v>
      </c>
      <c r="S360" s="179">
        <v>0</v>
      </c>
      <c r="T360" s="180">
        <f>S360*H360</f>
        <v>0</v>
      </c>
      <c r="U360" s="35"/>
      <c r="V360" s="35"/>
      <c r="W360" s="35"/>
      <c r="X360" s="35"/>
      <c r="Y360" s="35"/>
      <c r="Z360" s="35"/>
      <c r="AA360" s="35"/>
      <c r="AB360" s="35"/>
      <c r="AC360" s="35"/>
      <c r="AD360" s="35"/>
      <c r="AE360" s="35"/>
      <c r="AR360" s="181" t="s">
        <v>142</v>
      </c>
      <c r="AT360" s="181" t="s">
        <v>137</v>
      </c>
      <c r="AU360" s="181" t="s">
        <v>143</v>
      </c>
      <c r="AY360" s="18" t="s">
        <v>135</v>
      </c>
      <c r="BE360" s="182">
        <f>IF(N360="základní",J360,0)</f>
        <v>0</v>
      </c>
      <c r="BF360" s="182">
        <f>IF(N360="snížená",J360,0)</f>
        <v>0</v>
      </c>
      <c r="BG360" s="182">
        <f>IF(N360="zákl. přenesená",J360,0)</f>
        <v>0</v>
      </c>
      <c r="BH360" s="182">
        <f>IF(N360="sníž. přenesená",J360,0)</f>
        <v>0</v>
      </c>
      <c r="BI360" s="182">
        <f>IF(N360="nulová",J360,0)</f>
        <v>0</v>
      </c>
      <c r="BJ360" s="18" t="s">
        <v>143</v>
      </c>
      <c r="BK360" s="182">
        <f>ROUND(I360*H360,0)</f>
        <v>0</v>
      </c>
      <c r="BL360" s="18" t="s">
        <v>142</v>
      </c>
      <c r="BM360" s="181" t="s">
        <v>515</v>
      </c>
    </row>
    <row r="361" spans="1:65" s="2" customFormat="1" ht="302.25">
      <c r="A361" s="35"/>
      <c r="B361" s="36"/>
      <c r="C361" s="37"/>
      <c r="D361" s="183" t="s">
        <v>145</v>
      </c>
      <c r="E361" s="37"/>
      <c r="F361" s="184" t="s">
        <v>516</v>
      </c>
      <c r="G361" s="37"/>
      <c r="H361" s="37"/>
      <c r="I361" s="185"/>
      <c r="J361" s="37"/>
      <c r="K361" s="37"/>
      <c r="L361" s="40"/>
      <c r="M361" s="186"/>
      <c r="N361" s="187"/>
      <c r="O361" s="65"/>
      <c r="P361" s="65"/>
      <c r="Q361" s="65"/>
      <c r="R361" s="65"/>
      <c r="S361" s="65"/>
      <c r="T361" s="66"/>
      <c r="U361" s="35"/>
      <c r="V361" s="35"/>
      <c r="W361" s="35"/>
      <c r="X361" s="35"/>
      <c r="Y361" s="35"/>
      <c r="Z361" s="35"/>
      <c r="AA361" s="35"/>
      <c r="AB361" s="35"/>
      <c r="AC361" s="35"/>
      <c r="AD361" s="35"/>
      <c r="AE361" s="35"/>
      <c r="AT361" s="18" t="s">
        <v>145</v>
      </c>
      <c r="AU361" s="18" t="s">
        <v>143</v>
      </c>
    </row>
    <row r="362" spans="1:65" s="13" customFormat="1">
      <c r="B362" s="188"/>
      <c r="C362" s="189"/>
      <c r="D362" s="183" t="s">
        <v>147</v>
      </c>
      <c r="E362" s="190" t="s">
        <v>21</v>
      </c>
      <c r="F362" s="191" t="s">
        <v>517</v>
      </c>
      <c r="G362" s="189"/>
      <c r="H362" s="190" t="s">
        <v>21</v>
      </c>
      <c r="I362" s="192"/>
      <c r="J362" s="189"/>
      <c r="K362" s="189"/>
      <c r="L362" s="193"/>
      <c r="M362" s="194"/>
      <c r="N362" s="195"/>
      <c r="O362" s="195"/>
      <c r="P362" s="195"/>
      <c r="Q362" s="195"/>
      <c r="R362" s="195"/>
      <c r="S362" s="195"/>
      <c r="T362" s="196"/>
      <c r="AT362" s="197" t="s">
        <v>147</v>
      </c>
      <c r="AU362" s="197" t="s">
        <v>143</v>
      </c>
      <c r="AV362" s="13" t="s">
        <v>8</v>
      </c>
      <c r="AW362" s="13" t="s">
        <v>38</v>
      </c>
      <c r="AX362" s="13" t="s">
        <v>78</v>
      </c>
      <c r="AY362" s="197" t="s">
        <v>135</v>
      </c>
    </row>
    <row r="363" spans="1:65" s="14" customFormat="1">
      <c r="B363" s="198"/>
      <c r="C363" s="199"/>
      <c r="D363" s="183" t="s">
        <v>147</v>
      </c>
      <c r="E363" s="200" t="s">
        <v>21</v>
      </c>
      <c r="F363" s="201" t="s">
        <v>518</v>
      </c>
      <c r="G363" s="199"/>
      <c r="H363" s="202">
        <v>326</v>
      </c>
      <c r="I363" s="203"/>
      <c r="J363" s="199"/>
      <c r="K363" s="199"/>
      <c r="L363" s="204"/>
      <c r="M363" s="205"/>
      <c r="N363" s="206"/>
      <c r="O363" s="206"/>
      <c r="P363" s="206"/>
      <c r="Q363" s="206"/>
      <c r="R363" s="206"/>
      <c r="S363" s="206"/>
      <c r="T363" s="207"/>
      <c r="AT363" s="208" t="s">
        <v>147</v>
      </c>
      <c r="AU363" s="208" t="s">
        <v>143</v>
      </c>
      <c r="AV363" s="14" t="s">
        <v>143</v>
      </c>
      <c r="AW363" s="14" t="s">
        <v>38</v>
      </c>
      <c r="AX363" s="14" t="s">
        <v>78</v>
      </c>
      <c r="AY363" s="208" t="s">
        <v>135</v>
      </c>
    </row>
    <row r="364" spans="1:65" s="15" customFormat="1">
      <c r="B364" s="209"/>
      <c r="C364" s="210"/>
      <c r="D364" s="183" t="s">
        <v>147</v>
      </c>
      <c r="E364" s="211" t="s">
        <v>21</v>
      </c>
      <c r="F364" s="212" t="s">
        <v>151</v>
      </c>
      <c r="G364" s="210"/>
      <c r="H364" s="213">
        <v>326</v>
      </c>
      <c r="I364" s="214"/>
      <c r="J364" s="210"/>
      <c r="K364" s="210"/>
      <c r="L364" s="215"/>
      <c r="M364" s="216"/>
      <c r="N364" s="217"/>
      <c r="O364" s="217"/>
      <c r="P364" s="217"/>
      <c r="Q364" s="217"/>
      <c r="R364" s="217"/>
      <c r="S364" s="217"/>
      <c r="T364" s="218"/>
      <c r="AT364" s="219" t="s">
        <v>147</v>
      </c>
      <c r="AU364" s="219" t="s">
        <v>143</v>
      </c>
      <c r="AV364" s="15" t="s">
        <v>142</v>
      </c>
      <c r="AW364" s="15" t="s">
        <v>38</v>
      </c>
      <c r="AX364" s="15" t="s">
        <v>8</v>
      </c>
      <c r="AY364" s="219" t="s">
        <v>135</v>
      </c>
    </row>
    <row r="365" spans="1:65" s="2" customFormat="1" ht="37.9" customHeight="1">
      <c r="A365" s="35"/>
      <c r="B365" s="36"/>
      <c r="C365" s="170" t="s">
        <v>519</v>
      </c>
      <c r="D365" s="170" t="s">
        <v>137</v>
      </c>
      <c r="E365" s="171" t="s">
        <v>520</v>
      </c>
      <c r="F365" s="172" t="s">
        <v>521</v>
      </c>
      <c r="G365" s="173" t="s">
        <v>195</v>
      </c>
      <c r="H365" s="174">
        <v>449</v>
      </c>
      <c r="I365" s="175"/>
      <c r="J365" s="176">
        <f>ROUND(I365*H365,0)</f>
        <v>0</v>
      </c>
      <c r="K365" s="172" t="s">
        <v>141</v>
      </c>
      <c r="L365" s="40"/>
      <c r="M365" s="177" t="s">
        <v>21</v>
      </c>
      <c r="N365" s="178" t="s">
        <v>50</v>
      </c>
      <c r="O365" s="65"/>
      <c r="P365" s="179">
        <f>O365*H365</f>
        <v>0</v>
      </c>
      <c r="Q365" s="179">
        <v>4.0000000000000003E-5</v>
      </c>
      <c r="R365" s="179">
        <f>Q365*H365</f>
        <v>1.796E-2</v>
      </c>
      <c r="S365" s="179">
        <v>0</v>
      </c>
      <c r="T365" s="180">
        <f>S365*H365</f>
        <v>0</v>
      </c>
      <c r="U365" s="35"/>
      <c r="V365" s="35"/>
      <c r="W365" s="35"/>
      <c r="X365" s="35"/>
      <c r="Y365" s="35"/>
      <c r="Z365" s="35"/>
      <c r="AA365" s="35"/>
      <c r="AB365" s="35"/>
      <c r="AC365" s="35"/>
      <c r="AD365" s="35"/>
      <c r="AE365" s="35"/>
      <c r="AR365" s="181" t="s">
        <v>142</v>
      </c>
      <c r="AT365" s="181" t="s">
        <v>137</v>
      </c>
      <c r="AU365" s="181" t="s">
        <v>143</v>
      </c>
      <c r="AY365" s="18" t="s">
        <v>135</v>
      </c>
      <c r="BE365" s="182">
        <f>IF(N365="základní",J365,0)</f>
        <v>0</v>
      </c>
      <c r="BF365" s="182">
        <f>IF(N365="snížená",J365,0)</f>
        <v>0</v>
      </c>
      <c r="BG365" s="182">
        <f>IF(N365="zákl. přenesená",J365,0)</f>
        <v>0</v>
      </c>
      <c r="BH365" s="182">
        <f>IF(N365="sníž. přenesená",J365,0)</f>
        <v>0</v>
      </c>
      <c r="BI365" s="182">
        <f>IF(N365="nulová",J365,0)</f>
        <v>0</v>
      </c>
      <c r="BJ365" s="18" t="s">
        <v>143</v>
      </c>
      <c r="BK365" s="182">
        <f>ROUND(I365*H365,0)</f>
        <v>0</v>
      </c>
      <c r="BL365" s="18" t="s">
        <v>142</v>
      </c>
      <c r="BM365" s="181" t="s">
        <v>522</v>
      </c>
    </row>
    <row r="366" spans="1:65" s="2" customFormat="1" ht="273">
      <c r="A366" s="35"/>
      <c r="B366" s="36"/>
      <c r="C366" s="37"/>
      <c r="D366" s="183" t="s">
        <v>145</v>
      </c>
      <c r="E366" s="37"/>
      <c r="F366" s="184" t="s">
        <v>523</v>
      </c>
      <c r="G366" s="37"/>
      <c r="H366" s="37"/>
      <c r="I366" s="185"/>
      <c r="J366" s="37"/>
      <c r="K366" s="37"/>
      <c r="L366" s="40"/>
      <c r="M366" s="186"/>
      <c r="N366" s="187"/>
      <c r="O366" s="65"/>
      <c r="P366" s="65"/>
      <c r="Q366" s="65"/>
      <c r="R366" s="65"/>
      <c r="S366" s="65"/>
      <c r="T366" s="66"/>
      <c r="U366" s="35"/>
      <c r="V366" s="35"/>
      <c r="W366" s="35"/>
      <c r="X366" s="35"/>
      <c r="Y366" s="35"/>
      <c r="Z366" s="35"/>
      <c r="AA366" s="35"/>
      <c r="AB366" s="35"/>
      <c r="AC366" s="35"/>
      <c r="AD366" s="35"/>
      <c r="AE366" s="35"/>
      <c r="AT366" s="18" t="s">
        <v>145</v>
      </c>
      <c r="AU366" s="18" t="s">
        <v>143</v>
      </c>
    </row>
    <row r="367" spans="1:65" s="14" customFormat="1">
      <c r="B367" s="198"/>
      <c r="C367" s="199"/>
      <c r="D367" s="183" t="s">
        <v>147</v>
      </c>
      <c r="E367" s="200" t="s">
        <v>21</v>
      </c>
      <c r="F367" s="201" t="s">
        <v>524</v>
      </c>
      <c r="G367" s="199"/>
      <c r="H367" s="202">
        <v>449</v>
      </c>
      <c r="I367" s="203"/>
      <c r="J367" s="199"/>
      <c r="K367" s="199"/>
      <c r="L367" s="204"/>
      <c r="M367" s="205"/>
      <c r="N367" s="206"/>
      <c r="O367" s="206"/>
      <c r="P367" s="206"/>
      <c r="Q367" s="206"/>
      <c r="R367" s="206"/>
      <c r="S367" s="206"/>
      <c r="T367" s="207"/>
      <c r="AT367" s="208" t="s">
        <v>147</v>
      </c>
      <c r="AU367" s="208" t="s">
        <v>143</v>
      </c>
      <c r="AV367" s="14" t="s">
        <v>143</v>
      </c>
      <c r="AW367" s="14" t="s">
        <v>38</v>
      </c>
      <c r="AX367" s="14" t="s">
        <v>78</v>
      </c>
      <c r="AY367" s="208" t="s">
        <v>135</v>
      </c>
    </row>
    <row r="368" spans="1:65" s="15" customFormat="1">
      <c r="B368" s="209"/>
      <c r="C368" s="210"/>
      <c r="D368" s="183" t="s">
        <v>147</v>
      </c>
      <c r="E368" s="211" t="s">
        <v>21</v>
      </c>
      <c r="F368" s="212" t="s">
        <v>151</v>
      </c>
      <c r="G368" s="210"/>
      <c r="H368" s="213">
        <v>449</v>
      </c>
      <c r="I368" s="214"/>
      <c r="J368" s="210"/>
      <c r="K368" s="210"/>
      <c r="L368" s="215"/>
      <c r="M368" s="216"/>
      <c r="N368" s="217"/>
      <c r="O368" s="217"/>
      <c r="P368" s="217"/>
      <c r="Q368" s="217"/>
      <c r="R368" s="217"/>
      <c r="S368" s="217"/>
      <c r="T368" s="218"/>
      <c r="AT368" s="219" t="s">
        <v>147</v>
      </c>
      <c r="AU368" s="219" t="s">
        <v>143</v>
      </c>
      <c r="AV368" s="15" t="s">
        <v>142</v>
      </c>
      <c r="AW368" s="15" t="s">
        <v>38</v>
      </c>
      <c r="AX368" s="15" t="s">
        <v>8</v>
      </c>
      <c r="AY368" s="219" t="s">
        <v>135</v>
      </c>
    </row>
    <row r="369" spans="1:65" s="2" customFormat="1" ht="24.2" customHeight="1">
      <c r="A369" s="35"/>
      <c r="B369" s="36"/>
      <c r="C369" s="170">
        <v>65</v>
      </c>
      <c r="D369" s="170" t="s">
        <v>137</v>
      </c>
      <c r="E369" s="171" t="s">
        <v>525</v>
      </c>
      <c r="F369" s="172" t="s">
        <v>526</v>
      </c>
      <c r="G369" s="173" t="s">
        <v>498</v>
      </c>
      <c r="H369" s="174">
        <v>4</v>
      </c>
      <c r="I369" s="175"/>
      <c r="J369" s="176">
        <f>ROUND(I369*H369,0)</f>
        <v>0</v>
      </c>
      <c r="K369" s="172" t="s">
        <v>21</v>
      </c>
      <c r="L369" s="40"/>
      <c r="M369" s="177" t="s">
        <v>21</v>
      </c>
      <c r="N369" s="178" t="s">
        <v>50</v>
      </c>
      <c r="O369" s="65"/>
      <c r="P369" s="179">
        <f>O369*H369</f>
        <v>0</v>
      </c>
      <c r="Q369" s="179">
        <v>0</v>
      </c>
      <c r="R369" s="179">
        <f>Q369*H369</f>
        <v>0</v>
      </c>
      <c r="S369" s="179">
        <v>0</v>
      </c>
      <c r="T369" s="180">
        <f>S369*H369</f>
        <v>0</v>
      </c>
      <c r="U369" s="35"/>
      <c r="V369" s="35"/>
      <c r="W369" s="35"/>
      <c r="X369" s="35"/>
      <c r="Y369" s="35"/>
      <c r="Z369" s="35"/>
      <c r="AA369" s="35"/>
      <c r="AB369" s="35"/>
      <c r="AC369" s="35"/>
      <c r="AD369" s="35"/>
      <c r="AE369" s="35"/>
      <c r="AR369" s="181" t="s">
        <v>142</v>
      </c>
      <c r="AT369" s="181" t="s">
        <v>137</v>
      </c>
      <c r="AU369" s="181" t="s">
        <v>143</v>
      </c>
      <c r="AY369" s="18" t="s">
        <v>135</v>
      </c>
      <c r="BE369" s="182">
        <f>IF(N369="základní",J369,0)</f>
        <v>0</v>
      </c>
      <c r="BF369" s="182">
        <f>IF(N369="snížená",J369,0)</f>
        <v>0</v>
      </c>
      <c r="BG369" s="182">
        <f>IF(N369="zákl. přenesená",J369,0)</f>
        <v>0</v>
      </c>
      <c r="BH369" s="182">
        <f>IF(N369="sníž. přenesená",J369,0)</f>
        <v>0</v>
      </c>
      <c r="BI369" s="182">
        <f>IF(N369="nulová",J369,0)</f>
        <v>0</v>
      </c>
      <c r="BJ369" s="18" t="s">
        <v>143</v>
      </c>
      <c r="BK369" s="182">
        <f>ROUND(I369*H369,0)</f>
        <v>0</v>
      </c>
      <c r="BL369" s="18" t="s">
        <v>142</v>
      </c>
      <c r="BM369" s="181" t="s">
        <v>527</v>
      </c>
    </row>
    <row r="370" spans="1:65" s="2" customFormat="1" ht="24.2" customHeight="1">
      <c r="A370" s="35"/>
      <c r="B370" s="36"/>
      <c r="C370" s="170">
        <v>66</v>
      </c>
      <c r="D370" s="170" t="s">
        <v>137</v>
      </c>
      <c r="E370" s="171" t="s">
        <v>528</v>
      </c>
      <c r="F370" s="172" t="s">
        <v>526</v>
      </c>
      <c r="G370" s="173" t="s">
        <v>498</v>
      </c>
      <c r="H370" s="174">
        <v>6</v>
      </c>
      <c r="I370" s="175"/>
      <c r="J370" s="176">
        <f>ROUND(I370*H370,0)</f>
        <v>0</v>
      </c>
      <c r="K370" s="172" t="s">
        <v>21</v>
      </c>
      <c r="L370" s="40"/>
      <c r="M370" s="177" t="s">
        <v>21</v>
      </c>
      <c r="N370" s="178" t="s">
        <v>50</v>
      </c>
      <c r="O370" s="65"/>
      <c r="P370" s="179">
        <f>O370*H370</f>
        <v>0</v>
      </c>
      <c r="Q370" s="179">
        <v>0</v>
      </c>
      <c r="R370" s="179">
        <f>Q370*H370</f>
        <v>0</v>
      </c>
      <c r="S370" s="179">
        <v>0</v>
      </c>
      <c r="T370" s="180">
        <f>S370*H370</f>
        <v>0</v>
      </c>
      <c r="U370" s="35"/>
      <c r="V370" s="35"/>
      <c r="W370" s="35"/>
      <c r="X370" s="35"/>
      <c r="Y370" s="35"/>
      <c r="Z370" s="35"/>
      <c r="AA370" s="35"/>
      <c r="AB370" s="35"/>
      <c r="AC370" s="35"/>
      <c r="AD370" s="35"/>
      <c r="AE370" s="35"/>
      <c r="AR370" s="181" t="s">
        <v>142</v>
      </c>
      <c r="AT370" s="181" t="s">
        <v>137</v>
      </c>
      <c r="AU370" s="181" t="s">
        <v>143</v>
      </c>
      <c r="AY370" s="18" t="s">
        <v>135</v>
      </c>
      <c r="BE370" s="182">
        <f>IF(N370="základní",J370,0)</f>
        <v>0</v>
      </c>
      <c r="BF370" s="182">
        <f>IF(N370="snížená",J370,0)</f>
        <v>0</v>
      </c>
      <c r="BG370" s="182">
        <f>IF(N370="zákl. přenesená",J370,0)</f>
        <v>0</v>
      </c>
      <c r="BH370" s="182">
        <f>IF(N370="sníž. přenesená",J370,0)</f>
        <v>0</v>
      </c>
      <c r="BI370" s="182">
        <f>IF(N370="nulová",J370,0)</f>
        <v>0</v>
      </c>
      <c r="BJ370" s="18" t="s">
        <v>143</v>
      </c>
      <c r="BK370" s="182">
        <f>ROUND(I370*H370,0)</f>
        <v>0</v>
      </c>
      <c r="BL370" s="18" t="s">
        <v>142</v>
      </c>
      <c r="BM370" s="181" t="s">
        <v>529</v>
      </c>
    </row>
    <row r="371" spans="1:65" s="2" customFormat="1" ht="24.2" customHeight="1">
      <c r="A371" s="35"/>
      <c r="B371" s="36"/>
      <c r="C371" s="170">
        <v>67</v>
      </c>
      <c r="D371" s="170" t="s">
        <v>137</v>
      </c>
      <c r="E371" s="171" t="s">
        <v>530</v>
      </c>
      <c r="F371" s="172" t="s">
        <v>531</v>
      </c>
      <c r="G371" s="173" t="s">
        <v>498</v>
      </c>
      <c r="H371" s="174">
        <v>5</v>
      </c>
      <c r="I371" s="175"/>
      <c r="J371" s="176">
        <f>ROUND(I371*H371,0)</f>
        <v>0</v>
      </c>
      <c r="K371" s="172" t="s">
        <v>21</v>
      </c>
      <c r="L371" s="40"/>
      <c r="M371" s="177" t="s">
        <v>21</v>
      </c>
      <c r="N371" s="178" t="s">
        <v>50</v>
      </c>
      <c r="O371" s="65"/>
      <c r="P371" s="179">
        <f>O371*H371</f>
        <v>0</v>
      </c>
      <c r="Q371" s="179">
        <v>1.43E-2</v>
      </c>
      <c r="R371" s="179">
        <f>Q371*H371</f>
        <v>7.1500000000000008E-2</v>
      </c>
      <c r="S371" s="179">
        <v>0</v>
      </c>
      <c r="T371" s="180">
        <f>S371*H371</f>
        <v>0</v>
      </c>
      <c r="U371" s="35"/>
      <c r="V371" s="35"/>
      <c r="W371" s="35"/>
      <c r="X371" s="35"/>
      <c r="Y371" s="35"/>
      <c r="Z371" s="35"/>
      <c r="AA371" s="35"/>
      <c r="AB371" s="35"/>
      <c r="AC371" s="35"/>
      <c r="AD371" s="35"/>
      <c r="AE371" s="35"/>
      <c r="AR371" s="181" t="s">
        <v>142</v>
      </c>
      <c r="AT371" s="181" t="s">
        <v>137</v>
      </c>
      <c r="AU371" s="181" t="s">
        <v>143</v>
      </c>
      <c r="AY371" s="18" t="s">
        <v>135</v>
      </c>
      <c r="BE371" s="182">
        <f>IF(N371="základní",J371,0)</f>
        <v>0</v>
      </c>
      <c r="BF371" s="182">
        <f>IF(N371="snížená",J371,0)</f>
        <v>0</v>
      </c>
      <c r="BG371" s="182">
        <f>IF(N371="zákl. přenesená",J371,0)</f>
        <v>0</v>
      </c>
      <c r="BH371" s="182">
        <f>IF(N371="sníž. přenesená",J371,0)</f>
        <v>0</v>
      </c>
      <c r="BI371" s="182">
        <f>IF(N371="nulová",J371,0)</f>
        <v>0</v>
      </c>
      <c r="BJ371" s="18" t="s">
        <v>143</v>
      </c>
      <c r="BK371" s="182">
        <f>ROUND(I371*H371,0)</f>
        <v>0</v>
      </c>
      <c r="BL371" s="18" t="s">
        <v>142</v>
      </c>
      <c r="BM371" s="181" t="s">
        <v>532</v>
      </c>
    </row>
    <row r="372" spans="1:65" s="2" customFormat="1" ht="24.2" customHeight="1">
      <c r="A372" s="35"/>
      <c r="B372" s="36"/>
      <c r="C372" s="170">
        <v>68</v>
      </c>
      <c r="D372" s="170" t="s">
        <v>137</v>
      </c>
      <c r="E372" s="171" t="s">
        <v>533</v>
      </c>
      <c r="F372" s="172" t="s">
        <v>534</v>
      </c>
      <c r="G372" s="173" t="s">
        <v>535</v>
      </c>
      <c r="H372" s="174">
        <v>1</v>
      </c>
      <c r="I372" s="175"/>
      <c r="J372" s="176">
        <f>ROUND(I372*H372,0)</f>
        <v>0</v>
      </c>
      <c r="K372" s="172" t="s">
        <v>21</v>
      </c>
      <c r="L372" s="40"/>
      <c r="M372" s="177" t="s">
        <v>21</v>
      </c>
      <c r="N372" s="178" t="s">
        <v>50</v>
      </c>
      <c r="O372" s="65"/>
      <c r="P372" s="179">
        <f>O372*H372</f>
        <v>0</v>
      </c>
      <c r="Q372" s="179">
        <v>0</v>
      </c>
      <c r="R372" s="179">
        <f>Q372*H372</f>
        <v>0</v>
      </c>
      <c r="S372" s="179">
        <v>0</v>
      </c>
      <c r="T372" s="180">
        <f>S372*H372</f>
        <v>0</v>
      </c>
      <c r="U372" s="35"/>
      <c r="V372" s="35"/>
      <c r="W372" s="35"/>
      <c r="X372" s="35"/>
      <c r="Y372" s="35"/>
      <c r="Z372" s="35"/>
      <c r="AA372" s="35"/>
      <c r="AB372" s="35"/>
      <c r="AC372" s="35"/>
      <c r="AD372" s="35"/>
      <c r="AE372" s="35"/>
      <c r="AR372" s="181" t="s">
        <v>142</v>
      </c>
      <c r="AT372" s="181" t="s">
        <v>137</v>
      </c>
      <c r="AU372" s="181" t="s">
        <v>143</v>
      </c>
      <c r="AY372" s="18" t="s">
        <v>135</v>
      </c>
      <c r="BE372" s="182">
        <f>IF(N372="základní",J372,0)</f>
        <v>0</v>
      </c>
      <c r="BF372" s="182">
        <f>IF(N372="snížená",J372,0)</f>
        <v>0</v>
      </c>
      <c r="BG372" s="182">
        <f>IF(N372="zákl. přenesená",J372,0)</f>
        <v>0</v>
      </c>
      <c r="BH372" s="182">
        <f>IF(N372="sníž. přenesená",J372,0)</f>
        <v>0</v>
      </c>
      <c r="BI372" s="182">
        <f>IF(N372="nulová",J372,0)</f>
        <v>0</v>
      </c>
      <c r="BJ372" s="18" t="s">
        <v>143</v>
      </c>
      <c r="BK372" s="182">
        <f>ROUND(I372*H372,0)</f>
        <v>0</v>
      </c>
      <c r="BL372" s="18" t="s">
        <v>142</v>
      </c>
      <c r="BM372" s="181" t="s">
        <v>536</v>
      </c>
    </row>
    <row r="373" spans="1:65" s="12" customFormat="1" ht="22.9" customHeight="1">
      <c r="B373" s="154"/>
      <c r="C373" s="155"/>
      <c r="D373" s="156" t="s">
        <v>77</v>
      </c>
      <c r="E373" s="168" t="s">
        <v>537</v>
      </c>
      <c r="F373" s="168" t="s">
        <v>538</v>
      </c>
      <c r="G373" s="155"/>
      <c r="H373" s="155"/>
      <c r="I373" s="158"/>
      <c r="J373" s="169">
        <f>BK373</f>
        <v>0</v>
      </c>
      <c r="K373" s="155"/>
      <c r="L373" s="160"/>
      <c r="M373" s="161"/>
      <c r="N373" s="162"/>
      <c r="O373" s="162"/>
      <c r="P373" s="163">
        <f>SUM(P374:P398)</f>
        <v>0</v>
      </c>
      <c r="Q373" s="162"/>
      <c r="R373" s="163">
        <f>SUM(R374:R398)</f>
        <v>2.0712899999999999E-2</v>
      </c>
      <c r="S373" s="162"/>
      <c r="T373" s="164">
        <f>SUM(T374:T398)</f>
        <v>0</v>
      </c>
      <c r="AR373" s="165" t="s">
        <v>8</v>
      </c>
      <c r="AT373" s="166" t="s">
        <v>77</v>
      </c>
      <c r="AU373" s="166" t="s">
        <v>8</v>
      </c>
      <c r="AY373" s="165" t="s">
        <v>135</v>
      </c>
      <c r="BK373" s="167">
        <f>SUM(BK374:BK398)</f>
        <v>0</v>
      </c>
    </row>
    <row r="374" spans="1:65" s="2" customFormat="1" ht="37.9" customHeight="1">
      <c r="A374" s="35"/>
      <c r="B374" s="36"/>
      <c r="C374" s="170">
        <v>69</v>
      </c>
      <c r="D374" s="170" t="s">
        <v>137</v>
      </c>
      <c r="E374" s="171" t="s">
        <v>539</v>
      </c>
      <c r="F374" s="172" t="s">
        <v>540</v>
      </c>
      <c r="G374" s="173" t="s">
        <v>195</v>
      </c>
      <c r="H374" s="174">
        <v>1089.7529999999999</v>
      </c>
      <c r="I374" s="175"/>
      <c r="J374" s="176">
        <f>ROUND(I374*H374,0)</f>
        <v>0</v>
      </c>
      <c r="K374" s="172" t="s">
        <v>141</v>
      </c>
      <c r="L374" s="40"/>
      <c r="M374" s="177" t="s">
        <v>21</v>
      </c>
      <c r="N374" s="178" t="s">
        <v>50</v>
      </c>
      <c r="O374" s="65"/>
      <c r="P374" s="179">
        <f>O374*H374</f>
        <v>0</v>
      </c>
      <c r="Q374" s="179">
        <v>0</v>
      </c>
      <c r="R374" s="179">
        <f>Q374*H374</f>
        <v>0</v>
      </c>
      <c r="S374" s="179">
        <v>0</v>
      </c>
      <c r="T374" s="180">
        <f>S374*H374</f>
        <v>0</v>
      </c>
      <c r="U374" s="35"/>
      <c r="V374" s="35"/>
      <c r="W374" s="35"/>
      <c r="X374" s="35"/>
      <c r="Y374" s="35"/>
      <c r="Z374" s="35"/>
      <c r="AA374" s="35"/>
      <c r="AB374" s="35"/>
      <c r="AC374" s="35"/>
      <c r="AD374" s="35"/>
      <c r="AE374" s="35"/>
      <c r="AR374" s="181" t="s">
        <v>142</v>
      </c>
      <c r="AT374" s="181" t="s">
        <v>137</v>
      </c>
      <c r="AU374" s="181" t="s">
        <v>143</v>
      </c>
      <c r="AY374" s="18" t="s">
        <v>135</v>
      </c>
      <c r="BE374" s="182">
        <f>IF(N374="základní",J374,0)</f>
        <v>0</v>
      </c>
      <c r="BF374" s="182">
        <f>IF(N374="snížená",J374,0)</f>
        <v>0</v>
      </c>
      <c r="BG374" s="182">
        <f>IF(N374="zákl. přenesená",J374,0)</f>
        <v>0</v>
      </c>
      <c r="BH374" s="182">
        <f>IF(N374="sníž. přenesená",J374,0)</f>
        <v>0</v>
      </c>
      <c r="BI374" s="182">
        <f>IF(N374="nulová",J374,0)</f>
        <v>0</v>
      </c>
      <c r="BJ374" s="18" t="s">
        <v>143</v>
      </c>
      <c r="BK374" s="182">
        <f>ROUND(I374*H374,0)</f>
        <v>0</v>
      </c>
      <c r="BL374" s="18" t="s">
        <v>142</v>
      </c>
      <c r="BM374" s="181" t="s">
        <v>541</v>
      </c>
    </row>
    <row r="375" spans="1:65" s="2" customFormat="1" ht="78">
      <c r="A375" s="35"/>
      <c r="B375" s="36"/>
      <c r="C375" s="37"/>
      <c r="D375" s="183" t="s">
        <v>145</v>
      </c>
      <c r="E375" s="37"/>
      <c r="F375" s="184" t="s">
        <v>542</v>
      </c>
      <c r="G375" s="37"/>
      <c r="H375" s="37"/>
      <c r="I375" s="185"/>
      <c r="J375" s="37"/>
      <c r="K375" s="37"/>
      <c r="L375" s="40"/>
      <c r="M375" s="186"/>
      <c r="N375" s="187"/>
      <c r="O375" s="65"/>
      <c r="P375" s="65"/>
      <c r="Q375" s="65"/>
      <c r="R375" s="65"/>
      <c r="S375" s="65"/>
      <c r="T375" s="66"/>
      <c r="U375" s="35"/>
      <c r="V375" s="35"/>
      <c r="W375" s="35"/>
      <c r="X375" s="35"/>
      <c r="Y375" s="35"/>
      <c r="Z375" s="35"/>
      <c r="AA375" s="35"/>
      <c r="AB375" s="35"/>
      <c r="AC375" s="35"/>
      <c r="AD375" s="35"/>
      <c r="AE375" s="35"/>
      <c r="AT375" s="18" t="s">
        <v>145</v>
      </c>
      <c r="AU375" s="18" t="s">
        <v>143</v>
      </c>
    </row>
    <row r="376" spans="1:65" s="14" customFormat="1">
      <c r="B376" s="198"/>
      <c r="C376" s="199"/>
      <c r="D376" s="183" t="s">
        <v>147</v>
      </c>
      <c r="E376" s="200" t="s">
        <v>21</v>
      </c>
      <c r="F376" s="201" t="s">
        <v>543</v>
      </c>
      <c r="G376" s="199"/>
      <c r="H376" s="202">
        <v>191.88</v>
      </c>
      <c r="I376" s="203"/>
      <c r="J376" s="199"/>
      <c r="K376" s="199"/>
      <c r="L376" s="204"/>
      <c r="M376" s="205"/>
      <c r="N376" s="206"/>
      <c r="O376" s="206"/>
      <c r="P376" s="206"/>
      <c r="Q376" s="206"/>
      <c r="R376" s="206"/>
      <c r="S376" s="206"/>
      <c r="T376" s="207"/>
      <c r="AT376" s="208" t="s">
        <v>147</v>
      </c>
      <c r="AU376" s="208" t="s">
        <v>143</v>
      </c>
      <c r="AV376" s="14" t="s">
        <v>143</v>
      </c>
      <c r="AW376" s="14" t="s">
        <v>38</v>
      </c>
      <c r="AX376" s="14" t="s">
        <v>78</v>
      </c>
      <c r="AY376" s="208" t="s">
        <v>135</v>
      </c>
    </row>
    <row r="377" spans="1:65" s="14" customFormat="1">
      <c r="B377" s="198"/>
      <c r="C377" s="199"/>
      <c r="D377" s="183" t="s">
        <v>147</v>
      </c>
      <c r="E377" s="200" t="s">
        <v>21</v>
      </c>
      <c r="F377" s="201" t="s">
        <v>544</v>
      </c>
      <c r="G377" s="199"/>
      <c r="H377" s="202">
        <v>267.95999999999998</v>
      </c>
      <c r="I377" s="203"/>
      <c r="J377" s="199"/>
      <c r="K377" s="199"/>
      <c r="L377" s="204"/>
      <c r="M377" s="205"/>
      <c r="N377" s="206"/>
      <c r="O377" s="206"/>
      <c r="P377" s="206"/>
      <c r="Q377" s="206"/>
      <c r="R377" s="206"/>
      <c r="S377" s="206"/>
      <c r="T377" s="207"/>
      <c r="AT377" s="208" t="s">
        <v>147</v>
      </c>
      <c r="AU377" s="208" t="s">
        <v>143</v>
      </c>
      <c r="AV377" s="14" t="s">
        <v>143</v>
      </c>
      <c r="AW377" s="14" t="s">
        <v>38</v>
      </c>
      <c r="AX377" s="14" t="s">
        <v>78</v>
      </c>
      <c r="AY377" s="208" t="s">
        <v>135</v>
      </c>
    </row>
    <row r="378" spans="1:65" s="14" customFormat="1">
      <c r="B378" s="198"/>
      <c r="C378" s="199"/>
      <c r="D378" s="183" t="s">
        <v>147</v>
      </c>
      <c r="E378" s="200" t="s">
        <v>21</v>
      </c>
      <c r="F378" s="201" t="s">
        <v>545</v>
      </c>
      <c r="G378" s="199"/>
      <c r="H378" s="202">
        <v>208.46299999999999</v>
      </c>
      <c r="I378" s="203"/>
      <c r="J378" s="199"/>
      <c r="K378" s="199"/>
      <c r="L378" s="204"/>
      <c r="M378" s="205"/>
      <c r="N378" s="206"/>
      <c r="O378" s="206"/>
      <c r="P378" s="206"/>
      <c r="Q378" s="206"/>
      <c r="R378" s="206"/>
      <c r="S378" s="206"/>
      <c r="T378" s="207"/>
      <c r="AT378" s="208" t="s">
        <v>147</v>
      </c>
      <c r="AU378" s="208" t="s">
        <v>143</v>
      </c>
      <c r="AV378" s="14" t="s">
        <v>143</v>
      </c>
      <c r="AW378" s="14" t="s">
        <v>38</v>
      </c>
      <c r="AX378" s="14" t="s">
        <v>78</v>
      </c>
      <c r="AY378" s="208" t="s">
        <v>135</v>
      </c>
    </row>
    <row r="379" spans="1:65" s="14" customFormat="1">
      <c r="B379" s="198"/>
      <c r="C379" s="199"/>
      <c r="D379" s="183" t="s">
        <v>147</v>
      </c>
      <c r="E379" s="200" t="s">
        <v>21</v>
      </c>
      <c r="F379" s="201" t="s">
        <v>546</v>
      </c>
      <c r="G379" s="199"/>
      <c r="H379" s="202">
        <v>404.95</v>
      </c>
      <c r="I379" s="203"/>
      <c r="J379" s="199"/>
      <c r="K379" s="199"/>
      <c r="L379" s="204"/>
      <c r="M379" s="205"/>
      <c r="N379" s="206"/>
      <c r="O379" s="206"/>
      <c r="P379" s="206"/>
      <c r="Q379" s="206"/>
      <c r="R379" s="206"/>
      <c r="S379" s="206"/>
      <c r="T379" s="207"/>
      <c r="AT379" s="208" t="s">
        <v>147</v>
      </c>
      <c r="AU379" s="208" t="s">
        <v>143</v>
      </c>
      <c r="AV379" s="14" t="s">
        <v>143</v>
      </c>
      <c r="AW379" s="14" t="s">
        <v>38</v>
      </c>
      <c r="AX379" s="14" t="s">
        <v>78</v>
      </c>
      <c r="AY379" s="208" t="s">
        <v>135</v>
      </c>
    </row>
    <row r="380" spans="1:65" s="14" customFormat="1">
      <c r="B380" s="198"/>
      <c r="C380" s="199"/>
      <c r="D380" s="183" t="s">
        <v>147</v>
      </c>
      <c r="E380" s="200" t="s">
        <v>21</v>
      </c>
      <c r="F380" s="201" t="s">
        <v>547</v>
      </c>
      <c r="G380" s="199"/>
      <c r="H380" s="202">
        <v>16.5</v>
      </c>
      <c r="I380" s="203"/>
      <c r="J380" s="199"/>
      <c r="K380" s="199"/>
      <c r="L380" s="204"/>
      <c r="M380" s="205"/>
      <c r="N380" s="206"/>
      <c r="O380" s="206"/>
      <c r="P380" s="206"/>
      <c r="Q380" s="206"/>
      <c r="R380" s="206"/>
      <c r="S380" s="206"/>
      <c r="T380" s="207"/>
      <c r="AT380" s="208" t="s">
        <v>147</v>
      </c>
      <c r="AU380" s="208" t="s">
        <v>143</v>
      </c>
      <c r="AV380" s="14" t="s">
        <v>143</v>
      </c>
      <c r="AW380" s="14" t="s">
        <v>38</v>
      </c>
      <c r="AX380" s="14" t="s">
        <v>78</v>
      </c>
      <c r="AY380" s="208" t="s">
        <v>135</v>
      </c>
    </row>
    <row r="381" spans="1:65" s="15" customFormat="1">
      <c r="B381" s="209"/>
      <c r="C381" s="210"/>
      <c r="D381" s="183" t="s">
        <v>147</v>
      </c>
      <c r="E381" s="211" t="s">
        <v>21</v>
      </c>
      <c r="F381" s="212" t="s">
        <v>151</v>
      </c>
      <c r="G381" s="210"/>
      <c r="H381" s="213">
        <v>1089.7529999999999</v>
      </c>
      <c r="I381" s="214"/>
      <c r="J381" s="210"/>
      <c r="K381" s="210"/>
      <c r="L381" s="215"/>
      <c r="M381" s="216"/>
      <c r="N381" s="217"/>
      <c r="O381" s="217"/>
      <c r="P381" s="217"/>
      <c r="Q381" s="217"/>
      <c r="R381" s="217"/>
      <c r="S381" s="217"/>
      <c r="T381" s="218"/>
      <c r="AT381" s="219" t="s">
        <v>147</v>
      </c>
      <c r="AU381" s="219" t="s">
        <v>143</v>
      </c>
      <c r="AV381" s="15" t="s">
        <v>142</v>
      </c>
      <c r="AW381" s="15" t="s">
        <v>38</v>
      </c>
      <c r="AX381" s="15" t="s">
        <v>8</v>
      </c>
      <c r="AY381" s="219" t="s">
        <v>135</v>
      </c>
    </row>
    <row r="382" spans="1:65" s="2" customFormat="1" ht="49.15" customHeight="1">
      <c r="A382" s="35"/>
      <c r="B382" s="36"/>
      <c r="C382" s="170">
        <v>70</v>
      </c>
      <c r="D382" s="170" t="s">
        <v>137</v>
      </c>
      <c r="E382" s="171" t="s">
        <v>548</v>
      </c>
      <c r="F382" s="172" t="s">
        <v>549</v>
      </c>
      <c r="G382" s="173" t="s">
        <v>195</v>
      </c>
      <c r="H382" s="174">
        <v>65385.18</v>
      </c>
      <c r="I382" s="175"/>
      <c r="J382" s="176">
        <f>ROUND(I382*H382,0)</f>
        <v>0</v>
      </c>
      <c r="K382" s="172" t="s">
        <v>141</v>
      </c>
      <c r="L382" s="40"/>
      <c r="M382" s="177" t="s">
        <v>21</v>
      </c>
      <c r="N382" s="178" t="s">
        <v>50</v>
      </c>
      <c r="O382" s="65"/>
      <c r="P382" s="179">
        <f>O382*H382</f>
        <v>0</v>
      </c>
      <c r="Q382" s="179">
        <v>0</v>
      </c>
      <c r="R382" s="179">
        <f>Q382*H382</f>
        <v>0</v>
      </c>
      <c r="S382" s="179">
        <v>0</v>
      </c>
      <c r="T382" s="180">
        <f>S382*H382</f>
        <v>0</v>
      </c>
      <c r="U382" s="35"/>
      <c r="V382" s="35"/>
      <c r="W382" s="35"/>
      <c r="X382" s="35"/>
      <c r="Y382" s="35"/>
      <c r="Z382" s="35"/>
      <c r="AA382" s="35"/>
      <c r="AB382" s="35"/>
      <c r="AC382" s="35"/>
      <c r="AD382" s="35"/>
      <c r="AE382" s="35"/>
      <c r="AR382" s="181" t="s">
        <v>142</v>
      </c>
      <c r="AT382" s="181" t="s">
        <v>137</v>
      </c>
      <c r="AU382" s="181" t="s">
        <v>143</v>
      </c>
      <c r="AY382" s="18" t="s">
        <v>135</v>
      </c>
      <c r="BE382" s="182">
        <f>IF(N382="základní",J382,0)</f>
        <v>0</v>
      </c>
      <c r="BF382" s="182">
        <f>IF(N382="snížená",J382,0)</f>
        <v>0</v>
      </c>
      <c r="BG382" s="182">
        <f>IF(N382="zákl. přenesená",J382,0)</f>
        <v>0</v>
      </c>
      <c r="BH382" s="182">
        <f>IF(N382="sníž. přenesená",J382,0)</f>
        <v>0</v>
      </c>
      <c r="BI382" s="182">
        <f>IF(N382="nulová",J382,0)</f>
        <v>0</v>
      </c>
      <c r="BJ382" s="18" t="s">
        <v>143</v>
      </c>
      <c r="BK382" s="182">
        <f>ROUND(I382*H382,0)</f>
        <v>0</v>
      </c>
      <c r="BL382" s="18" t="s">
        <v>142</v>
      </c>
      <c r="BM382" s="181" t="s">
        <v>550</v>
      </c>
    </row>
    <row r="383" spans="1:65" s="2" customFormat="1" ht="78">
      <c r="A383" s="35"/>
      <c r="B383" s="36"/>
      <c r="C383" s="37"/>
      <c r="D383" s="183" t="s">
        <v>145</v>
      </c>
      <c r="E383" s="37"/>
      <c r="F383" s="184" t="s">
        <v>542</v>
      </c>
      <c r="G383" s="37"/>
      <c r="H383" s="37"/>
      <c r="I383" s="185"/>
      <c r="J383" s="37"/>
      <c r="K383" s="37"/>
      <c r="L383" s="40"/>
      <c r="M383" s="186"/>
      <c r="N383" s="187"/>
      <c r="O383" s="65"/>
      <c r="P383" s="65"/>
      <c r="Q383" s="65"/>
      <c r="R383" s="65"/>
      <c r="S383" s="65"/>
      <c r="T383" s="66"/>
      <c r="U383" s="35"/>
      <c r="V383" s="35"/>
      <c r="W383" s="35"/>
      <c r="X383" s="35"/>
      <c r="Y383" s="35"/>
      <c r="Z383" s="35"/>
      <c r="AA383" s="35"/>
      <c r="AB383" s="35"/>
      <c r="AC383" s="35"/>
      <c r="AD383" s="35"/>
      <c r="AE383" s="35"/>
      <c r="AT383" s="18" t="s">
        <v>145</v>
      </c>
      <c r="AU383" s="18" t="s">
        <v>143</v>
      </c>
    </row>
    <row r="384" spans="1:65" s="14" customFormat="1">
      <c r="B384" s="198"/>
      <c r="C384" s="199"/>
      <c r="D384" s="183" t="s">
        <v>147</v>
      </c>
      <c r="E384" s="200" t="s">
        <v>21</v>
      </c>
      <c r="F384" s="201" t="s">
        <v>551</v>
      </c>
      <c r="G384" s="199"/>
      <c r="H384" s="202">
        <v>65385.18</v>
      </c>
      <c r="I384" s="203"/>
      <c r="J384" s="199"/>
      <c r="K384" s="199"/>
      <c r="L384" s="204"/>
      <c r="M384" s="205"/>
      <c r="N384" s="206"/>
      <c r="O384" s="206"/>
      <c r="P384" s="206"/>
      <c r="Q384" s="206"/>
      <c r="R384" s="206"/>
      <c r="S384" s="206"/>
      <c r="T384" s="207"/>
      <c r="AT384" s="208" t="s">
        <v>147</v>
      </c>
      <c r="AU384" s="208" t="s">
        <v>143</v>
      </c>
      <c r="AV384" s="14" t="s">
        <v>143</v>
      </c>
      <c r="AW384" s="14" t="s">
        <v>38</v>
      </c>
      <c r="AX384" s="14" t="s">
        <v>78</v>
      </c>
      <c r="AY384" s="208" t="s">
        <v>135</v>
      </c>
    </row>
    <row r="385" spans="1:65" s="15" customFormat="1">
      <c r="B385" s="209"/>
      <c r="C385" s="210"/>
      <c r="D385" s="183" t="s">
        <v>147</v>
      </c>
      <c r="E385" s="211" t="s">
        <v>21</v>
      </c>
      <c r="F385" s="212" t="s">
        <v>151</v>
      </c>
      <c r="G385" s="210"/>
      <c r="H385" s="213">
        <v>65385.18</v>
      </c>
      <c r="I385" s="214"/>
      <c r="J385" s="210"/>
      <c r="K385" s="210"/>
      <c r="L385" s="215"/>
      <c r="M385" s="216"/>
      <c r="N385" s="217"/>
      <c r="O385" s="217"/>
      <c r="P385" s="217"/>
      <c r="Q385" s="217"/>
      <c r="R385" s="217"/>
      <c r="S385" s="217"/>
      <c r="T385" s="218"/>
      <c r="AT385" s="219" t="s">
        <v>147</v>
      </c>
      <c r="AU385" s="219" t="s">
        <v>143</v>
      </c>
      <c r="AV385" s="15" t="s">
        <v>142</v>
      </c>
      <c r="AW385" s="15" t="s">
        <v>38</v>
      </c>
      <c r="AX385" s="15" t="s">
        <v>8</v>
      </c>
      <c r="AY385" s="219" t="s">
        <v>135</v>
      </c>
    </row>
    <row r="386" spans="1:65" s="2" customFormat="1" ht="37.9" customHeight="1">
      <c r="A386" s="35"/>
      <c r="B386" s="36"/>
      <c r="C386" s="170">
        <v>71</v>
      </c>
      <c r="D386" s="170" t="s">
        <v>137</v>
      </c>
      <c r="E386" s="171" t="s">
        <v>552</v>
      </c>
      <c r="F386" s="172" t="s">
        <v>553</v>
      </c>
      <c r="G386" s="173" t="s">
        <v>195</v>
      </c>
      <c r="H386" s="174">
        <v>1089.7529999999999</v>
      </c>
      <c r="I386" s="175"/>
      <c r="J386" s="176">
        <f>ROUND(I386*H386,0)</f>
        <v>0</v>
      </c>
      <c r="K386" s="172" t="s">
        <v>141</v>
      </c>
      <c r="L386" s="40"/>
      <c r="M386" s="177" t="s">
        <v>21</v>
      </c>
      <c r="N386" s="178" t="s">
        <v>50</v>
      </c>
      <c r="O386" s="65"/>
      <c r="P386" s="179">
        <f>O386*H386</f>
        <v>0</v>
      </c>
      <c r="Q386" s="179">
        <v>0</v>
      </c>
      <c r="R386" s="179">
        <f>Q386*H386</f>
        <v>0</v>
      </c>
      <c r="S386" s="179">
        <v>0</v>
      </c>
      <c r="T386" s="180">
        <f>S386*H386</f>
        <v>0</v>
      </c>
      <c r="U386" s="35"/>
      <c r="V386" s="35"/>
      <c r="W386" s="35"/>
      <c r="X386" s="35"/>
      <c r="Y386" s="35"/>
      <c r="Z386" s="35"/>
      <c r="AA386" s="35"/>
      <c r="AB386" s="35"/>
      <c r="AC386" s="35"/>
      <c r="AD386" s="35"/>
      <c r="AE386" s="35"/>
      <c r="AR386" s="181" t="s">
        <v>142</v>
      </c>
      <c r="AT386" s="181" t="s">
        <v>137</v>
      </c>
      <c r="AU386" s="181" t="s">
        <v>143</v>
      </c>
      <c r="AY386" s="18" t="s">
        <v>135</v>
      </c>
      <c r="BE386" s="182">
        <f>IF(N386="základní",J386,0)</f>
        <v>0</v>
      </c>
      <c r="BF386" s="182">
        <f>IF(N386="snížená",J386,0)</f>
        <v>0</v>
      </c>
      <c r="BG386" s="182">
        <f>IF(N386="zákl. přenesená",J386,0)</f>
        <v>0</v>
      </c>
      <c r="BH386" s="182">
        <f>IF(N386="sníž. přenesená",J386,0)</f>
        <v>0</v>
      </c>
      <c r="BI386" s="182">
        <f>IF(N386="nulová",J386,0)</f>
        <v>0</v>
      </c>
      <c r="BJ386" s="18" t="s">
        <v>143</v>
      </c>
      <c r="BK386" s="182">
        <f>ROUND(I386*H386,0)</f>
        <v>0</v>
      </c>
      <c r="BL386" s="18" t="s">
        <v>142</v>
      </c>
      <c r="BM386" s="181" t="s">
        <v>554</v>
      </c>
    </row>
    <row r="387" spans="1:65" s="2" customFormat="1" ht="39">
      <c r="A387" s="35"/>
      <c r="B387" s="36"/>
      <c r="C387" s="37"/>
      <c r="D387" s="183" t="s">
        <v>145</v>
      </c>
      <c r="E387" s="37"/>
      <c r="F387" s="184" t="s">
        <v>555</v>
      </c>
      <c r="G387" s="37"/>
      <c r="H387" s="37"/>
      <c r="I387" s="185"/>
      <c r="J387" s="37"/>
      <c r="K387" s="37"/>
      <c r="L387" s="40"/>
      <c r="M387" s="186"/>
      <c r="N387" s="187"/>
      <c r="O387" s="65"/>
      <c r="P387" s="65"/>
      <c r="Q387" s="65"/>
      <c r="R387" s="65"/>
      <c r="S387" s="65"/>
      <c r="T387" s="66"/>
      <c r="U387" s="35"/>
      <c r="V387" s="35"/>
      <c r="W387" s="35"/>
      <c r="X387" s="35"/>
      <c r="Y387" s="35"/>
      <c r="Z387" s="35"/>
      <c r="AA387" s="35"/>
      <c r="AB387" s="35"/>
      <c r="AC387" s="35"/>
      <c r="AD387" s="35"/>
      <c r="AE387" s="35"/>
      <c r="AT387" s="18" t="s">
        <v>145</v>
      </c>
      <c r="AU387" s="18" t="s">
        <v>143</v>
      </c>
    </row>
    <row r="388" spans="1:65" s="2" customFormat="1" ht="24.2" customHeight="1">
      <c r="A388" s="35"/>
      <c r="B388" s="36"/>
      <c r="C388" s="170">
        <v>72</v>
      </c>
      <c r="D388" s="170" t="s">
        <v>137</v>
      </c>
      <c r="E388" s="171" t="s">
        <v>556</v>
      </c>
      <c r="F388" s="172" t="s">
        <v>557</v>
      </c>
      <c r="G388" s="173" t="s">
        <v>195</v>
      </c>
      <c r="H388" s="174">
        <v>1089.7529999999999</v>
      </c>
      <c r="I388" s="175"/>
      <c r="J388" s="176">
        <f>ROUND(I388*H388,0)</f>
        <v>0</v>
      </c>
      <c r="K388" s="172" t="s">
        <v>141</v>
      </c>
      <c r="L388" s="40"/>
      <c r="M388" s="177" t="s">
        <v>21</v>
      </c>
      <c r="N388" s="178" t="s">
        <v>50</v>
      </c>
      <c r="O388" s="65"/>
      <c r="P388" s="179">
        <f>O388*H388</f>
        <v>0</v>
      </c>
      <c r="Q388" s="179">
        <v>0</v>
      </c>
      <c r="R388" s="179">
        <f>Q388*H388</f>
        <v>0</v>
      </c>
      <c r="S388" s="179">
        <v>0</v>
      </c>
      <c r="T388" s="180">
        <f>S388*H388</f>
        <v>0</v>
      </c>
      <c r="U388" s="35"/>
      <c r="V388" s="35"/>
      <c r="W388" s="35"/>
      <c r="X388" s="35"/>
      <c r="Y388" s="35"/>
      <c r="Z388" s="35"/>
      <c r="AA388" s="35"/>
      <c r="AB388" s="35"/>
      <c r="AC388" s="35"/>
      <c r="AD388" s="35"/>
      <c r="AE388" s="35"/>
      <c r="AR388" s="181" t="s">
        <v>142</v>
      </c>
      <c r="AT388" s="181" t="s">
        <v>137</v>
      </c>
      <c r="AU388" s="181" t="s">
        <v>143</v>
      </c>
      <c r="AY388" s="18" t="s">
        <v>135</v>
      </c>
      <c r="BE388" s="182">
        <f>IF(N388="základní",J388,0)</f>
        <v>0</v>
      </c>
      <c r="BF388" s="182">
        <f>IF(N388="snížená",J388,0)</f>
        <v>0</v>
      </c>
      <c r="BG388" s="182">
        <f>IF(N388="zákl. přenesená",J388,0)</f>
        <v>0</v>
      </c>
      <c r="BH388" s="182">
        <f>IF(N388="sníž. přenesená",J388,0)</f>
        <v>0</v>
      </c>
      <c r="BI388" s="182">
        <f>IF(N388="nulová",J388,0)</f>
        <v>0</v>
      </c>
      <c r="BJ388" s="18" t="s">
        <v>143</v>
      </c>
      <c r="BK388" s="182">
        <f>ROUND(I388*H388,0)</f>
        <v>0</v>
      </c>
      <c r="BL388" s="18" t="s">
        <v>142</v>
      </c>
      <c r="BM388" s="181" t="s">
        <v>558</v>
      </c>
    </row>
    <row r="389" spans="1:65" s="2" customFormat="1" ht="39">
      <c r="A389" s="35"/>
      <c r="B389" s="36"/>
      <c r="C389" s="37"/>
      <c r="D389" s="183" t="s">
        <v>145</v>
      </c>
      <c r="E389" s="37"/>
      <c r="F389" s="184" t="s">
        <v>559</v>
      </c>
      <c r="G389" s="37"/>
      <c r="H389" s="37"/>
      <c r="I389" s="185"/>
      <c r="J389" s="37"/>
      <c r="K389" s="37"/>
      <c r="L389" s="40"/>
      <c r="M389" s="186"/>
      <c r="N389" s="187"/>
      <c r="O389" s="65"/>
      <c r="P389" s="65"/>
      <c r="Q389" s="65"/>
      <c r="R389" s="65"/>
      <c r="S389" s="65"/>
      <c r="T389" s="66"/>
      <c r="U389" s="35"/>
      <c r="V389" s="35"/>
      <c r="W389" s="35"/>
      <c r="X389" s="35"/>
      <c r="Y389" s="35"/>
      <c r="Z389" s="35"/>
      <c r="AA389" s="35"/>
      <c r="AB389" s="35"/>
      <c r="AC389" s="35"/>
      <c r="AD389" s="35"/>
      <c r="AE389" s="35"/>
      <c r="AT389" s="18" t="s">
        <v>145</v>
      </c>
      <c r="AU389" s="18" t="s">
        <v>143</v>
      </c>
    </row>
    <row r="390" spans="1:65" s="2" customFormat="1" ht="24.2" customHeight="1">
      <c r="A390" s="35"/>
      <c r="B390" s="36"/>
      <c r="C390" s="170">
        <v>73</v>
      </c>
      <c r="D390" s="170" t="s">
        <v>137</v>
      </c>
      <c r="E390" s="171" t="s">
        <v>560</v>
      </c>
      <c r="F390" s="172" t="s">
        <v>561</v>
      </c>
      <c r="G390" s="173" t="s">
        <v>195</v>
      </c>
      <c r="H390" s="174">
        <v>65385.18</v>
      </c>
      <c r="I390" s="175"/>
      <c r="J390" s="176">
        <f>ROUND(I390*H390,0)</f>
        <v>0</v>
      </c>
      <c r="K390" s="172" t="s">
        <v>141</v>
      </c>
      <c r="L390" s="40"/>
      <c r="M390" s="177" t="s">
        <v>21</v>
      </c>
      <c r="N390" s="178" t="s">
        <v>50</v>
      </c>
      <c r="O390" s="65"/>
      <c r="P390" s="179">
        <f>O390*H390</f>
        <v>0</v>
      </c>
      <c r="Q390" s="179">
        <v>0</v>
      </c>
      <c r="R390" s="179">
        <f>Q390*H390</f>
        <v>0</v>
      </c>
      <c r="S390" s="179">
        <v>0</v>
      </c>
      <c r="T390" s="180">
        <f>S390*H390</f>
        <v>0</v>
      </c>
      <c r="U390" s="35"/>
      <c r="V390" s="35"/>
      <c r="W390" s="35"/>
      <c r="X390" s="35"/>
      <c r="Y390" s="35"/>
      <c r="Z390" s="35"/>
      <c r="AA390" s="35"/>
      <c r="AB390" s="35"/>
      <c r="AC390" s="35"/>
      <c r="AD390" s="35"/>
      <c r="AE390" s="35"/>
      <c r="AR390" s="181" t="s">
        <v>142</v>
      </c>
      <c r="AT390" s="181" t="s">
        <v>137</v>
      </c>
      <c r="AU390" s="181" t="s">
        <v>143</v>
      </c>
      <c r="AY390" s="18" t="s">
        <v>135</v>
      </c>
      <c r="BE390" s="182">
        <f>IF(N390="základní",J390,0)</f>
        <v>0</v>
      </c>
      <c r="BF390" s="182">
        <f>IF(N390="snížená",J390,0)</f>
        <v>0</v>
      </c>
      <c r="BG390" s="182">
        <f>IF(N390="zákl. přenesená",J390,0)</f>
        <v>0</v>
      </c>
      <c r="BH390" s="182">
        <f>IF(N390="sníž. přenesená",J390,0)</f>
        <v>0</v>
      </c>
      <c r="BI390" s="182">
        <f>IF(N390="nulová",J390,0)</f>
        <v>0</v>
      </c>
      <c r="BJ390" s="18" t="s">
        <v>143</v>
      </c>
      <c r="BK390" s="182">
        <f>ROUND(I390*H390,0)</f>
        <v>0</v>
      </c>
      <c r="BL390" s="18" t="s">
        <v>142</v>
      </c>
      <c r="BM390" s="181" t="s">
        <v>562</v>
      </c>
    </row>
    <row r="391" spans="1:65" s="2" customFormat="1" ht="39">
      <c r="A391" s="35"/>
      <c r="B391" s="36"/>
      <c r="C391" s="37"/>
      <c r="D391" s="183" t="s">
        <v>145</v>
      </c>
      <c r="E391" s="37"/>
      <c r="F391" s="184" t="s">
        <v>559</v>
      </c>
      <c r="G391" s="37"/>
      <c r="H391" s="37"/>
      <c r="I391" s="185"/>
      <c r="J391" s="37"/>
      <c r="K391" s="37"/>
      <c r="L391" s="40"/>
      <c r="M391" s="186"/>
      <c r="N391" s="187"/>
      <c r="O391" s="65"/>
      <c r="P391" s="65"/>
      <c r="Q391" s="65"/>
      <c r="R391" s="65"/>
      <c r="S391" s="65"/>
      <c r="T391" s="66"/>
      <c r="U391" s="35"/>
      <c r="V391" s="35"/>
      <c r="W391" s="35"/>
      <c r="X391" s="35"/>
      <c r="Y391" s="35"/>
      <c r="Z391" s="35"/>
      <c r="AA391" s="35"/>
      <c r="AB391" s="35"/>
      <c r="AC391" s="35"/>
      <c r="AD391" s="35"/>
      <c r="AE391" s="35"/>
      <c r="AT391" s="18" t="s">
        <v>145</v>
      </c>
      <c r="AU391" s="18" t="s">
        <v>143</v>
      </c>
    </row>
    <row r="392" spans="1:65" s="2" customFormat="1" ht="24.2" customHeight="1">
      <c r="A392" s="35"/>
      <c r="B392" s="36"/>
      <c r="C392" s="170">
        <v>74</v>
      </c>
      <c r="D392" s="170" t="s">
        <v>137</v>
      </c>
      <c r="E392" s="171" t="s">
        <v>563</v>
      </c>
      <c r="F392" s="172" t="s">
        <v>564</v>
      </c>
      <c r="G392" s="173" t="s">
        <v>195</v>
      </c>
      <c r="H392" s="174">
        <v>1089.7529999999999</v>
      </c>
      <c r="I392" s="175"/>
      <c r="J392" s="176">
        <f>ROUND(I392*H392,0)</f>
        <v>0</v>
      </c>
      <c r="K392" s="172" t="s">
        <v>141</v>
      </c>
      <c r="L392" s="40"/>
      <c r="M392" s="177" t="s">
        <v>21</v>
      </c>
      <c r="N392" s="178" t="s">
        <v>50</v>
      </c>
      <c r="O392" s="65"/>
      <c r="P392" s="179">
        <f>O392*H392</f>
        <v>0</v>
      </c>
      <c r="Q392" s="179">
        <v>0</v>
      </c>
      <c r="R392" s="179">
        <f>Q392*H392</f>
        <v>0</v>
      </c>
      <c r="S392" s="179">
        <v>0</v>
      </c>
      <c r="T392" s="180">
        <f>S392*H392</f>
        <v>0</v>
      </c>
      <c r="U392" s="35"/>
      <c r="V392" s="35"/>
      <c r="W392" s="35"/>
      <c r="X392" s="35"/>
      <c r="Y392" s="35"/>
      <c r="Z392" s="35"/>
      <c r="AA392" s="35"/>
      <c r="AB392" s="35"/>
      <c r="AC392" s="35"/>
      <c r="AD392" s="35"/>
      <c r="AE392" s="35"/>
      <c r="AR392" s="181" t="s">
        <v>142</v>
      </c>
      <c r="AT392" s="181" t="s">
        <v>137</v>
      </c>
      <c r="AU392" s="181" t="s">
        <v>143</v>
      </c>
      <c r="AY392" s="18" t="s">
        <v>135</v>
      </c>
      <c r="BE392" s="182">
        <f>IF(N392="základní",J392,0)</f>
        <v>0</v>
      </c>
      <c r="BF392" s="182">
        <f>IF(N392="snížená",J392,0)</f>
        <v>0</v>
      </c>
      <c r="BG392" s="182">
        <f>IF(N392="zákl. přenesená",J392,0)</f>
        <v>0</v>
      </c>
      <c r="BH392" s="182">
        <f>IF(N392="sníž. přenesená",J392,0)</f>
        <v>0</v>
      </c>
      <c r="BI392" s="182">
        <f>IF(N392="nulová",J392,0)</f>
        <v>0</v>
      </c>
      <c r="BJ392" s="18" t="s">
        <v>143</v>
      </c>
      <c r="BK392" s="182">
        <f>ROUND(I392*H392,0)</f>
        <v>0</v>
      </c>
      <c r="BL392" s="18" t="s">
        <v>142</v>
      </c>
      <c r="BM392" s="181" t="s">
        <v>565</v>
      </c>
    </row>
    <row r="393" spans="1:65" s="2" customFormat="1" ht="37.9" customHeight="1">
      <c r="A393" s="35"/>
      <c r="B393" s="36"/>
      <c r="C393" s="170">
        <v>75</v>
      </c>
      <c r="D393" s="170" t="s">
        <v>137</v>
      </c>
      <c r="E393" s="171" t="s">
        <v>566</v>
      </c>
      <c r="F393" s="172" t="s">
        <v>567</v>
      </c>
      <c r="G393" s="173" t="s">
        <v>195</v>
      </c>
      <c r="H393" s="174">
        <v>159.33000000000001</v>
      </c>
      <c r="I393" s="175"/>
      <c r="J393" s="176">
        <f>ROUND(I393*H393,0)</f>
        <v>0</v>
      </c>
      <c r="K393" s="172" t="s">
        <v>141</v>
      </c>
      <c r="L393" s="40"/>
      <c r="M393" s="177" t="s">
        <v>21</v>
      </c>
      <c r="N393" s="178" t="s">
        <v>50</v>
      </c>
      <c r="O393" s="65"/>
      <c r="P393" s="179">
        <f>O393*H393</f>
        <v>0</v>
      </c>
      <c r="Q393" s="179">
        <v>1.2999999999999999E-4</v>
      </c>
      <c r="R393" s="179">
        <f>Q393*H393</f>
        <v>2.0712899999999999E-2</v>
      </c>
      <c r="S393" s="179">
        <v>0</v>
      </c>
      <c r="T393" s="180">
        <f>S393*H393</f>
        <v>0</v>
      </c>
      <c r="U393" s="35"/>
      <c r="V393" s="35"/>
      <c r="W393" s="35"/>
      <c r="X393" s="35"/>
      <c r="Y393" s="35"/>
      <c r="Z393" s="35"/>
      <c r="AA393" s="35"/>
      <c r="AB393" s="35"/>
      <c r="AC393" s="35"/>
      <c r="AD393" s="35"/>
      <c r="AE393" s="35"/>
      <c r="AR393" s="181" t="s">
        <v>142</v>
      </c>
      <c r="AT393" s="181" t="s">
        <v>137</v>
      </c>
      <c r="AU393" s="181" t="s">
        <v>143</v>
      </c>
      <c r="AY393" s="18" t="s">
        <v>135</v>
      </c>
      <c r="BE393" s="182">
        <f>IF(N393="základní",J393,0)</f>
        <v>0</v>
      </c>
      <c r="BF393" s="182">
        <f>IF(N393="snížená",J393,0)</f>
        <v>0</v>
      </c>
      <c r="BG393" s="182">
        <f>IF(N393="zákl. přenesená",J393,0)</f>
        <v>0</v>
      </c>
      <c r="BH393" s="182">
        <f>IF(N393="sníž. přenesená",J393,0)</f>
        <v>0</v>
      </c>
      <c r="BI393" s="182">
        <f>IF(N393="nulová",J393,0)</f>
        <v>0</v>
      </c>
      <c r="BJ393" s="18" t="s">
        <v>143</v>
      </c>
      <c r="BK393" s="182">
        <f>ROUND(I393*H393,0)</f>
        <v>0</v>
      </c>
      <c r="BL393" s="18" t="s">
        <v>142</v>
      </c>
      <c r="BM393" s="181" t="s">
        <v>568</v>
      </c>
    </row>
    <row r="394" spans="1:65" s="2" customFormat="1" ht="78">
      <c r="A394" s="35"/>
      <c r="B394" s="36"/>
      <c r="C394" s="37"/>
      <c r="D394" s="183" t="s">
        <v>145</v>
      </c>
      <c r="E394" s="37"/>
      <c r="F394" s="184" t="s">
        <v>569</v>
      </c>
      <c r="G394" s="37"/>
      <c r="H394" s="37"/>
      <c r="I394" s="185"/>
      <c r="J394" s="37"/>
      <c r="K394" s="37"/>
      <c r="L394" s="40"/>
      <c r="M394" s="186"/>
      <c r="N394" s="187"/>
      <c r="O394" s="65"/>
      <c r="P394" s="65"/>
      <c r="Q394" s="65"/>
      <c r="R394" s="65"/>
      <c r="S394" s="65"/>
      <c r="T394" s="66"/>
      <c r="U394" s="35"/>
      <c r="V394" s="35"/>
      <c r="W394" s="35"/>
      <c r="X394" s="35"/>
      <c r="Y394" s="35"/>
      <c r="Z394" s="35"/>
      <c r="AA394" s="35"/>
      <c r="AB394" s="35"/>
      <c r="AC394" s="35"/>
      <c r="AD394" s="35"/>
      <c r="AE394" s="35"/>
      <c r="AT394" s="18" t="s">
        <v>145</v>
      </c>
      <c r="AU394" s="18" t="s">
        <v>143</v>
      </c>
    </row>
    <row r="395" spans="1:65" s="13" customFormat="1">
      <c r="B395" s="188"/>
      <c r="C395" s="189"/>
      <c r="D395" s="183" t="s">
        <v>147</v>
      </c>
      <c r="E395" s="190" t="s">
        <v>21</v>
      </c>
      <c r="F395" s="191" t="s">
        <v>271</v>
      </c>
      <c r="G395" s="189"/>
      <c r="H395" s="190" t="s">
        <v>21</v>
      </c>
      <c r="I395" s="192"/>
      <c r="J395" s="189"/>
      <c r="K395" s="189"/>
      <c r="L395" s="193"/>
      <c r="M395" s="194"/>
      <c r="N395" s="195"/>
      <c r="O395" s="195"/>
      <c r="P395" s="195"/>
      <c r="Q395" s="195"/>
      <c r="R395" s="195"/>
      <c r="S395" s="195"/>
      <c r="T395" s="196"/>
      <c r="AT395" s="197" t="s">
        <v>147</v>
      </c>
      <c r="AU395" s="197" t="s">
        <v>143</v>
      </c>
      <c r="AV395" s="13" t="s">
        <v>8</v>
      </c>
      <c r="AW395" s="13" t="s">
        <v>38</v>
      </c>
      <c r="AX395" s="13" t="s">
        <v>78</v>
      </c>
      <c r="AY395" s="197" t="s">
        <v>135</v>
      </c>
    </row>
    <row r="396" spans="1:65" s="14" customFormat="1" ht="33.75">
      <c r="B396" s="198"/>
      <c r="C396" s="199"/>
      <c r="D396" s="183" t="s">
        <v>147</v>
      </c>
      <c r="E396" s="200" t="s">
        <v>21</v>
      </c>
      <c r="F396" s="201" t="s">
        <v>272</v>
      </c>
      <c r="G396" s="199"/>
      <c r="H396" s="202">
        <v>105.07</v>
      </c>
      <c r="I396" s="203"/>
      <c r="J396" s="199"/>
      <c r="K396" s="199"/>
      <c r="L396" s="204"/>
      <c r="M396" s="205"/>
      <c r="N396" s="206"/>
      <c r="O396" s="206"/>
      <c r="P396" s="206"/>
      <c r="Q396" s="206"/>
      <c r="R396" s="206"/>
      <c r="S396" s="206"/>
      <c r="T396" s="207"/>
      <c r="AT396" s="208" t="s">
        <v>147</v>
      </c>
      <c r="AU396" s="208" t="s">
        <v>143</v>
      </c>
      <c r="AV396" s="14" t="s">
        <v>143</v>
      </c>
      <c r="AW396" s="14" t="s">
        <v>38</v>
      </c>
      <c r="AX396" s="14" t="s">
        <v>78</v>
      </c>
      <c r="AY396" s="208" t="s">
        <v>135</v>
      </c>
    </row>
    <row r="397" spans="1:65" s="14" customFormat="1">
      <c r="B397" s="198"/>
      <c r="C397" s="199"/>
      <c r="D397" s="183" t="s">
        <v>147</v>
      </c>
      <c r="E397" s="200" t="s">
        <v>21</v>
      </c>
      <c r="F397" s="201" t="s">
        <v>570</v>
      </c>
      <c r="G397" s="199"/>
      <c r="H397" s="202">
        <v>54.26</v>
      </c>
      <c r="I397" s="203"/>
      <c r="J397" s="199"/>
      <c r="K397" s="199"/>
      <c r="L397" s="204"/>
      <c r="M397" s="205"/>
      <c r="N397" s="206"/>
      <c r="O397" s="206"/>
      <c r="P397" s="206"/>
      <c r="Q397" s="206"/>
      <c r="R397" s="206"/>
      <c r="S397" s="206"/>
      <c r="T397" s="207"/>
      <c r="AT397" s="208" t="s">
        <v>147</v>
      </c>
      <c r="AU397" s="208" t="s">
        <v>143</v>
      </c>
      <c r="AV397" s="14" t="s">
        <v>143</v>
      </c>
      <c r="AW397" s="14" t="s">
        <v>38</v>
      </c>
      <c r="AX397" s="14" t="s">
        <v>78</v>
      </c>
      <c r="AY397" s="208" t="s">
        <v>135</v>
      </c>
    </row>
    <row r="398" spans="1:65" s="15" customFormat="1">
      <c r="B398" s="209"/>
      <c r="C398" s="210"/>
      <c r="D398" s="183" t="s">
        <v>147</v>
      </c>
      <c r="E398" s="211" t="s">
        <v>21</v>
      </c>
      <c r="F398" s="212" t="s">
        <v>151</v>
      </c>
      <c r="G398" s="210"/>
      <c r="H398" s="213">
        <v>159.33000000000001</v>
      </c>
      <c r="I398" s="214"/>
      <c r="J398" s="210"/>
      <c r="K398" s="210"/>
      <c r="L398" s="215"/>
      <c r="M398" s="216"/>
      <c r="N398" s="217"/>
      <c r="O398" s="217"/>
      <c r="P398" s="217"/>
      <c r="Q398" s="217"/>
      <c r="R398" s="217"/>
      <c r="S398" s="217"/>
      <c r="T398" s="218"/>
      <c r="AT398" s="219" t="s">
        <v>147</v>
      </c>
      <c r="AU398" s="219" t="s">
        <v>143</v>
      </c>
      <c r="AV398" s="15" t="s">
        <v>142</v>
      </c>
      <c r="AW398" s="15" t="s">
        <v>38</v>
      </c>
      <c r="AX398" s="15" t="s">
        <v>8</v>
      </c>
      <c r="AY398" s="219" t="s">
        <v>135</v>
      </c>
    </row>
    <row r="399" spans="1:65" s="12" customFormat="1" ht="22.9" customHeight="1">
      <c r="B399" s="154"/>
      <c r="C399" s="155"/>
      <c r="D399" s="156" t="s">
        <v>77</v>
      </c>
      <c r="E399" s="168" t="s">
        <v>571</v>
      </c>
      <c r="F399" s="168" t="s">
        <v>572</v>
      </c>
      <c r="G399" s="155"/>
      <c r="H399" s="155"/>
      <c r="I399" s="158"/>
      <c r="J399" s="169">
        <f>BK399</f>
        <v>0</v>
      </c>
      <c r="K399" s="155"/>
      <c r="L399" s="160"/>
      <c r="M399" s="161"/>
      <c r="N399" s="162"/>
      <c r="O399" s="162"/>
      <c r="P399" s="163">
        <f>SUM(P400:P404)</f>
        <v>0</v>
      </c>
      <c r="Q399" s="162"/>
      <c r="R399" s="163">
        <f>SUM(R400:R404)</f>
        <v>0</v>
      </c>
      <c r="S399" s="162"/>
      <c r="T399" s="164">
        <f>SUM(T400:T404)</f>
        <v>8.2450600000000005</v>
      </c>
      <c r="AR399" s="165" t="s">
        <v>8</v>
      </c>
      <c r="AT399" s="166" t="s">
        <v>77</v>
      </c>
      <c r="AU399" s="166" t="s">
        <v>8</v>
      </c>
      <c r="AY399" s="165" t="s">
        <v>135</v>
      </c>
      <c r="BK399" s="167">
        <f>SUM(BK400:BK404)</f>
        <v>0</v>
      </c>
    </row>
    <row r="400" spans="1:65" s="2" customFormat="1" ht="37.9" customHeight="1">
      <c r="A400" s="35"/>
      <c r="B400" s="36"/>
      <c r="C400" s="170">
        <v>76</v>
      </c>
      <c r="D400" s="170" t="s">
        <v>137</v>
      </c>
      <c r="E400" s="171" t="s">
        <v>573</v>
      </c>
      <c r="F400" s="172" t="s">
        <v>574</v>
      </c>
      <c r="G400" s="173" t="s">
        <v>195</v>
      </c>
      <c r="H400" s="174">
        <v>1063.8119999999999</v>
      </c>
      <c r="I400" s="175"/>
      <c r="J400" s="176">
        <f>ROUND(I400*H400,0)</f>
        <v>0</v>
      </c>
      <c r="K400" s="172" t="s">
        <v>141</v>
      </c>
      <c r="L400" s="40"/>
      <c r="M400" s="177" t="s">
        <v>21</v>
      </c>
      <c r="N400" s="178" t="s">
        <v>50</v>
      </c>
      <c r="O400" s="65"/>
      <c r="P400" s="179">
        <f>O400*H400</f>
        <v>0</v>
      </c>
      <c r="Q400" s="179">
        <v>0</v>
      </c>
      <c r="R400" s="179">
        <f>Q400*H400</f>
        <v>0</v>
      </c>
      <c r="S400" s="179">
        <v>5.0000000000000001E-3</v>
      </c>
      <c r="T400" s="180">
        <f>S400*H400</f>
        <v>5.3190599999999995</v>
      </c>
      <c r="U400" s="35"/>
      <c r="V400" s="35"/>
      <c r="W400" s="35"/>
      <c r="X400" s="35"/>
      <c r="Y400" s="35"/>
      <c r="Z400" s="35"/>
      <c r="AA400" s="35"/>
      <c r="AB400" s="35"/>
      <c r="AC400" s="35"/>
      <c r="AD400" s="35"/>
      <c r="AE400" s="35"/>
      <c r="AR400" s="181" t="s">
        <v>142</v>
      </c>
      <c r="AT400" s="181" t="s">
        <v>137</v>
      </c>
      <c r="AU400" s="181" t="s">
        <v>143</v>
      </c>
      <c r="AY400" s="18" t="s">
        <v>135</v>
      </c>
      <c r="BE400" s="182">
        <f>IF(N400="základní",J400,0)</f>
        <v>0</v>
      </c>
      <c r="BF400" s="182">
        <f>IF(N400="snížená",J400,0)</f>
        <v>0</v>
      </c>
      <c r="BG400" s="182">
        <f>IF(N400="zákl. přenesená",J400,0)</f>
        <v>0</v>
      </c>
      <c r="BH400" s="182">
        <f>IF(N400="sníž. přenesená",J400,0)</f>
        <v>0</v>
      </c>
      <c r="BI400" s="182">
        <f>IF(N400="nulová",J400,0)</f>
        <v>0</v>
      </c>
      <c r="BJ400" s="18" t="s">
        <v>143</v>
      </c>
      <c r="BK400" s="182">
        <f>ROUND(I400*H400,0)</f>
        <v>0</v>
      </c>
      <c r="BL400" s="18" t="s">
        <v>142</v>
      </c>
      <c r="BM400" s="181" t="s">
        <v>575</v>
      </c>
    </row>
    <row r="401" spans="1:65" s="2" customFormat="1" ht="24.2" customHeight="1">
      <c r="A401" s="35"/>
      <c r="B401" s="36"/>
      <c r="C401" s="170">
        <v>77</v>
      </c>
      <c r="D401" s="170" t="s">
        <v>137</v>
      </c>
      <c r="E401" s="171" t="s">
        <v>576</v>
      </c>
      <c r="F401" s="172" t="s">
        <v>577</v>
      </c>
      <c r="G401" s="173" t="s">
        <v>140</v>
      </c>
      <c r="H401" s="174">
        <v>1.33</v>
      </c>
      <c r="I401" s="175"/>
      <c r="J401" s="176">
        <f>ROUND(I401*H401,0)</f>
        <v>0</v>
      </c>
      <c r="K401" s="172" t="s">
        <v>141</v>
      </c>
      <c r="L401" s="40"/>
      <c r="M401" s="177" t="s">
        <v>21</v>
      </c>
      <c r="N401" s="178" t="s">
        <v>50</v>
      </c>
      <c r="O401" s="65"/>
      <c r="P401" s="179">
        <f>O401*H401</f>
        <v>0</v>
      </c>
      <c r="Q401" s="179">
        <v>0</v>
      </c>
      <c r="R401" s="179">
        <f>Q401*H401</f>
        <v>0</v>
      </c>
      <c r="S401" s="179">
        <v>2.2000000000000002</v>
      </c>
      <c r="T401" s="180">
        <f>S401*H401</f>
        <v>2.9260000000000006</v>
      </c>
      <c r="U401" s="35"/>
      <c r="V401" s="35"/>
      <c r="W401" s="35"/>
      <c r="X401" s="35"/>
      <c r="Y401" s="35"/>
      <c r="Z401" s="35"/>
      <c r="AA401" s="35"/>
      <c r="AB401" s="35"/>
      <c r="AC401" s="35"/>
      <c r="AD401" s="35"/>
      <c r="AE401" s="35"/>
      <c r="AR401" s="181" t="s">
        <v>142</v>
      </c>
      <c r="AT401" s="181" t="s">
        <v>137</v>
      </c>
      <c r="AU401" s="181" t="s">
        <v>143</v>
      </c>
      <c r="AY401" s="18" t="s">
        <v>135</v>
      </c>
      <c r="BE401" s="182">
        <f>IF(N401="základní",J401,0)</f>
        <v>0</v>
      </c>
      <c r="BF401" s="182">
        <f>IF(N401="snížená",J401,0)</f>
        <v>0</v>
      </c>
      <c r="BG401" s="182">
        <f>IF(N401="zákl. přenesená",J401,0)</f>
        <v>0</v>
      </c>
      <c r="BH401" s="182">
        <f>IF(N401="sníž. přenesená",J401,0)</f>
        <v>0</v>
      </c>
      <c r="BI401" s="182">
        <f>IF(N401="nulová",J401,0)</f>
        <v>0</v>
      </c>
      <c r="BJ401" s="18" t="s">
        <v>143</v>
      </c>
      <c r="BK401" s="182">
        <f>ROUND(I401*H401,0)</f>
        <v>0</v>
      </c>
      <c r="BL401" s="18" t="s">
        <v>142</v>
      </c>
      <c r="BM401" s="181" t="s">
        <v>578</v>
      </c>
    </row>
    <row r="402" spans="1:65" s="13" customFormat="1">
      <c r="B402" s="188"/>
      <c r="C402" s="189"/>
      <c r="D402" s="183" t="s">
        <v>147</v>
      </c>
      <c r="E402" s="190" t="s">
        <v>21</v>
      </c>
      <c r="F402" s="191" t="s">
        <v>579</v>
      </c>
      <c r="G402" s="189"/>
      <c r="H402" s="190" t="s">
        <v>21</v>
      </c>
      <c r="I402" s="192"/>
      <c r="J402" s="189"/>
      <c r="K402" s="189"/>
      <c r="L402" s="193"/>
      <c r="M402" s="194"/>
      <c r="N402" s="195"/>
      <c r="O402" s="195"/>
      <c r="P402" s="195"/>
      <c r="Q402" s="195"/>
      <c r="R402" s="195"/>
      <c r="S402" s="195"/>
      <c r="T402" s="196"/>
      <c r="AT402" s="197" t="s">
        <v>147</v>
      </c>
      <c r="AU402" s="197" t="s">
        <v>143</v>
      </c>
      <c r="AV402" s="13" t="s">
        <v>8</v>
      </c>
      <c r="AW402" s="13" t="s">
        <v>38</v>
      </c>
      <c r="AX402" s="13" t="s">
        <v>78</v>
      </c>
      <c r="AY402" s="197" t="s">
        <v>135</v>
      </c>
    </row>
    <row r="403" spans="1:65" s="14" customFormat="1">
      <c r="B403" s="198"/>
      <c r="C403" s="199"/>
      <c r="D403" s="183" t="s">
        <v>147</v>
      </c>
      <c r="E403" s="200" t="s">
        <v>21</v>
      </c>
      <c r="F403" s="201" t="s">
        <v>580</v>
      </c>
      <c r="G403" s="199"/>
      <c r="H403" s="202">
        <v>1.33</v>
      </c>
      <c r="I403" s="203"/>
      <c r="J403" s="199"/>
      <c r="K403" s="199"/>
      <c r="L403" s="204"/>
      <c r="M403" s="205"/>
      <c r="N403" s="206"/>
      <c r="O403" s="206"/>
      <c r="P403" s="206"/>
      <c r="Q403" s="206"/>
      <c r="R403" s="206"/>
      <c r="S403" s="206"/>
      <c r="T403" s="207"/>
      <c r="AT403" s="208" t="s">
        <v>147</v>
      </c>
      <c r="AU403" s="208" t="s">
        <v>143</v>
      </c>
      <c r="AV403" s="14" t="s">
        <v>143</v>
      </c>
      <c r="AW403" s="14" t="s">
        <v>38</v>
      </c>
      <c r="AX403" s="14" t="s">
        <v>78</v>
      </c>
      <c r="AY403" s="208" t="s">
        <v>135</v>
      </c>
    </row>
    <row r="404" spans="1:65" s="15" customFormat="1">
      <c r="B404" s="209"/>
      <c r="C404" s="210"/>
      <c r="D404" s="183" t="s">
        <v>147</v>
      </c>
      <c r="E404" s="211" t="s">
        <v>21</v>
      </c>
      <c r="F404" s="212" t="s">
        <v>151</v>
      </c>
      <c r="G404" s="210"/>
      <c r="H404" s="213">
        <v>1.33</v>
      </c>
      <c r="I404" s="214"/>
      <c r="J404" s="210"/>
      <c r="K404" s="210"/>
      <c r="L404" s="215"/>
      <c r="M404" s="216"/>
      <c r="N404" s="217"/>
      <c r="O404" s="217"/>
      <c r="P404" s="217"/>
      <c r="Q404" s="217"/>
      <c r="R404" s="217"/>
      <c r="S404" s="217"/>
      <c r="T404" s="218"/>
      <c r="AT404" s="219" t="s">
        <v>147</v>
      </c>
      <c r="AU404" s="219" t="s">
        <v>143</v>
      </c>
      <c r="AV404" s="15" t="s">
        <v>142</v>
      </c>
      <c r="AW404" s="15" t="s">
        <v>38</v>
      </c>
      <c r="AX404" s="15" t="s">
        <v>8</v>
      </c>
      <c r="AY404" s="219" t="s">
        <v>135</v>
      </c>
    </row>
    <row r="405" spans="1:65" s="12" customFormat="1" ht="22.9" customHeight="1">
      <c r="B405" s="154"/>
      <c r="C405" s="155"/>
      <c r="D405" s="156" t="s">
        <v>77</v>
      </c>
      <c r="E405" s="168" t="s">
        <v>581</v>
      </c>
      <c r="F405" s="168" t="s">
        <v>582</v>
      </c>
      <c r="G405" s="155"/>
      <c r="H405" s="155"/>
      <c r="I405" s="158"/>
      <c r="J405" s="169">
        <f>BK405</f>
        <v>0</v>
      </c>
      <c r="K405" s="155"/>
      <c r="L405" s="160"/>
      <c r="M405" s="161"/>
      <c r="N405" s="162"/>
      <c r="O405" s="162"/>
      <c r="P405" s="163">
        <f>SUM(P406:P416)</f>
        <v>0</v>
      </c>
      <c r="Q405" s="162"/>
      <c r="R405" s="163">
        <f>SUM(R406:R416)</f>
        <v>0</v>
      </c>
      <c r="S405" s="162"/>
      <c r="T405" s="164">
        <f>SUM(T406:T416)</f>
        <v>0</v>
      </c>
      <c r="AR405" s="165" t="s">
        <v>8</v>
      </c>
      <c r="AT405" s="166" t="s">
        <v>77</v>
      </c>
      <c r="AU405" s="166" t="s">
        <v>8</v>
      </c>
      <c r="AY405" s="165" t="s">
        <v>135</v>
      </c>
      <c r="BK405" s="167">
        <f>SUM(BK406:BK416)</f>
        <v>0</v>
      </c>
    </row>
    <row r="406" spans="1:65" s="2" customFormat="1" ht="24.2" customHeight="1">
      <c r="A406" s="35"/>
      <c r="B406" s="36"/>
      <c r="C406" s="170">
        <v>78</v>
      </c>
      <c r="D406" s="170" t="s">
        <v>137</v>
      </c>
      <c r="E406" s="171" t="s">
        <v>583</v>
      </c>
      <c r="F406" s="172" t="s">
        <v>584</v>
      </c>
      <c r="G406" s="173" t="s">
        <v>177</v>
      </c>
      <c r="H406" s="174">
        <v>13.419</v>
      </c>
      <c r="I406" s="175"/>
      <c r="J406" s="176">
        <f>ROUND(I406*H406,0)</f>
        <v>0</v>
      </c>
      <c r="K406" s="172" t="s">
        <v>141</v>
      </c>
      <c r="L406" s="40"/>
      <c r="M406" s="177" t="s">
        <v>21</v>
      </c>
      <c r="N406" s="178" t="s">
        <v>50</v>
      </c>
      <c r="O406" s="65"/>
      <c r="P406" s="179">
        <f>O406*H406</f>
        <v>0</v>
      </c>
      <c r="Q406" s="179">
        <v>0</v>
      </c>
      <c r="R406" s="179">
        <f>Q406*H406</f>
        <v>0</v>
      </c>
      <c r="S406" s="179">
        <v>0</v>
      </c>
      <c r="T406" s="180">
        <f>S406*H406</f>
        <v>0</v>
      </c>
      <c r="U406" s="35"/>
      <c r="V406" s="35"/>
      <c r="W406" s="35"/>
      <c r="X406" s="35"/>
      <c r="Y406" s="35"/>
      <c r="Z406" s="35"/>
      <c r="AA406" s="35"/>
      <c r="AB406" s="35"/>
      <c r="AC406" s="35"/>
      <c r="AD406" s="35"/>
      <c r="AE406" s="35"/>
      <c r="AR406" s="181" t="s">
        <v>142</v>
      </c>
      <c r="AT406" s="181" t="s">
        <v>137</v>
      </c>
      <c r="AU406" s="181" t="s">
        <v>143</v>
      </c>
      <c r="AY406" s="18" t="s">
        <v>135</v>
      </c>
      <c r="BE406" s="182">
        <f>IF(N406="základní",J406,0)</f>
        <v>0</v>
      </c>
      <c r="BF406" s="182">
        <f>IF(N406="snížená",J406,0)</f>
        <v>0</v>
      </c>
      <c r="BG406" s="182">
        <f>IF(N406="zákl. přenesená",J406,0)</f>
        <v>0</v>
      </c>
      <c r="BH406" s="182">
        <f>IF(N406="sníž. přenesená",J406,0)</f>
        <v>0</v>
      </c>
      <c r="BI406" s="182">
        <f>IF(N406="nulová",J406,0)</f>
        <v>0</v>
      </c>
      <c r="BJ406" s="18" t="s">
        <v>143</v>
      </c>
      <c r="BK406" s="182">
        <f>ROUND(I406*H406,0)</f>
        <v>0</v>
      </c>
      <c r="BL406" s="18" t="s">
        <v>142</v>
      </c>
      <c r="BM406" s="181" t="s">
        <v>585</v>
      </c>
    </row>
    <row r="407" spans="1:65" s="2" customFormat="1" ht="39">
      <c r="A407" s="35"/>
      <c r="B407" s="36"/>
      <c r="C407" s="37"/>
      <c r="D407" s="183" t="s">
        <v>145</v>
      </c>
      <c r="E407" s="37"/>
      <c r="F407" s="184" t="s">
        <v>586</v>
      </c>
      <c r="G407" s="37"/>
      <c r="H407" s="37"/>
      <c r="I407" s="185"/>
      <c r="J407" s="37"/>
      <c r="K407" s="37"/>
      <c r="L407" s="40"/>
      <c r="M407" s="186"/>
      <c r="N407" s="187"/>
      <c r="O407" s="65"/>
      <c r="P407" s="65"/>
      <c r="Q407" s="65"/>
      <c r="R407" s="65"/>
      <c r="S407" s="65"/>
      <c r="T407" s="66"/>
      <c r="U407" s="35"/>
      <c r="V407" s="35"/>
      <c r="W407" s="35"/>
      <c r="X407" s="35"/>
      <c r="Y407" s="35"/>
      <c r="Z407" s="35"/>
      <c r="AA407" s="35"/>
      <c r="AB407" s="35"/>
      <c r="AC407" s="35"/>
      <c r="AD407" s="35"/>
      <c r="AE407" s="35"/>
      <c r="AT407" s="18" t="s">
        <v>145</v>
      </c>
      <c r="AU407" s="18" t="s">
        <v>143</v>
      </c>
    </row>
    <row r="408" spans="1:65" s="2" customFormat="1" ht="37.9" customHeight="1">
      <c r="A408" s="35"/>
      <c r="B408" s="36"/>
      <c r="C408" s="170">
        <v>79</v>
      </c>
      <c r="D408" s="170" t="s">
        <v>137</v>
      </c>
      <c r="E408" s="171" t="s">
        <v>587</v>
      </c>
      <c r="F408" s="172" t="s">
        <v>588</v>
      </c>
      <c r="G408" s="173" t="s">
        <v>177</v>
      </c>
      <c r="H408" s="174">
        <v>13.419</v>
      </c>
      <c r="I408" s="175"/>
      <c r="J408" s="176">
        <f>ROUND(I408*H408,0)</f>
        <v>0</v>
      </c>
      <c r="K408" s="172" t="s">
        <v>141</v>
      </c>
      <c r="L408" s="40"/>
      <c r="M408" s="177" t="s">
        <v>21</v>
      </c>
      <c r="N408" s="178" t="s">
        <v>50</v>
      </c>
      <c r="O408" s="65"/>
      <c r="P408" s="179">
        <f>O408*H408</f>
        <v>0</v>
      </c>
      <c r="Q408" s="179">
        <v>0</v>
      </c>
      <c r="R408" s="179">
        <f>Q408*H408</f>
        <v>0</v>
      </c>
      <c r="S408" s="179">
        <v>0</v>
      </c>
      <c r="T408" s="180">
        <f>S408*H408</f>
        <v>0</v>
      </c>
      <c r="U408" s="35"/>
      <c r="V408" s="35"/>
      <c r="W408" s="35"/>
      <c r="X408" s="35"/>
      <c r="Y408" s="35"/>
      <c r="Z408" s="35"/>
      <c r="AA408" s="35"/>
      <c r="AB408" s="35"/>
      <c r="AC408" s="35"/>
      <c r="AD408" s="35"/>
      <c r="AE408" s="35"/>
      <c r="AR408" s="181" t="s">
        <v>142</v>
      </c>
      <c r="AT408" s="181" t="s">
        <v>137</v>
      </c>
      <c r="AU408" s="181" t="s">
        <v>143</v>
      </c>
      <c r="AY408" s="18" t="s">
        <v>135</v>
      </c>
      <c r="BE408" s="182">
        <f>IF(N408="základní",J408,0)</f>
        <v>0</v>
      </c>
      <c r="BF408" s="182">
        <f>IF(N408="snížená",J408,0)</f>
        <v>0</v>
      </c>
      <c r="BG408" s="182">
        <f>IF(N408="zákl. přenesená",J408,0)</f>
        <v>0</v>
      </c>
      <c r="BH408" s="182">
        <f>IF(N408="sníž. přenesená",J408,0)</f>
        <v>0</v>
      </c>
      <c r="BI408" s="182">
        <f>IF(N408="nulová",J408,0)</f>
        <v>0</v>
      </c>
      <c r="BJ408" s="18" t="s">
        <v>143</v>
      </c>
      <c r="BK408" s="182">
        <f>ROUND(I408*H408,0)</f>
        <v>0</v>
      </c>
      <c r="BL408" s="18" t="s">
        <v>142</v>
      </c>
      <c r="BM408" s="181" t="s">
        <v>589</v>
      </c>
    </row>
    <row r="409" spans="1:65" s="2" customFormat="1" ht="146.25">
      <c r="A409" s="35"/>
      <c r="B409" s="36"/>
      <c r="C409" s="37"/>
      <c r="D409" s="183" t="s">
        <v>145</v>
      </c>
      <c r="E409" s="37"/>
      <c r="F409" s="184" t="s">
        <v>590</v>
      </c>
      <c r="G409" s="37"/>
      <c r="H409" s="37"/>
      <c r="I409" s="185"/>
      <c r="J409" s="37"/>
      <c r="K409" s="37"/>
      <c r="L409" s="40"/>
      <c r="M409" s="186"/>
      <c r="N409" s="187"/>
      <c r="O409" s="65"/>
      <c r="P409" s="65"/>
      <c r="Q409" s="65"/>
      <c r="R409" s="65"/>
      <c r="S409" s="65"/>
      <c r="T409" s="66"/>
      <c r="U409" s="35"/>
      <c r="V409" s="35"/>
      <c r="W409" s="35"/>
      <c r="X409" s="35"/>
      <c r="Y409" s="35"/>
      <c r="Z409" s="35"/>
      <c r="AA409" s="35"/>
      <c r="AB409" s="35"/>
      <c r="AC409" s="35"/>
      <c r="AD409" s="35"/>
      <c r="AE409" s="35"/>
      <c r="AT409" s="18" t="s">
        <v>145</v>
      </c>
      <c r="AU409" s="18" t="s">
        <v>143</v>
      </c>
    </row>
    <row r="410" spans="1:65" s="2" customFormat="1" ht="24.2" customHeight="1">
      <c r="A410" s="35"/>
      <c r="B410" s="36"/>
      <c r="C410" s="170">
        <v>80</v>
      </c>
      <c r="D410" s="170" t="s">
        <v>137</v>
      </c>
      <c r="E410" s="171" t="s">
        <v>591</v>
      </c>
      <c r="F410" s="172" t="s">
        <v>592</v>
      </c>
      <c r="G410" s="173" t="s">
        <v>177</v>
      </c>
      <c r="H410" s="174">
        <v>13.419</v>
      </c>
      <c r="I410" s="175"/>
      <c r="J410" s="176">
        <f>ROUND(I410*H410,0)</f>
        <v>0</v>
      </c>
      <c r="K410" s="172" t="s">
        <v>141</v>
      </c>
      <c r="L410" s="40"/>
      <c r="M410" s="177" t="s">
        <v>21</v>
      </c>
      <c r="N410" s="178" t="s">
        <v>50</v>
      </c>
      <c r="O410" s="65"/>
      <c r="P410" s="179">
        <f>O410*H410</f>
        <v>0</v>
      </c>
      <c r="Q410" s="179">
        <v>0</v>
      </c>
      <c r="R410" s="179">
        <f>Q410*H410</f>
        <v>0</v>
      </c>
      <c r="S410" s="179">
        <v>0</v>
      </c>
      <c r="T410" s="180">
        <f>S410*H410</f>
        <v>0</v>
      </c>
      <c r="U410" s="35"/>
      <c r="V410" s="35"/>
      <c r="W410" s="35"/>
      <c r="X410" s="35"/>
      <c r="Y410" s="35"/>
      <c r="Z410" s="35"/>
      <c r="AA410" s="35"/>
      <c r="AB410" s="35"/>
      <c r="AC410" s="35"/>
      <c r="AD410" s="35"/>
      <c r="AE410" s="35"/>
      <c r="AR410" s="181" t="s">
        <v>142</v>
      </c>
      <c r="AT410" s="181" t="s">
        <v>137</v>
      </c>
      <c r="AU410" s="181" t="s">
        <v>143</v>
      </c>
      <c r="AY410" s="18" t="s">
        <v>135</v>
      </c>
      <c r="BE410" s="182">
        <f>IF(N410="základní",J410,0)</f>
        <v>0</v>
      </c>
      <c r="BF410" s="182">
        <f>IF(N410="snížená",J410,0)</f>
        <v>0</v>
      </c>
      <c r="BG410" s="182">
        <f>IF(N410="zákl. přenesená",J410,0)</f>
        <v>0</v>
      </c>
      <c r="BH410" s="182">
        <f>IF(N410="sníž. přenesená",J410,0)</f>
        <v>0</v>
      </c>
      <c r="BI410" s="182">
        <f>IF(N410="nulová",J410,0)</f>
        <v>0</v>
      </c>
      <c r="BJ410" s="18" t="s">
        <v>143</v>
      </c>
      <c r="BK410" s="182">
        <f>ROUND(I410*H410,0)</f>
        <v>0</v>
      </c>
      <c r="BL410" s="18" t="s">
        <v>142</v>
      </c>
      <c r="BM410" s="181" t="s">
        <v>593</v>
      </c>
    </row>
    <row r="411" spans="1:65" s="2" customFormat="1" ht="87.75">
      <c r="A411" s="35"/>
      <c r="B411" s="36"/>
      <c r="C411" s="37"/>
      <c r="D411" s="183" t="s">
        <v>145</v>
      </c>
      <c r="E411" s="37"/>
      <c r="F411" s="184" t="s">
        <v>594</v>
      </c>
      <c r="G411" s="37"/>
      <c r="H411" s="37"/>
      <c r="I411" s="185"/>
      <c r="J411" s="37"/>
      <c r="K411" s="37"/>
      <c r="L411" s="40"/>
      <c r="M411" s="186"/>
      <c r="N411" s="187"/>
      <c r="O411" s="65"/>
      <c r="P411" s="65"/>
      <c r="Q411" s="65"/>
      <c r="R411" s="65"/>
      <c r="S411" s="65"/>
      <c r="T411" s="66"/>
      <c r="U411" s="35"/>
      <c r="V411" s="35"/>
      <c r="W411" s="35"/>
      <c r="X411" s="35"/>
      <c r="Y411" s="35"/>
      <c r="Z411" s="35"/>
      <c r="AA411" s="35"/>
      <c r="AB411" s="35"/>
      <c r="AC411" s="35"/>
      <c r="AD411" s="35"/>
      <c r="AE411" s="35"/>
      <c r="AT411" s="18" t="s">
        <v>145</v>
      </c>
      <c r="AU411" s="18" t="s">
        <v>143</v>
      </c>
    </row>
    <row r="412" spans="1:65" s="2" customFormat="1" ht="37.9" customHeight="1">
      <c r="A412" s="35"/>
      <c r="B412" s="36"/>
      <c r="C412" s="170">
        <v>81</v>
      </c>
      <c r="D412" s="170" t="s">
        <v>137</v>
      </c>
      <c r="E412" s="171" t="s">
        <v>595</v>
      </c>
      <c r="F412" s="172" t="s">
        <v>596</v>
      </c>
      <c r="G412" s="173" t="s">
        <v>177</v>
      </c>
      <c r="H412" s="174">
        <v>67.094999999999999</v>
      </c>
      <c r="I412" s="175"/>
      <c r="J412" s="176">
        <f>ROUND(I412*H412,0)</f>
        <v>0</v>
      </c>
      <c r="K412" s="172" t="s">
        <v>141</v>
      </c>
      <c r="L412" s="40"/>
      <c r="M412" s="177" t="s">
        <v>21</v>
      </c>
      <c r="N412" s="178" t="s">
        <v>50</v>
      </c>
      <c r="O412" s="65"/>
      <c r="P412" s="179">
        <f>O412*H412</f>
        <v>0</v>
      </c>
      <c r="Q412" s="179">
        <v>0</v>
      </c>
      <c r="R412" s="179">
        <f>Q412*H412</f>
        <v>0</v>
      </c>
      <c r="S412" s="179">
        <v>0</v>
      </c>
      <c r="T412" s="180">
        <f>S412*H412</f>
        <v>0</v>
      </c>
      <c r="U412" s="35"/>
      <c r="V412" s="35"/>
      <c r="W412" s="35"/>
      <c r="X412" s="35"/>
      <c r="Y412" s="35"/>
      <c r="Z412" s="35"/>
      <c r="AA412" s="35"/>
      <c r="AB412" s="35"/>
      <c r="AC412" s="35"/>
      <c r="AD412" s="35"/>
      <c r="AE412" s="35"/>
      <c r="AR412" s="181" t="s">
        <v>142</v>
      </c>
      <c r="AT412" s="181" t="s">
        <v>137</v>
      </c>
      <c r="AU412" s="181" t="s">
        <v>143</v>
      </c>
      <c r="AY412" s="18" t="s">
        <v>135</v>
      </c>
      <c r="BE412" s="182">
        <f>IF(N412="základní",J412,0)</f>
        <v>0</v>
      </c>
      <c r="BF412" s="182">
        <f>IF(N412="snížená",J412,0)</f>
        <v>0</v>
      </c>
      <c r="BG412" s="182">
        <f>IF(N412="zákl. přenesená",J412,0)</f>
        <v>0</v>
      </c>
      <c r="BH412" s="182">
        <f>IF(N412="sníž. přenesená",J412,0)</f>
        <v>0</v>
      </c>
      <c r="BI412" s="182">
        <f>IF(N412="nulová",J412,0)</f>
        <v>0</v>
      </c>
      <c r="BJ412" s="18" t="s">
        <v>143</v>
      </c>
      <c r="BK412" s="182">
        <f>ROUND(I412*H412,0)</f>
        <v>0</v>
      </c>
      <c r="BL412" s="18" t="s">
        <v>142</v>
      </c>
      <c r="BM412" s="181" t="s">
        <v>597</v>
      </c>
    </row>
    <row r="413" spans="1:65" s="2" customFormat="1" ht="87.75">
      <c r="A413" s="35"/>
      <c r="B413" s="36"/>
      <c r="C413" s="37"/>
      <c r="D413" s="183" t="s">
        <v>145</v>
      </c>
      <c r="E413" s="37"/>
      <c r="F413" s="184" t="s">
        <v>594</v>
      </c>
      <c r="G413" s="37"/>
      <c r="H413" s="37"/>
      <c r="I413" s="185"/>
      <c r="J413" s="37"/>
      <c r="K413" s="37"/>
      <c r="L413" s="40"/>
      <c r="M413" s="186"/>
      <c r="N413" s="187"/>
      <c r="O413" s="65"/>
      <c r="P413" s="65"/>
      <c r="Q413" s="65"/>
      <c r="R413" s="65"/>
      <c r="S413" s="65"/>
      <c r="T413" s="66"/>
      <c r="U413" s="35"/>
      <c r="V413" s="35"/>
      <c r="W413" s="35"/>
      <c r="X413" s="35"/>
      <c r="Y413" s="35"/>
      <c r="Z413" s="35"/>
      <c r="AA413" s="35"/>
      <c r="AB413" s="35"/>
      <c r="AC413" s="35"/>
      <c r="AD413" s="35"/>
      <c r="AE413" s="35"/>
      <c r="AT413" s="18" t="s">
        <v>145</v>
      </c>
      <c r="AU413" s="18" t="s">
        <v>143</v>
      </c>
    </row>
    <row r="414" spans="1:65" s="14" customFormat="1">
      <c r="B414" s="198"/>
      <c r="C414" s="199"/>
      <c r="D414" s="183" t="s">
        <v>147</v>
      </c>
      <c r="E414" s="199"/>
      <c r="F414" s="201" t="s">
        <v>598</v>
      </c>
      <c r="G414" s="199"/>
      <c r="H414" s="202">
        <v>67.094999999999999</v>
      </c>
      <c r="I414" s="203"/>
      <c r="J414" s="199"/>
      <c r="K414" s="199"/>
      <c r="L414" s="204"/>
      <c r="M414" s="205"/>
      <c r="N414" s="206"/>
      <c r="O414" s="206"/>
      <c r="P414" s="206"/>
      <c r="Q414" s="206"/>
      <c r="R414" s="206"/>
      <c r="S414" s="206"/>
      <c r="T414" s="207"/>
      <c r="AT414" s="208" t="s">
        <v>147</v>
      </c>
      <c r="AU414" s="208" t="s">
        <v>143</v>
      </c>
      <c r="AV414" s="14" t="s">
        <v>143</v>
      </c>
      <c r="AW414" s="14" t="s">
        <v>4</v>
      </c>
      <c r="AX414" s="14" t="s">
        <v>8</v>
      </c>
      <c r="AY414" s="208" t="s">
        <v>135</v>
      </c>
    </row>
    <row r="415" spans="1:65" s="2" customFormat="1" ht="37.9" customHeight="1">
      <c r="A415" s="35"/>
      <c r="B415" s="36"/>
      <c r="C415" s="170">
        <v>82</v>
      </c>
      <c r="D415" s="170" t="s">
        <v>137</v>
      </c>
      <c r="E415" s="171" t="s">
        <v>599</v>
      </c>
      <c r="F415" s="172" t="s">
        <v>600</v>
      </c>
      <c r="G415" s="173" t="s">
        <v>177</v>
      </c>
      <c r="H415" s="174">
        <v>13.419</v>
      </c>
      <c r="I415" s="175"/>
      <c r="J415" s="176">
        <f>ROUND(I415*H415,0)</f>
        <v>0</v>
      </c>
      <c r="K415" s="172" t="s">
        <v>141</v>
      </c>
      <c r="L415" s="40"/>
      <c r="M415" s="177" t="s">
        <v>21</v>
      </c>
      <c r="N415" s="178" t="s">
        <v>50</v>
      </c>
      <c r="O415" s="65"/>
      <c r="P415" s="179">
        <f>O415*H415</f>
        <v>0</v>
      </c>
      <c r="Q415" s="179">
        <v>0</v>
      </c>
      <c r="R415" s="179">
        <f>Q415*H415</f>
        <v>0</v>
      </c>
      <c r="S415" s="179">
        <v>0</v>
      </c>
      <c r="T415" s="180">
        <f>S415*H415</f>
        <v>0</v>
      </c>
      <c r="U415" s="35"/>
      <c r="V415" s="35"/>
      <c r="W415" s="35"/>
      <c r="X415" s="35"/>
      <c r="Y415" s="35"/>
      <c r="Z415" s="35"/>
      <c r="AA415" s="35"/>
      <c r="AB415" s="35"/>
      <c r="AC415" s="35"/>
      <c r="AD415" s="35"/>
      <c r="AE415" s="35"/>
      <c r="AR415" s="181" t="s">
        <v>142</v>
      </c>
      <c r="AT415" s="181" t="s">
        <v>137</v>
      </c>
      <c r="AU415" s="181" t="s">
        <v>143</v>
      </c>
      <c r="AY415" s="18" t="s">
        <v>135</v>
      </c>
      <c r="BE415" s="182">
        <f>IF(N415="základní",J415,0)</f>
        <v>0</v>
      </c>
      <c r="BF415" s="182">
        <f>IF(N415="snížená",J415,0)</f>
        <v>0</v>
      </c>
      <c r="BG415" s="182">
        <f>IF(N415="zákl. přenesená",J415,0)</f>
        <v>0</v>
      </c>
      <c r="BH415" s="182">
        <f>IF(N415="sníž. přenesená",J415,0)</f>
        <v>0</v>
      </c>
      <c r="BI415" s="182">
        <f>IF(N415="nulová",J415,0)</f>
        <v>0</v>
      </c>
      <c r="BJ415" s="18" t="s">
        <v>143</v>
      </c>
      <c r="BK415" s="182">
        <f>ROUND(I415*H415,0)</f>
        <v>0</v>
      </c>
      <c r="BL415" s="18" t="s">
        <v>142</v>
      </c>
      <c r="BM415" s="181" t="s">
        <v>601</v>
      </c>
    </row>
    <row r="416" spans="1:65" s="2" customFormat="1" ht="97.5">
      <c r="A416" s="35"/>
      <c r="B416" s="36"/>
      <c r="C416" s="37"/>
      <c r="D416" s="183" t="s">
        <v>145</v>
      </c>
      <c r="E416" s="37"/>
      <c r="F416" s="184" t="s">
        <v>602</v>
      </c>
      <c r="G416" s="37"/>
      <c r="H416" s="37"/>
      <c r="I416" s="185"/>
      <c r="J416" s="37"/>
      <c r="K416" s="37"/>
      <c r="L416" s="40"/>
      <c r="M416" s="186"/>
      <c r="N416" s="187"/>
      <c r="O416" s="65"/>
      <c r="P416" s="65"/>
      <c r="Q416" s="65"/>
      <c r="R416" s="65"/>
      <c r="S416" s="65"/>
      <c r="T416" s="66"/>
      <c r="U416" s="35"/>
      <c r="V416" s="35"/>
      <c r="W416" s="35"/>
      <c r="X416" s="35"/>
      <c r="Y416" s="35"/>
      <c r="Z416" s="35"/>
      <c r="AA416" s="35"/>
      <c r="AB416" s="35"/>
      <c r="AC416" s="35"/>
      <c r="AD416" s="35"/>
      <c r="AE416" s="35"/>
      <c r="AT416" s="18" t="s">
        <v>145</v>
      </c>
      <c r="AU416" s="18" t="s">
        <v>143</v>
      </c>
    </row>
    <row r="417" spans="1:65" s="12" customFormat="1" ht="22.9" customHeight="1">
      <c r="B417" s="154"/>
      <c r="C417" s="155"/>
      <c r="D417" s="156" t="s">
        <v>77</v>
      </c>
      <c r="E417" s="168" t="s">
        <v>603</v>
      </c>
      <c r="F417" s="168" t="s">
        <v>604</v>
      </c>
      <c r="G417" s="155"/>
      <c r="H417" s="155"/>
      <c r="I417" s="158"/>
      <c r="J417" s="169">
        <f>BK417</f>
        <v>0</v>
      </c>
      <c r="K417" s="155"/>
      <c r="L417" s="160"/>
      <c r="M417" s="161"/>
      <c r="N417" s="162"/>
      <c r="O417" s="162"/>
      <c r="P417" s="163">
        <f>SUM(P418:P419)</f>
        <v>0</v>
      </c>
      <c r="Q417" s="162"/>
      <c r="R417" s="163">
        <f>SUM(R418:R419)</f>
        <v>0</v>
      </c>
      <c r="S417" s="162"/>
      <c r="T417" s="164">
        <f>SUM(T418:T419)</f>
        <v>0</v>
      </c>
      <c r="AR417" s="165" t="s">
        <v>8</v>
      </c>
      <c r="AT417" s="166" t="s">
        <v>77</v>
      </c>
      <c r="AU417" s="166" t="s">
        <v>8</v>
      </c>
      <c r="AY417" s="165" t="s">
        <v>135</v>
      </c>
      <c r="BK417" s="167">
        <f>SUM(BK418:BK419)</f>
        <v>0</v>
      </c>
    </row>
    <row r="418" spans="1:65" s="2" customFormat="1" ht="49.15" customHeight="1">
      <c r="A418" s="35"/>
      <c r="B418" s="36"/>
      <c r="C418" s="170">
        <v>83</v>
      </c>
      <c r="D418" s="170" t="s">
        <v>137</v>
      </c>
      <c r="E418" s="171" t="s">
        <v>605</v>
      </c>
      <c r="F418" s="172" t="s">
        <v>606</v>
      </c>
      <c r="G418" s="173" t="s">
        <v>177</v>
      </c>
      <c r="H418" s="174">
        <v>98.718000000000004</v>
      </c>
      <c r="I418" s="175"/>
      <c r="J418" s="176">
        <f>ROUND(I418*H418,0)</f>
        <v>0</v>
      </c>
      <c r="K418" s="172" t="s">
        <v>141</v>
      </c>
      <c r="L418" s="40"/>
      <c r="M418" s="177" t="s">
        <v>21</v>
      </c>
      <c r="N418" s="178" t="s">
        <v>50</v>
      </c>
      <c r="O418" s="65"/>
      <c r="P418" s="179">
        <f>O418*H418</f>
        <v>0</v>
      </c>
      <c r="Q418" s="179">
        <v>0</v>
      </c>
      <c r="R418" s="179">
        <f>Q418*H418</f>
        <v>0</v>
      </c>
      <c r="S418" s="179">
        <v>0</v>
      </c>
      <c r="T418" s="180">
        <f>S418*H418</f>
        <v>0</v>
      </c>
      <c r="U418" s="35"/>
      <c r="V418" s="35"/>
      <c r="W418" s="35"/>
      <c r="X418" s="35"/>
      <c r="Y418" s="35"/>
      <c r="Z418" s="35"/>
      <c r="AA418" s="35"/>
      <c r="AB418" s="35"/>
      <c r="AC418" s="35"/>
      <c r="AD418" s="35"/>
      <c r="AE418" s="35"/>
      <c r="AR418" s="181" t="s">
        <v>142</v>
      </c>
      <c r="AT418" s="181" t="s">
        <v>137</v>
      </c>
      <c r="AU418" s="181" t="s">
        <v>143</v>
      </c>
      <c r="AY418" s="18" t="s">
        <v>135</v>
      </c>
      <c r="BE418" s="182">
        <f>IF(N418="základní",J418,0)</f>
        <v>0</v>
      </c>
      <c r="BF418" s="182">
        <f>IF(N418="snížená",J418,0)</f>
        <v>0</v>
      </c>
      <c r="BG418" s="182">
        <f>IF(N418="zákl. přenesená",J418,0)</f>
        <v>0</v>
      </c>
      <c r="BH418" s="182">
        <f>IF(N418="sníž. přenesená",J418,0)</f>
        <v>0</v>
      </c>
      <c r="BI418" s="182">
        <f>IF(N418="nulová",J418,0)</f>
        <v>0</v>
      </c>
      <c r="BJ418" s="18" t="s">
        <v>143</v>
      </c>
      <c r="BK418" s="182">
        <f>ROUND(I418*H418,0)</f>
        <v>0</v>
      </c>
      <c r="BL418" s="18" t="s">
        <v>142</v>
      </c>
      <c r="BM418" s="181" t="s">
        <v>607</v>
      </c>
    </row>
    <row r="419" spans="1:65" s="2" customFormat="1" ht="87.75">
      <c r="A419" s="35"/>
      <c r="B419" s="36"/>
      <c r="C419" s="37"/>
      <c r="D419" s="183" t="s">
        <v>145</v>
      </c>
      <c r="E419" s="37"/>
      <c r="F419" s="184" t="s">
        <v>608</v>
      </c>
      <c r="G419" s="37"/>
      <c r="H419" s="37"/>
      <c r="I419" s="185"/>
      <c r="J419" s="37"/>
      <c r="K419" s="37"/>
      <c r="L419" s="40"/>
      <c r="M419" s="186"/>
      <c r="N419" s="187"/>
      <c r="O419" s="65"/>
      <c r="P419" s="65"/>
      <c r="Q419" s="65"/>
      <c r="R419" s="65"/>
      <c r="S419" s="65"/>
      <c r="T419" s="66"/>
      <c r="U419" s="35"/>
      <c r="V419" s="35"/>
      <c r="W419" s="35"/>
      <c r="X419" s="35"/>
      <c r="Y419" s="35"/>
      <c r="Z419" s="35"/>
      <c r="AA419" s="35"/>
      <c r="AB419" s="35"/>
      <c r="AC419" s="35"/>
      <c r="AD419" s="35"/>
      <c r="AE419" s="35"/>
      <c r="AT419" s="18" t="s">
        <v>145</v>
      </c>
      <c r="AU419" s="18" t="s">
        <v>143</v>
      </c>
    </row>
    <row r="420" spans="1:65" s="12" customFormat="1" ht="25.9" customHeight="1">
      <c r="B420" s="154"/>
      <c r="C420" s="155"/>
      <c r="D420" s="156" t="s">
        <v>77</v>
      </c>
      <c r="E420" s="157" t="s">
        <v>609</v>
      </c>
      <c r="F420" s="157" t="s">
        <v>610</v>
      </c>
      <c r="G420" s="155"/>
      <c r="H420" s="155"/>
      <c r="I420" s="158"/>
      <c r="J420" s="159">
        <f>BK420</f>
        <v>0</v>
      </c>
      <c r="K420" s="155"/>
      <c r="L420" s="160"/>
      <c r="M420" s="161"/>
      <c r="N420" s="162"/>
      <c r="O420" s="162"/>
      <c r="P420" s="163">
        <f>P421+P433+P449+P459+P464+P493+P500+P545+P554+P559+P563+P581+P604</f>
        <v>0</v>
      </c>
      <c r="Q420" s="162"/>
      <c r="R420" s="163">
        <f>R421+R433+R449+R459+R464+R493+R500+R545+R554+R559+R563+R581+R604</f>
        <v>7.29147313</v>
      </c>
      <c r="S420" s="162"/>
      <c r="T420" s="164">
        <f>T421+T433+T449+T459+T464+T493+T500+T545+T554+T559+T563+T581+T604</f>
        <v>5.1737890000000002</v>
      </c>
      <c r="AR420" s="165" t="s">
        <v>143</v>
      </c>
      <c r="AT420" s="166" t="s">
        <v>77</v>
      </c>
      <c r="AU420" s="166" t="s">
        <v>78</v>
      </c>
      <c r="AY420" s="165" t="s">
        <v>135</v>
      </c>
      <c r="BK420" s="167">
        <f>BK421+BK433+BK449+BK459+BK464+BK493+BK500+BK545+BK554+BK559+BK563+BK581+BK604</f>
        <v>0</v>
      </c>
    </row>
    <row r="421" spans="1:65" s="12" customFormat="1" ht="22.9" customHeight="1">
      <c r="B421" s="154"/>
      <c r="C421" s="155"/>
      <c r="D421" s="156" t="s">
        <v>77</v>
      </c>
      <c r="E421" s="168" t="s">
        <v>611</v>
      </c>
      <c r="F421" s="168" t="s">
        <v>612</v>
      </c>
      <c r="G421" s="155"/>
      <c r="H421" s="155"/>
      <c r="I421" s="158"/>
      <c r="J421" s="169">
        <f>BK421</f>
        <v>0</v>
      </c>
      <c r="K421" s="155"/>
      <c r="L421" s="160"/>
      <c r="M421" s="161"/>
      <c r="N421" s="162"/>
      <c r="O421" s="162"/>
      <c r="P421" s="163">
        <f>SUM(P422:P432)</f>
        <v>0</v>
      </c>
      <c r="Q421" s="162"/>
      <c r="R421" s="163">
        <f>SUM(R422:R432)</f>
        <v>0.47647859999999997</v>
      </c>
      <c r="S421" s="162"/>
      <c r="T421" s="164">
        <f>SUM(T422:T432)</f>
        <v>0</v>
      </c>
      <c r="AR421" s="165" t="s">
        <v>143</v>
      </c>
      <c r="AT421" s="166" t="s">
        <v>77</v>
      </c>
      <c r="AU421" s="166" t="s">
        <v>8</v>
      </c>
      <c r="AY421" s="165" t="s">
        <v>135</v>
      </c>
      <c r="BK421" s="167">
        <f>SUM(BK422:BK432)</f>
        <v>0</v>
      </c>
    </row>
    <row r="422" spans="1:65" s="2" customFormat="1" ht="49.15" customHeight="1">
      <c r="A422" s="35"/>
      <c r="B422" s="36"/>
      <c r="C422" s="170">
        <v>84</v>
      </c>
      <c r="D422" s="170" t="s">
        <v>137</v>
      </c>
      <c r="E422" s="171" t="s">
        <v>613</v>
      </c>
      <c r="F422" s="172" t="s">
        <v>614</v>
      </c>
      <c r="G422" s="173" t="s">
        <v>195</v>
      </c>
      <c r="H422" s="174">
        <v>29.97</v>
      </c>
      <c r="I422" s="175"/>
      <c r="J422" s="176">
        <f>ROUND(I422*H422,0)</f>
        <v>0</v>
      </c>
      <c r="K422" s="172" t="s">
        <v>141</v>
      </c>
      <c r="L422" s="40"/>
      <c r="M422" s="177" t="s">
        <v>21</v>
      </c>
      <c r="N422" s="178" t="s">
        <v>50</v>
      </c>
      <c r="O422" s="65"/>
      <c r="P422" s="179">
        <f>O422*H422</f>
        <v>0</v>
      </c>
      <c r="Q422" s="179">
        <v>7.7999999999999999E-4</v>
      </c>
      <c r="R422" s="179">
        <f>Q422*H422</f>
        <v>2.3376599999999997E-2</v>
      </c>
      <c r="S422" s="179">
        <v>0</v>
      </c>
      <c r="T422" s="180">
        <f>S422*H422</f>
        <v>0</v>
      </c>
      <c r="U422" s="35"/>
      <c r="V422" s="35"/>
      <c r="W422" s="35"/>
      <c r="X422" s="35"/>
      <c r="Y422" s="35"/>
      <c r="Z422" s="35"/>
      <c r="AA422" s="35"/>
      <c r="AB422" s="35"/>
      <c r="AC422" s="35"/>
      <c r="AD422" s="35"/>
      <c r="AE422" s="35"/>
      <c r="AR422" s="181" t="s">
        <v>229</v>
      </c>
      <c r="AT422" s="181" t="s">
        <v>137</v>
      </c>
      <c r="AU422" s="181" t="s">
        <v>143</v>
      </c>
      <c r="AY422" s="18" t="s">
        <v>135</v>
      </c>
      <c r="BE422" s="182">
        <f>IF(N422="základní",J422,0)</f>
        <v>0</v>
      </c>
      <c r="BF422" s="182">
        <f>IF(N422="snížená",J422,0)</f>
        <v>0</v>
      </c>
      <c r="BG422" s="182">
        <f>IF(N422="zákl. přenesená",J422,0)</f>
        <v>0</v>
      </c>
      <c r="BH422" s="182">
        <f>IF(N422="sníž. přenesená",J422,0)</f>
        <v>0</v>
      </c>
      <c r="BI422" s="182">
        <f>IF(N422="nulová",J422,0)</f>
        <v>0</v>
      </c>
      <c r="BJ422" s="18" t="s">
        <v>143</v>
      </c>
      <c r="BK422" s="182">
        <f>ROUND(I422*H422,0)</f>
        <v>0</v>
      </c>
      <c r="BL422" s="18" t="s">
        <v>229</v>
      </c>
      <c r="BM422" s="181" t="s">
        <v>615</v>
      </c>
    </row>
    <row r="423" spans="1:65" s="14" customFormat="1">
      <c r="B423" s="198"/>
      <c r="C423" s="199"/>
      <c r="D423" s="183" t="s">
        <v>147</v>
      </c>
      <c r="E423" s="200" t="s">
        <v>21</v>
      </c>
      <c r="F423" s="201" t="s">
        <v>616</v>
      </c>
      <c r="G423" s="199"/>
      <c r="H423" s="202">
        <v>29.97</v>
      </c>
      <c r="I423" s="203"/>
      <c r="J423" s="199"/>
      <c r="K423" s="199"/>
      <c r="L423" s="204"/>
      <c r="M423" s="205"/>
      <c r="N423" s="206"/>
      <c r="O423" s="206"/>
      <c r="P423" s="206"/>
      <c r="Q423" s="206"/>
      <c r="R423" s="206"/>
      <c r="S423" s="206"/>
      <c r="T423" s="207"/>
      <c r="AT423" s="208" t="s">
        <v>147</v>
      </c>
      <c r="AU423" s="208" t="s">
        <v>143</v>
      </c>
      <c r="AV423" s="14" t="s">
        <v>143</v>
      </c>
      <c r="AW423" s="14" t="s">
        <v>38</v>
      </c>
      <c r="AX423" s="14" t="s">
        <v>78</v>
      </c>
      <c r="AY423" s="208" t="s">
        <v>135</v>
      </c>
    </row>
    <row r="424" spans="1:65" s="15" customFormat="1">
      <c r="B424" s="209"/>
      <c r="C424" s="210"/>
      <c r="D424" s="183" t="s">
        <v>147</v>
      </c>
      <c r="E424" s="211" t="s">
        <v>21</v>
      </c>
      <c r="F424" s="212" t="s">
        <v>151</v>
      </c>
      <c r="G424" s="210"/>
      <c r="H424" s="213">
        <v>29.97</v>
      </c>
      <c r="I424" s="214"/>
      <c r="J424" s="210"/>
      <c r="K424" s="210"/>
      <c r="L424" s="215"/>
      <c r="M424" s="216"/>
      <c r="N424" s="217"/>
      <c r="O424" s="217"/>
      <c r="P424" s="217"/>
      <c r="Q424" s="217"/>
      <c r="R424" s="217"/>
      <c r="S424" s="217"/>
      <c r="T424" s="218"/>
      <c r="AT424" s="219" t="s">
        <v>147</v>
      </c>
      <c r="AU424" s="219" t="s">
        <v>143</v>
      </c>
      <c r="AV424" s="15" t="s">
        <v>142</v>
      </c>
      <c r="AW424" s="15" t="s">
        <v>38</v>
      </c>
      <c r="AX424" s="15" t="s">
        <v>8</v>
      </c>
      <c r="AY424" s="219" t="s">
        <v>135</v>
      </c>
    </row>
    <row r="425" spans="1:65" s="2" customFormat="1" ht="24.2" customHeight="1">
      <c r="A425" s="35"/>
      <c r="B425" s="36"/>
      <c r="C425" s="170">
        <v>85</v>
      </c>
      <c r="D425" s="170" t="s">
        <v>137</v>
      </c>
      <c r="E425" s="171" t="s">
        <v>617</v>
      </c>
      <c r="F425" s="172" t="s">
        <v>618</v>
      </c>
      <c r="G425" s="173" t="s">
        <v>285</v>
      </c>
      <c r="H425" s="174">
        <v>22.2</v>
      </c>
      <c r="I425" s="175"/>
      <c r="J425" s="176">
        <f>ROUND(I425*H425,0)</f>
        <v>0</v>
      </c>
      <c r="K425" s="172" t="s">
        <v>141</v>
      </c>
      <c r="L425" s="40"/>
      <c r="M425" s="177" t="s">
        <v>21</v>
      </c>
      <c r="N425" s="178" t="s">
        <v>50</v>
      </c>
      <c r="O425" s="65"/>
      <c r="P425" s="179">
        <f>O425*H425</f>
        <v>0</v>
      </c>
      <c r="Q425" s="179">
        <v>1.6000000000000001E-4</v>
      </c>
      <c r="R425" s="179">
        <f>Q425*H425</f>
        <v>3.552E-3</v>
      </c>
      <c r="S425" s="179">
        <v>0</v>
      </c>
      <c r="T425" s="180">
        <f>S425*H425</f>
        <v>0</v>
      </c>
      <c r="U425" s="35"/>
      <c r="V425" s="35"/>
      <c r="W425" s="35"/>
      <c r="X425" s="35"/>
      <c r="Y425" s="35"/>
      <c r="Z425" s="35"/>
      <c r="AA425" s="35"/>
      <c r="AB425" s="35"/>
      <c r="AC425" s="35"/>
      <c r="AD425" s="35"/>
      <c r="AE425" s="35"/>
      <c r="AR425" s="181" t="s">
        <v>229</v>
      </c>
      <c r="AT425" s="181" t="s">
        <v>137</v>
      </c>
      <c r="AU425" s="181" t="s">
        <v>143</v>
      </c>
      <c r="AY425" s="18" t="s">
        <v>135</v>
      </c>
      <c r="BE425" s="182">
        <f>IF(N425="základní",J425,0)</f>
        <v>0</v>
      </c>
      <c r="BF425" s="182">
        <f>IF(N425="snížená",J425,0)</f>
        <v>0</v>
      </c>
      <c r="BG425" s="182">
        <f>IF(N425="zákl. přenesená",J425,0)</f>
        <v>0</v>
      </c>
      <c r="BH425" s="182">
        <f>IF(N425="sníž. přenesená",J425,0)</f>
        <v>0</v>
      </c>
      <c r="BI425" s="182">
        <f>IF(N425="nulová",J425,0)</f>
        <v>0</v>
      </c>
      <c r="BJ425" s="18" t="s">
        <v>143</v>
      </c>
      <c r="BK425" s="182">
        <f>ROUND(I425*H425,0)</f>
        <v>0</v>
      </c>
      <c r="BL425" s="18" t="s">
        <v>229</v>
      </c>
      <c r="BM425" s="181" t="s">
        <v>619</v>
      </c>
    </row>
    <row r="426" spans="1:65" s="14" customFormat="1">
      <c r="B426" s="198"/>
      <c r="C426" s="199"/>
      <c r="D426" s="183" t="s">
        <v>147</v>
      </c>
      <c r="E426" s="200" t="s">
        <v>21</v>
      </c>
      <c r="F426" s="201" t="s">
        <v>620</v>
      </c>
      <c r="G426" s="199"/>
      <c r="H426" s="202">
        <v>22.2</v>
      </c>
      <c r="I426" s="203"/>
      <c r="J426" s="199"/>
      <c r="K426" s="199"/>
      <c r="L426" s="204"/>
      <c r="M426" s="205"/>
      <c r="N426" s="206"/>
      <c r="O426" s="206"/>
      <c r="P426" s="206"/>
      <c r="Q426" s="206"/>
      <c r="R426" s="206"/>
      <c r="S426" s="206"/>
      <c r="T426" s="207"/>
      <c r="AT426" s="208" t="s">
        <v>147</v>
      </c>
      <c r="AU426" s="208" t="s">
        <v>143</v>
      </c>
      <c r="AV426" s="14" t="s">
        <v>143</v>
      </c>
      <c r="AW426" s="14" t="s">
        <v>38</v>
      </c>
      <c r="AX426" s="14" t="s">
        <v>78</v>
      </c>
      <c r="AY426" s="208" t="s">
        <v>135</v>
      </c>
    </row>
    <row r="427" spans="1:65" s="15" customFormat="1">
      <c r="B427" s="209"/>
      <c r="C427" s="210"/>
      <c r="D427" s="183" t="s">
        <v>147</v>
      </c>
      <c r="E427" s="211" t="s">
        <v>21</v>
      </c>
      <c r="F427" s="212" t="s">
        <v>151</v>
      </c>
      <c r="G427" s="210"/>
      <c r="H427" s="213">
        <v>22.2</v>
      </c>
      <c r="I427" s="214"/>
      <c r="J427" s="210"/>
      <c r="K427" s="210"/>
      <c r="L427" s="215"/>
      <c r="M427" s="216"/>
      <c r="N427" s="217"/>
      <c r="O427" s="217"/>
      <c r="P427" s="217"/>
      <c r="Q427" s="217"/>
      <c r="R427" s="217"/>
      <c r="S427" s="217"/>
      <c r="T427" s="218"/>
      <c r="AT427" s="219" t="s">
        <v>147</v>
      </c>
      <c r="AU427" s="219" t="s">
        <v>143</v>
      </c>
      <c r="AV427" s="15" t="s">
        <v>142</v>
      </c>
      <c r="AW427" s="15" t="s">
        <v>38</v>
      </c>
      <c r="AX427" s="15" t="s">
        <v>8</v>
      </c>
      <c r="AY427" s="219" t="s">
        <v>135</v>
      </c>
    </row>
    <row r="428" spans="1:65" s="2" customFormat="1" ht="37.9" customHeight="1">
      <c r="A428" s="35"/>
      <c r="B428" s="36"/>
      <c r="C428" s="170">
        <v>86</v>
      </c>
      <c r="D428" s="170" t="s">
        <v>137</v>
      </c>
      <c r="E428" s="171" t="s">
        <v>621</v>
      </c>
      <c r="F428" s="172" t="s">
        <v>622</v>
      </c>
      <c r="G428" s="173" t="s">
        <v>195</v>
      </c>
      <c r="H428" s="174">
        <v>29.97</v>
      </c>
      <c r="I428" s="175"/>
      <c r="J428" s="176">
        <f>ROUND(I428*H428,0)</f>
        <v>0</v>
      </c>
      <c r="K428" s="172" t="s">
        <v>21</v>
      </c>
      <c r="L428" s="40"/>
      <c r="M428" s="177" t="s">
        <v>21</v>
      </c>
      <c r="N428" s="178" t="s">
        <v>50</v>
      </c>
      <c r="O428" s="65"/>
      <c r="P428" s="179">
        <f>O428*H428</f>
        <v>0</v>
      </c>
      <c r="Q428" s="179">
        <v>1.4999999999999999E-2</v>
      </c>
      <c r="R428" s="179">
        <f>Q428*H428</f>
        <v>0.44954999999999995</v>
      </c>
      <c r="S428" s="179">
        <v>0</v>
      </c>
      <c r="T428" s="180">
        <f>S428*H428</f>
        <v>0</v>
      </c>
      <c r="U428" s="35"/>
      <c r="V428" s="35"/>
      <c r="W428" s="35"/>
      <c r="X428" s="35"/>
      <c r="Y428" s="35"/>
      <c r="Z428" s="35"/>
      <c r="AA428" s="35"/>
      <c r="AB428" s="35"/>
      <c r="AC428" s="35"/>
      <c r="AD428" s="35"/>
      <c r="AE428" s="35"/>
      <c r="AR428" s="181" t="s">
        <v>229</v>
      </c>
      <c r="AT428" s="181" t="s">
        <v>137</v>
      </c>
      <c r="AU428" s="181" t="s">
        <v>143</v>
      </c>
      <c r="AY428" s="18" t="s">
        <v>135</v>
      </c>
      <c r="BE428" s="182">
        <f>IF(N428="základní",J428,0)</f>
        <v>0</v>
      </c>
      <c r="BF428" s="182">
        <f>IF(N428="snížená",J428,0)</f>
        <v>0</v>
      </c>
      <c r="BG428" s="182">
        <f>IF(N428="zákl. přenesená",J428,0)</f>
        <v>0</v>
      </c>
      <c r="BH428" s="182">
        <f>IF(N428="sníž. přenesená",J428,0)</f>
        <v>0</v>
      </c>
      <c r="BI428" s="182">
        <f>IF(N428="nulová",J428,0)</f>
        <v>0</v>
      </c>
      <c r="BJ428" s="18" t="s">
        <v>143</v>
      </c>
      <c r="BK428" s="182">
        <f>ROUND(I428*H428,0)</f>
        <v>0</v>
      </c>
      <c r="BL428" s="18" t="s">
        <v>229</v>
      </c>
      <c r="BM428" s="181" t="s">
        <v>623</v>
      </c>
    </row>
    <row r="429" spans="1:65" s="14" customFormat="1">
      <c r="B429" s="198"/>
      <c r="C429" s="199"/>
      <c r="D429" s="183" t="s">
        <v>147</v>
      </c>
      <c r="E429" s="200" t="s">
        <v>21</v>
      </c>
      <c r="F429" s="201" t="s">
        <v>616</v>
      </c>
      <c r="G429" s="199"/>
      <c r="H429" s="202">
        <v>29.97</v>
      </c>
      <c r="I429" s="203"/>
      <c r="J429" s="199"/>
      <c r="K429" s="199"/>
      <c r="L429" s="204"/>
      <c r="M429" s="205"/>
      <c r="N429" s="206"/>
      <c r="O429" s="206"/>
      <c r="P429" s="206"/>
      <c r="Q429" s="206"/>
      <c r="R429" s="206"/>
      <c r="S429" s="206"/>
      <c r="T429" s="207"/>
      <c r="AT429" s="208" t="s">
        <v>147</v>
      </c>
      <c r="AU429" s="208" t="s">
        <v>143</v>
      </c>
      <c r="AV429" s="14" t="s">
        <v>143</v>
      </c>
      <c r="AW429" s="14" t="s">
        <v>38</v>
      </c>
      <c r="AX429" s="14" t="s">
        <v>78</v>
      </c>
      <c r="AY429" s="208" t="s">
        <v>135</v>
      </c>
    </row>
    <row r="430" spans="1:65" s="15" customFormat="1">
      <c r="B430" s="209"/>
      <c r="C430" s="210"/>
      <c r="D430" s="183" t="s">
        <v>147</v>
      </c>
      <c r="E430" s="211" t="s">
        <v>21</v>
      </c>
      <c r="F430" s="212" t="s">
        <v>151</v>
      </c>
      <c r="G430" s="210"/>
      <c r="H430" s="213">
        <v>29.97</v>
      </c>
      <c r="I430" s="214"/>
      <c r="J430" s="210"/>
      <c r="K430" s="210"/>
      <c r="L430" s="215"/>
      <c r="M430" s="216"/>
      <c r="N430" s="217"/>
      <c r="O430" s="217"/>
      <c r="P430" s="217"/>
      <c r="Q430" s="217"/>
      <c r="R430" s="217"/>
      <c r="S430" s="217"/>
      <c r="T430" s="218"/>
      <c r="AT430" s="219" t="s">
        <v>147</v>
      </c>
      <c r="AU430" s="219" t="s">
        <v>143</v>
      </c>
      <c r="AV430" s="15" t="s">
        <v>142</v>
      </c>
      <c r="AW430" s="15" t="s">
        <v>38</v>
      </c>
      <c r="AX430" s="15" t="s">
        <v>8</v>
      </c>
      <c r="AY430" s="219" t="s">
        <v>135</v>
      </c>
    </row>
    <row r="431" spans="1:65" s="2" customFormat="1" ht="49.15" customHeight="1">
      <c r="A431" s="35"/>
      <c r="B431" s="36"/>
      <c r="C431" s="170">
        <v>87</v>
      </c>
      <c r="D431" s="170" t="s">
        <v>137</v>
      </c>
      <c r="E431" s="171" t="s">
        <v>624</v>
      </c>
      <c r="F431" s="172" t="s">
        <v>625</v>
      </c>
      <c r="G431" s="173" t="s">
        <v>177</v>
      </c>
      <c r="H431" s="174">
        <v>0.47599999999999998</v>
      </c>
      <c r="I431" s="175"/>
      <c r="J431" s="176">
        <f>ROUND(I431*H431,0)</f>
        <v>0</v>
      </c>
      <c r="K431" s="172" t="s">
        <v>141</v>
      </c>
      <c r="L431" s="40"/>
      <c r="M431" s="177" t="s">
        <v>21</v>
      </c>
      <c r="N431" s="178" t="s">
        <v>50</v>
      </c>
      <c r="O431" s="65"/>
      <c r="P431" s="179">
        <f>O431*H431</f>
        <v>0</v>
      </c>
      <c r="Q431" s="179">
        <v>0</v>
      </c>
      <c r="R431" s="179">
        <f>Q431*H431</f>
        <v>0</v>
      </c>
      <c r="S431" s="179">
        <v>0</v>
      </c>
      <c r="T431" s="180">
        <f>S431*H431</f>
        <v>0</v>
      </c>
      <c r="U431" s="35"/>
      <c r="V431" s="35"/>
      <c r="W431" s="35"/>
      <c r="X431" s="35"/>
      <c r="Y431" s="35"/>
      <c r="Z431" s="35"/>
      <c r="AA431" s="35"/>
      <c r="AB431" s="35"/>
      <c r="AC431" s="35"/>
      <c r="AD431" s="35"/>
      <c r="AE431" s="35"/>
      <c r="AR431" s="181" t="s">
        <v>229</v>
      </c>
      <c r="AT431" s="181" t="s">
        <v>137</v>
      </c>
      <c r="AU431" s="181" t="s">
        <v>143</v>
      </c>
      <c r="AY431" s="18" t="s">
        <v>135</v>
      </c>
      <c r="BE431" s="182">
        <f>IF(N431="základní",J431,0)</f>
        <v>0</v>
      </c>
      <c r="BF431" s="182">
        <f>IF(N431="snížená",J431,0)</f>
        <v>0</v>
      </c>
      <c r="BG431" s="182">
        <f>IF(N431="zákl. přenesená",J431,0)</f>
        <v>0</v>
      </c>
      <c r="BH431" s="182">
        <f>IF(N431="sníž. přenesená",J431,0)</f>
        <v>0</v>
      </c>
      <c r="BI431" s="182">
        <f>IF(N431="nulová",J431,0)</f>
        <v>0</v>
      </c>
      <c r="BJ431" s="18" t="s">
        <v>143</v>
      </c>
      <c r="BK431" s="182">
        <f>ROUND(I431*H431,0)</f>
        <v>0</v>
      </c>
      <c r="BL431" s="18" t="s">
        <v>229</v>
      </c>
      <c r="BM431" s="181" t="s">
        <v>626</v>
      </c>
    </row>
    <row r="432" spans="1:65" s="2" customFormat="1" ht="126.75">
      <c r="A432" s="35"/>
      <c r="B432" s="36"/>
      <c r="C432" s="37"/>
      <c r="D432" s="183" t="s">
        <v>145</v>
      </c>
      <c r="E432" s="37"/>
      <c r="F432" s="184" t="s">
        <v>627</v>
      </c>
      <c r="G432" s="37"/>
      <c r="H432" s="37"/>
      <c r="I432" s="185"/>
      <c r="J432" s="37"/>
      <c r="K432" s="37"/>
      <c r="L432" s="40"/>
      <c r="M432" s="186"/>
      <c r="N432" s="187"/>
      <c r="O432" s="65"/>
      <c r="P432" s="65"/>
      <c r="Q432" s="65"/>
      <c r="R432" s="65"/>
      <c r="S432" s="65"/>
      <c r="T432" s="66"/>
      <c r="U432" s="35"/>
      <c r="V432" s="35"/>
      <c r="W432" s="35"/>
      <c r="X432" s="35"/>
      <c r="Y432" s="35"/>
      <c r="Z432" s="35"/>
      <c r="AA432" s="35"/>
      <c r="AB432" s="35"/>
      <c r="AC432" s="35"/>
      <c r="AD432" s="35"/>
      <c r="AE432" s="35"/>
      <c r="AT432" s="18" t="s">
        <v>145</v>
      </c>
      <c r="AU432" s="18" t="s">
        <v>143</v>
      </c>
    </row>
    <row r="433" spans="1:65" s="12" customFormat="1" ht="22.9" customHeight="1">
      <c r="B433" s="154"/>
      <c r="C433" s="155"/>
      <c r="D433" s="156" t="s">
        <v>77</v>
      </c>
      <c r="E433" s="168" t="s">
        <v>628</v>
      </c>
      <c r="F433" s="168" t="s">
        <v>629</v>
      </c>
      <c r="G433" s="155"/>
      <c r="H433" s="155"/>
      <c r="I433" s="158"/>
      <c r="J433" s="169">
        <f>BK433</f>
        <v>0</v>
      </c>
      <c r="K433" s="155"/>
      <c r="L433" s="160"/>
      <c r="M433" s="161"/>
      <c r="N433" s="162"/>
      <c r="O433" s="162"/>
      <c r="P433" s="163">
        <f>SUM(P434:P448)</f>
        <v>0</v>
      </c>
      <c r="Q433" s="162"/>
      <c r="R433" s="163">
        <f>SUM(R434:R448)</f>
        <v>1.2146731499999999</v>
      </c>
      <c r="S433" s="162"/>
      <c r="T433" s="164">
        <f>SUM(T434:T448)</f>
        <v>0</v>
      </c>
      <c r="AR433" s="165" t="s">
        <v>143</v>
      </c>
      <c r="AT433" s="166" t="s">
        <v>77</v>
      </c>
      <c r="AU433" s="166" t="s">
        <v>8</v>
      </c>
      <c r="AY433" s="165" t="s">
        <v>135</v>
      </c>
      <c r="BK433" s="167">
        <f>SUM(BK434:BK448)</f>
        <v>0</v>
      </c>
    </row>
    <row r="434" spans="1:65" s="2" customFormat="1" ht="37.9" customHeight="1">
      <c r="A434" s="35"/>
      <c r="B434" s="36"/>
      <c r="C434" s="170">
        <v>88</v>
      </c>
      <c r="D434" s="170" t="s">
        <v>137</v>
      </c>
      <c r="E434" s="171" t="s">
        <v>630</v>
      </c>
      <c r="F434" s="172" t="s">
        <v>631</v>
      </c>
      <c r="G434" s="173" t="s">
        <v>195</v>
      </c>
      <c r="H434" s="174">
        <v>316.65100000000001</v>
      </c>
      <c r="I434" s="175"/>
      <c r="J434" s="176">
        <f>ROUND(I434*H434,0)</f>
        <v>0</v>
      </c>
      <c r="K434" s="172" t="s">
        <v>141</v>
      </c>
      <c r="L434" s="40"/>
      <c r="M434" s="177" t="s">
        <v>21</v>
      </c>
      <c r="N434" s="178" t="s">
        <v>50</v>
      </c>
      <c r="O434" s="65"/>
      <c r="P434" s="179">
        <f>O434*H434</f>
        <v>0</v>
      </c>
      <c r="Q434" s="179">
        <v>0</v>
      </c>
      <c r="R434" s="179">
        <f>Q434*H434</f>
        <v>0</v>
      </c>
      <c r="S434" s="179">
        <v>0</v>
      </c>
      <c r="T434" s="180">
        <f>S434*H434</f>
        <v>0</v>
      </c>
      <c r="U434" s="35"/>
      <c r="V434" s="35"/>
      <c r="W434" s="35"/>
      <c r="X434" s="35"/>
      <c r="Y434" s="35"/>
      <c r="Z434" s="35"/>
      <c r="AA434" s="35"/>
      <c r="AB434" s="35"/>
      <c r="AC434" s="35"/>
      <c r="AD434" s="35"/>
      <c r="AE434" s="35"/>
      <c r="AR434" s="181" t="s">
        <v>229</v>
      </c>
      <c r="AT434" s="181" t="s">
        <v>137</v>
      </c>
      <c r="AU434" s="181" t="s">
        <v>143</v>
      </c>
      <c r="AY434" s="18" t="s">
        <v>135</v>
      </c>
      <c r="BE434" s="182">
        <f>IF(N434="základní",J434,0)</f>
        <v>0</v>
      </c>
      <c r="BF434" s="182">
        <f>IF(N434="snížená",J434,0)</f>
        <v>0</v>
      </c>
      <c r="BG434" s="182">
        <f>IF(N434="zákl. přenesená",J434,0)</f>
        <v>0</v>
      </c>
      <c r="BH434" s="182">
        <f>IF(N434="sníž. přenesená",J434,0)</f>
        <v>0</v>
      </c>
      <c r="BI434" s="182">
        <f>IF(N434="nulová",J434,0)</f>
        <v>0</v>
      </c>
      <c r="BJ434" s="18" t="s">
        <v>143</v>
      </c>
      <c r="BK434" s="182">
        <f>ROUND(I434*H434,0)</f>
        <v>0</v>
      </c>
      <c r="BL434" s="18" t="s">
        <v>229</v>
      </c>
      <c r="BM434" s="181" t="s">
        <v>632</v>
      </c>
    </row>
    <row r="435" spans="1:65" s="2" customFormat="1" ht="48.75">
      <c r="A435" s="35"/>
      <c r="B435" s="36"/>
      <c r="C435" s="37"/>
      <c r="D435" s="183" t="s">
        <v>145</v>
      </c>
      <c r="E435" s="37"/>
      <c r="F435" s="184" t="s">
        <v>633</v>
      </c>
      <c r="G435" s="37"/>
      <c r="H435" s="37"/>
      <c r="I435" s="185"/>
      <c r="J435" s="37"/>
      <c r="K435" s="37"/>
      <c r="L435" s="40"/>
      <c r="M435" s="186"/>
      <c r="N435" s="187"/>
      <c r="O435" s="65"/>
      <c r="P435" s="65"/>
      <c r="Q435" s="65"/>
      <c r="R435" s="65"/>
      <c r="S435" s="65"/>
      <c r="T435" s="66"/>
      <c r="U435" s="35"/>
      <c r="V435" s="35"/>
      <c r="W435" s="35"/>
      <c r="X435" s="35"/>
      <c r="Y435" s="35"/>
      <c r="Z435" s="35"/>
      <c r="AA435" s="35"/>
      <c r="AB435" s="35"/>
      <c r="AC435" s="35"/>
      <c r="AD435" s="35"/>
      <c r="AE435" s="35"/>
      <c r="AT435" s="18" t="s">
        <v>145</v>
      </c>
      <c r="AU435" s="18" t="s">
        <v>143</v>
      </c>
    </row>
    <row r="436" spans="1:65" s="13" customFormat="1">
      <c r="B436" s="188"/>
      <c r="C436" s="189"/>
      <c r="D436" s="183" t="s">
        <v>147</v>
      </c>
      <c r="E436" s="190" t="s">
        <v>21</v>
      </c>
      <c r="F436" s="191" t="s">
        <v>634</v>
      </c>
      <c r="G436" s="189"/>
      <c r="H436" s="190" t="s">
        <v>21</v>
      </c>
      <c r="I436" s="192"/>
      <c r="J436" s="189"/>
      <c r="K436" s="189"/>
      <c r="L436" s="193"/>
      <c r="M436" s="194"/>
      <c r="N436" s="195"/>
      <c r="O436" s="195"/>
      <c r="P436" s="195"/>
      <c r="Q436" s="195"/>
      <c r="R436" s="195"/>
      <c r="S436" s="195"/>
      <c r="T436" s="196"/>
      <c r="AT436" s="197" t="s">
        <v>147</v>
      </c>
      <c r="AU436" s="197" t="s">
        <v>143</v>
      </c>
      <c r="AV436" s="13" t="s">
        <v>8</v>
      </c>
      <c r="AW436" s="13" t="s">
        <v>38</v>
      </c>
      <c r="AX436" s="13" t="s">
        <v>78</v>
      </c>
      <c r="AY436" s="197" t="s">
        <v>135</v>
      </c>
    </row>
    <row r="437" spans="1:65" s="14" customFormat="1">
      <c r="B437" s="198"/>
      <c r="C437" s="199"/>
      <c r="D437" s="183" t="s">
        <v>147</v>
      </c>
      <c r="E437" s="200" t="s">
        <v>21</v>
      </c>
      <c r="F437" s="201" t="s">
        <v>635</v>
      </c>
      <c r="G437" s="199"/>
      <c r="H437" s="202">
        <v>261.40100000000001</v>
      </c>
      <c r="I437" s="203"/>
      <c r="J437" s="199"/>
      <c r="K437" s="199"/>
      <c r="L437" s="204"/>
      <c r="M437" s="205"/>
      <c r="N437" s="206"/>
      <c r="O437" s="206"/>
      <c r="P437" s="206"/>
      <c r="Q437" s="206"/>
      <c r="R437" s="206"/>
      <c r="S437" s="206"/>
      <c r="T437" s="207"/>
      <c r="AT437" s="208" t="s">
        <v>147</v>
      </c>
      <c r="AU437" s="208" t="s">
        <v>143</v>
      </c>
      <c r="AV437" s="14" t="s">
        <v>143</v>
      </c>
      <c r="AW437" s="14" t="s">
        <v>38</v>
      </c>
      <c r="AX437" s="14" t="s">
        <v>78</v>
      </c>
      <c r="AY437" s="208" t="s">
        <v>135</v>
      </c>
    </row>
    <row r="438" spans="1:65" s="14" customFormat="1">
      <c r="B438" s="198"/>
      <c r="C438" s="199"/>
      <c r="D438" s="183" t="s">
        <v>147</v>
      </c>
      <c r="E438" s="200" t="s">
        <v>21</v>
      </c>
      <c r="F438" s="201" t="s">
        <v>636</v>
      </c>
      <c r="G438" s="199"/>
      <c r="H438" s="202">
        <v>55.25</v>
      </c>
      <c r="I438" s="203"/>
      <c r="J438" s="199"/>
      <c r="K438" s="199"/>
      <c r="L438" s="204"/>
      <c r="M438" s="205"/>
      <c r="N438" s="206"/>
      <c r="O438" s="206"/>
      <c r="P438" s="206"/>
      <c r="Q438" s="206"/>
      <c r="R438" s="206"/>
      <c r="S438" s="206"/>
      <c r="T438" s="207"/>
      <c r="AT438" s="208" t="s">
        <v>147</v>
      </c>
      <c r="AU438" s="208" t="s">
        <v>143</v>
      </c>
      <c r="AV438" s="14" t="s">
        <v>143</v>
      </c>
      <c r="AW438" s="14" t="s">
        <v>38</v>
      </c>
      <c r="AX438" s="14" t="s">
        <v>78</v>
      </c>
      <c r="AY438" s="208" t="s">
        <v>135</v>
      </c>
    </row>
    <row r="439" spans="1:65" s="15" customFormat="1">
      <c r="B439" s="209"/>
      <c r="C439" s="210"/>
      <c r="D439" s="183" t="s">
        <v>147</v>
      </c>
      <c r="E439" s="211" t="s">
        <v>21</v>
      </c>
      <c r="F439" s="212" t="s">
        <v>151</v>
      </c>
      <c r="G439" s="210"/>
      <c r="H439" s="213">
        <v>316.65100000000001</v>
      </c>
      <c r="I439" s="214"/>
      <c r="J439" s="210"/>
      <c r="K439" s="210"/>
      <c r="L439" s="215"/>
      <c r="M439" s="216"/>
      <c r="N439" s="217"/>
      <c r="O439" s="217"/>
      <c r="P439" s="217"/>
      <c r="Q439" s="217"/>
      <c r="R439" s="217"/>
      <c r="S439" s="217"/>
      <c r="T439" s="218"/>
      <c r="AT439" s="219" t="s">
        <v>147</v>
      </c>
      <c r="AU439" s="219" t="s">
        <v>143</v>
      </c>
      <c r="AV439" s="15" t="s">
        <v>142</v>
      </c>
      <c r="AW439" s="15" t="s">
        <v>38</v>
      </c>
      <c r="AX439" s="15" t="s">
        <v>8</v>
      </c>
      <c r="AY439" s="219" t="s">
        <v>135</v>
      </c>
    </row>
    <row r="440" spans="1:65" s="2" customFormat="1" ht="24.2" customHeight="1">
      <c r="A440" s="35"/>
      <c r="B440" s="36"/>
      <c r="C440" s="220">
        <v>89</v>
      </c>
      <c r="D440" s="220" t="s">
        <v>187</v>
      </c>
      <c r="E440" s="221" t="s">
        <v>637</v>
      </c>
      <c r="F440" s="222" t="s">
        <v>638</v>
      </c>
      <c r="G440" s="223" t="s">
        <v>195</v>
      </c>
      <c r="H440" s="224">
        <v>645.96799999999996</v>
      </c>
      <c r="I440" s="225"/>
      <c r="J440" s="226">
        <f>ROUND(I440*H440,0)</f>
        <v>0</v>
      </c>
      <c r="K440" s="222" t="s">
        <v>141</v>
      </c>
      <c r="L440" s="227"/>
      <c r="M440" s="228" t="s">
        <v>21</v>
      </c>
      <c r="N440" s="229" t="s">
        <v>50</v>
      </c>
      <c r="O440" s="65"/>
      <c r="P440" s="179">
        <f>O440*H440</f>
        <v>0</v>
      </c>
      <c r="Q440" s="179">
        <v>1.8E-3</v>
      </c>
      <c r="R440" s="179">
        <f>Q440*H440</f>
        <v>1.1627424</v>
      </c>
      <c r="S440" s="179">
        <v>0</v>
      </c>
      <c r="T440" s="180">
        <f>S440*H440</f>
        <v>0</v>
      </c>
      <c r="U440" s="35"/>
      <c r="V440" s="35"/>
      <c r="W440" s="35"/>
      <c r="X440" s="35"/>
      <c r="Y440" s="35"/>
      <c r="Z440" s="35"/>
      <c r="AA440" s="35"/>
      <c r="AB440" s="35"/>
      <c r="AC440" s="35"/>
      <c r="AD440" s="35"/>
      <c r="AE440" s="35"/>
      <c r="AR440" s="181" t="s">
        <v>319</v>
      </c>
      <c r="AT440" s="181" t="s">
        <v>187</v>
      </c>
      <c r="AU440" s="181" t="s">
        <v>143</v>
      </c>
      <c r="AY440" s="18" t="s">
        <v>135</v>
      </c>
      <c r="BE440" s="182">
        <f>IF(N440="základní",J440,0)</f>
        <v>0</v>
      </c>
      <c r="BF440" s="182">
        <f>IF(N440="snížená",J440,0)</f>
        <v>0</v>
      </c>
      <c r="BG440" s="182">
        <f>IF(N440="zákl. přenesená",J440,0)</f>
        <v>0</v>
      </c>
      <c r="BH440" s="182">
        <f>IF(N440="sníž. přenesená",J440,0)</f>
        <v>0</v>
      </c>
      <c r="BI440" s="182">
        <f>IF(N440="nulová",J440,0)</f>
        <v>0</v>
      </c>
      <c r="BJ440" s="18" t="s">
        <v>143</v>
      </c>
      <c r="BK440" s="182">
        <f>ROUND(I440*H440,0)</f>
        <v>0</v>
      </c>
      <c r="BL440" s="18" t="s">
        <v>229</v>
      </c>
      <c r="BM440" s="181" t="s">
        <v>639</v>
      </c>
    </row>
    <row r="441" spans="1:65" s="14" customFormat="1">
      <c r="B441" s="198"/>
      <c r="C441" s="199"/>
      <c r="D441" s="183" t="s">
        <v>147</v>
      </c>
      <c r="E441" s="199"/>
      <c r="F441" s="201" t="s">
        <v>640</v>
      </c>
      <c r="G441" s="199"/>
      <c r="H441" s="202">
        <v>645.96799999999996</v>
      </c>
      <c r="I441" s="203"/>
      <c r="J441" s="199"/>
      <c r="K441" s="199"/>
      <c r="L441" s="204"/>
      <c r="M441" s="205"/>
      <c r="N441" s="206"/>
      <c r="O441" s="206"/>
      <c r="P441" s="206"/>
      <c r="Q441" s="206"/>
      <c r="R441" s="206"/>
      <c r="S441" s="206"/>
      <c r="T441" s="207"/>
      <c r="AT441" s="208" t="s">
        <v>147</v>
      </c>
      <c r="AU441" s="208" t="s">
        <v>143</v>
      </c>
      <c r="AV441" s="14" t="s">
        <v>143</v>
      </c>
      <c r="AW441" s="14" t="s">
        <v>4</v>
      </c>
      <c r="AX441" s="14" t="s">
        <v>8</v>
      </c>
      <c r="AY441" s="208" t="s">
        <v>135</v>
      </c>
    </row>
    <row r="442" spans="1:65" s="2" customFormat="1" ht="49.15" customHeight="1">
      <c r="A442" s="35"/>
      <c r="B442" s="36"/>
      <c r="C442" s="170">
        <v>90</v>
      </c>
      <c r="D442" s="170" t="s">
        <v>137</v>
      </c>
      <c r="E442" s="171" t="s">
        <v>641</v>
      </c>
      <c r="F442" s="172" t="s">
        <v>642</v>
      </c>
      <c r="G442" s="173" t="s">
        <v>195</v>
      </c>
      <c r="H442" s="174">
        <v>316.65100000000001</v>
      </c>
      <c r="I442" s="175"/>
      <c r="J442" s="176">
        <f>ROUND(I442*H442,0)</f>
        <v>0</v>
      </c>
      <c r="K442" s="172" t="s">
        <v>141</v>
      </c>
      <c r="L442" s="40"/>
      <c r="M442" s="177" t="s">
        <v>21</v>
      </c>
      <c r="N442" s="178" t="s">
        <v>50</v>
      </c>
      <c r="O442" s="65"/>
      <c r="P442" s="179">
        <f>O442*H442</f>
        <v>0</v>
      </c>
      <c r="Q442" s="179">
        <v>1.0000000000000001E-5</v>
      </c>
      <c r="R442" s="179">
        <f>Q442*H442</f>
        <v>3.1665100000000004E-3</v>
      </c>
      <c r="S442" s="179">
        <v>0</v>
      </c>
      <c r="T442" s="180">
        <f>S442*H442</f>
        <v>0</v>
      </c>
      <c r="U442" s="35"/>
      <c r="V442" s="35"/>
      <c r="W442" s="35"/>
      <c r="X442" s="35"/>
      <c r="Y442" s="35"/>
      <c r="Z442" s="35"/>
      <c r="AA442" s="35"/>
      <c r="AB442" s="35"/>
      <c r="AC442" s="35"/>
      <c r="AD442" s="35"/>
      <c r="AE442" s="35"/>
      <c r="AR442" s="181" t="s">
        <v>229</v>
      </c>
      <c r="AT442" s="181" t="s">
        <v>137</v>
      </c>
      <c r="AU442" s="181" t="s">
        <v>143</v>
      </c>
      <c r="AY442" s="18" t="s">
        <v>135</v>
      </c>
      <c r="BE442" s="182">
        <f>IF(N442="základní",J442,0)</f>
        <v>0</v>
      </c>
      <c r="BF442" s="182">
        <f>IF(N442="snížená",J442,0)</f>
        <v>0</v>
      </c>
      <c r="BG442" s="182">
        <f>IF(N442="zákl. přenesená",J442,0)</f>
        <v>0</v>
      </c>
      <c r="BH442" s="182">
        <f>IF(N442="sníž. přenesená",J442,0)</f>
        <v>0</v>
      </c>
      <c r="BI442" s="182">
        <f>IF(N442="nulová",J442,0)</f>
        <v>0</v>
      </c>
      <c r="BJ442" s="18" t="s">
        <v>143</v>
      </c>
      <c r="BK442" s="182">
        <f>ROUND(I442*H442,0)</f>
        <v>0</v>
      </c>
      <c r="BL442" s="18" t="s">
        <v>229</v>
      </c>
      <c r="BM442" s="181" t="s">
        <v>643</v>
      </c>
    </row>
    <row r="443" spans="1:65" s="14" customFormat="1">
      <c r="B443" s="198"/>
      <c r="C443" s="199"/>
      <c r="D443" s="183" t="s">
        <v>147</v>
      </c>
      <c r="E443" s="200" t="s">
        <v>21</v>
      </c>
      <c r="F443" s="201" t="s">
        <v>644</v>
      </c>
      <c r="G443" s="199"/>
      <c r="H443" s="202">
        <v>316.65100000000001</v>
      </c>
      <c r="I443" s="203"/>
      <c r="J443" s="199"/>
      <c r="K443" s="199"/>
      <c r="L443" s="204"/>
      <c r="M443" s="205"/>
      <c r="N443" s="206"/>
      <c r="O443" s="206"/>
      <c r="P443" s="206"/>
      <c r="Q443" s="206"/>
      <c r="R443" s="206"/>
      <c r="S443" s="206"/>
      <c r="T443" s="207"/>
      <c r="AT443" s="208" t="s">
        <v>147</v>
      </c>
      <c r="AU443" s="208" t="s">
        <v>143</v>
      </c>
      <c r="AV443" s="14" t="s">
        <v>143</v>
      </c>
      <c r="AW443" s="14" t="s">
        <v>38</v>
      </c>
      <c r="AX443" s="14" t="s">
        <v>78</v>
      </c>
      <c r="AY443" s="208" t="s">
        <v>135</v>
      </c>
    </row>
    <row r="444" spans="1:65" s="15" customFormat="1">
      <c r="B444" s="209"/>
      <c r="C444" s="210"/>
      <c r="D444" s="183" t="s">
        <v>147</v>
      </c>
      <c r="E444" s="211" t="s">
        <v>21</v>
      </c>
      <c r="F444" s="212" t="s">
        <v>151</v>
      </c>
      <c r="G444" s="210"/>
      <c r="H444" s="213">
        <v>316.65100000000001</v>
      </c>
      <c r="I444" s="214"/>
      <c r="J444" s="210"/>
      <c r="K444" s="210"/>
      <c r="L444" s="215"/>
      <c r="M444" s="216"/>
      <c r="N444" s="217"/>
      <c r="O444" s="217"/>
      <c r="P444" s="217"/>
      <c r="Q444" s="217"/>
      <c r="R444" s="217"/>
      <c r="S444" s="217"/>
      <c r="T444" s="218"/>
      <c r="AT444" s="219" t="s">
        <v>147</v>
      </c>
      <c r="AU444" s="219" t="s">
        <v>143</v>
      </c>
      <c r="AV444" s="15" t="s">
        <v>142</v>
      </c>
      <c r="AW444" s="15" t="s">
        <v>38</v>
      </c>
      <c r="AX444" s="15" t="s">
        <v>8</v>
      </c>
      <c r="AY444" s="219" t="s">
        <v>135</v>
      </c>
    </row>
    <row r="445" spans="1:65" s="2" customFormat="1" ht="37.9" customHeight="1">
      <c r="A445" s="35"/>
      <c r="B445" s="36"/>
      <c r="C445" s="220">
        <v>91</v>
      </c>
      <c r="D445" s="220" t="s">
        <v>187</v>
      </c>
      <c r="E445" s="221" t="s">
        <v>645</v>
      </c>
      <c r="F445" s="222" t="s">
        <v>646</v>
      </c>
      <c r="G445" s="223" t="s">
        <v>195</v>
      </c>
      <c r="H445" s="224">
        <v>348.31599999999997</v>
      </c>
      <c r="I445" s="225"/>
      <c r="J445" s="226">
        <f>ROUND(I445*H445,0)</f>
        <v>0</v>
      </c>
      <c r="K445" s="222" t="s">
        <v>141</v>
      </c>
      <c r="L445" s="227"/>
      <c r="M445" s="228" t="s">
        <v>21</v>
      </c>
      <c r="N445" s="229" t="s">
        <v>50</v>
      </c>
      <c r="O445" s="65"/>
      <c r="P445" s="179">
        <f>O445*H445</f>
        <v>0</v>
      </c>
      <c r="Q445" s="179">
        <v>1.3999999999999999E-4</v>
      </c>
      <c r="R445" s="179">
        <f>Q445*H445</f>
        <v>4.8764239999999993E-2</v>
      </c>
      <c r="S445" s="179">
        <v>0</v>
      </c>
      <c r="T445" s="180">
        <f>S445*H445</f>
        <v>0</v>
      </c>
      <c r="U445" s="35"/>
      <c r="V445" s="35"/>
      <c r="W445" s="35"/>
      <c r="X445" s="35"/>
      <c r="Y445" s="35"/>
      <c r="Z445" s="35"/>
      <c r="AA445" s="35"/>
      <c r="AB445" s="35"/>
      <c r="AC445" s="35"/>
      <c r="AD445" s="35"/>
      <c r="AE445" s="35"/>
      <c r="AR445" s="181" t="s">
        <v>319</v>
      </c>
      <c r="AT445" s="181" t="s">
        <v>187</v>
      </c>
      <c r="AU445" s="181" t="s">
        <v>143</v>
      </c>
      <c r="AY445" s="18" t="s">
        <v>135</v>
      </c>
      <c r="BE445" s="182">
        <f>IF(N445="základní",J445,0)</f>
        <v>0</v>
      </c>
      <c r="BF445" s="182">
        <f>IF(N445="snížená",J445,0)</f>
        <v>0</v>
      </c>
      <c r="BG445" s="182">
        <f>IF(N445="zákl. přenesená",J445,0)</f>
        <v>0</v>
      </c>
      <c r="BH445" s="182">
        <f>IF(N445="sníž. přenesená",J445,0)</f>
        <v>0</v>
      </c>
      <c r="BI445" s="182">
        <f>IF(N445="nulová",J445,0)</f>
        <v>0</v>
      </c>
      <c r="BJ445" s="18" t="s">
        <v>143</v>
      </c>
      <c r="BK445" s="182">
        <f>ROUND(I445*H445,0)</f>
        <v>0</v>
      </c>
      <c r="BL445" s="18" t="s">
        <v>229</v>
      </c>
      <c r="BM445" s="181" t="s">
        <v>647</v>
      </c>
    </row>
    <row r="446" spans="1:65" s="14" customFormat="1">
      <c r="B446" s="198"/>
      <c r="C446" s="199"/>
      <c r="D446" s="183" t="s">
        <v>147</v>
      </c>
      <c r="E446" s="199"/>
      <c r="F446" s="201" t="s">
        <v>648</v>
      </c>
      <c r="G446" s="199"/>
      <c r="H446" s="202">
        <v>348.31599999999997</v>
      </c>
      <c r="I446" s="203"/>
      <c r="J446" s="199"/>
      <c r="K446" s="199"/>
      <c r="L446" s="204"/>
      <c r="M446" s="205"/>
      <c r="N446" s="206"/>
      <c r="O446" s="206"/>
      <c r="P446" s="206"/>
      <c r="Q446" s="206"/>
      <c r="R446" s="206"/>
      <c r="S446" s="206"/>
      <c r="T446" s="207"/>
      <c r="AT446" s="208" t="s">
        <v>147</v>
      </c>
      <c r="AU446" s="208" t="s">
        <v>143</v>
      </c>
      <c r="AV446" s="14" t="s">
        <v>143</v>
      </c>
      <c r="AW446" s="14" t="s">
        <v>4</v>
      </c>
      <c r="AX446" s="14" t="s">
        <v>8</v>
      </c>
      <c r="AY446" s="208" t="s">
        <v>135</v>
      </c>
    </row>
    <row r="447" spans="1:65" s="2" customFormat="1" ht="49.15" customHeight="1">
      <c r="A447" s="35"/>
      <c r="B447" s="36"/>
      <c r="C447" s="170">
        <v>92</v>
      </c>
      <c r="D447" s="170" t="s">
        <v>137</v>
      </c>
      <c r="E447" s="171" t="s">
        <v>649</v>
      </c>
      <c r="F447" s="172" t="s">
        <v>650</v>
      </c>
      <c r="G447" s="173" t="s">
        <v>177</v>
      </c>
      <c r="H447" s="174">
        <v>1.2150000000000001</v>
      </c>
      <c r="I447" s="175"/>
      <c r="J447" s="176">
        <f>ROUND(I447*H447,0)</f>
        <v>0</v>
      </c>
      <c r="K447" s="172" t="s">
        <v>141</v>
      </c>
      <c r="L447" s="40"/>
      <c r="M447" s="177" t="s">
        <v>21</v>
      </c>
      <c r="N447" s="178" t="s">
        <v>50</v>
      </c>
      <c r="O447" s="65"/>
      <c r="P447" s="179">
        <f>O447*H447</f>
        <v>0</v>
      </c>
      <c r="Q447" s="179">
        <v>0</v>
      </c>
      <c r="R447" s="179">
        <f>Q447*H447</f>
        <v>0</v>
      </c>
      <c r="S447" s="179">
        <v>0</v>
      </c>
      <c r="T447" s="180">
        <f>S447*H447</f>
        <v>0</v>
      </c>
      <c r="U447" s="35"/>
      <c r="V447" s="35"/>
      <c r="W447" s="35"/>
      <c r="X447" s="35"/>
      <c r="Y447" s="35"/>
      <c r="Z447" s="35"/>
      <c r="AA447" s="35"/>
      <c r="AB447" s="35"/>
      <c r="AC447" s="35"/>
      <c r="AD447" s="35"/>
      <c r="AE447" s="35"/>
      <c r="AR447" s="181" t="s">
        <v>229</v>
      </c>
      <c r="AT447" s="181" t="s">
        <v>137</v>
      </c>
      <c r="AU447" s="181" t="s">
        <v>143</v>
      </c>
      <c r="AY447" s="18" t="s">
        <v>135</v>
      </c>
      <c r="BE447" s="182">
        <f>IF(N447="základní",J447,0)</f>
        <v>0</v>
      </c>
      <c r="BF447" s="182">
        <f>IF(N447="snížená",J447,0)</f>
        <v>0</v>
      </c>
      <c r="BG447" s="182">
        <f>IF(N447="zákl. přenesená",J447,0)</f>
        <v>0</v>
      </c>
      <c r="BH447" s="182">
        <f>IF(N447="sníž. přenesená",J447,0)</f>
        <v>0</v>
      </c>
      <c r="BI447" s="182">
        <f>IF(N447="nulová",J447,0)</f>
        <v>0</v>
      </c>
      <c r="BJ447" s="18" t="s">
        <v>143</v>
      </c>
      <c r="BK447" s="182">
        <f>ROUND(I447*H447,0)</f>
        <v>0</v>
      </c>
      <c r="BL447" s="18" t="s">
        <v>229</v>
      </c>
      <c r="BM447" s="181" t="s">
        <v>651</v>
      </c>
    </row>
    <row r="448" spans="1:65" s="2" customFormat="1" ht="126.75">
      <c r="A448" s="35"/>
      <c r="B448" s="36"/>
      <c r="C448" s="37"/>
      <c r="D448" s="183" t="s">
        <v>145</v>
      </c>
      <c r="E448" s="37"/>
      <c r="F448" s="184" t="s">
        <v>652</v>
      </c>
      <c r="G448" s="37"/>
      <c r="H448" s="37"/>
      <c r="I448" s="185"/>
      <c r="J448" s="37"/>
      <c r="K448" s="37"/>
      <c r="L448" s="40"/>
      <c r="M448" s="186"/>
      <c r="N448" s="187"/>
      <c r="O448" s="65"/>
      <c r="P448" s="65"/>
      <c r="Q448" s="65"/>
      <c r="R448" s="65"/>
      <c r="S448" s="65"/>
      <c r="T448" s="66"/>
      <c r="U448" s="35"/>
      <c r="V448" s="35"/>
      <c r="W448" s="35"/>
      <c r="X448" s="35"/>
      <c r="Y448" s="35"/>
      <c r="Z448" s="35"/>
      <c r="AA448" s="35"/>
      <c r="AB448" s="35"/>
      <c r="AC448" s="35"/>
      <c r="AD448" s="35"/>
      <c r="AE448" s="35"/>
      <c r="AT448" s="18" t="s">
        <v>145</v>
      </c>
      <c r="AU448" s="18" t="s">
        <v>143</v>
      </c>
    </row>
    <row r="449" spans="1:65" s="12" customFormat="1" ht="22.9" customHeight="1">
      <c r="B449" s="154"/>
      <c r="C449" s="155"/>
      <c r="D449" s="156" t="s">
        <v>77</v>
      </c>
      <c r="E449" s="168" t="s">
        <v>653</v>
      </c>
      <c r="F449" s="168" t="s">
        <v>654</v>
      </c>
      <c r="G449" s="155"/>
      <c r="H449" s="155"/>
      <c r="I449" s="158"/>
      <c r="J449" s="169">
        <f>BK449</f>
        <v>0</v>
      </c>
      <c r="K449" s="155"/>
      <c r="L449" s="160"/>
      <c r="M449" s="161"/>
      <c r="N449" s="162"/>
      <c r="O449" s="162"/>
      <c r="P449" s="163">
        <f>SUM(P450:P458)</f>
        <v>0</v>
      </c>
      <c r="Q449" s="162"/>
      <c r="R449" s="163">
        <f>SUM(R450:R458)</f>
        <v>0</v>
      </c>
      <c r="S449" s="162"/>
      <c r="T449" s="164">
        <f>SUM(T450:T458)</f>
        <v>2.1700000000000001E-2</v>
      </c>
      <c r="AR449" s="165" t="s">
        <v>143</v>
      </c>
      <c r="AT449" s="166" t="s">
        <v>77</v>
      </c>
      <c r="AU449" s="166" t="s">
        <v>8</v>
      </c>
      <c r="AY449" s="165" t="s">
        <v>135</v>
      </c>
      <c r="BK449" s="167">
        <f>SUM(BK450:BK458)</f>
        <v>0</v>
      </c>
    </row>
    <row r="450" spans="1:65" s="2" customFormat="1" ht="24.2" customHeight="1">
      <c r="A450" s="35"/>
      <c r="B450" s="36"/>
      <c r="C450" s="170">
        <v>93</v>
      </c>
      <c r="D450" s="170" t="s">
        <v>137</v>
      </c>
      <c r="E450" s="171" t="s">
        <v>655</v>
      </c>
      <c r="F450" s="172" t="s">
        <v>656</v>
      </c>
      <c r="G450" s="173" t="s">
        <v>285</v>
      </c>
      <c r="H450" s="174">
        <v>35</v>
      </c>
      <c r="I450" s="175"/>
      <c r="J450" s="176">
        <f>ROUND(I450*H450,0)</f>
        <v>0</v>
      </c>
      <c r="K450" s="172" t="s">
        <v>141</v>
      </c>
      <c r="L450" s="40"/>
      <c r="M450" s="177" t="s">
        <v>21</v>
      </c>
      <c r="N450" s="178" t="s">
        <v>50</v>
      </c>
      <c r="O450" s="65"/>
      <c r="P450" s="179">
        <f>O450*H450</f>
        <v>0</v>
      </c>
      <c r="Q450" s="179">
        <v>0</v>
      </c>
      <c r="R450" s="179">
        <f>Q450*H450</f>
        <v>0</v>
      </c>
      <c r="S450" s="179">
        <v>0</v>
      </c>
      <c r="T450" s="180">
        <f>S450*H450</f>
        <v>0</v>
      </c>
      <c r="U450" s="35"/>
      <c r="V450" s="35"/>
      <c r="W450" s="35"/>
      <c r="X450" s="35"/>
      <c r="Y450" s="35"/>
      <c r="Z450" s="35"/>
      <c r="AA450" s="35"/>
      <c r="AB450" s="35"/>
      <c r="AC450" s="35"/>
      <c r="AD450" s="35"/>
      <c r="AE450" s="35"/>
      <c r="AR450" s="181" t="s">
        <v>229</v>
      </c>
      <c r="AT450" s="181" t="s">
        <v>137</v>
      </c>
      <c r="AU450" s="181" t="s">
        <v>143</v>
      </c>
      <c r="AY450" s="18" t="s">
        <v>135</v>
      </c>
      <c r="BE450" s="182">
        <f>IF(N450="základní",J450,0)</f>
        <v>0</v>
      </c>
      <c r="BF450" s="182">
        <f>IF(N450="snížená",J450,0)</f>
        <v>0</v>
      </c>
      <c r="BG450" s="182">
        <f>IF(N450="zákl. přenesená",J450,0)</f>
        <v>0</v>
      </c>
      <c r="BH450" s="182">
        <f>IF(N450="sníž. přenesená",J450,0)</f>
        <v>0</v>
      </c>
      <c r="BI450" s="182">
        <f>IF(N450="nulová",J450,0)</f>
        <v>0</v>
      </c>
      <c r="BJ450" s="18" t="s">
        <v>143</v>
      </c>
      <c r="BK450" s="182">
        <f>ROUND(I450*H450,0)</f>
        <v>0</v>
      </c>
      <c r="BL450" s="18" t="s">
        <v>229</v>
      </c>
      <c r="BM450" s="181" t="s">
        <v>657</v>
      </c>
    </row>
    <row r="451" spans="1:65" s="2" customFormat="1" ht="29.25">
      <c r="A451" s="35"/>
      <c r="B451" s="36"/>
      <c r="C451" s="37"/>
      <c r="D451" s="183" t="s">
        <v>145</v>
      </c>
      <c r="E451" s="37"/>
      <c r="F451" s="184" t="s">
        <v>658</v>
      </c>
      <c r="G451" s="37"/>
      <c r="H451" s="37"/>
      <c r="I451" s="185"/>
      <c r="J451" s="37"/>
      <c r="K451" s="37"/>
      <c r="L451" s="40"/>
      <c r="M451" s="186"/>
      <c r="N451" s="187"/>
      <c r="O451" s="65"/>
      <c r="P451" s="65"/>
      <c r="Q451" s="65"/>
      <c r="R451" s="65"/>
      <c r="S451" s="65"/>
      <c r="T451" s="66"/>
      <c r="U451" s="35"/>
      <c r="V451" s="35"/>
      <c r="W451" s="35"/>
      <c r="X451" s="35"/>
      <c r="Y451" s="35"/>
      <c r="Z451" s="35"/>
      <c r="AA451" s="35"/>
      <c r="AB451" s="35"/>
      <c r="AC451" s="35"/>
      <c r="AD451" s="35"/>
      <c r="AE451" s="35"/>
      <c r="AT451" s="18" t="s">
        <v>145</v>
      </c>
      <c r="AU451" s="18" t="s">
        <v>143</v>
      </c>
    </row>
    <row r="452" spans="1:65" s="13" customFormat="1">
      <c r="B452" s="188"/>
      <c r="C452" s="189"/>
      <c r="D452" s="183" t="s">
        <v>147</v>
      </c>
      <c r="E452" s="190" t="s">
        <v>21</v>
      </c>
      <c r="F452" s="191" t="s">
        <v>659</v>
      </c>
      <c r="G452" s="189"/>
      <c r="H452" s="190" t="s">
        <v>21</v>
      </c>
      <c r="I452" s="192"/>
      <c r="J452" s="189"/>
      <c r="K452" s="189"/>
      <c r="L452" s="193"/>
      <c r="M452" s="194"/>
      <c r="N452" s="195"/>
      <c r="O452" s="195"/>
      <c r="P452" s="195"/>
      <c r="Q452" s="195"/>
      <c r="R452" s="195"/>
      <c r="S452" s="195"/>
      <c r="T452" s="196"/>
      <c r="AT452" s="197" t="s">
        <v>147</v>
      </c>
      <c r="AU452" s="197" t="s">
        <v>143</v>
      </c>
      <c r="AV452" s="13" t="s">
        <v>8</v>
      </c>
      <c r="AW452" s="13" t="s">
        <v>38</v>
      </c>
      <c r="AX452" s="13" t="s">
        <v>78</v>
      </c>
      <c r="AY452" s="197" t="s">
        <v>135</v>
      </c>
    </row>
    <row r="453" spans="1:65" s="14" customFormat="1">
      <c r="B453" s="198"/>
      <c r="C453" s="199"/>
      <c r="D453" s="183" t="s">
        <v>147</v>
      </c>
      <c r="E453" s="200" t="s">
        <v>21</v>
      </c>
      <c r="F453" s="201" t="s">
        <v>660</v>
      </c>
      <c r="G453" s="199"/>
      <c r="H453" s="202">
        <v>35</v>
      </c>
      <c r="I453" s="203"/>
      <c r="J453" s="199"/>
      <c r="K453" s="199"/>
      <c r="L453" s="204"/>
      <c r="M453" s="205"/>
      <c r="N453" s="206"/>
      <c r="O453" s="206"/>
      <c r="P453" s="206"/>
      <c r="Q453" s="206"/>
      <c r="R453" s="206"/>
      <c r="S453" s="206"/>
      <c r="T453" s="207"/>
      <c r="AT453" s="208" t="s">
        <v>147</v>
      </c>
      <c r="AU453" s="208" t="s">
        <v>143</v>
      </c>
      <c r="AV453" s="14" t="s">
        <v>143</v>
      </c>
      <c r="AW453" s="14" t="s">
        <v>38</v>
      </c>
      <c r="AX453" s="14" t="s">
        <v>78</v>
      </c>
      <c r="AY453" s="208" t="s">
        <v>135</v>
      </c>
    </row>
    <row r="454" spans="1:65" s="15" customFormat="1">
      <c r="B454" s="209"/>
      <c r="C454" s="210"/>
      <c r="D454" s="183" t="s">
        <v>147</v>
      </c>
      <c r="E454" s="211" t="s">
        <v>21</v>
      </c>
      <c r="F454" s="212" t="s">
        <v>151</v>
      </c>
      <c r="G454" s="210"/>
      <c r="H454" s="213">
        <v>35</v>
      </c>
      <c r="I454" s="214"/>
      <c r="J454" s="210"/>
      <c r="K454" s="210"/>
      <c r="L454" s="215"/>
      <c r="M454" s="216"/>
      <c r="N454" s="217"/>
      <c r="O454" s="217"/>
      <c r="P454" s="217"/>
      <c r="Q454" s="217"/>
      <c r="R454" s="217"/>
      <c r="S454" s="217"/>
      <c r="T454" s="218"/>
      <c r="AT454" s="219" t="s">
        <v>147</v>
      </c>
      <c r="AU454" s="219" t="s">
        <v>143</v>
      </c>
      <c r="AV454" s="15" t="s">
        <v>142</v>
      </c>
      <c r="AW454" s="15" t="s">
        <v>38</v>
      </c>
      <c r="AX454" s="15" t="s">
        <v>8</v>
      </c>
      <c r="AY454" s="219" t="s">
        <v>135</v>
      </c>
    </row>
    <row r="455" spans="1:65" s="2" customFormat="1" ht="37.9" customHeight="1">
      <c r="A455" s="35"/>
      <c r="B455" s="36"/>
      <c r="C455" s="170">
        <v>94</v>
      </c>
      <c r="D455" s="170" t="s">
        <v>137</v>
      </c>
      <c r="E455" s="171" t="s">
        <v>661</v>
      </c>
      <c r="F455" s="172" t="s">
        <v>662</v>
      </c>
      <c r="G455" s="173" t="s">
        <v>285</v>
      </c>
      <c r="H455" s="174">
        <v>35</v>
      </c>
      <c r="I455" s="175"/>
      <c r="J455" s="176">
        <f>ROUND(I455*H455,0)</f>
        <v>0</v>
      </c>
      <c r="K455" s="172" t="s">
        <v>141</v>
      </c>
      <c r="L455" s="40"/>
      <c r="M455" s="177" t="s">
        <v>21</v>
      </c>
      <c r="N455" s="178" t="s">
        <v>50</v>
      </c>
      <c r="O455" s="65"/>
      <c r="P455" s="179">
        <f>O455*H455</f>
        <v>0</v>
      </c>
      <c r="Q455" s="179">
        <v>0</v>
      </c>
      <c r="R455" s="179">
        <f>Q455*H455</f>
        <v>0</v>
      </c>
      <c r="S455" s="179">
        <v>6.2E-4</v>
      </c>
      <c r="T455" s="180">
        <f>S455*H455</f>
        <v>2.1700000000000001E-2</v>
      </c>
      <c r="U455" s="35"/>
      <c r="V455" s="35"/>
      <c r="W455" s="35"/>
      <c r="X455" s="35"/>
      <c r="Y455" s="35"/>
      <c r="Z455" s="35"/>
      <c r="AA455" s="35"/>
      <c r="AB455" s="35"/>
      <c r="AC455" s="35"/>
      <c r="AD455" s="35"/>
      <c r="AE455" s="35"/>
      <c r="AR455" s="181" t="s">
        <v>229</v>
      </c>
      <c r="AT455" s="181" t="s">
        <v>137</v>
      </c>
      <c r="AU455" s="181" t="s">
        <v>143</v>
      </c>
      <c r="AY455" s="18" t="s">
        <v>135</v>
      </c>
      <c r="BE455" s="182">
        <f>IF(N455="základní",J455,0)</f>
        <v>0</v>
      </c>
      <c r="BF455" s="182">
        <f>IF(N455="snížená",J455,0)</f>
        <v>0</v>
      </c>
      <c r="BG455" s="182">
        <f>IF(N455="zákl. přenesená",J455,0)</f>
        <v>0</v>
      </c>
      <c r="BH455" s="182">
        <f>IF(N455="sníž. přenesená",J455,0)</f>
        <v>0</v>
      </c>
      <c r="BI455" s="182">
        <f>IF(N455="nulová",J455,0)</f>
        <v>0</v>
      </c>
      <c r="BJ455" s="18" t="s">
        <v>143</v>
      </c>
      <c r="BK455" s="182">
        <f>ROUND(I455*H455,0)</f>
        <v>0</v>
      </c>
      <c r="BL455" s="18" t="s">
        <v>229</v>
      </c>
      <c r="BM455" s="181" t="s">
        <v>663</v>
      </c>
    </row>
    <row r="456" spans="1:65" s="13" customFormat="1" ht="22.5">
      <c r="B456" s="188"/>
      <c r="C456" s="189"/>
      <c r="D456" s="183" t="s">
        <v>147</v>
      </c>
      <c r="E456" s="190" t="s">
        <v>21</v>
      </c>
      <c r="F456" s="191" t="s">
        <v>664</v>
      </c>
      <c r="G456" s="189"/>
      <c r="H456" s="190" t="s">
        <v>21</v>
      </c>
      <c r="I456" s="192"/>
      <c r="J456" s="189"/>
      <c r="K456" s="189"/>
      <c r="L456" s="193"/>
      <c r="M456" s="194"/>
      <c r="N456" s="195"/>
      <c r="O456" s="195"/>
      <c r="P456" s="195"/>
      <c r="Q456" s="195"/>
      <c r="R456" s="195"/>
      <c r="S456" s="195"/>
      <c r="T456" s="196"/>
      <c r="AT456" s="197" t="s">
        <v>147</v>
      </c>
      <c r="AU456" s="197" t="s">
        <v>143</v>
      </c>
      <c r="AV456" s="13" t="s">
        <v>8</v>
      </c>
      <c r="AW456" s="13" t="s">
        <v>38</v>
      </c>
      <c r="AX456" s="13" t="s">
        <v>78</v>
      </c>
      <c r="AY456" s="197" t="s">
        <v>135</v>
      </c>
    </row>
    <row r="457" spans="1:65" s="14" customFormat="1">
      <c r="B457" s="198"/>
      <c r="C457" s="199"/>
      <c r="D457" s="183" t="s">
        <v>147</v>
      </c>
      <c r="E457" s="200" t="s">
        <v>21</v>
      </c>
      <c r="F457" s="201" t="s">
        <v>660</v>
      </c>
      <c r="G457" s="199"/>
      <c r="H457" s="202">
        <v>35</v>
      </c>
      <c r="I457" s="203"/>
      <c r="J457" s="199"/>
      <c r="K457" s="199"/>
      <c r="L457" s="204"/>
      <c r="M457" s="205"/>
      <c r="N457" s="206"/>
      <c r="O457" s="206"/>
      <c r="P457" s="206"/>
      <c r="Q457" s="206"/>
      <c r="R457" s="206"/>
      <c r="S457" s="206"/>
      <c r="T457" s="207"/>
      <c r="AT457" s="208" t="s">
        <v>147</v>
      </c>
      <c r="AU457" s="208" t="s">
        <v>143</v>
      </c>
      <c r="AV457" s="14" t="s">
        <v>143</v>
      </c>
      <c r="AW457" s="14" t="s">
        <v>38</v>
      </c>
      <c r="AX457" s="14" t="s">
        <v>78</v>
      </c>
      <c r="AY457" s="208" t="s">
        <v>135</v>
      </c>
    </row>
    <row r="458" spans="1:65" s="15" customFormat="1">
      <c r="B458" s="209"/>
      <c r="C458" s="210"/>
      <c r="D458" s="183" t="s">
        <v>147</v>
      </c>
      <c r="E458" s="211" t="s">
        <v>21</v>
      </c>
      <c r="F458" s="212" t="s">
        <v>151</v>
      </c>
      <c r="G458" s="210"/>
      <c r="H458" s="213">
        <v>35</v>
      </c>
      <c r="I458" s="214"/>
      <c r="J458" s="210"/>
      <c r="K458" s="210"/>
      <c r="L458" s="215"/>
      <c r="M458" s="216"/>
      <c r="N458" s="217"/>
      <c r="O458" s="217"/>
      <c r="P458" s="217"/>
      <c r="Q458" s="217"/>
      <c r="R458" s="217"/>
      <c r="S458" s="217"/>
      <c r="T458" s="218"/>
      <c r="AT458" s="219" t="s">
        <v>147</v>
      </c>
      <c r="AU458" s="219" t="s">
        <v>143</v>
      </c>
      <c r="AV458" s="15" t="s">
        <v>142</v>
      </c>
      <c r="AW458" s="15" t="s">
        <v>38</v>
      </c>
      <c r="AX458" s="15" t="s">
        <v>8</v>
      </c>
      <c r="AY458" s="219" t="s">
        <v>135</v>
      </c>
    </row>
    <row r="459" spans="1:65" s="12" customFormat="1" ht="22.9" customHeight="1">
      <c r="B459" s="154"/>
      <c r="C459" s="155"/>
      <c r="D459" s="156" t="s">
        <v>77</v>
      </c>
      <c r="E459" s="168" t="s">
        <v>665</v>
      </c>
      <c r="F459" s="168" t="s">
        <v>666</v>
      </c>
      <c r="G459" s="155"/>
      <c r="H459" s="155"/>
      <c r="I459" s="158"/>
      <c r="J459" s="169">
        <f>BK459</f>
        <v>0</v>
      </c>
      <c r="K459" s="155"/>
      <c r="L459" s="160"/>
      <c r="M459" s="161"/>
      <c r="N459" s="162"/>
      <c r="O459" s="162"/>
      <c r="P459" s="163">
        <f>SUM(P460:P463)</f>
        <v>0</v>
      </c>
      <c r="Q459" s="162"/>
      <c r="R459" s="163">
        <f>SUM(R460:R463)</f>
        <v>0</v>
      </c>
      <c r="S459" s="162"/>
      <c r="T459" s="164">
        <f>SUM(T460:T463)</f>
        <v>0</v>
      </c>
      <c r="AR459" s="165" t="s">
        <v>143</v>
      </c>
      <c r="AT459" s="166" t="s">
        <v>77</v>
      </c>
      <c r="AU459" s="166" t="s">
        <v>8</v>
      </c>
      <c r="AY459" s="165" t="s">
        <v>135</v>
      </c>
      <c r="BK459" s="167">
        <f>SUM(BK460:BK463)</f>
        <v>0</v>
      </c>
    </row>
    <row r="460" spans="1:65" s="2" customFormat="1" ht="24.2" customHeight="1">
      <c r="A460" s="35"/>
      <c r="B460" s="36"/>
      <c r="C460" s="170"/>
      <c r="D460" s="170" t="s">
        <v>137</v>
      </c>
      <c r="E460" s="171" t="s">
        <v>42</v>
      </c>
      <c r="F460" s="172" t="s">
        <v>667</v>
      </c>
      <c r="G460" s="173" t="s">
        <v>21</v>
      </c>
      <c r="H460" s="174"/>
      <c r="I460" s="314"/>
      <c r="J460" s="176"/>
      <c r="K460" s="172" t="s">
        <v>21</v>
      </c>
      <c r="L460" s="40"/>
      <c r="M460" s="177" t="s">
        <v>21</v>
      </c>
      <c r="N460" s="178" t="s">
        <v>50</v>
      </c>
      <c r="O460" s="65"/>
      <c r="P460" s="179">
        <f>O460*H460</f>
        <v>0</v>
      </c>
      <c r="Q460" s="179">
        <v>0</v>
      </c>
      <c r="R460" s="179">
        <f>Q460*H460</f>
        <v>0</v>
      </c>
      <c r="S460" s="179">
        <v>0</v>
      </c>
      <c r="T460" s="180">
        <f>S460*H460</f>
        <v>0</v>
      </c>
      <c r="U460" s="35"/>
      <c r="V460" s="35"/>
      <c r="W460" s="35"/>
      <c r="X460" s="35"/>
      <c r="Y460" s="35"/>
      <c r="Z460" s="35"/>
      <c r="AA460" s="35"/>
      <c r="AB460" s="35"/>
      <c r="AC460" s="35"/>
      <c r="AD460" s="35"/>
      <c r="AE460" s="35"/>
      <c r="AR460" s="181" t="s">
        <v>229</v>
      </c>
      <c r="AT460" s="181" t="s">
        <v>137</v>
      </c>
      <c r="AU460" s="181" t="s">
        <v>143</v>
      </c>
      <c r="AY460" s="18" t="s">
        <v>135</v>
      </c>
      <c r="BE460" s="182">
        <f>IF(N460="základní",J460,0)</f>
        <v>0</v>
      </c>
      <c r="BF460" s="182">
        <f>IF(N460="snížená",J460,0)</f>
        <v>0</v>
      </c>
      <c r="BG460" s="182">
        <f>IF(N460="zákl. přenesená",J460,0)</f>
        <v>0</v>
      </c>
      <c r="BH460" s="182">
        <f>IF(N460="sníž. přenesená",J460,0)</f>
        <v>0</v>
      </c>
      <c r="BI460" s="182">
        <f>IF(N460="nulová",J460,0)</f>
        <v>0</v>
      </c>
      <c r="BJ460" s="18" t="s">
        <v>143</v>
      </c>
      <c r="BK460" s="182">
        <f>ROUND(I460*H460,0)</f>
        <v>0</v>
      </c>
      <c r="BL460" s="18" t="s">
        <v>229</v>
      </c>
      <c r="BM460" s="181" t="s">
        <v>668</v>
      </c>
    </row>
    <row r="461" spans="1:65" s="2" customFormat="1" ht="14.45" customHeight="1">
      <c r="A461" s="35"/>
      <c r="B461" s="36"/>
      <c r="C461" s="170">
        <v>95</v>
      </c>
      <c r="D461" s="170" t="s">
        <v>137</v>
      </c>
      <c r="E461" s="171" t="s">
        <v>669</v>
      </c>
      <c r="F461" s="172" t="s">
        <v>670</v>
      </c>
      <c r="G461" s="173" t="s">
        <v>498</v>
      </c>
      <c r="H461" s="174">
        <v>1</v>
      </c>
      <c r="I461" s="175"/>
      <c r="J461" s="176">
        <f>ROUND(I461*H461,0)</f>
        <v>0</v>
      </c>
      <c r="K461" s="172" t="s">
        <v>21</v>
      </c>
      <c r="L461" s="40"/>
      <c r="M461" s="177" t="s">
        <v>21</v>
      </c>
      <c r="N461" s="178" t="s">
        <v>50</v>
      </c>
      <c r="O461" s="65"/>
      <c r="P461" s="179">
        <f>O461*H461</f>
        <v>0</v>
      </c>
      <c r="Q461" s="179">
        <v>0</v>
      </c>
      <c r="R461" s="179">
        <f>Q461*H461</f>
        <v>0</v>
      </c>
      <c r="S461" s="179">
        <v>0</v>
      </c>
      <c r="T461" s="180">
        <f>S461*H461</f>
        <v>0</v>
      </c>
      <c r="U461" s="35"/>
      <c r="V461" s="35"/>
      <c r="W461" s="35"/>
      <c r="X461" s="35"/>
      <c r="Y461" s="35"/>
      <c r="Z461" s="35"/>
      <c r="AA461" s="35"/>
      <c r="AB461" s="35"/>
      <c r="AC461" s="35"/>
      <c r="AD461" s="35"/>
      <c r="AE461" s="35"/>
      <c r="AR461" s="181" t="s">
        <v>229</v>
      </c>
      <c r="AT461" s="181" t="s">
        <v>137</v>
      </c>
      <c r="AU461" s="181" t="s">
        <v>143</v>
      </c>
      <c r="AY461" s="18" t="s">
        <v>135</v>
      </c>
      <c r="BE461" s="182">
        <f>IF(N461="základní",J461,0)</f>
        <v>0</v>
      </c>
      <c r="BF461" s="182">
        <f>IF(N461="snížená",J461,0)</f>
        <v>0</v>
      </c>
      <c r="BG461" s="182">
        <f>IF(N461="zákl. přenesená",J461,0)</f>
        <v>0</v>
      </c>
      <c r="BH461" s="182">
        <f>IF(N461="sníž. přenesená",J461,0)</f>
        <v>0</v>
      </c>
      <c r="BI461" s="182">
        <f>IF(N461="nulová",J461,0)</f>
        <v>0</v>
      </c>
      <c r="BJ461" s="18" t="s">
        <v>143</v>
      </c>
      <c r="BK461" s="182">
        <f>ROUND(I461*H461,0)</f>
        <v>0</v>
      </c>
      <c r="BL461" s="18" t="s">
        <v>229</v>
      </c>
      <c r="BM461" s="181" t="s">
        <v>671</v>
      </c>
    </row>
    <row r="462" spans="1:65" s="2" customFormat="1" ht="24.2" customHeight="1">
      <c r="A462" s="35"/>
      <c r="B462" s="36"/>
      <c r="C462" s="170">
        <v>96</v>
      </c>
      <c r="D462" s="170" t="s">
        <v>137</v>
      </c>
      <c r="E462" s="171" t="s">
        <v>672</v>
      </c>
      <c r="F462" s="172" t="s">
        <v>673</v>
      </c>
      <c r="G462" s="173" t="s">
        <v>498</v>
      </c>
      <c r="H462" s="174">
        <v>8</v>
      </c>
      <c r="I462" s="175"/>
      <c r="J462" s="176">
        <f>ROUND(I462*H462,0)</f>
        <v>0</v>
      </c>
      <c r="K462" s="172" t="s">
        <v>21</v>
      </c>
      <c r="L462" s="40"/>
      <c r="M462" s="177" t="s">
        <v>21</v>
      </c>
      <c r="N462" s="178" t="s">
        <v>50</v>
      </c>
      <c r="O462" s="65"/>
      <c r="P462" s="179">
        <f>O462*H462</f>
        <v>0</v>
      </c>
      <c r="Q462" s="179">
        <v>0</v>
      </c>
      <c r="R462" s="179">
        <f>Q462*H462</f>
        <v>0</v>
      </c>
      <c r="S462" s="179">
        <v>0</v>
      </c>
      <c r="T462" s="180">
        <f>S462*H462</f>
        <v>0</v>
      </c>
      <c r="U462" s="35"/>
      <c r="V462" s="35"/>
      <c r="W462" s="35"/>
      <c r="X462" s="35"/>
      <c r="Y462" s="35"/>
      <c r="Z462" s="35"/>
      <c r="AA462" s="35"/>
      <c r="AB462" s="35"/>
      <c r="AC462" s="35"/>
      <c r="AD462" s="35"/>
      <c r="AE462" s="35"/>
      <c r="AR462" s="181" t="s">
        <v>229</v>
      </c>
      <c r="AT462" s="181" t="s">
        <v>137</v>
      </c>
      <c r="AU462" s="181" t="s">
        <v>143</v>
      </c>
      <c r="AY462" s="18" t="s">
        <v>135</v>
      </c>
      <c r="BE462" s="182">
        <f>IF(N462="základní",J462,0)</f>
        <v>0</v>
      </c>
      <c r="BF462" s="182">
        <f>IF(N462="snížená",J462,0)</f>
        <v>0</v>
      </c>
      <c r="BG462" s="182">
        <f>IF(N462="zákl. přenesená",J462,0)</f>
        <v>0</v>
      </c>
      <c r="BH462" s="182">
        <f>IF(N462="sníž. přenesená",J462,0)</f>
        <v>0</v>
      </c>
      <c r="BI462" s="182">
        <f>IF(N462="nulová",J462,0)</f>
        <v>0</v>
      </c>
      <c r="BJ462" s="18" t="s">
        <v>143</v>
      </c>
      <c r="BK462" s="182">
        <f>ROUND(I462*H462,0)</f>
        <v>0</v>
      </c>
      <c r="BL462" s="18" t="s">
        <v>229</v>
      </c>
      <c r="BM462" s="181" t="s">
        <v>674</v>
      </c>
    </row>
    <row r="463" spans="1:65" s="2" customFormat="1" ht="24.2" customHeight="1">
      <c r="A463" s="35"/>
      <c r="B463" s="36"/>
      <c r="C463" s="170">
        <v>97</v>
      </c>
      <c r="D463" s="170" t="s">
        <v>137</v>
      </c>
      <c r="E463" s="171" t="s">
        <v>675</v>
      </c>
      <c r="F463" s="172" t="s">
        <v>673</v>
      </c>
      <c r="G463" s="173" t="s">
        <v>498</v>
      </c>
      <c r="H463" s="174">
        <v>7</v>
      </c>
      <c r="I463" s="175"/>
      <c r="J463" s="176">
        <f>ROUND(I463*H463,0)</f>
        <v>0</v>
      </c>
      <c r="K463" s="172" t="s">
        <v>21</v>
      </c>
      <c r="L463" s="40"/>
      <c r="M463" s="177" t="s">
        <v>21</v>
      </c>
      <c r="N463" s="178" t="s">
        <v>50</v>
      </c>
      <c r="O463" s="65"/>
      <c r="P463" s="179">
        <f>O463*H463</f>
        <v>0</v>
      </c>
      <c r="Q463" s="179">
        <v>0</v>
      </c>
      <c r="R463" s="179">
        <f>Q463*H463</f>
        <v>0</v>
      </c>
      <c r="S463" s="179">
        <v>0</v>
      </c>
      <c r="T463" s="180">
        <f>S463*H463</f>
        <v>0</v>
      </c>
      <c r="U463" s="35"/>
      <c r="V463" s="35"/>
      <c r="W463" s="35"/>
      <c r="X463" s="35"/>
      <c r="Y463" s="35"/>
      <c r="Z463" s="35"/>
      <c r="AA463" s="35"/>
      <c r="AB463" s="35"/>
      <c r="AC463" s="35"/>
      <c r="AD463" s="35"/>
      <c r="AE463" s="35"/>
      <c r="AR463" s="181" t="s">
        <v>229</v>
      </c>
      <c r="AT463" s="181" t="s">
        <v>137</v>
      </c>
      <c r="AU463" s="181" t="s">
        <v>143</v>
      </c>
      <c r="AY463" s="18" t="s">
        <v>135</v>
      </c>
      <c r="BE463" s="182">
        <f>IF(N463="základní",J463,0)</f>
        <v>0</v>
      </c>
      <c r="BF463" s="182">
        <f>IF(N463="snížená",J463,0)</f>
        <v>0</v>
      </c>
      <c r="BG463" s="182">
        <f>IF(N463="zákl. přenesená",J463,0)</f>
        <v>0</v>
      </c>
      <c r="BH463" s="182">
        <f>IF(N463="sníž. přenesená",J463,0)</f>
        <v>0</v>
      </c>
      <c r="BI463" s="182">
        <f>IF(N463="nulová",J463,0)</f>
        <v>0</v>
      </c>
      <c r="BJ463" s="18" t="s">
        <v>143</v>
      </c>
      <c r="BK463" s="182">
        <f>ROUND(I463*H463,0)</f>
        <v>0</v>
      </c>
      <c r="BL463" s="18" t="s">
        <v>229</v>
      </c>
      <c r="BM463" s="181" t="s">
        <v>676</v>
      </c>
    </row>
    <row r="464" spans="1:65" s="12" customFormat="1" ht="22.9" customHeight="1">
      <c r="B464" s="154"/>
      <c r="C464" s="155"/>
      <c r="D464" s="156" t="s">
        <v>77</v>
      </c>
      <c r="E464" s="168" t="s">
        <v>677</v>
      </c>
      <c r="F464" s="168" t="s">
        <v>678</v>
      </c>
      <c r="G464" s="155"/>
      <c r="H464" s="155"/>
      <c r="I464" s="158"/>
      <c r="J464" s="169">
        <f>BK464</f>
        <v>0</v>
      </c>
      <c r="K464" s="155"/>
      <c r="L464" s="160"/>
      <c r="M464" s="161"/>
      <c r="N464" s="162"/>
      <c r="O464" s="162"/>
      <c r="P464" s="163">
        <f>SUM(P465:P492)</f>
        <v>0</v>
      </c>
      <c r="Q464" s="162"/>
      <c r="R464" s="163">
        <f>SUM(R465:R492)</f>
        <v>2.9344049800000001</v>
      </c>
      <c r="S464" s="162"/>
      <c r="T464" s="164">
        <f>SUM(T465:T492)</f>
        <v>0</v>
      </c>
      <c r="AR464" s="165" t="s">
        <v>143</v>
      </c>
      <c r="AT464" s="166" t="s">
        <v>77</v>
      </c>
      <c r="AU464" s="166" t="s">
        <v>8</v>
      </c>
      <c r="AY464" s="165" t="s">
        <v>135</v>
      </c>
      <c r="BK464" s="167">
        <f>SUM(BK465:BK492)</f>
        <v>0</v>
      </c>
    </row>
    <row r="465" spans="1:65" s="2" customFormat="1" ht="37.9" customHeight="1">
      <c r="A465" s="35"/>
      <c r="B465" s="36"/>
      <c r="C465" s="170">
        <v>98</v>
      </c>
      <c r="D465" s="170" t="s">
        <v>137</v>
      </c>
      <c r="E465" s="171" t="s">
        <v>679</v>
      </c>
      <c r="F465" s="172" t="s">
        <v>680</v>
      </c>
      <c r="G465" s="173" t="s">
        <v>140</v>
      </c>
      <c r="H465" s="174">
        <v>2.4540000000000002</v>
      </c>
      <c r="I465" s="175"/>
      <c r="J465" s="176">
        <f>ROUND(I465*H465,0)</f>
        <v>0</v>
      </c>
      <c r="K465" s="172" t="s">
        <v>141</v>
      </c>
      <c r="L465" s="40"/>
      <c r="M465" s="177" t="s">
        <v>21</v>
      </c>
      <c r="N465" s="178" t="s">
        <v>50</v>
      </c>
      <c r="O465" s="65"/>
      <c r="P465" s="179">
        <f>O465*H465</f>
        <v>0</v>
      </c>
      <c r="Q465" s="179">
        <v>1.08E-3</v>
      </c>
      <c r="R465" s="179">
        <f>Q465*H465</f>
        <v>2.6503200000000003E-3</v>
      </c>
      <c r="S465" s="179">
        <v>0</v>
      </c>
      <c r="T465" s="180">
        <f>S465*H465</f>
        <v>0</v>
      </c>
      <c r="U465" s="35"/>
      <c r="V465" s="35"/>
      <c r="W465" s="35"/>
      <c r="X465" s="35"/>
      <c r="Y465" s="35"/>
      <c r="Z465" s="35"/>
      <c r="AA465" s="35"/>
      <c r="AB465" s="35"/>
      <c r="AC465" s="35"/>
      <c r="AD465" s="35"/>
      <c r="AE465" s="35"/>
      <c r="AR465" s="181" t="s">
        <v>229</v>
      </c>
      <c r="AT465" s="181" t="s">
        <v>137</v>
      </c>
      <c r="AU465" s="181" t="s">
        <v>143</v>
      </c>
      <c r="AY465" s="18" t="s">
        <v>135</v>
      </c>
      <c r="BE465" s="182">
        <f>IF(N465="základní",J465,0)</f>
        <v>0</v>
      </c>
      <c r="BF465" s="182">
        <f>IF(N465="snížená",J465,0)</f>
        <v>0</v>
      </c>
      <c r="BG465" s="182">
        <f>IF(N465="zákl. přenesená",J465,0)</f>
        <v>0</v>
      </c>
      <c r="BH465" s="182">
        <f>IF(N465="sníž. přenesená",J465,0)</f>
        <v>0</v>
      </c>
      <c r="BI465" s="182">
        <f>IF(N465="nulová",J465,0)</f>
        <v>0</v>
      </c>
      <c r="BJ465" s="18" t="s">
        <v>143</v>
      </c>
      <c r="BK465" s="182">
        <f>ROUND(I465*H465,0)</f>
        <v>0</v>
      </c>
      <c r="BL465" s="18" t="s">
        <v>229</v>
      </c>
      <c r="BM465" s="181" t="s">
        <v>681</v>
      </c>
    </row>
    <row r="466" spans="1:65" s="2" customFormat="1" ht="146.25">
      <c r="A466" s="35"/>
      <c r="B466" s="36"/>
      <c r="C466" s="37"/>
      <c r="D466" s="183" t="s">
        <v>145</v>
      </c>
      <c r="E466" s="37"/>
      <c r="F466" s="184" t="s">
        <v>682</v>
      </c>
      <c r="G466" s="37"/>
      <c r="H466" s="37"/>
      <c r="I466" s="185"/>
      <c r="J466" s="37"/>
      <c r="K466" s="37"/>
      <c r="L466" s="40"/>
      <c r="M466" s="186"/>
      <c r="N466" s="187"/>
      <c r="O466" s="65"/>
      <c r="P466" s="65"/>
      <c r="Q466" s="65"/>
      <c r="R466" s="65"/>
      <c r="S466" s="65"/>
      <c r="T466" s="66"/>
      <c r="U466" s="35"/>
      <c r="V466" s="35"/>
      <c r="W466" s="35"/>
      <c r="X466" s="35"/>
      <c r="Y466" s="35"/>
      <c r="Z466" s="35"/>
      <c r="AA466" s="35"/>
      <c r="AB466" s="35"/>
      <c r="AC466" s="35"/>
      <c r="AD466" s="35"/>
      <c r="AE466" s="35"/>
      <c r="AT466" s="18" t="s">
        <v>145</v>
      </c>
      <c r="AU466" s="18" t="s">
        <v>143</v>
      </c>
    </row>
    <row r="467" spans="1:65" s="2" customFormat="1" ht="37.9" customHeight="1">
      <c r="A467" s="35"/>
      <c r="B467" s="36"/>
      <c r="C467" s="170">
        <v>99</v>
      </c>
      <c r="D467" s="170" t="s">
        <v>137</v>
      </c>
      <c r="E467" s="171" t="s">
        <v>683</v>
      </c>
      <c r="F467" s="172" t="s">
        <v>684</v>
      </c>
      <c r="G467" s="173" t="s">
        <v>195</v>
      </c>
      <c r="H467" s="174">
        <v>98.817999999999998</v>
      </c>
      <c r="I467" s="175"/>
      <c r="J467" s="176">
        <f>ROUND(I467*H467,0)</f>
        <v>0</v>
      </c>
      <c r="K467" s="172" t="s">
        <v>141</v>
      </c>
      <c r="L467" s="40"/>
      <c r="M467" s="177" t="s">
        <v>21</v>
      </c>
      <c r="N467" s="178" t="s">
        <v>50</v>
      </c>
      <c r="O467" s="65"/>
      <c r="P467" s="179">
        <f>O467*H467</f>
        <v>0</v>
      </c>
      <c r="Q467" s="179">
        <v>1.5740000000000001E-2</v>
      </c>
      <c r="R467" s="179">
        <f>Q467*H467</f>
        <v>1.5553953199999999</v>
      </c>
      <c r="S467" s="179">
        <v>0</v>
      </c>
      <c r="T467" s="180">
        <f>S467*H467</f>
        <v>0</v>
      </c>
      <c r="U467" s="35"/>
      <c r="V467" s="35"/>
      <c r="W467" s="35"/>
      <c r="X467" s="35"/>
      <c r="Y467" s="35"/>
      <c r="Z467" s="35"/>
      <c r="AA467" s="35"/>
      <c r="AB467" s="35"/>
      <c r="AC467" s="35"/>
      <c r="AD467" s="35"/>
      <c r="AE467" s="35"/>
      <c r="AR467" s="181" t="s">
        <v>229</v>
      </c>
      <c r="AT467" s="181" t="s">
        <v>137</v>
      </c>
      <c r="AU467" s="181" t="s">
        <v>143</v>
      </c>
      <c r="AY467" s="18" t="s">
        <v>135</v>
      </c>
      <c r="BE467" s="182">
        <f>IF(N467="základní",J467,0)</f>
        <v>0</v>
      </c>
      <c r="BF467" s="182">
        <f>IF(N467="snížená",J467,0)</f>
        <v>0</v>
      </c>
      <c r="BG467" s="182">
        <f>IF(N467="zákl. přenesená",J467,0)</f>
        <v>0</v>
      </c>
      <c r="BH467" s="182">
        <f>IF(N467="sníž. přenesená",J467,0)</f>
        <v>0</v>
      </c>
      <c r="BI467" s="182">
        <f>IF(N467="nulová",J467,0)</f>
        <v>0</v>
      </c>
      <c r="BJ467" s="18" t="s">
        <v>143</v>
      </c>
      <c r="BK467" s="182">
        <f>ROUND(I467*H467,0)</f>
        <v>0</v>
      </c>
      <c r="BL467" s="18" t="s">
        <v>229</v>
      </c>
      <c r="BM467" s="181" t="s">
        <v>685</v>
      </c>
    </row>
    <row r="468" spans="1:65" s="2" customFormat="1" ht="58.5">
      <c r="A468" s="35"/>
      <c r="B468" s="36"/>
      <c r="C468" s="37"/>
      <c r="D468" s="183" t="s">
        <v>145</v>
      </c>
      <c r="E468" s="37"/>
      <c r="F468" s="184" t="s">
        <v>686</v>
      </c>
      <c r="G468" s="37"/>
      <c r="H468" s="37"/>
      <c r="I468" s="185"/>
      <c r="J468" s="37"/>
      <c r="K468" s="37"/>
      <c r="L468" s="40"/>
      <c r="M468" s="186"/>
      <c r="N468" s="187"/>
      <c r="O468" s="65"/>
      <c r="P468" s="65"/>
      <c r="Q468" s="65"/>
      <c r="R468" s="65"/>
      <c r="S468" s="65"/>
      <c r="T468" s="66"/>
      <c r="U468" s="35"/>
      <c r="V468" s="35"/>
      <c r="W468" s="35"/>
      <c r="X468" s="35"/>
      <c r="Y468" s="35"/>
      <c r="Z468" s="35"/>
      <c r="AA468" s="35"/>
      <c r="AB468" s="35"/>
      <c r="AC468" s="35"/>
      <c r="AD468" s="35"/>
      <c r="AE468" s="35"/>
      <c r="AT468" s="18" t="s">
        <v>145</v>
      </c>
      <c r="AU468" s="18" t="s">
        <v>143</v>
      </c>
    </row>
    <row r="469" spans="1:65" s="13" customFormat="1">
      <c r="B469" s="188"/>
      <c r="C469" s="189"/>
      <c r="D469" s="183" t="s">
        <v>147</v>
      </c>
      <c r="E469" s="190" t="s">
        <v>21</v>
      </c>
      <c r="F469" s="191" t="s">
        <v>687</v>
      </c>
      <c r="G469" s="189"/>
      <c r="H469" s="190" t="s">
        <v>21</v>
      </c>
      <c r="I469" s="192"/>
      <c r="J469" s="189"/>
      <c r="K469" s="189"/>
      <c r="L469" s="193"/>
      <c r="M469" s="194"/>
      <c r="N469" s="195"/>
      <c r="O469" s="195"/>
      <c r="P469" s="195"/>
      <c r="Q469" s="195"/>
      <c r="R469" s="195"/>
      <c r="S469" s="195"/>
      <c r="T469" s="196"/>
      <c r="AT469" s="197" t="s">
        <v>147</v>
      </c>
      <c r="AU469" s="197" t="s">
        <v>143</v>
      </c>
      <c r="AV469" s="13" t="s">
        <v>8</v>
      </c>
      <c r="AW469" s="13" t="s">
        <v>38</v>
      </c>
      <c r="AX469" s="13" t="s">
        <v>78</v>
      </c>
      <c r="AY469" s="197" t="s">
        <v>135</v>
      </c>
    </row>
    <row r="470" spans="1:65" s="14" customFormat="1" ht="22.5">
      <c r="B470" s="198"/>
      <c r="C470" s="199"/>
      <c r="D470" s="183" t="s">
        <v>147</v>
      </c>
      <c r="E470" s="200" t="s">
        <v>21</v>
      </c>
      <c r="F470" s="201" t="s">
        <v>688</v>
      </c>
      <c r="G470" s="199"/>
      <c r="H470" s="202">
        <v>23.431000000000001</v>
      </c>
      <c r="I470" s="203"/>
      <c r="J470" s="199"/>
      <c r="K470" s="199"/>
      <c r="L470" s="204"/>
      <c r="M470" s="205"/>
      <c r="N470" s="206"/>
      <c r="O470" s="206"/>
      <c r="P470" s="206"/>
      <c r="Q470" s="206"/>
      <c r="R470" s="206"/>
      <c r="S470" s="206"/>
      <c r="T470" s="207"/>
      <c r="AT470" s="208" t="s">
        <v>147</v>
      </c>
      <c r="AU470" s="208" t="s">
        <v>143</v>
      </c>
      <c r="AV470" s="14" t="s">
        <v>143</v>
      </c>
      <c r="AW470" s="14" t="s">
        <v>38</v>
      </c>
      <c r="AX470" s="14" t="s">
        <v>78</v>
      </c>
      <c r="AY470" s="208" t="s">
        <v>135</v>
      </c>
    </row>
    <row r="471" spans="1:65" s="14" customFormat="1">
      <c r="B471" s="198"/>
      <c r="C471" s="199"/>
      <c r="D471" s="183" t="s">
        <v>147</v>
      </c>
      <c r="E471" s="200" t="s">
        <v>21</v>
      </c>
      <c r="F471" s="201" t="s">
        <v>689</v>
      </c>
      <c r="G471" s="199"/>
      <c r="H471" s="202">
        <v>2.5339999999999998</v>
      </c>
      <c r="I471" s="203"/>
      <c r="J471" s="199"/>
      <c r="K471" s="199"/>
      <c r="L471" s="204"/>
      <c r="M471" s="205"/>
      <c r="N471" s="206"/>
      <c r="O471" s="206"/>
      <c r="P471" s="206"/>
      <c r="Q471" s="206"/>
      <c r="R471" s="206"/>
      <c r="S471" s="206"/>
      <c r="T471" s="207"/>
      <c r="AT471" s="208" t="s">
        <v>147</v>
      </c>
      <c r="AU471" s="208" t="s">
        <v>143</v>
      </c>
      <c r="AV471" s="14" t="s">
        <v>143</v>
      </c>
      <c r="AW471" s="14" t="s">
        <v>38</v>
      </c>
      <c r="AX471" s="14" t="s">
        <v>78</v>
      </c>
      <c r="AY471" s="208" t="s">
        <v>135</v>
      </c>
    </row>
    <row r="472" spans="1:65" s="14" customFormat="1">
      <c r="B472" s="198"/>
      <c r="C472" s="199"/>
      <c r="D472" s="183" t="s">
        <v>147</v>
      </c>
      <c r="E472" s="200" t="s">
        <v>21</v>
      </c>
      <c r="F472" s="201" t="s">
        <v>690</v>
      </c>
      <c r="G472" s="199"/>
      <c r="H472" s="202">
        <v>35.008000000000003</v>
      </c>
      <c r="I472" s="203"/>
      <c r="J472" s="199"/>
      <c r="K472" s="199"/>
      <c r="L472" s="204"/>
      <c r="M472" s="205"/>
      <c r="N472" s="206"/>
      <c r="O472" s="206"/>
      <c r="P472" s="206"/>
      <c r="Q472" s="206"/>
      <c r="R472" s="206"/>
      <c r="S472" s="206"/>
      <c r="T472" s="207"/>
      <c r="AT472" s="208" t="s">
        <v>147</v>
      </c>
      <c r="AU472" s="208" t="s">
        <v>143</v>
      </c>
      <c r="AV472" s="14" t="s">
        <v>143</v>
      </c>
      <c r="AW472" s="14" t="s">
        <v>38</v>
      </c>
      <c r="AX472" s="14" t="s">
        <v>78</v>
      </c>
      <c r="AY472" s="208" t="s">
        <v>135</v>
      </c>
    </row>
    <row r="473" spans="1:65" s="14" customFormat="1" ht="22.5">
      <c r="B473" s="198"/>
      <c r="C473" s="199"/>
      <c r="D473" s="183" t="s">
        <v>147</v>
      </c>
      <c r="E473" s="200" t="s">
        <v>21</v>
      </c>
      <c r="F473" s="201" t="s">
        <v>688</v>
      </c>
      <c r="G473" s="199"/>
      <c r="H473" s="202">
        <v>23.431000000000001</v>
      </c>
      <c r="I473" s="203"/>
      <c r="J473" s="199"/>
      <c r="K473" s="199"/>
      <c r="L473" s="204"/>
      <c r="M473" s="205"/>
      <c r="N473" s="206"/>
      <c r="O473" s="206"/>
      <c r="P473" s="206"/>
      <c r="Q473" s="206"/>
      <c r="R473" s="206"/>
      <c r="S473" s="206"/>
      <c r="T473" s="207"/>
      <c r="AT473" s="208" t="s">
        <v>147</v>
      </c>
      <c r="AU473" s="208" t="s">
        <v>143</v>
      </c>
      <c r="AV473" s="14" t="s">
        <v>143</v>
      </c>
      <c r="AW473" s="14" t="s">
        <v>38</v>
      </c>
      <c r="AX473" s="14" t="s">
        <v>78</v>
      </c>
      <c r="AY473" s="208" t="s">
        <v>135</v>
      </c>
    </row>
    <row r="474" spans="1:65" s="14" customFormat="1">
      <c r="B474" s="198"/>
      <c r="C474" s="199"/>
      <c r="D474" s="183" t="s">
        <v>147</v>
      </c>
      <c r="E474" s="200" t="s">
        <v>21</v>
      </c>
      <c r="F474" s="201" t="s">
        <v>689</v>
      </c>
      <c r="G474" s="199"/>
      <c r="H474" s="202">
        <v>2.5339999999999998</v>
      </c>
      <c r="I474" s="203"/>
      <c r="J474" s="199"/>
      <c r="K474" s="199"/>
      <c r="L474" s="204"/>
      <c r="M474" s="205"/>
      <c r="N474" s="206"/>
      <c r="O474" s="206"/>
      <c r="P474" s="206"/>
      <c r="Q474" s="206"/>
      <c r="R474" s="206"/>
      <c r="S474" s="206"/>
      <c r="T474" s="207"/>
      <c r="AT474" s="208" t="s">
        <v>147</v>
      </c>
      <c r="AU474" s="208" t="s">
        <v>143</v>
      </c>
      <c r="AV474" s="14" t="s">
        <v>143</v>
      </c>
      <c r="AW474" s="14" t="s">
        <v>38</v>
      </c>
      <c r="AX474" s="14" t="s">
        <v>78</v>
      </c>
      <c r="AY474" s="208" t="s">
        <v>135</v>
      </c>
    </row>
    <row r="475" spans="1:65" s="14" customFormat="1">
      <c r="B475" s="198"/>
      <c r="C475" s="199"/>
      <c r="D475" s="183" t="s">
        <v>147</v>
      </c>
      <c r="E475" s="200" t="s">
        <v>21</v>
      </c>
      <c r="F475" s="201" t="s">
        <v>691</v>
      </c>
      <c r="G475" s="199"/>
      <c r="H475" s="202">
        <v>11.88</v>
      </c>
      <c r="I475" s="203"/>
      <c r="J475" s="199"/>
      <c r="K475" s="199"/>
      <c r="L475" s="204"/>
      <c r="M475" s="205"/>
      <c r="N475" s="206"/>
      <c r="O475" s="206"/>
      <c r="P475" s="206"/>
      <c r="Q475" s="206"/>
      <c r="R475" s="206"/>
      <c r="S475" s="206"/>
      <c r="T475" s="207"/>
      <c r="AT475" s="208" t="s">
        <v>147</v>
      </c>
      <c r="AU475" s="208" t="s">
        <v>143</v>
      </c>
      <c r="AV475" s="14" t="s">
        <v>143</v>
      </c>
      <c r="AW475" s="14" t="s">
        <v>38</v>
      </c>
      <c r="AX475" s="14" t="s">
        <v>78</v>
      </c>
      <c r="AY475" s="208" t="s">
        <v>135</v>
      </c>
    </row>
    <row r="476" spans="1:65" s="15" customFormat="1">
      <c r="B476" s="209"/>
      <c r="C476" s="210"/>
      <c r="D476" s="183" t="s">
        <v>147</v>
      </c>
      <c r="E476" s="211" t="s">
        <v>21</v>
      </c>
      <c r="F476" s="212" t="s">
        <v>151</v>
      </c>
      <c r="G476" s="210"/>
      <c r="H476" s="213">
        <v>98.817999999999998</v>
      </c>
      <c r="I476" s="214"/>
      <c r="J476" s="210"/>
      <c r="K476" s="210"/>
      <c r="L476" s="215"/>
      <c r="M476" s="216"/>
      <c r="N476" s="217"/>
      <c r="O476" s="217"/>
      <c r="P476" s="217"/>
      <c r="Q476" s="217"/>
      <c r="R476" s="217"/>
      <c r="S476" s="217"/>
      <c r="T476" s="218"/>
      <c r="AT476" s="219" t="s">
        <v>147</v>
      </c>
      <c r="AU476" s="219" t="s">
        <v>143</v>
      </c>
      <c r="AV476" s="15" t="s">
        <v>142</v>
      </c>
      <c r="AW476" s="15" t="s">
        <v>38</v>
      </c>
      <c r="AX476" s="15" t="s">
        <v>8</v>
      </c>
      <c r="AY476" s="219" t="s">
        <v>135</v>
      </c>
    </row>
    <row r="477" spans="1:65" s="2" customFormat="1" ht="24.2" customHeight="1">
      <c r="A477" s="35"/>
      <c r="B477" s="36"/>
      <c r="C477" s="170">
        <v>100</v>
      </c>
      <c r="D477" s="170" t="s">
        <v>137</v>
      </c>
      <c r="E477" s="171" t="s">
        <v>692</v>
      </c>
      <c r="F477" s="172" t="s">
        <v>693</v>
      </c>
      <c r="G477" s="173" t="s">
        <v>195</v>
      </c>
      <c r="H477" s="174">
        <v>98.817999999999998</v>
      </c>
      <c r="I477" s="175"/>
      <c r="J477" s="176">
        <f>ROUND(I477*H477,0)</f>
        <v>0</v>
      </c>
      <c r="K477" s="172" t="s">
        <v>141</v>
      </c>
      <c r="L477" s="40"/>
      <c r="M477" s="177" t="s">
        <v>21</v>
      </c>
      <c r="N477" s="178" t="s">
        <v>50</v>
      </c>
      <c r="O477" s="65"/>
      <c r="P477" s="179">
        <f>O477*H477</f>
        <v>0</v>
      </c>
      <c r="Q477" s="179">
        <v>0</v>
      </c>
      <c r="R477" s="179">
        <f>Q477*H477</f>
        <v>0</v>
      </c>
      <c r="S477" s="179">
        <v>0</v>
      </c>
      <c r="T477" s="180">
        <f>S477*H477</f>
        <v>0</v>
      </c>
      <c r="U477" s="35"/>
      <c r="V477" s="35"/>
      <c r="W477" s="35"/>
      <c r="X477" s="35"/>
      <c r="Y477" s="35"/>
      <c r="Z477" s="35"/>
      <c r="AA477" s="35"/>
      <c r="AB477" s="35"/>
      <c r="AC477" s="35"/>
      <c r="AD477" s="35"/>
      <c r="AE477" s="35"/>
      <c r="AR477" s="181" t="s">
        <v>229</v>
      </c>
      <c r="AT477" s="181" t="s">
        <v>137</v>
      </c>
      <c r="AU477" s="181" t="s">
        <v>143</v>
      </c>
      <c r="AY477" s="18" t="s">
        <v>135</v>
      </c>
      <c r="BE477" s="182">
        <f>IF(N477="základní",J477,0)</f>
        <v>0</v>
      </c>
      <c r="BF477" s="182">
        <f>IF(N477="snížená",J477,0)</f>
        <v>0</v>
      </c>
      <c r="BG477" s="182">
        <f>IF(N477="zákl. přenesená",J477,0)</f>
        <v>0</v>
      </c>
      <c r="BH477" s="182">
        <f>IF(N477="sníž. přenesená",J477,0)</f>
        <v>0</v>
      </c>
      <c r="BI477" s="182">
        <f>IF(N477="nulová",J477,0)</f>
        <v>0</v>
      </c>
      <c r="BJ477" s="18" t="s">
        <v>143</v>
      </c>
      <c r="BK477" s="182">
        <f>ROUND(I477*H477,0)</f>
        <v>0</v>
      </c>
      <c r="BL477" s="18" t="s">
        <v>229</v>
      </c>
      <c r="BM477" s="181" t="s">
        <v>694</v>
      </c>
    </row>
    <row r="478" spans="1:65" s="2" customFormat="1" ht="39">
      <c r="A478" s="35"/>
      <c r="B478" s="36"/>
      <c r="C478" s="37"/>
      <c r="D478" s="183" t="s">
        <v>145</v>
      </c>
      <c r="E478" s="37"/>
      <c r="F478" s="184" t="s">
        <v>695</v>
      </c>
      <c r="G478" s="37"/>
      <c r="H478" s="37"/>
      <c r="I478" s="185"/>
      <c r="J478" s="37"/>
      <c r="K478" s="37"/>
      <c r="L478" s="40"/>
      <c r="M478" s="186"/>
      <c r="N478" s="187"/>
      <c r="O478" s="65"/>
      <c r="P478" s="65"/>
      <c r="Q478" s="65"/>
      <c r="R478" s="65"/>
      <c r="S478" s="65"/>
      <c r="T478" s="66"/>
      <c r="U478" s="35"/>
      <c r="V478" s="35"/>
      <c r="W478" s="35"/>
      <c r="X478" s="35"/>
      <c r="Y478" s="35"/>
      <c r="Z478" s="35"/>
      <c r="AA478" s="35"/>
      <c r="AB478" s="35"/>
      <c r="AC478" s="35"/>
      <c r="AD478" s="35"/>
      <c r="AE478" s="35"/>
      <c r="AT478" s="18" t="s">
        <v>145</v>
      </c>
      <c r="AU478" s="18" t="s">
        <v>143</v>
      </c>
    </row>
    <row r="479" spans="1:65" s="2" customFormat="1" ht="14.45" customHeight="1">
      <c r="A479" s="35"/>
      <c r="B479" s="36"/>
      <c r="C479" s="220">
        <v>101</v>
      </c>
      <c r="D479" s="220" t="s">
        <v>187</v>
      </c>
      <c r="E479" s="221" t="s">
        <v>696</v>
      </c>
      <c r="F479" s="222" t="s">
        <v>697</v>
      </c>
      <c r="G479" s="223" t="s">
        <v>140</v>
      </c>
      <c r="H479" s="224">
        <v>2.4540000000000002</v>
      </c>
      <c r="I479" s="225"/>
      <c r="J479" s="226">
        <f>ROUND(I479*H479,0)</f>
        <v>0</v>
      </c>
      <c r="K479" s="222" t="s">
        <v>141</v>
      </c>
      <c r="L479" s="227"/>
      <c r="M479" s="228" t="s">
        <v>21</v>
      </c>
      <c r="N479" s="229" t="s">
        <v>50</v>
      </c>
      <c r="O479" s="65"/>
      <c r="P479" s="179">
        <f>O479*H479</f>
        <v>0</v>
      </c>
      <c r="Q479" s="179">
        <v>0.55000000000000004</v>
      </c>
      <c r="R479" s="179">
        <f>Q479*H479</f>
        <v>1.3497000000000001</v>
      </c>
      <c r="S479" s="179">
        <v>0</v>
      </c>
      <c r="T479" s="180">
        <f>S479*H479</f>
        <v>0</v>
      </c>
      <c r="U479" s="35"/>
      <c r="V479" s="35"/>
      <c r="W479" s="35"/>
      <c r="X479" s="35"/>
      <c r="Y479" s="35"/>
      <c r="Z479" s="35"/>
      <c r="AA479" s="35"/>
      <c r="AB479" s="35"/>
      <c r="AC479" s="35"/>
      <c r="AD479" s="35"/>
      <c r="AE479" s="35"/>
      <c r="AR479" s="181" t="s">
        <v>319</v>
      </c>
      <c r="AT479" s="181" t="s">
        <v>187</v>
      </c>
      <c r="AU479" s="181" t="s">
        <v>143</v>
      </c>
      <c r="AY479" s="18" t="s">
        <v>135</v>
      </c>
      <c r="BE479" s="182">
        <f>IF(N479="základní",J479,0)</f>
        <v>0</v>
      </c>
      <c r="BF479" s="182">
        <f>IF(N479="snížená",J479,0)</f>
        <v>0</v>
      </c>
      <c r="BG479" s="182">
        <f>IF(N479="zákl. přenesená",J479,0)</f>
        <v>0</v>
      </c>
      <c r="BH479" s="182">
        <f>IF(N479="sníž. přenesená",J479,0)</f>
        <v>0</v>
      </c>
      <c r="BI479" s="182">
        <f>IF(N479="nulová",J479,0)</f>
        <v>0</v>
      </c>
      <c r="BJ479" s="18" t="s">
        <v>143</v>
      </c>
      <c r="BK479" s="182">
        <f>ROUND(I479*H479,0)</f>
        <v>0</v>
      </c>
      <c r="BL479" s="18" t="s">
        <v>229</v>
      </c>
      <c r="BM479" s="181" t="s">
        <v>698</v>
      </c>
    </row>
    <row r="480" spans="1:65" s="14" customFormat="1" ht="22.5">
      <c r="B480" s="198"/>
      <c r="C480" s="199"/>
      <c r="D480" s="183" t="s">
        <v>147</v>
      </c>
      <c r="E480" s="200" t="s">
        <v>21</v>
      </c>
      <c r="F480" s="201" t="s">
        <v>699</v>
      </c>
      <c r="G480" s="199"/>
      <c r="H480" s="202">
        <v>0.58599999999999997</v>
      </c>
      <c r="I480" s="203"/>
      <c r="J480" s="199"/>
      <c r="K480" s="199"/>
      <c r="L480" s="204"/>
      <c r="M480" s="205"/>
      <c r="N480" s="206"/>
      <c r="O480" s="206"/>
      <c r="P480" s="206"/>
      <c r="Q480" s="206"/>
      <c r="R480" s="206"/>
      <c r="S480" s="206"/>
      <c r="T480" s="207"/>
      <c r="AT480" s="208" t="s">
        <v>147</v>
      </c>
      <c r="AU480" s="208" t="s">
        <v>143</v>
      </c>
      <c r="AV480" s="14" t="s">
        <v>143</v>
      </c>
      <c r="AW480" s="14" t="s">
        <v>38</v>
      </c>
      <c r="AX480" s="14" t="s">
        <v>78</v>
      </c>
      <c r="AY480" s="208" t="s">
        <v>135</v>
      </c>
    </row>
    <row r="481" spans="1:65" s="14" customFormat="1">
      <c r="B481" s="198"/>
      <c r="C481" s="199"/>
      <c r="D481" s="183" t="s">
        <v>147</v>
      </c>
      <c r="E481" s="200" t="s">
        <v>21</v>
      </c>
      <c r="F481" s="201" t="s">
        <v>700</v>
      </c>
      <c r="G481" s="199"/>
      <c r="H481" s="202">
        <v>5.5E-2</v>
      </c>
      <c r="I481" s="203"/>
      <c r="J481" s="199"/>
      <c r="K481" s="199"/>
      <c r="L481" s="204"/>
      <c r="M481" s="205"/>
      <c r="N481" s="206"/>
      <c r="O481" s="206"/>
      <c r="P481" s="206"/>
      <c r="Q481" s="206"/>
      <c r="R481" s="206"/>
      <c r="S481" s="206"/>
      <c r="T481" s="207"/>
      <c r="AT481" s="208" t="s">
        <v>147</v>
      </c>
      <c r="AU481" s="208" t="s">
        <v>143</v>
      </c>
      <c r="AV481" s="14" t="s">
        <v>143</v>
      </c>
      <c r="AW481" s="14" t="s">
        <v>38</v>
      </c>
      <c r="AX481" s="14" t="s">
        <v>78</v>
      </c>
      <c r="AY481" s="208" t="s">
        <v>135</v>
      </c>
    </row>
    <row r="482" spans="1:65" s="14" customFormat="1">
      <c r="B482" s="198"/>
      <c r="C482" s="199"/>
      <c r="D482" s="183" t="s">
        <v>147</v>
      </c>
      <c r="E482" s="200" t="s">
        <v>21</v>
      </c>
      <c r="F482" s="201" t="s">
        <v>701</v>
      </c>
      <c r="G482" s="199"/>
      <c r="H482" s="202">
        <v>0.875</v>
      </c>
      <c r="I482" s="203"/>
      <c r="J482" s="199"/>
      <c r="K482" s="199"/>
      <c r="L482" s="204"/>
      <c r="M482" s="205"/>
      <c r="N482" s="206"/>
      <c r="O482" s="206"/>
      <c r="P482" s="206"/>
      <c r="Q482" s="206"/>
      <c r="R482" s="206"/>
      <c r="S482" s="206"/>
      <c r="T482" s="207"/>
      <c r="AT482" s="208" t="s">
        <v>147</v>
      </c>
      <c r="AU482" s="208" t="s">
        <v>143</v>
      </c>
      <c r="AV482" s="14" t="s">
        <v>143</v>
      </c>
      <c r="AW482" s="14" t="s">
        <v>38</v>
      </c>
      <c r="AX482" s="14" t="s">
        <v>78</v>
      </c>
      <c r="AY482" s="208" t="s">
        <v>135</v>
      </c>
    </row>
    <row r="483" spans="1:65" s="14" customFormat="1" ht="22.5">
      <c r="B483" s="198"/>
      <c r="C483" s="199"/>
      <c r="D483" s="183" t="s">
        <v>147</v>
      </c>
      <c r="E483" s="200" t="s">
        <v>21</v>
      </c>
      <c r="F483" s="201" t="s">
        <v>699</v>
      </c>
      <c r="G483" s="199"/>
      <c r="H483" s="202">
        <v>0.58599999999999997</v>
      </c>
      <c r="I483" s="203"/>
      <c r="J483" s="199"/>
      <c r="K483" s="199"/>
      <c r="L483" s="204"/>
      <c r="M483" s="205"/>
      <c r="N483" s="206"/>
      <c r="O483" s="206"/>
      <c r="P483" s="206"/>
      <c r="Q483" s="206"/>
      <c r="R483" s="206"/>
      <c r="S483" s="206"/>
      <c r="T483" s="207"/>
      <c r="AT483" s="208" t="s">
        <v>147</v>
      </c>
      <c r="AU483" s="208" t="s">
        <v>143</v>
      </c>
      <c r="AV483" s="14" t="s">
        <v>143</v>
      </c>
      <c r="AW483" s="14" t="s">
        <v>38</v>
      </c>
      <c r="AX483" s="14" t="s">
        <v>78</v>
      </c>
      <c r="AY483" s="208" t="s">
        <v>135</v>
      </c>
    </row>
    <row r="484" spans="1:65" s="14" customFormat="1">
      <c r="B484" s="198"/>
      <c r="C484" s="199"/>
      <c r="D484" s="183" t="s">
        <v>147</v>
      </c>
      <c r="E484" s="200" t="s">
        <v>21</v>
      </c>
      <c r="F484" s="201" t="s">
        <v>700</v>
      </c>
      <c r="G484" s="199"/>
      <c r="H484" s="202">
        <v>5.5E-2</v>
      </c>
      <c r="I484" s="203"/>
      <c r="J484" s="199"/>
      <c r="K484" s="199"/>
      <c r="L484" s="204"/>
      <c r="M484" s="205"/>
      <c r="N484" s="206"/>
      <c r="O484" s="206"/>
      <c r="P484" s="206"/>
      <c r="Q484" s="206"/>
      <c r="R484" s="206"/>
      <c r="S484" s="206"/>
      <c r="T484" s="207"/>
      <c r="AT484" s="208" t="s">
        <v>147</v>
      </c>
      <c r="AU484" s="208" t="s">
        <v>143</v>
      </c>
      <c r="AV484" s="14" t="s">
        <v>143</v>
      </c>
      <c r="AW484" s="14" t="s">
        <v>38</v>
      </c>
      <c r="AX484" s="14" t="s">
        <v>78</v>
      </c>
      <c r="AY484" s="208" t="s">
        <v>135</v>
      </c>
    </row>
    <row r="485" spans="1:65" s="14" customFormat="1">
      <c r="B485" s="198"/>
      <c r="C485" s="199"/>
      <c r="D485" s="183" t="s">
        <v>147</v>
      </c>
      <c r="E485" s="200" t="s">
        <v>21</v>
      </c>
      <c r="F485" s="201" t="s">
        <v>702</v>
      </c>
      <c r="G485" s="199"/>
      <c r="H485" s="202">
        <v>0.29699999999999999</v>
      </c>
      <c r="I485" s="203"/>
      <c r="J485" s="199"/>
      <c r="K485" s="199"/>
      <c r="L485" s="204"/>
      <c r="M485" s="205"/>
      <c r="N485" s="206"/>
      <c r="O485" s="206"/>
      <c r="P485" s="206"/>
      <c r="Q485" s="206"/>
      <c r="R485" s="206"/>
      <c r="S485" s="206"/>
      <c r="T485" s="207"/>
      <c r="AT485" s="208" t="s">
        <v>147</v>
      </c>
      <c r="AU485" s="208" t="s">
        <v>143</v>
      </c>
      <c r="AV485" s="14" t="s">
        <v>143</v>
      </c>
      <c r="AW485" s="14" t="s">
        <v>38</v>
      </c>
      <c r="AX485" s="14" t="s">
        <v>78</v>
      </c>
      <c r="AY485" s="208" t="s">
        <v>135</v>
      </c>
    </row>
    <row r="486" spans="1:65" s="15" customFormat="1">
      <c r="B486" s="209"/>
      <c r="C486" s="210"/>
      <c r="D486" s="183" t="s">
        <v>147</v>
      </c>
      <c r="E486" s="211" t="s">
        <v>21</v>
      </c>
      <c r="F486" s="212" t="s">
        <v>151</v>
      </c>
      <c r="G486" s="210"/>
      <c r="H486" s="213">
        <v>2.4540000000000002</v>
      </c>
      <c r="I486" s="214"/>
      <c r="J486" s="210"/>
      <c r="K486" s="210"/>
      <c r="L486" s="215"/>
      <c r="M486" s="216"/>
      <c r="N486" s="217"/>
      <c r="O486" s="217"/>
      <c r="P486" s="217"/>
      <c r="Q486" s="217"/>
      <c r="R486" s="217"/>
      <c r="S486" s="217"/>
      <c r="T486" s="218"/>
      <c r="AT486" s="219" t="s">
        <v>147</v>
      </c>
      <c r="AU486" s="219" t="s">
        <v>143</v>
      </c>
      <c r="AV486" s="15" t="s">
        <v>142</v>
      </c>
      <c r="AW486" s="15" t="s">
        <v>38</v>
      </c>
      <c r="AX486" s="15" t="s">
        <v>8</v>
      </c>
      <c r="AY486" s="219" t="s">
        <v>135</v>
      </c>
    </row>
    <row r="487" spans="1:65" s="2" customFormat="1" ht="24.2" customHeight="1">
      <c r="A487" s="35"/>
      <c r="B487" s="36"/>
      <c r="C487" s="170">
        <v>102</v>
      </c>
      <c r="D487" s="170" t="s">
        <v>137</v>
      </c>
      <c r="E487" s="171" t="s">
        <v>703</v>
      </c>
      <c r="F487" s="172" t="s">
        <v>704</v>
      </c>
      <c r="G487" s="173" t="s">
        <v>195</v>
      </c>
      <c r="H487" s="174">
        <v>98.817999999999998</v>
      </c>
      <c r="I487" s="175"/>
      <c r="J487" s="176">
        <f>ROUND(I487*H487,0)</f>
        <v>0</v>
      </c>
      <c r="K487" s="172" t="s">
        <v>141</v>
      </c>
      <c r="L487" s="40"/>
      <c r="M487" s="177" t="s">
        <v>21</v>
      </c>
      <c r="N487" s="178" t="s">
        <v>50</v>
      </c>
      <c r="O487" s="65"/>
      <c r="P487" s="179">
        <f>O487*H487</f>
        <v>0</v>
      </c>
      <c r="Q487" s="179">
        <v>2.0000000000000001E-4</v>
      </c>
      <c r="R487" s="179">
        <f>Q487*H487</f>
        <v>1.9763599999999999E-2</v>
      </c>
      <c r="S487" s="179">
        <v>0</v>
      </c>
      <c r="T487" s="180">
        <f>S487*H487</f>
        <v>0</v>
      </c>
      <c r="U487" s="35"/>
      <c r="V487" s="35"/>
      <c r="W487" s="35"/>
      <c r="X487" s="35"/>
      <c r="Y487" s="35"/>
      <c r="Z487" s="35"/>
      <c r="AA487" s="35"/>
      <c r="AB487" s="35"/>
      <c r="AC487" s="35"/>
      <c r="AD487" s="35"/>
      <c r="AE487" s="35"/>
      <c r="AR487" s="181" t="s">
        <v>229</v>
      </c>
      <c r="AT487" s="181" t="s">
        <v>137</v>
      </c>
      <c r="AU487" s="181" t="s">
        <v>143</v>
      </c>
      <c r="AY487" s="18" t="s">
        <v>135</v>
      </c>
      <c r="BE487" s="182">
        <f>IF(N487="základní",J487,0)</f>
        <v>0</v>
      </c>
      <c r="BF487" s="182">
        <f>IF(N487="snížená",J487,0)</f>
        <v>0</v>
      </c>
      <c r="BG487" s="182">
        <f>IF(N487="zákl. přenesená",J487,0)</f>
        <v>0</v>
      </c>
      <c r="BH487" s="182">
        <f>IF(N487="sníž. přenesená",J487,0)</f>
        <v>0</v>
      </c>
      <c r="BI487" s="182">
        <f>IF(N487="nulová",J487,0)</f>
        <v>0</v>
      </c>
      <c r="BJ487" s="18" t="s">
        <v>143</v>
      </c>
      <c r="BK487" s="182">
        <f>ROUND(I487*H487,0)</f>
        <v>0</v>
      </c>
      <c r="BL487" s="18" t="s">
        <v>229</v>
      </c>
      <c r="BM487" s="181" t="s">
        <v>705</v>
      </c>
    </row>
    <row r="488" spans="1:65" s="2" customFormat="1" ht="78">
      <c r="A488" s="35"/>
      <c r="B488" s="36"/>
      <c r="C488" s="37"/>
      <c r="D488" s="183" t="s">
        <v>145</v>
      </c>
      <c r="E488" s="37"/>
      <c r="F488" s="184" t="s">
        <v>706</v>
      </c>
      <c r="G488" s="37"/>
      <c r="H488" s="37"/>
      <c r="I488" s="185"/>
      <c r="J488" s="37"/>
      <c r="K488" s="37"/>
      <c r="L488" s="40"/>
      <c r="M488" s="186"/>
      <c r="N488" s="187"/>
      <c r="O488" s="65"/>
      <c r="P488" s="65"/>
      <c r="Q488" s="65"/>
      <c r="R488" s="65"/>
      <c r="S488" s="65"/>
      <c r="T488" s="66"/>
      <c r="U488" s="35"/>
      <c r="V488" s="35"/>
      <c r="W488" s="35"/>
      <c r="X488" s="35"/>
      <c r="Y488" s="35"/>
      <c r="Z488" s="35"/>
      <c r="AA488" s="35"/>
      <c r="AB488" s="35"/>
      <c r="AC488" s="35"/>
      <c r="AD488" s="35"/>
      <c r="AE488" s="35"/>
      <c r="AT488" s="18" t="s">
        <v>145</v>
      </c>
      <c r="AU488" s="18" t="s">
        <v>143</v>
      </c>
    </row>
    <row r="489" spans="1:65" s="2" customFormat="1" ht="24.2" customHeight="1">
      <c r="A489" s="35"/>
      <c r="B489" s="36"/>
      <c r="C489" s="170">
        <v>103</v>
      </c>
      <c r="D489" s="170" t="s">
        <v>137</v>
      </c>
      <c r="E489" s="171" t="s">
        <v>707</v>
      </c>
      <c r="F489" s="172" t="s">
        <v>708</v>
      </c>
      <c r="G489" s="173" t="s">
        <v>140</v>
      </c>
      <c r="H489" s="174">
        <v>2.4540000000000002</v>
      </c>
      <c r="I489" s="175"/>
      <c r="J489" s="176">
        <f>ROUND(I489*H489,0)</f>
        <v>0</v>
      </c>
      <c r="K489" s="172" t="s">
        <v>141</v>
      </c>
      <c r="L489" s="40"/>
      <c r="M489" s="177" t="s">
        <v>21</v>
      </c>
      <c r="N489" s="178" t="s">
        <v>50</v>
      </c>
      <c r="O489" s="65"/>
      <c r="P489" s="179">
        <f>O489*H489</f>
        <v>0</v>
      </c>
      <c r="Q489" s="179">
        <v>2.81E-3</v>
      </c>
      <c r="R489" s="179">
        <f>Q489*H489</f>
        <v>6.8957400000000009E-3</v>
      </c>
      <c r="S489" s="179">
        <v>0</v>
      </c>
      <c r="T489" s="180">
        <f>S489*H489</f>
        <v>0</v>
      </c>
      <c r="U489" s="35"/>
      <c r="V489" s="35"/>
      <c r="W489" s="35"/>
      <c r="X489" s="35"/>
      <c r="Y489" s="35"/>
      <c r="Z489" s="35"/>
      <c r="AA489" s="35"/>
      <c r="AB489" s="35"/>
      <c r="AC489" s="35"/>
      <c r="AD489" s="35"/>
      <c r="AE489" s="35"/>
      <c r="AR489" s="181" t="s">
        <v>229</v>
      </c>
      <c r="AT489" s="181" t="s">
        <v>137</v>
      </c>
      <c r="AU489" s="181" t="s">
        <v>143</v>
      </c>
      <c r="AY489" s="18" t="s">
        <v>135</v>
      </c>
      <c r="BE489" s="182">
        <f>IF(N489="základní",J489,0)</f>
        <v>0</v>
      </c>
      <c r="BF489" s="182">
        <f>IF(N489="snížená",J489,0)</f>
        <v>0</v>
      </c>
      <c r="BG489" s="182">
        <f>IF(N489="zákl. přenesená",J489,0)</f>
        <v>0</v>
      </c>
      <c r="BH489" s="182">
        <f>IF(N489="sníž. přenesená",J489,0)</f>
        <v>0</v>
      </c>
      <c r="BI489" s="182">
        <f>IF(N489="nulová",J489,0)</f>
        <v>0</v>
      </c>
      <c r="BJ489" s="18" t="s">
        <v>143</v>
      </c>
      <c r="BK489" s="182">
        <f>ROUND(I489*H489,0)</f>
        <v>0</v>
      </c>
      <c r="BL489" s="18" t="s">
        <v>229</v>
      </c>
      <c r="BM489" s="181" t="s">
        <v>709</v>
      </c>
    </row>
    <row r="490" spans="1:65" s="2" customFormat="1" ht="87.75">
      <c r="A490" s="35"/>
      <c r="B490" s="36"/>
      <c r="C490" s="37"/>
      <c r="D490" s="183" t="s">
        <v>145</v>
      </c>
      <c r="E490" s="37"/>
      <c r="F490" s="184" t="s">
        <v>710</v>
      </c>
      <c r="G490" s="37"/>
      <c r="H490" s="37"/>
      <c r="I490" s="185"/>
      <c r="J490" s="37"/>
      <c r="K490" s="37"/>
      <c r="L490" s="40"/>
      <c r="M490" s="186"/>
      <c r="N490" s="187"/>
      <c r="O490" s="65"/>
      <c r="P490" s="65"/>
      <c r="Q490" s="65"/>
      <c r="R490" s="65"/>
      <c r="S490" s="65"/>
      <c r="T490" s="66"/>
      <c r="U490" s="35"/>
      <c r="V490" s="35"/>
      <c r="W490" s="35"/>
      <c r="X490" s="35"/>
      <c r="Y490" s="35"/>
      <c r="Z490" s="35"/>
      <c r="AA490" s="35"/>
      <c r="AB490" s="35"/>
      <c r="AC490" s="35"/>
      <c r="AD490" s="35"/>
      <c r="AE490" s="35"/>
      <c r="AT490" s="18" t="s">
        <v>145</v>
      </c>
      <c r="AU490" s="18" t="s">
        <v>143</v>
      </c>
    </row>
    <row r="491" spans="1:65" s="2" customFormat="1" ht="49.15" customHeight="1">
      <c r="A491" s="35"/>
      <c r="B491" s="36"/>
      <c r="C491" s="170">
        <v>104</v>
      </c>
      <c r="D491" s="170" t="s">
        <v>137</v>
      </c>
      <c r="E491" s="171" t="s">
        <v>711</v>
      </c>
      <c r="F491" s="172" t="s">
        <v>712</v>
      </c>
      <c r="G491" s="173" t="s">
        <v>177</v>
      </c>
      <c r="H491" s="174">
        <v>2.9340000000000002</v>
      </c>
      <c r="I491" s="175"/>
      <c r="J491" s="176">
        <f>ROUND(I491*H491,0)</f>
        <v>0</v>
      </c>
      <c r="K491" s="172" t="s">
        <v>141</v>
      </c>
      <c r="L491" s="40"/>
      <c r="M491" s="177" t="s">
        <v>21</v>
      </c>
      <c r="N491" s="178" t="s">
        <v>50</v>
      </c>
      <c r="O491" s="65"/>
      <c r="P491" s="179">
        <f>O491*H491</f>
        <v>0</v>
      </c>
      <c r="Q491" s="179">
        <v>0</v>
      </c>
      <c r="R491" s="179">
        <f>Q491*H491</f>
        <v>0</v>
      </c>
      <c r="S491" s="179">
        <v>0</v>
      </c>
      <c r="T491" s="180">
        <f>S491*H491</f>
        <v>0</v>
      </c>
      <c r="U491" s="35"/>
      <c r="V491" s="35"/>
      <c r="W491" s="35"/>
      <c r="X491" s="35"/>
      <c r="Y491" s="35"/>
      <c r="Z491" s="35"/>
      <c r="AA491" s="35"/>
      <c r="AB491" s="35"/>
      <c r="AC491" s="35"/>
      <c r="AD491" s="35"/>
      <c r="AE491" s="35"/>
      <c r="AR491" s="181" t="s">
        <v>229</v>
      </c>
      <c r="AT491" s="181" t="s">
        <v>137</v>
      </c>
      <c r="AU491" s="181" t="s">
        <v>143</v>
      </c>
      <c r="AY491" s="18" t="s">
        <v>135</v>
      </c>
      <c r="BE491" s="182">
        <f>IF(N491="základní",J491,0)</f>
        <v>0</v>
      </c>
      <c r="BF491" s="182">
        <f>IF(N491="snížená",J491,0)</f>
        <v>0</v>
      </c>
      <c r="BG491" s="182">
        <f>IF(N491="zákl. přenesená",J491,0)</f>
        <v>0</v>
      </c>
      <c r="BH491" s="182">
        <f>IF(N491="sníž. přenesená",J491,0)</f>
        <v>0</v>
      </c>
      <c r="BI491" s="182">
        <f>IF(N491="nulová",J491,0)</f>
        <v>0</v>
      </c>
      <c r="BJ491" s="18" t="s">
        <v>143</v>
      </c>
      <c r="BK491" s="182">
        <f>ROUND(I491*H491,0)</f>
        <v>0</v>
      </c>
      <c r="BL491" s="18" t="s">
        <v>229</v>
      </c>
      <c r="BM491" s="181" t="s">
        <v>713</v>
      </c>
    </row>
    <row r="492" spans="1:65" s="2" customFormat="1" ht="126.75">
      <c r="A492" s="35"/>
      <c r="B492" s="36"/>
      <c r="C492" s="37"/>
      <c r="D492" s="183" t="s">
        <v>145</v>
      </c>
      <c r="E492" s="37"/>
      <c r="F492" s="184" t="s">
        <v>714</v>
      </c>
      <c r="G492" s="37"/>
      <c r="H492" s="37"/>
      <c r="I492" s="185"/>
      <c r="J492" s="37"/>
      <c r="K492" s="37"/>
      <c r="L492" s="40"/>
      <c r="M492" s="186"/>
      <c r="N492" s="187"/>
      <c r="O492" s="65"/>
      <c r="P492" s="65"/>
      <c r="Q492" s="65"/>
      <c r="R492" s="65"/>
      <c r="S492" s="65"/>
      <c r="T492" s="66"/>
      <c r="U492" s="35"/>
      <c r="V492" s="35"/>
      <c r="W492" s="35"/>
      <c r="X492" s="35"/>
      <c r="Y492" s="35"/>
      <c r="Z492" s="35"/>
      <c r="AA492" s="35"/>
      <c r="AB492" s="35"/>
      <c r="AC492" s="35"/>
      <c r="AD492" s="35"/>
      <c r="AE492" s="35"/>
      <c r="AT492" s="18" t="s">
        <v>145</v>
      </c>
      <c r="AU492" s="18" t="s">
        <v>143</v>
      </c>
    </row>
    <row r="493" spans="1:65" s="12" customFormat="1" ht="22.9" customHeight="1">
      <c r="B493" s="154"/>
      <c r="C493" s="155"/>
      <c r="D493" s="156" t="s">
        <v>77</v>
      </c>
      <c r="E493" s="168" t="s">
        <v>715</v>
      </c>
      <c r="F493" s="168" t="s">
        <v>716</v>
      </c>
      <c r="G493" s="155"/>
      <c r="H493" s="155"/>
      <c r="I493" s="158"/>
      <c r="J493" s="169">
        <f>BK493</f>
        <v>0</v>
      </c>
      <c r="K493" s="155"/>
      <c r="L493" s="160"/>
      <c r="M493" s="161"/>
      <c r="N493" s="162"/>
      <c r="O493" s="162"/>
      <c r="P493" s="163">
        <f>SUM(P494:P499)</f>
        <v>0</v>
      </c>
      <c r="Q493" s="162"/>
      <c r="R493" s="163">
        <f>SUM(R494:R499)</f>
        <v>0.8931195999999999</v>
      </c>
      <c r="S493" s="162"/>
      <c r="T493" s="164">
        <f>SUM(T494:T499)</f>
        <v>0</v>
      </c>
      <c r="AR493" s="165" t="s">
        <v>143</v>
      </c>
      <c r="AT493" s="166" t="s">
        <v>77</v>
      </c>
      <c r="AU493" s="166" t="s">
        <v>8</v>
      </c>
      <c r="AY493" s="165" t="s">
        <v>135</v>
      </c>
      <c r="BK493" s="167">
        <f>SUM(BK494:BK499)</f>
        <v>0</v>
      </c>
    </row>
    <row r="494" spans="1:65" s="2" customFormat="1" ht="49.15" customHeight="1">
      <c r="A494" s="35"/>
      <c r="B494" s="36"/>
      <c r="C494" s="170">
        <v>105</v>
      </c>
      <c r="D494" s="170" t="s">
        <v>137</v>
      </c>
      <c r="E494" s="171" t="s">
        <v>717</v>
      </c>
      <c r="F494" s="172" t="s">
        <v>718</v>
      </c>
      <c r="G494" s="173" t="s">
        <v>195</v>
      </c>
      <c r="H494" s="174">
        <v>54.26</v>
      </c>
      <c r="I494" s="175"/>
      <c r="J494" s="176">
        <f>ROUND(I494*H494,0)</f>
        <v>0</v>
      </c>
      <c r="K494" s="172" t="s">
        <v>141</v>
      </c>
      <c r="L494" s="40"/>
      <c r="M494" s="177" t="s">
        <v>21</v>
      </c>
      <c r="N494" s="178" t="s">
        <v>50</v>
      </c>
      <c r="O494" s="65"/>
      <c r="P494" s="179">
        <f>O494*H494</f>
        <v>0</v>
      </c>
      <c r="Q494" s="179">
        <v>1.6459999999999999E-2</v>
      </c>
      <c r="R494" s="179">
        <f>Q494*H494</f>
        <v>0.8931195999999999</v>
      </c>
      <c r="S494" s="179">
        <v>0</v>
      </c>
      <c r="T494" s="180">
        <f>S494*H494</f>
        <v>0</v>
      </c>
      <c r="U494" s="35"/>
      <c r="V494" s="35"/>
      <c r="W494" s="35"/>
      <c r="X494" s="35"/>
      <c r="Y494" s="35"/>
      <c r="Z494" s="35"/>
      <c r="AA494" s="35"/>
      <c r="AB494" s="35"/>
      <c r="AC494" s="35"/>
      <c r="AD494" s="35"/>
      <c r="AE494" s="35"/>
      <c r="AR494" s="181" t="s">
        <v>229</v>
      </c>
      <c r="AT494" s="181" t="s">
        <v>137</v>
      </c>
      <c r="AU494" s="181" t="s">
        <v>143</v>
      </c>
      <c r="AY494" s="18" t="s">
        <v>135</v>
      </c>
      <c r="BE494" s="182">
        <f>IF(N494="základní",J494,0)</f>
        <v>0</v>
      </c>
      <c r="BF494" s="182">
        <f>IF(N494="snížená",J494,0)</f>
        <v>0</v>
      </c>
      <c r="BG494" s="182">
        <f>IF(N494="zákl. přenesená",J494,0)</f>
        <v>0</v>
      </c>
      <c r="BH494" s="182">
        <f>IF(N494="sníž. přenesená",J494,0)</f>
        <v>0</v>
      </c>
      <c r="BI494" s="182">
        <f>IF(N494="nulová",J494,0)</f>
        <v>0</v>
      </c>
      <c r="BJ494" s="18" t="s">
        <v>143</v>
      </c>
      <c r="BK494" s="182">
        <f>ROUND(I494*H494,0)</f>
        <v>0</v>
      </c>
      <c r="BL494" s="18" t="s">
        <v>229</v>
      </c>
      <c r="BM494" s="181" t="s">
        <v>719</v>
      </c>
    </row>
    <row r="495" spans="1:65" s="2" customFormat="1" ht="136.5">
      <c r="A495" s="35"/>
      <c r="B495" s="36"/>
      <c r="C495" s="37"/>
      <c r="D495" s="183" t="s">
        <v>145</v>
      </c>
      <c r="E495" s="37"/>
      <c r="F495" s="184" t="s">
        <v>720</v>
      </c>
      <c r="G495" s="37"/>
      <c r="H495" s="37"/>
      <c r="I495" s="185"/>
      <c r="J495" s="37"/>
      <c r="K495" s="37"/>
      <c r="L495" s="40"/>
      <c r="M495" s="186"/>
      <c r="N495" s="187"/>
      <c r="O495" s="65"/>
      <c r="P495" s="65"/>
      <c r="Q495" s="65"/>
      <c r="R495" s="65"/>
      <c r="S495" s="65"/>
      <c r="T495" s="66"/>
      <c r="U495" s="35"/>
      <c r="V495" s="35"/>
      <c r="W495" s="35"/>
      <c r="X495" s="35"/>
      <c r="Y495" s="35"/>
      <c r="Z495" s="35"/>
      <c r="AA495" s="35"/>
      <c r="AB495" s="35"/>
      <c r="AC495" s="35"/>
      <c r="AD495" s="35"/>
      <c r="AE495" s="35"/>
      <c r="AT495" s="18" t="s">
        <v>145</v>
      </c>
      <c r="AU495" s="18" t="s">
        <v>143</v>
      </c>
    </row>
    <row r="496" spans="1:65" s="14" customFormat="1">
      <c r="B496" s="198"/>
      <c r="C496" s="199"/>
      <c r="D496" s="183" t="s">
        <v>147</v>
      </c>
      <c r="E496" s="200" t="s">
        <v>21</v>
      </c>
      <c r="F496" s="201" t="s">
        <v>570</v>
      </c>
      <c r="G496" s="199"/>
      <c r="H496" s="202">
        <v>54.26</v>
      </c>
      <c r="I496" s="203"/>
      <c r="J496" s="199"/>
      <c r="K496" s="199"/>
      <c r="L496" s="204"/>
      <c r="M496" s="205"/>
      <c r="N496" s="206"/>
      <c r="O496" s="206"/>
      <c r="P496" s="206"/>
      <c r="Q496" s="206"/>
      <c r="R496" s="206"/>
      <c r="S496" s="206"/>
      <c r="T496" s="207"/>
      <c r="AT496" s="208" t="s">
        <v>147</v>
      </c>
      <c r="AU496" s="208" t="s">
        <v>143</v>
      </c>
      <c r="AV496" s="14" t="s">
        <v>143</v>
      </c>
      <c r="AW496" s="14" t="s">
        <v>38</v>
      </c>
      <c r="AX496" s="14" t="s">
        <v>78</v>
      </c>
      <c r="AY496" s="208" t="s">
        <v>135</v>
      </c>
    </row>
    <row r="497" spans="1:65" s="15" customFormat="1">
      <c r="B497" s="209"/>
      <c r="C497" s="210"/>
      <c r="D497" s="183" t="s">
        <v>147</v>
      </c>
      <c r="E497" s="211" t="s">
        <v>21</v>
      </c>
      <c r="F497" s="212" t="s">
        <v>151</v>
      </c>
      <c r="G497" s="210"/>
      <c r="H497" s="213">
        <v>54.26</v>
      </c>
      <c r="I497" s="214"/>
      <c r="J497" s="210"/>
      <c r="K497" s="210"/>
      <c r="L497" s="215"/>
      <c r="M497" s="216"/>
      <c r="N497" s="217"/>
      <c r="O497" s="217"/>
      <c r="P497" s="217"/>
      <c r="Q497" s="217"/>
      <c r="R497" s="217"/>
      <c r="S497" s="217"/>
      <c r="T497" s="218"/>
      <c r="AT497" s="219" t="s">
        <v>147</v>
      </c>
      <c r="AU497" s="219" t="s">
        <v>143</v>
      </c>
      <c r="AV497" s="15" t="s">
        <v>142</v>
      </c>
      <c r="AW497" s="15" t="s">
        <v>38</v>
      </c>
      <c r="AX497" s="15" t="s">
        <v>8</v>
      </c>
      <c r="AY497" s="219" t="s">
        <v>135</v>
      </c>
    </row>
    <row r="498" spans="1:65" s="2" customFormat="1" ht="37.9" customHeight="1">
      <c r="A498" s="35"/>
      <c r="B498" s="36"/>
      <c r="C498" s="170">
        <v>106</v>
      </c>
      <c r="D498" s="170" t="s">
        <v>137</v>
      </c>
      <c r="E498" s="171" t="s">
        <v>721</v>
      </c>
      <c r="F498" s="172" t="s">
        <v>722</v>
      </c>
      <c r="G498" s="173" t="s">
        <v>177</v>
      </c>
      <c r="H498" s="174">
        <v>0.89300000000000002</v>
      </c>
      <c r="I498" s="175"/>
      <c r="J498" s="176">
        <f>ROUND(I498*H498,0)</f>
        <v>0</v>
      </c>
      <c r="K498" s="172" t="s">
        <v>141</v>
      </c>
      <c r="L498" s="40"/>
      <c r="M498" s="177" t="s">
        <v>21</v>
      </c>
      <c r="N498" s="178" t="s">
        <v>50</v>
      </c>
      <c r="O498" s="65"/>
      <c r="P498" s="179">
        <f>O498*H498</f>
        <v>0</v>
      </c>
      <c r="Q498" s="179">
        <v>0</v>
      </c>
      <c r="R498" s="179">
        <f>Q498*H498</f>
        <v>0</v>
      </c>
      <c r="S498" s="179">
        <v>0</v>
      </c>
      <c r="T498" s="180">
        <f>S498*H498</f>
        <v>0</v>
      </c>
      <c r="U498" s="35"/>
      <c r="V498" s="35"/>
      <c r="W498" s="35"/>
      <c r="X498" s="35"/>
      <c r="Y498" s="35"/>
      <c r="Z498" s="35"/>
      <c r="AA498" s="35"/>
      <c r="AB498" s="35"/>
      <c r="AC498" s="35"/>
      <c r="AD498" s="35"/>
      <c r="AE498" s="35"/>
      <c r="AR498" s="181" t="s">
        <v>229</v>
      </c>
      <c r="AT498" s="181" t="s">
        <v>137</v>
      </c>
      <c r="AU498" s="181" t="s">
        <v>143</v>
      </c>
      <c r="AY498" s="18" t="s">
        <v>135</v>
      </c>
      <c r="BE498" s="182">
        <f>IF(N498="základní",J498,0)</f>
        <v>0</v>
      </c>
      <c r="BF498" s="182">
        <f>IF(N498="snížená",J498,0)</f>
        <v>0</v>
      </c>
      <c r="BG498" s="182">
        <f>IF(N498="zákl. přenesená",J498,0)</f>
        <v>0</v>
      </c>
      <c r="BH498" s="182">
        <f>IF(N498="sníž. přenesená",J498,0)</f>
        <v>0</v>
      </c>
      <c r="BI498" s="182">
        <f>IF(N498="nulová",J498,0)</f>
        <v>0</v>
      </c>
      <c r="BJ498" s="18" t="s">
        <v>143</v>
      </c>
      <c r="BK498" s="182">
        <f>ROUND(I498*H498,0)</f>
        <v>0</v>
      </c>
      <c r="BL498" s="18" t="s">
        <v>229</v>
      </c>
      <c r="BM498" s="181" t="s">
        <v>723</v>
      </c>
    </row>
    <row r="499" spans="1:65" s="2" customFormat="1" ht="146.25">
      <c r="A499" s="35"/>
      <c r="B499" s="36"/>
      <c r="C499" s="37"/>
      <c r="D499" s="183" t="s">
        <v>145</v>
      </c>
      <c r="E499" s="37"/>
      <c r="F499" s="184" t="s">
        <v>724</v>
      </c>
      <c r="G499" s="37"/>
      <c r="H499" s="37"/>
      <c r="I499" s="185"/>
      <c r="J499" s="37"/>
      <c r="K499" s="37"/>
      <c r="L499" s="40"/>
      <c r="M499" s="186"/>
      <c r="N499" s="187"/>
      <c r="O499" s="65"/>
      <c r="P499" s="65"/>
      <c r="Q499" s="65"/>
      <c r="R499" s="65"/>
      <c r="S499" s="65"/>
      <c r="T499" s="66"/>
      <c r="U499" s="35"/>
      <c r="V499" s="35"/>
      <c r="W499" s="35"/>
      <c r="X499" s="35"/>
      <c r="Y499" s="35"/>
      <c r="Z499" s="35"/>
      <c r="AA499" s="35"/>
      <c r="AB499" s="35"/>
      <c r="AC499" s="35"/>
      <c r="AD499" s="35"/>
      <c r="AE499" s="35"/>
      <c r="AT499" s="18" t="s">
        <v>145</v>
      </c>
      <c r="AU499" s="18" t="s">
        <v>143</v>
      </c>
    </row>
    <row r="500" spans="1:65" s="12" customFormat="1" ht="22.9" customHeight="1">
      <c r="B500" s="154"/>
      <c r="C500" s="155"/>
      <c r="D500" s="156" t="s">
        <v>77</v>
      </c>
      <c r="E500" s="168" t="s">
        <v>725</v>
      </c>
      <c r="F500" s="168" t="s">
        <v>726</v>
      </c>
      <c r="G500" s="155"/>
      <c r="H500" s="155"/>
      <c r="I500" s="158"/>
      <c r="J500" s="169">
        <f>BK500</f>
        <v>0</v>
      </c>
      <c r="K500" s="155"/>
      <c r="L500" s="160"/>
      <c r="M500" s="161"/>
      <c r="N500" s="162"/>
      <c r="O500" s="162"/>
      <c r="P500" s="163">
        <f>SUM(P501:P544)</f>
        <v>0</v>
      </c>
      <c r="Q500" s="162"/>
      <c r="R500" s="163">
        <f>SUM(R501:R544)</f>
        <v>1.2826690000000001</v>
      </c>
      <c r="S500" s="162"/>
      <c r="T500" s="164">
        <f>SUM(T501:T544)</f>
        <v>0.5943989999999999</v>
      </c>
      <c r="AR500" s="165" t="s">
        <v>143</v>
      </c>
      <c r="AT500" s="166" t="s">
        <v>77</v>
      </c>
      <c r="AU500" s="166" t="s">
        <v>8</v>
      </c>
      <c r="AY500" s="165" t="s">
        <v>135</v>
      </c>
      <c r="BK500" s="167">
        <f>SUM(BK501:BK544)</f>
        <v>0</v>
      </c>
    </row>
    <row r="501" spans="1:65" s="2" customFormat="1" ht="24.2" customHeight="1">
      <c r="A501" s="35"/>
      <c r="B501" s="36"/>
      <c r="C501" s="170">
        <v>107</v>
      </c>
      <c r="D501" s="170" t="s">
        <v>137</v>
      </c>
      <c r="E501" s="171" t="s">
        <v>727</v>
      </c>
      <c r="F501" s="172" t="s">
        <v>728</v>
      </c>
      <c r="G501" s="173" t="s">
        <v>285</v>
      </c>
      <c r="H501" s="174">
        <v>159.69999999999999</v>
      </c>
      <c r="I501" s="175"/>
      <c r="J501" s="176">
        <f>ROUND(I501*H501,0)</f>
        <v>0</v>
      </c>
      <c r="K501" s="172" t="s">
        <v>141</v>
      </c>
      <c r="L501" s="40"/>
      <c r="M501" s="177" t="s">
        <v>21</v>
      </c>
      <c r="N501" s="178" t="s">
        <v>50</v>
      </c>
      <c r="O501" s="65"/>
      <c r="P501" s="179">
        <f>O501*H501</f>
        <v>0</v>
      </c>
      <c r="Q501" s="179">
        <v>0</v>
      </c>
      <c r="R501" s="179">
        <f>Q501*H501</f>
        <v>0</v>
      </c>
      <c r="S501" s="179">
        <v>1.67E-3</v>
      </c>
      <c r="T501" s="180">
        <f>S501*H501</f>
        <v>0.26669899999999996</v>
      </c>
      <c r="U501" s="35"/>
      <c r="V501" s="35"/>
      <c r="W501" s="35"/>
      <c r="X501" s="35"/>
      <c r="Y501" s="35"/>
      <c r="Z501" s="35"/>
      <c r="AA501" s="35"/>
      <c r="AB501" s="35"/>
      <c r="AC501" s="35"/>
      <c r="AD501" s="35"/>
      <c r="AE501" s="35"/>
      <c r="AR501" s="181" t="s">
        <v>229</v>
      </c>
      <c r="AT501" s="181" t="s">
        <v>137</v>
      </c>
      <c r="AU501" s="181" t="s">
        <v>143</v>
      </c>
      <c r="AY501" s="18" t="s">
        <v>135</v>
      </c>
      <c r="BE501" s="182">
        <f>IF(N501="základní",J501,0)</f>
        <v>0</v>
      </c>
      <c r="BF501" s="182">
        <f>IF(N501="snížená",J501,0)</f>
        <v>0</v>
      </c>
      <c r="BG501" s="182">
        <f>IF(N501="zákl. přenesená",J501,0)</f>
        <v>0</v>
      </c>
      <c r="BH501" s="182">
        <f>IF(N501="sníž. přenesená",J501,0)</f>
        <v>0</v>
      </c>
      <c r="BI501" s="182">
        <f>IF(N501="nulová",J501,0)</f>
        <v>0</v>
      </c>
      <c r="BJ501" s="18" t="s">
        <v>143</v>
      </c>
      <c r="BK501" s="182">
        <f>ROUND(I501*H501,0)</f>
        <v>0</v>
      </c>
      <c r="BL501" s="18" t="s">
        <v>229</v>
      </c>
      <c r="BM501" s="181" t="s">
        <v>729</v>
      </c>
    </row>
    <row r="502" spans="1:65" s="14" customFormat="1">
      <c r="B502" s="198"/>
      <c r="C502" s="199"/>
      <c r="D502" s="183" t="s">
        <v>147</v>
      </c>
      <c r="E502" s="200" t="s">
        <v>21</v>
      </c>
      <c r="F502" s="201" t="s">
        <v>730</v>
      </c>
      <c r="G502" s="199"/>
      <c r="H502" s="202">
        <v>159.69999999999999</v>
      </c>
      <c r="I502" s="203"/>
      <c r="J502" s="199"/>
      <c r="K502" s="199"/>
      <c r="L502" s="204"/>
      <c r="M502" s="205"/>
      <c r="N502" s="206"/>
      <c r="O502" s="206"/>
      <c r="P502" s="206"/>
      <c r="Q502" s="206"/>
      <c r="R502" s="206"/>
      <c r="S502" s="206"/>
      <c r="T502" s="207"/>
      <c r="AT502" s="208" t="s">
        <v>147</v>
      </c>
      <c r="AU502" s="208" t="s">
        <v>143</v>
      </c>
      <c r="AV502" s="14" t="s">
        <v>143</v>
      </c>
      <c r="AW502" s="14" t="s">
        <v>38</v>
      </c>
      <c r="AX502" s="14" t="s">
        <v>78</v>
      </c>
      <c r="AY502" s="208" t="s">
        <v>135</v>
      </c>
    </row>
    <row r="503" spans="1:65" s="15" customFormat="1">
      <c r="B503" s="209"/>
      <c r="C503" s="210"/>
      <c r="D503" s="183" t="s">
        <v>147</v>
      </c>
      <c r="E503" s="211" t="s">
        <v>21</v>
      </c>
      <c r="F503" s="212" t="s">
        <v>151</v>
      </c>
      <c r="G503" s="210"/>
      <c r="H503" s="213">
        <v>159.69999999999999</v>
      </c>
      <c r="I503" s="214"/>
      <c r="J503" s="210"/>
      <c r="K503" s="210"/>
      <c r="L503" s="215"/>
      <c r="M503" s="216"/>
      <c r="N503" s="217"/>
      <c r="O503" s="217"/>
      <c r="P503" s="217"/>
      <c r="Q503" s="217"/>
      <c r="R503" s="217"/>
      <c r="S503" s="217"/>
      <c r="T503" s="218"/>
      <c r="AT503" s="219" t="s">
        <v>147</v>
      </c>
      <c r="AU503" s="219" t="s">
        <v>143</v>
      </c>
      <c r="AV503" s="15" t="s">
        <v>142</v>
      </c>
      <c r="AW503" s="15" t="s">
        <v>38</v>
      </c>
      <c r="AX503" s="15" t="s">
        <v>8</v>
      </c>
      <c r="AY503" s="219" t="s">
        <v>135</v>
      </c>
    </row>
    <row r="504" spans="1:65" s="2" customFormat="1" ht="14.45" customHeight="1">
      <c r="A504" s="35"/>
      <c r="B504" s="36"/>
      <c r="C504" s="170">
        <v>108</v>
      </c>
      <c r="D504" s="170" t="s">
        <v>137</v>
      </c>
      <c r="E504" s="171" t="s">
        <v>731</v>
      </c>
      <c r="F504" s="172" t="s">
        <v>732</v>
      </c>
      <c r="G504" s="173" t="s">
        <v>285</v>
      </c>
      <c r="H504" s="174">
        <v>13</v>
      </c>
      <c r="I504" s="175"/>
      <c r="J504" s="176">
        <f>ROUND(I504*H504,0)</f>
        <v>0</v>
      </c>
      <c r="K504" s="172" t="s">
        <v>141</v>
      </c>
      <c r="L504" s="40"/>
      <c r="M504" s="177" t="s">
        <v>21</v>
      </c>
      <c r="N504" s="178" t="s">
        <v>50</v>
      </c>
      <c r="O504" s="65"/>
      <c r="P504" s="179">
        <f>O504*H504</f>
        <v>0</v>
      </c>
      <c r="Q504" s="179">
        <v>0</v>
      </c>
      <c r="R504" s="179">
        <f>Q504*H504</f>
        <v>0</v>
      </c>
      <c r="S504" s="179">
        <v>1.75E-3</v>
      </c>
      <c r="T504" s="180">
        <f>S504*H504</f>
        <v>2.2749999999999999E-2</v>
      </c>
      <c r="U504" s="35"/>
      <c r="V504" s="35"/>
      <c r="W504" s="35"/>
      <c r="X504" s="35"/>
      <c r="Y504" s="35"/>
      <c r="Z504" s="35"/>
      <c r="AA504" s="35"/>
      <c r="AB504" s="35"/>
      <c r="AC504" s="35"/>
      <c r="AD504" s="35"/>
      <c r="AE504" s="35"/>
      <c r="AR504" s="181" t="s">
        <v>229</v>
      </c>
      <c r="AT504" s="181" t="s">
        <v>137</v>
      </c>
      <c r="AU504" s="181" t="s">
        <v>143</v>
      </c>
      <c r="AY504" s="18" t="s">
        <v>135</v>
      </c>
      <c r="BE504" s="182">
        <f>IF(N504="základní",J504,0)</f>
        <v>0</v>
      </c>
      <c r="BF504" s="182">
        <f>IF(N504="snížená",J504,0)</f>
        <v>0</v>
      </c>
      <c r="BG504" s="182">
        <f>IF(N504="zákl. přenesená",J504,0)</f>
        <v>0</v>
      </c>
      <c r="BH504" s="182">
        <f>IF(N504="sníž. přenesená",J504,0)</f>
        <v>0</v>
      </c>
      <c r="BI504" s="182">
        <f>IF(N504="nulová",J504,0)</f>
        <v>0</v>
      </c>
      <c r="BJ504" s="18" t="s">
        <v>143</v>
      </c>
      <c r="BK504" s="182">
        <f>ROUND(I504*H504,0)</f>
        <v>0</v>
      </c>
      <c r="BL504" s="18" t="s">
        <v>229</v>
      </c>
      <c r="BM504" s="181" t="s">
        <v>733</v>
      </c>
    </row>
    <row r="505" spans="1:65" s="2" customFormat="1" ht="24.2" customHeight="1">
      <c r="A505" s="35"/>
      <c r="B505" s="36"/>
      <c r="C505" s="170">
        <v>109</v>
      </c>
      <c r="D505" s="170" t="s">
        <v>137</v>
      </c>
      <c r="E505" s="171" t="s">
        <v>734</v>
      </c>
      <c r="F505" s="172" t="s">
        <v>735</v>
      </c>
      <c r="G505" s="173" t="s">
        <v>285</v>
      </c>
      <c r="H505" s="174">
        <v>15</v>
      </c>
      <c r="I505" s="175"/>
      <c r="J505" s="176">
        <f>ROUND(I505*H505,0)</f>
        <v>0</v>
      </c>
      <c r="K505" s="172" t="s">
        <v>141</v>
      </c>
      <c r="L505" s="40"/>
      <c r="M505" s="177" t="s">
        <v>21</v>
      </c>
      <c r="N505" s="178" t="s">
        <v>50</v>
      </c>
      <c r="O505" s="65"/>
      <c r="P505" s="179">
        <f>O505*H505</f>
        <v>0</v>
      </c>
      <c r="Q505" s="179">
        <v>0</v>
      </c>
      <c r="R505" s="179">
        <f>Q505*H505</f>
        <v>0</v>
      </c>
      <c r="S505" s="179">
        <v>2.5999999999999999E-3</v>
      </c>
      <c r="T505" s="180">
        <f>S505*H505</f>
        <v>3.9E-2</v>
      </c>
      <c r="U505" s="35"/>
      <c r="V505" s="35"/>
      <c r="W505" s="35"/>
      <c r="X505" s="35"/>
      <c r="Y505" s="35"/>
      <c r="Z505" s="35"/>
      <c r="AA505" s="35"/>
      <c r="AB505" s="35"/>
      <c r="AC505" s="35"/>
      <c r="AD505" s="35"/>
      <c r="AE505" s="35"/>
      <c r="AR505" s="181" t="s">
        <v>229</v>
      </c>
      <c r="AT505" s="181" t="s">
        <v>137</v>
      </c>
      <c r="AU505" s="181" t="s">
        <v>143</v>
      </c>
      <c r="AY505" s="18" t="s">
        <v>135</v>
      </c>
      <c r="BE505" s="182">
        <f>IF(N505="základní",J505,0)</f>
        <v>0</v>
      </c>
      <c r="BF505" s="182">
        <f>IF(N505="snížená",J505,0)</f>
        <v>0</v>
      </c>
      <c r="BG505" s="182">
        <f>IF(N505="zákl. přenesená",J505,0)</f>
        <v>0</v>
      </c>
      <c r="BH505" s="182">
        <f>IF(N505="sníž. přenesená",J505,0)</f>
        <v>0</v>
      </c>
      <c r="BI505" s="182">
        <f>IF(N505="nulová",J505,0)</f>
        <v>0</v>
      </c>
      <c r="BJ505" s="18" t="s">
        <v>143</v>
      </c>
      <c r="BK505" s="182">
        <f>ROUND(I505*H505,0)</f>
        <v>0</v>
      </c>
      <c r="BL505" s="18" t="s">
        <v>229</v>
      </c>
      <c r="BM505" s="181" t="s">
        <v>736</v>
      </c>
    </row>
    <row r="506" spans="1:65" s="2" customFormat="1" ht="24.2" customHeight="1">
      <c r="A506" s="35"/>
      <c r="B506" s="36"/>
      <c r="C506" s="170">
        <v>110</v>
      </c>
      <c r="D506" s="170" t="s">
        <v>137</v>
      </c>
      <c r="E506" s="171" t="s">
        <v>737</v>
      </c>
      <c r="F506" s="172" t="s">
        <v>738</v>
      </c>
      <c r="G506" s="173" t="s">
        <v>285</v>
      </c>
      <c r="H506" s="174">
        <v>67.5</v>
      </c>
      <c r="I506" s="175"/>
      <c r="J506" s="176">
        <f>ROUND(I506*H506,0)</f>
        <v>0</v>
      </c>
      <c r="K506" s="172" t="s">
        <v>141</v>
      </c>
      <c r="L506" s="40"/>
      <c r="M506" s="177" t="s">
        <v>21</v>
      </c>
      <c r="N506" s="178" t="s">
        <v>50</v>
      </c>
      <c r="O506" s="65"/>
      <c r="P506" s="179">
        <f>O506*H506</f>
        <v>0</v>
      </c>
      <c r="Q506" s="179">
        <v>0</v>
      </c>
      <c r="R506" s="179">
        <f>Q506*H506</f>
        <v>0</v>
      </c>
      <c r="S506" s="179">
        <v>3.9399999999999999E-3</v>
      </c>
      <c r="T506" s="180">
        <f>S506*H506</f>
        <v>0.26595000000000002</v>
      </c>
      <c r="U506" s="35"/>
      <c r="V506" s="35"/>
      <c r="W506" s="35"/>
      <c r="X506" s="35"/>
      <c r="Y506" s="35"/>
      <c r="Z506" s="35"/>
      <c r="AA506" s="35"/>
      <c r="AB506" s="35"/>
      <c r="AC506" s="35"/>
      <c r="AD506" s="35"/>
      <c r="AE506" s="35"/>
      <c r="AR506" s="181" t="s">
        <v>229</v>
      </c>
      <c r="AT506" s="181" t="s">
        <v>137</v>
      </c>
      <c r="AU506" s="181" t="s">
        <v>143</v>
      </c>
      <c r="AY506" s="18" t="s">
        <v>135</v>
      </c>
      <c r="BE506" s="182">
        <f>IF(N506="základní",J506,0)</f>
        <v>0</v>
      </c>
      <c r="BF506" s="182">
        <f>IF(N506="snížená",J506,0)</f>
        <v>0</v>
      </c>
      <c r="BG506" s="182">
        <f>IF(N506="zákl. přenesená",J506,0)</f>
        <v>0</v>
      </c>
      <c r="BH506" s="182">
        <f>IF(N506="sníž. přenesená",J506,0)</f>
        <v>0</v>
      </c>
      <c r="BI506" s="182">
        <f>IF(N506="nulová",J506,0)</f>
        <v>0</v>
      </c>
      <c r="BJ506" s="18" t="s">
        <v>143</v>
      </c>
      <c r="BK506" s="182">
        <f>ROUND(I506*H506,0)</f>
        <v>0</v>
      </c>
      <c r="BL506" s="18" t="s">
        <v>229</v>
      </c>
      <c r="BM506" s="181" t="s">
        <v>739</v>
      </c>
    </row>
    <row r="507" spans="1:65" s="14" customFormat="1">
      <c r="B507" s="198"/>
      <c r="C507" s="199"/>
      <c r="D507" s="183" t="s">
        <v>147</v>
      </c>
      <c r="E507" s="200" t="s">
        <v>21</v>
      </c>
      <c r="F507" s="201" t="s">
        <v>740</v>
      </c>
      <c r="G507" s="199"/>
      <c r="H507" s="202">
        <v>67.5</v>
      </c>
      <c r="I507" s="203"/>
      <c r="J507" s="199"/>
      <c r="K507" s="199"/>
      <c r="L507" s="204"/>
      <c r="M507" s="205"/>
      <c r="N507" s="206"/>
      <c r="O507" s="206"/>
      <c r="P507" s="206"/>
      <c r="Q507" s="206"/>
      <c r="R507" s="206"/>
      <c r="S507" s="206"/>
      <c r="T507" s="207"/>
      <c r="AT507" s="208" t="s">
        <v>147</v>
      </c>
      <c r="AU507" s="208" t="s">
        <v>143</v>
      </c>
      <c r="AV507" s="14" t="s">
        <v>143</v>
      </c>
      <c r="AW507" s="14" t="s">
        <v>38</v>
      </c>
      <c r="AX507" s="14" t="s">
        <v>78</v>
      </c>
      <c r="AY507" s="208" t="s">
        <v>135</v>
      </c>
    </row>
    <row r="508" spans="1:65" s="15" customFormat="1">
      <c r="B508" s="209"/>
      <c r="C508" s="210"/>
      <c r="D508" s="183" t="s">
        <v>147</v>
      </c>
      <c r="E508" s="211" t="s">
        <v>21</v>
      </c>
      <c r="F508" s="212" t="s">
        <v>151</v>
      </c>
      <c r="G508" s="210"/>
      <c r="H508" s="213">
        <v>67.5</v>
      </c>
      <c r="I508" s="214"/>
      <c r="J508" s="210"/>
      <c r="K508" s="210"/>
      <c r="L508" s="215"/>
      <c r="M508" s="216"/>
      <c r="N508" s="217"/>
      <c r="O508" s="217"/>
      <c r="P508" s="217"/>
      <c r="Q508" s="217"/>
      <c r="R508" s="217"/>
      <c r="S508" s="217"/>
      <c r="T508" s="218"/>
      <c r="AT508" s="219" t="s">
        <v>147</v>
      </c>
      <c r="AU508" s="219" t="s">
        <v>143</v>
      </c>
      <c r="AV508" s="15" t="s">
        <v>142</v>
      </c>
      <c r="AW508" s="15" t="s">
        <v>38</v>
      </c>
      <c r="AX508" s="15" t="s">
        <v>8</v>
      </c>
      <c r="AY508" s="219" t="s">
        <v>135</v>
      </c>
    </row>
    <row r="509" spans="1:65" s="2" customFormat="1" ht="37.9" customHeight="1">
      <c r="A509" s="35"/>
      <c r="B509" s="36"/>
      <c r="C509" s="170">
        <v>111</v>
      </c>
      <c r="D509" s="170" t="s">
        <v>137</v>
      </c>
      <c r="E509" s="171" t="s">
        <v>741</v>
      </c>
      <c r="F509" s="172" t="s">
        <v>742</v>
      </c>
      <c r="G509" s="173" t="s">
        <v>285</v>
      </c>
      <c r="H509" s="174">
        <v>10.6</v>
      </c>
      <c r="I509" s="175"/>
      <c r="J509" s="176">
        <f>ROUND(I509*H509,0)</f>
        <v>0</v>
      </c>
      <c r="K509" s="172" t="s">
        <v>141</v>
      </c>
      <c r="L509" s="40"/>
      <c r="M509" s="177" t="s">
        <v>21</v>
      </c>
      <c r="N509" s="178" t="s">
        <v>50</v>
      </c>
      <c r="O509" s="65"/>
      <c r="P509" s="179">
        <f>O509*H509</f>
        <v>0</v>
      </c>
      <c r="Q509" s="179">
        <v>2.2799999999999999E-3</v>
      </c>
      <c r="R509" s="179">
        <f>Q509*H509</f>
        <v>2.4167999999999999E-2</v>
      </c>
      <c r="S509" s="179">
        <v>0</v>
      </c>
      <c r="T509" s="180">
        <f>S509*H509</f>
        <v>0</v>
      </c>
      <c r="U509" s="35"/>
      <c r="V509" s="35"/>
      <c r="W509" s="35"/>
      <c r="X509" s="35"/>
      <c r="Y509" s="35"/>
      <c r="Z509" s="35"/>
      <c r="AA509" s="35"/>
      <c r="AB509" s="35"/>
      <c r="AC509" s="35"/>
      <c r="AD509" s="35"/>
      <c r="AE509" s="35"/>
      <c r="AR509" s="181" t="s">
        <v>229</v>
      </c>
      <c r="AT509" s="181" t="s">
        <v>137</v>
      </c>
      <c r="AU509" s="181" t="s">
        <v>143</v>
      </c>
      <c r="AY509" s="18" t="s">
        <v>135</v>
      </c>
      <c r="BE509" s="182">
        <f>IF(N509="základní",J509,0)</f>
        <v>0</v>
      </c>
      <c r="BF509" s="182">
        <f>IF(N509="snížená",J509,0)</f>
        <v>0</v>
      </c>
      <c r="BG509" s="182">
        <f>IF(N509="zákl. přenesená",J509,0)</f>
        <v>0</v>
      </c>
      <c r="BH509" s="182">
        <f>IF(N509="sníž. přenesená",J509,0)</f>
        <v>0</v>
      </c>
      <c r="BI509" s="182">
        <f>IF(N509="nulová",J509,0)</f>
        <v>0</v>
      </c>
      <c r="BJ509" s="18" t="s">
        <v>143</v>
      </c>
      <c r="BK509" s="182">
        <f>ROUND(I509*H509,0)</f>
        <v>0</v>
      </c>
      <c r="BL509" s="18" t="s">
        <v>229</v>
      </c>
      <c r="BM509" s="181" t="s">
        <v>743</v>
      </c>
    </row>
    <row r="510" spans="1:65" s="2" customFormat="1" ht="58.5">
      <c r="A510" s="35"/>
      <c r="B510" s="36"/>
      <c r="C510" s="37"/>
      <c r="D510" s="183" t="s">
        <v>145</v>
      </c>
      <c r="E510" s="37"/>
      <c r="F510" s="184" t="s">
        <v>744</v>
      </c>
      <c r="G510" s="37"/>
      <c r="H510" s="37"/>
      <c r="I510" s="185"/>
      <c r="J510" s="37"/>
      <c r="K510" s="37"/>
      <c r="L510" s="40"/>
      <c r="M510" s="186"/>
      <c r="N510" s="187"/>
      <c r="O510" s="65"/>
      <c r="P510" s="65"/>
      <c r="Q510" s="65"/>
      <c r="R510" s="65"/>
      <c r="S510" s="65"/>
      <c r="T510" s="66"/>
      <c r="U510" s="35"/>
      <c r="V510" s="35"/>
      <c r="W510" s="35"/>
      <c r="X510" s="35"/>
      <c r="Y510" s="35"/>
      <c r="Z510" s="35"/>
      <c r="AA510" s="35"/>
      <c r="AB510" s="35"/>
      <c r="AC510" s="35"/>
      <c r="AD510" s="35"/>
      <c r="AE510" s="35"/>
      <c r="AT510" s="18" t="s">
        <v>145</v>
      </c>
      <c r="AU510" s="18" t="s">
        <v>143</v>
      </c>
    </row>
    <row r="511" spans="1:65" s="14" customFormat="1">
      <c r="B511" s="198"/>
      <c r="C511" s="199"/>
      <c r="D511" s="183" t="s">
        <v>147</v>
      </c>
      <c r="E511" s="200" t="s">
        <v>21</v>
      </c>
      <c r="F511" s="201" t="s">
        <v>745</v>
      </c>
      <c r="G511" s="199"/>
      <c r="H511" s="202">
        <v>10.6</v>
      </c>
      <c r="I511" s="203"/>
      <c r="J511" s="199"/>
      <c r="K511" s="199"/>
      <c r="L511" s="204"/>
      <c r="M511" s="205"/>
      <c r="N511" s="206"/>
      <c r="O511" s="206"/>
      <c r="P511" s="206"/>
      <c r="Q511" s="206"/>
      <c r="R511" s="206"/>
      <c r="S511" s="206"/>
      <c r="T511" s="207"/>
      <c r="AT511" s="208" t="s">
        <v>147</v>
      </c>
      <c r="AU511" s="208" t="s">
        <v>143</v>
      </c>
      <c r="AV511" s="14" t="s">
        <v>143</v>
      </c>
      <c r="AW511" s="14" t="s">
        <v>38</v>
      </c>
      <c r="AX511" s="14" t="s">
        <v>78</v>
      </c>
      <c r="AY511" s="208" t="s">
        <v>135</v>
      </c>
    </row>
    <row r="512" spans="1:65" s="15" customFormat="1">
      <c r="B512" s="209"/>
      <c r="C512" s="210"/>
      <c r="D512" s="183" t="s">
        <v>147</v>
      </c>
      <c r="E512" s="211" t="s">
        <v>21</v>
      </c>
      <c r="F512" s="212" t="s">
        <v>151</v>
      </c>
      <c r="G512" s="210"/>
      <c r="H512" s="213">
        <v>10.6</v>
      </c>
      <c r="I512" s="214"/>
      <c r="J512" s="210"/>
      <c r="K512" s="210"/>
      <c r="L512" s="215"/>
      <c r="M512" s="216"/>
      <c r="N512" s="217"/>
      <c r="O512" s="217"/>
      <c r="P512" s="217"/>
      <c r="Q512" s="217"/>
      <c r="R512" s="217"/>
      <c r="S512" s="217"/>
      <c r="T512" s="218"/>
      <c r="AT512" s="219" t="s">
        <v>147</v>
      </c>
      <c r="AU512" s="219" t="s">
        <v>143</v>
      </c>
      <c r="AV512" s="15" t="s">
        <v>142</v>
      </c>
      <c r="AW512" s="15" t="s">
        <v>38</v>
      </c>
      <c r="AX512" s="15" t="s">
        <v>8</v>
      </c>
      <c r="AY512" s="219" t="s">
        <v>135</v>
      </c>
    </row>
    <row r="513" spans="1:65" s="2" customFormat="1" ht="37.9" customHeight="1">
      <c r="A513" s="35"/>
      <c r="B513" s="36"/>
      <c r="C513" s="170">
        <v>112</v>
      </c>
      <c r="D513" s="170" t="s">
        <v>137</v>
      </c>
      <c r="E513" s="171" t="s">
        <v>746</v>
      </c>
      <c r="F513" s="172" t="s">
        <v>747</v>
      </c>
      <c r="G513" s="173" t="s">
        <v>285</v>
      </c>
      <c r="H513" s="174">
        <v>14.5</v>
      </c>
      <c r="I513" s="175"/>
      <c r="J513" s="176">
        <f>ROUND(I513*H513,0)</f>
        <v>0</v>
      </c>
      <c r="K513" s="172" t="s">
        <v>141</v>
      </c>
      <c r="L513" s="40"/>
      <c r="M513" s="177" t="s">
        <v>21</v>
      </c>
      <c r="N513" s="178" t="s">
        <v>50</v>
      </c>
      <c r="O513" s="65"/>
      <c r="P513" s="179">
        <f>O513*H513</f>
        <v>0</v>
      </c>
      <c r="Q513" s="179">
        <v>3.5799999999999998E-3</v>
      </c>
      <c r="R513" s="179">
        <f>Q513*H513</f>
        <v>5.1909999999999998E-2</v>
      </c>
      <c r="S513" s="179">
        <v>0</v>
      </c>
      <c r="T513" s="180">
        <f>S513*H513</f>
        <v>0</v>
      </c>
      <c r="U513" s="35"/>
      <c r="V513" s="35"/>
      <c r="W513" s="35"/>
      <c r="X513" s="35"/>
      <c r="Y513" s="35"/>
      <c r="Z513" s="35"/>
      <c r="AA513" s="35"/>
      <c r="AB513" s="35"/>
      <c r="AC513" s="35"/>
      <c r="AD513" s="35"/>
      <c r="AE513" s="35"/>
      <c r="AR513" s="181" t="s">
        <v>229</v>
      </c>
      <c r="AT513" s="181" t="s">
        <v>137</v>
      </c>
      <c r="AU513" s="181" t="s">
        <v>143</v>
      </c>
      <c r="AY513" s="18" t="s">
        <v>135</v>
      </c>
      <c r="BE513" s="182">
        <f>IF(N513="základní",J513,0)</f>
        <v>0</v>
      </c>
      <c r="BF513" s="182">
        <f>IF(N513="snížená",J513,0)</f>
        <v>0</v>
      </c>
      <c r="BG513" s="182">
        <f>IF(N513="zákl. přenesená",J513,0)</f>
        <v>0</v>
      </c>
      <c r="BH513" s="182">
        <f>IF(N513="sníž. přenesená",J513,0)</f>
        <v>0</v>
      </c>
      <c r="BI513" s="182">
        <f>IF(N513="nulová",J513,0)</f>
        <v>0</v>
      </c>
      <c r="BJ513" s="18" t="s">
        <v>143</v>
      </c>
      <c r="BK513" s="182">
        <f>ROUND(I513*H513,0)</f>
        <v>0</v>
      </c>
      <c r="BL513" s="18" t="s">
        <v>229</v>
      </c>
      <c r="BM513" s="181" t="s">
        <v>748</v>
      </c>
    </row>
    <row r="514" spans="1:65" s="2" customFormat="1" ht="58.5">
      <c r="A514" s="35"/>
      <c r="B514" s="36"/>
      <c r="C514" s="37"/>
      <c r="D514" s="183" t="s">
        <v>145</v>
      </c>
      <c r="E514" s="37"/>
      <c r="F514" s="184" t="s">
        <v>744</v>
      </c>
      <c r="G514" s="37"/>
      <c r="H514" s="37"/>
      <c r="I514" s="185"/>
      <c r="J514" s="37"/>
      <c r="K514" s="37"/>
      <c r="L514" s="40"/>
      <c r="M514" s="186"/>
      <c r="N514" s="187"/>
      <c r="O514" s="65"/>
      <c r="P514" s="65"/>
      <c r="Q514" s="65"/>
      <c r="R514" s="65"/>
      <c r="S514" s="65"/>
      <c r="T514" s="66"/>
      <c r="U514" s="35"/>
      <c r="V514" s="35"/>
      <c r="W514" s="35"/>
      <c r="X514" s="35"/>
      <c r="Y514" s="35"/>
      <c r="Z514" s="35"/>
      <c r="AA514" s="35"/>
      <c r="AB514" s="35"/>
      <c r="AC514" s="35"/>
      <c r="AD514" s="35"/>
      <c r="AE514" s="35"/>
      <c r="AT514" s="18" t="s">
        <v>145</v>
      </c>
      <c r="AU514" s="18" t="s">
        <v>143</v>
      </c>
    </row>
    <row r="515" spans="1:65" s="14" customFormat="1">
      <c r="B515" s="198"/>
      <c r="C515" s="199"/>
      <c r="D515" s="183" t="s">
        <v>147</v>
      </c>
      <c r="E515" s="200" t="s">
        <v>21</v>
      </c>
      <c r="F515" s="201" t="s">
        <v>749</v>
      </c>
      <c r="G515" s="199"/>
      <c r="H515" s="202">
        <v>14.5</v>
      </c>
      <c r="I515" s="203"/>
      <c r="J515" s="199"/>
      <c r="K515" s="199"/>
      <c r="L515" s="204"/>
      <c r="M515" s="205"/>
      <c r="N515" s="206"/>
      <c r="O515" s="206"/>
      <c r="P515" s="206"/>
      <c r="Q515" s="206"/>
      <c r="R515" s="206"/>
      <c r="S515" s="206"/>
      <c r="T515" s="207"/>
      <c r="AT515" s="208" t="s">
        <v>147</v>
      </c>
      <c r="AU515" s="208" t="s">
        <v>143</v>
      </c>
      <c r="AV515" s="14" t="s">
        <v>143</v>
      </c>
      <c r="AW515" s="14" t="s">
        <v>38</v>
      </c>
      <c r="AX515" s="14" t="s">
        <v>78</v>
      </c>
      <c r="AY515" s="208" t="s">
        <v>135</v>
      </c>
    </row>
    <row r="516" spans="1:65" s="15" customFormat="1">
      <c r="B516" s="209"/>
      <c r="C516" s="210"/>
      <c r="D516" s="183" t="s">
        <v>147</v>
      </c>
      <c r="E516" s="211" t="s">
        <v>21</v>
      </c>
      <c r="F516" s="212" t="s">
        <v>151</v>
      </c>
      <c r="G516" s="210"/>
      <c r="H516" s="213">
        <v>14.5</v>
      </c>
      <c r="I516" s="214"/>
      <c r="J516" s="210"/>
      <c r="K516" s="210"/>
      <c r="L516" s="215"/>
      <c r="M516" s="216"/>
      <c r="N516" s="217"/>
      <c r="O516" s="217"/>
      <c r="P516" s="217"/>
      <c r="Q516" s="217"/>
      <c r="R516" s="217"/>
      <c r="S516" s="217"/>
      <c r="T516" s="218"/>
      <c r="AT516" s="219" t="s">
        <v>147</v>
      </c>
      <c r="AU516" s="219" t="s">
        <v>143</v>
      </c>
      <c r="AV516" s="15" t="s">
        <v>142</v>
      </c>
      <c r="AW516" s="15" t="s">
        <v>38</v>
      </c>
      <c r="AX516" s="15" t="s">
        <v>8</v>
      </c>
      <c r="AY516" s="219" t="s">
        <v>135</v>
      </c>
    </row>
    <row r="517" spans="1:65" s="2" customFormat="1" ht="37.9" customHeight="1">
      <c r="A517" s="35"/>
      <c r="B517" s="36"/>
      <c r="C517" s="170">
        <v>113</v>
      </c>
      <c r="D517" s="170" t="s">
        <v>137</v>
      </c>
      <c r="E517" s="171" t="s">
        <v>750</v>
      </c>
      <c r="F517" s="172" t="s">
        <v>751</v>
      </c>
      <c r="G517" s="173" t="s">
        <v>285</v>
      </c>
      <c r="H517" s="174">
        <v>5.6</v>
      </c>
      <c r="I517" s="175"/>
      <c r="J517" s="176">
        <f>ROUND(I517*H517,0)</f>
        <v>0</v>
      </c>
      <c r="K517" s="172" t="s">
        <v>141</v>
      </c>
      <c r="L517" s="40"/>
      <c r="M517" s="177" t="s">
        <v>21</v>
      </c>
      <c r="N517" s="178" t="s">
        <v>50</v>
      </c>
      <c r="O517" s="65"/>
      <c r="P517" s="179">
        <f>O517*H517</f>
        <v>0</v>
      </c>
      <c r="Q517" s="179">
        <v>5.3800000000000002E-3</v>
      </c>
      <c r="R517" s="179">
        <f>Q517*H517</f>
        <v>3.0127999999999999E-2</v>
      </c>
      <c r="S517" s="179">
        <v>0</v>
      </c>
      <c r="T517" s="180">
        <f>S517*H517</f>
        <v>0</v>
      </c>
      <c r="U517" s="35"/>
      <c r="V517" s="35"/>
      <c r="W517" s="35"/>
      <c r="X517" s="35"/>
      <c r="Y517" s="35"/>
      <c r="Z517" s="35"/>
      <c r="AA517" s="35"/>
      <c r="AB517" s="35"/>
      <c r="AC517" s="35"/>
      <c r="AD517" s="35"/>
      <c r="AE517" s="35"/>
      <c r="AR517" s="181" t="s">
        <v>229</v>
      </c>
      <c r="AT517" s="181" t="s">
        <v>137</v>
      </c>
      <c r="AU517" s="181" t="s">
        <v>143</v>
      </c>
      <c r="AY517" s="18" t="s">
        <v>135</v>
      </c>
      <c r="BE517" s="182">
        <f>IF(N517="základní",J517,0)</f>
        <v>0</v>
      </c>
      <c r="BF517" s="182">
        <f>IF(N517="snížená",J517,0)</f>
        <v>0</v>
      </c>
      <c r="BG517" s="182">
        <f>IF(N517="zákl. přenesená",J517,0)</f>
        <v>0</v>
      </c>
      <c r="BH517" s="182">
        <f>IF(N517="sníž. přenesená",J517,0)</f>
        <v>0</v>
      </c>
      <c r="BI517" s="182">
        <f>IF(N517="nulová",J517,0)</f>
        <v>0</v>
      </c>
      <c r="BJ517" s="18" t="s">
        <v>143</v>
      </c>
      <c r="BK517" s="182">
        <f>ROUND(I517*H517,0)</f>
        <v>0</v>
      </c>
      <c r="BL517" s="18" t="s">
        <v>229</v>
      </c>
      <c r="BM517" s="181" t="s">
        <v>752</v>
      </c>
    </row>
    <row r="518" spans="1:65" s="2" customFormat="1" ht="39">
      <c r="A518" s="35"/>
      <c r="B518" s="36"/>
      <c r="C518" s="37"/>
      <c r="D518" s="183" t="s">
        <v>145</v>
      </c>
      <c r="E518" s="37"/>
      <c r="F518" s="184" t="s">
        <v>753</v>
      </c>
      <c r="G518" s="37"/>
      <c r="H518" s="37"/>
      <c r="I518" s="185"/>
      <c r="J518" s="37"/>
      <c r="K518" s="37"/>
      <c r="L518" s="40"/>
      <c r="M518" s="186"/>
      <c r="N518" s="187"/>
      <c r="O518" s="65"/>
      <c r="P518" s="65"/>
      <c r="Q518" s="65"/>
      <c r="R518" s="65"/>
      <c r="S518" s="65"/>
      <c r="T518" s="66"/>
      <c r="U518" s="35"/>
      <c r="V518" s="35"/>
      <c r="W518" s="35"/>
      <c r="X518" s="35"/>
      <c r="Y518" s="35"/>
      <c r="Z518" s="35"/>
      <c r="AA518" s="35"/>
      <c r="AB518" s="35"/>
      <c r="AC518" s="35"/>
      <c r="AD518" s="35"/>
      <c r="AE518" s="35"/>
      <c r="AT518" s="18" t="s">
        <v>145</v>
      </c>
      <c r="AU518" s="18" t="s">
        <v>143</v>
      </c>
    </row>
    <row r="519" spans="1:65" s="13" customFormat="1">
      <c r="B519" s="188"/>
      <c r="C519" s="189"/>
      <c r="D519" s="183" t="s">
        <v>147</v>
      </c>
      <c r="E519" s="190" t="s">
        <v>21</v>
      </c>
      <c r="F519" s="191" t="s">
        <v>754</v>
      </c>
      <c r="G519" s="189"/>
      <c r="H519" s="190" t="s">
        <v>21</v>
      </c>
      <c r="I519" s="192"/>
      <c r="J519" s="189"/>
      <c r="K519" s="189"/>
      <c r="L519" s="193"/>
      <c r="M519" s="194"/>
      <c r="N519" s="195"/>
      <c r="O519" s="195"/>
      <c r="P519" s="195"/>
      <c r="Q519" s="195"/>
      <c r="R519" s="195"/>
      <c r="S519" s="195"/>
      <c r="T519" s="196"/>
      <c r="AT519" s="197" t="s">
        <v>147</v>
      </c>
      <c r="AU519" s="197" t="s">
        <v>143</v>
      </c>
      <c r="AV519" s="13" t="s">
        <v>8</v>
      </c>
      <c r="AW519" s="13" t="s">
        <v>38</v>
      </c>
      <c r="AX519" s="13" t="s">
        <v>78</v>
      </c>
      <c r="AY519" s="197" t="s">
        <v>135</v>
      </c>
    </row>
    <row r="520" spans="1:65" s="14" customFormat="1">
      <c r="B520" s="198"/>
      <c r="C520" s="199"/>
      <c r="D520" s="183" t="s">
        <v>147</v>
      </c>
      <c r="E520" s="200" t="s">
        <v>21</v>
      </c>
      <c r="F520" s="201" t="s">
        <v>755</v>
      </c>
      <c r="G520" s="199"/>
      <c r="H520" s="202">
        <v>5.6</v>
      </c>
      <c r="I520" s="203"/>
      <c r="J520" s="199"/>
      <c r="K520" s="199"/>
      <c r="L520" s="204"/>
      <c r="M520" s="205"/>
      <c r="N520" s="206"/>
      <c r="O520" s="206"/>
      <c r="P520" s="206"/>
      <c r="Q520" s="206"/>
      <c r="R520" s="206"/>
      <c r="S520" s="206"/>
      <c r="T520" s="207"/>
      <c r="AT520" s="208" t="s">
        <v>147</v>
      </c>
      <c r="AU520" s="208" t="s">
        <v>143</v>
      </c>
      <c r="AV520" s="14" t="s">
        <v>143</v>
      </c>
      <c r="AW520" s="14" t="s">
        <v>38</v>
      </c>
      <c r="AX520" s="14" t="s">
        <v>78</v>
      </c>
      <c r="AY520" s="208" t="s">
        <v>135</v>
      </c>
    </row>
    <row r="521" spans="1:65" s="15" customFormat="1">
      <c r="B521" s="209"/>
      <c r="C521" s="210"/>
      <c r="D521" s="183" t="s">
        <v>147</v>
      </c>
      <c r="E521" s="211" t="s">
        <v>21</v>
      </c>
      <c r="F521" s="212" t="s">
        <v>151</v>
      </c>
      <c r="G521" s="210"/>
      <c r="H521" s="213">
        <v>5.6</v>
      </c>
      <c r="I521" s="214"/>
      <c r="J521" s="210"/>
      <c r="K521" s="210"/>
      <c r="L521" s="215"/>
      <c r="M521" s="216"/>
      <c r="N521" s="217"/>
      <c r="O521" s="217"/>
      <c r="P521" s="217"/>
      <c r="Q521" s="217"/>
      <c r="R521" s="217"/>
      <c r="S521" s="217"/>
      <c r="T521" s="218"/>
      <c r="AT521" s="219" t="s">
        <v>147</v>
      </c>
      <c r="AU521" s="219" t="s">
        <v>143</v>
      </c>
      <c r="AV521" s="15" t="s">
        <v>142</v>
      </c>
      <c r="AW521" s="15" t="s">
        <v>38</v>
      </c>
      <c r="AX521" s="15" t="s">
        <v>8</v>
      </c>
      <c r="AY521" s="219" t="s">
        <v>135</v>
      </c>
    </row>
    <row r="522" spans="1:65" s="2" customFormat="1" ht="37.9" customHeight="1">
      <c r="A522" s="35"/>
      <c r="B522" s="36"/>
      <c r="C522" s="170">
        <v>114</v>
      </c>
      <c r="D522" s="170" t="s">
        <v>137</v>
      </c>
      <c r="E522" s="171" t="s">
        <v>756</v>
      </c>
      <c r="F522" s="172" t="s">
        <v>757</v>
      </c>
      <c r="G522" s="173" t="s">
        <v>285</v>
      </c>
      <c r="H522" s="174">
        <v>68</v>
      </c>
      <c r="I522" s="175"/>
      <c r="J522" s="176">
        <f>ROUND(I522*H522,0)</f>
        <v>0</v>
      </c>
      <c r="K522" s="172" t="s">
        <v>141</v>
      </c>
      <c r="L522" s="40"/>
      <c r="M522" s="177" t="s">
        <v>21</v>
      </c>
      <c r="N522" s="178" t="s">
        <v>50</v>
      </c>
      <c r="O522" s="65"/>
      <c r="P522" s="179">
        <f>O522*H522</f>
        <v>0</v>
      </c>
      <c r="Q522" s="179">
        <v>2.6900000000000001E-3</v>
      </c>
      <c r="R522" s="179">
        <f>Q522*H522</f>
        <v>0.18292</v>
      </c>
      <c r="S522" s="179">
        <v>0</v>
      </c>
      <c r="T522" s="180">
        <f>S522*H522</f>
        <v>0</v>
      </c>
      <c r="U522" s="35"/>
      <c r="V522" s="35"/>
      <c r="W522" s="35"/>
      <c r="X522" s="35"/>
      <c r="Y522" s="35"/>
      <c r="Z522" s="35"/>
      <c r="AA522" s="35"/>
      <c r="AB522" s="35"/>
      <c r="AC522" s="35"/>
      <c r="AD522" s="35"/>
      <c r="AE522" s="35"/>
      <c r="AR522" s="181" t="s">
        <v>229</v>
      </c>
      <c r="AT522" s="181" t="s">
        <v>137</v>
      </c>
      <c r="AU522" s="181" t="s">
        <v>143</v>
      </c>
      <c r="AY522" s="18" t="s">
        <v>135</v>
      </c>
      <c r="BE522" s="182">
        <f>IF(N522="základní",J522,0)</f>
        <v>0</v>
      </c>
      <c r="BF522" s="182">
        <f>IF(N522="snížená",J522,0)</f>
        <v>0</v>
      </c>
      <c r="BG522" s="182">
        <f>IF(N522="zákl. přenesená",J522,0)</f>
        <v>0</v>
      </c>
      <c r="BH522" s="182">
        <f>IF(N522="sníž. přenesená",J522,0)</f>
        <v>0</v>
      </c>
      <c r="BI522" s="182">
        <f>IF(N522="nulová",J522,0)</f>
        <v>0</v>
      </c>
      <c r="BJ522" s="18" t="s">
        <v>143</v>
      </c>
      <c r="BK522" s="182">
        <f>ROUND(I522*H522,0)</f>
        <v>0</v>
      </c>
      <c r="BL522" s="18" t="s">
        <v>229</v>
      </c>
      <c r="BM522" s="181" t="s">
        <v>758</v>
      </c>
    </row>
    <row r="523" spans="1:65" s="14" customFormat="1">
      <c r="B523" s="198"/>
      <c r="C523" s="199"/>
      <c r="D523" s="183" t="s">
        <v>147</v>
      </c>
      <c r="E523" s="200" t="s">
        <v>21</v>
      </c>
      <c r="F523" s="201" t="s">
        <v>759</v>
      </c>
      <c r="G523" s="199"/>
      <c r="H523" s="202">
        <v>68</v>
      </c>
      <c r="I523" s="203"/>
      <c r="J523" s="199"/>
      <c r="K523" s="199"/>
      <c r="L523" s="204"/>
      <c r="M523" s="205"/>
      <c r="N523" s="206"/>
      <c r="O523" s="206"/>
      <c r="P523" s="206"/>
      <c r="Q523" s="206"/>
      <c r="R523" s="206"/>
      <c r="S523" s="206"/>
      <c r="T523" s="207"/>
      <c r="AT523" s="208" t="s">
        <v>147</v>
      </c>
      <c r="AU523" s="208" t="s">
        <v>143</v>
      </c>
      <c r="AV523" s="14" t="s">
        <v>143</v>
      </c>
      <c r="AW523" s="14" t="s">
        <v>38</v>
      </c>
      <c r="AX523" s="14" t="s">
        <v>78</v>
      </c>
      <c r="AY523" s="208" t="s">
        <v>135</v>
      </c>
    </row>
    <row r="524" spans="1:65" s="15" customFormat="1">
      <c r="B524" s="209"/>
      <c r="C524" s="210"/>
      <c r="D524" s="183" t="s">
        <v>147</v>
      </c>
      <c r="E524" s="211" t="s">
        <v>21</v>
      </c>
      <c r="F524" s="212" t="s">
        <v>151</v>
      </c>
      <c r="G524" s="210"/>
      <c r="H524" s="213">
        <v>68</v>
      </c>
      <c r="I524" s="214"/>
      <c r="J524" s="210"/>
      <c r="K524" s="210"/>
      <c r="L524" s="215"/>
      <c r="M524" s="216"/>
      <c r="N524" s="217"/>
      <c r="O524" s="217"/>
      <c r="P524" s="217"/>
      <c r="Q524" s="217"/>
      <c r="R524" s="217"/>
      <c r="S524" s="217"/>
      <c r="T524" s="218"/>
      <c r="AT524" s="219" t="s">
        <v>147</v>
      </c>
      <c r="AU524" s="219" t="s">
        <v>143</v>
      </c>
      <c r="AV524" s="15" t="s">
        <v>142</v>
      </c>
      <c r="AW524" s="15" t="s">
        <v>38</v>
      </c>
      <c r="AX524" s="15" t="s">
        <v>8</v>
      </c>
      <c r="AY524" s="219" t="s">
        <v>135</v>
      </c>
    </row>
    <row r="525" spans="1:65" s="2" customFormat="1" ht="37.9" customHeight="1">
      <c r="A525" s="35"/>
      <c r="B525" s="36"/>
      <c r="C525" s="170">
        <v>115</v>
      </c>
      <c r="D525" s="170" t="s">
        <v>137</v>
      </c>
      <c r="E525" s="171" t="s">
        <v>760</v>
      </c>
      <c r="F525" s="172" t="s">
        <v>761</v>
      </c>
      <c r="G525" s="173" t="s">
        <v>285</v>
      </c>
      <c r="H525" s="174">
        <v>35.700000000000003</v>
      </c>
      <c r="I525" s="175"/>
      <c r="J525" s="176">
        <f>ROUND(I525*H525,0)</f>
        <v>0</v>
      </c>
      <c r="K525" s="172" t="s">
        <v>141</v>
      </c>
      <c r="L525" s="40"/>
      <c r="M525" s="177" t="s">
        <v>21</v>
      </c>
      <c r="N525" s="178" t="s">
        <v>50</v>
      </c>
      <c r="O525" s="65"/>
      <c r="P525" s="179">
        <f>O525*H525</f>
        <v>0</v>
      </c>
      <c r="Q525" s="179">
        <v>4.2900000000000004E-3</v>
      </c>
      <c r="R525" s="179">
        <f>Q525*H525</f>
        <v>0.15315300000000004</v>
      </c>
      <c r="S525" s="179">
        <v>0</v>
      </c>
      <c r="T525" s="180">
        <f>S525*H525</f>
        <v>0</v>
      </c>
      <c r="U525" s="35"/>
      <c r="V525" s="35"/>
      <c r="W525" s="35"/>
      <c r="X525" s="35"/>
      <c r="Y525" s="35"/>
      <c r="Z525" s="35"/>
      <c r="AA525" s="35"/>
      <c r="AB525" s="35"/>
      <c r="AC525" s="35"/>
      <c r="AD525" s="35"/>
      <c r="AE525" s="35"/>
      <c r="AR525" s="181" t="s">
        <v>229</v>
      </c>
      <c r="AT525" s="181" t="s">
        <v>137</v>
      </c>
      <c r="AU525" s="181" t="s">
        <v>143</v>
      </c>
      <c r="AY525" s="18" t="s">
        <v>135</v>
      </c>
      <c r="BE525" s="182">
        <f>IF(N525="základní",J525,0)</f>
        <v>0</v>
      </c>
      <c r="BF525" s="182">
        <f>IF(N525="snížená",J525,0)</f>
        <v>0</v>
      </c>
      <c r="BG525" s="182">
        <f>IF(N525="zákl. přenesená",J525,0)</f>
        <v>0</v>
      </c>
      <c r="BH525" s="182">
        <f>IF(N525="sníž. přenesená",J525,0)</f>
        <v>0</v>
      </c>
      <c r="BI525" s="182">
        <f>IF(N525="nulová",J525,0)</f>
        <v>0</v>
      </c>
      <c r="BJ525" s="18" t="s">
        <v>143</v>
      </c>
      <c r="BK525" s="182">
        <f>ROUND(I525*H525,0)</f>
        <v>0</v>
      </c>
      <c r="BL525" s="18" t="s">
        <v>229</v>
      </c>
      <c r="BM525" s="181" t="s">
        <v>762</v>
      </c>
    </row>
    <row r="526" spans="1:65" s="14" customFormat="1">
      <c r="B526" s="198"/>
      <c r="C526" s="199"/>
      <c r="D526" s="183" t="s">
        <v>147</v>
      </c>
      <c r="E526" s="200" t="s">
        <v>21</v>
      </c>
      <c r="F526" s="201" t="s">
        <v>763</v>
      </c>
      <c r="G526" s="199"/>
      <c r="H526" s="202">
        <v>35.700000000000003</v>
      </c>
      <c r="I526" s="203"/>
      <c r="J526" s="199"/>
      <c r="K526" s="199"/>
      <c r="L526" s="204"/>
      <c r="M526" s="205"/>
      <c r="N526" s="206"/>
      <c r="O526" s="206"/>
      <c r="P526" s="206"/>
      <c r="Q526" s="206"/>
      <c r="R526" s="206"/>
      <c r="S526" s="206"/>
      <c r="T526" s="207"/>
      <c r="AT526" s="208" t="s">
        <v>147</v>
      </c>
      <c r="AU526" s="208" t="s">
        <v>143</v>
      </c>
      <c r="AV526" s="14" t="s">
        <v>143</v>
      </c>
      <c r="AW526" s="14" t="s">
        <v>38</v>
      </c>
      <c r="AX526" s="14" t="s">
        <v>78</v>
      </c>
      <c r="AY526" s="208" t="s">
        <v>135</v>
      </c>
    </row>
    <row r="527" spans="1:65" s="15" customFormat="1">
      <c r="B527" s="209"/>
      <c r="C527" s="210"/>
      <c r="D527" s="183" t="s">
        <v>147</v>
      </c>
      <c r="E527" s="211" t="s">
        <v>21</v>
      </c>
      <c r="F527" s="212" t="s">
        <v>151</v>
      </c>
      <c r="G527" s="210"/>
      <c r="H527" s="213">
        <v>35.700000000000003</v>
      </c>
      <c r="I527" s="214"/>
      <c r="J527" s="210"/>
      <c r="K527" s="210"/>
      <c r="L527" s="215"/>
      <c r="M527" s="216"/>
      <c r="N527" s="217"/>
      <c r="O527" s="217"/>
      <c r="P527" s="217"/>
      <c r="Q527" s="217"/>
      <c r="R527" s="217"/>
      <c r="S527" s="217"/>
      <c r="T527" s="218"/>
      <c r="AT527" s="219" t="s">
        <v>147</v>
      </c>
      <c r="AU527" s="219" t="s">
        <v>143</v>
      </c>
      <c r="AV527" s="15" t="s">
        <v>142</v>
      </c>
      <c r="AW527" s="15" t="s">
        <v>38</v>
      </c>
      <c r="AX527" s="15" t="s">
        <v>8</v>
      </c>
      <c r="AY527" s="219" t="s">
        <v>135</v>
      </c>
    </row>
    <row r="528" spans="1:65" s="2" customFormat="1" ht="37.9" customHeight="1">
      <c r="A528" s="35"/>
      <c r="B528" s="36"/>
      <c r="C528" s="170">
        <v>116</v>
      </c>
      <c r="D528" s="170" t="s">
        <v>137</v>
      </c>
      <c r="E528" s="171" t="s">
        <v>764</v>
      </c>
      <c r="F528" s="172" t="s">
        <v>765</v>
      </c>
      <c r="G528" s="173" t="s">
        <v>285</v>
      </c>
      <c r="H528" s="174">
        <v>68.5</v>
      </c>
      <c r="I528" s="175"/>
      <c r="J528" s="176">
        <f>ROUND(I528*H528,0)</f>
        <v>0</v>
      </c>
      <c r="K528" s="172" t="s">
        <v>141</v>
      </c>
      <c r="L528" s="40"/>
      <c r="M528" s="177" t="s">
        <v>21</v>
      </c>
      <c r="N528" s="178" t="s">
        <v>50</v>
      </c>
      <c r="O528" s="65"/>
      <c r="P528" s="179">
        <f>O528*H528</f>
        <v>0</v>
      </c>
      <c r="Q528" s="179">
        <v>5.3499999999999997E-3</v>
      </c>
      <c r="R528" s="179">
        <f>Q528*H528</f>
        <v>0.366475</v>
      </c>
      <c r="S528" s="179">
        <v>0</v>
      </c>
      <c r="T528" s="180">
        <f>S528*H528</f>
        <v>0</v>
      </c>
      <c r="U528" s="35"/>
      <c r="V528" s="35"/>
      <c r="W528" s="35"/>
      <c r="X528" s="35"/>
      <c r="Y528" s="35"/>
      <c r="Z528" s="35"/>
      <c r="AA528" s="35"/>
      <c r="AB528" s="35"/>
      <c r="AC528" s="35"/>
      <c r="AD528" s="35"/>
      <c r="AE528" s="35"/>
      <c r="AR528" s="181" t="s">
        <v>229</v>
      </c>
      <c r="AT528" s="181" t="s">
        <v>137</v>
      </c>
      <c r="AU528" s="181" t="s">
        <v>143</v>
      </c>
      <c r="AY528" s="18" t="s">
        <v>135</v>
      </c>
      <c r="BE528" s="182">
        <f>IF(N528="základní",J528,0)</f>
        <v>0</v>
      </c>
      <c r="BF528" s="182">
        <f>IF(N528="snížená",J528,0)</f>
        <v>0</v>
      </c>
      <c r="BG528" s="182">
        <f>IF(N528="zákl. přenesená",J528,0)</f>
        <v>0</v>
      </c>
      <c r="BH528" s="182">
        <f>IF(N528="sníž. přenesená",J528,0)</f>
        <v>0</v>
      </c>
      <c r="BI528" s="182">
        <f>IF(N528="nulová",J528,0)</f>
        <v>0</v>
      </c>
      <c r="BJ528" s="18" t="s">
        <v>143</v>
      </c>
      <c r="BK528" s="182">
        <f>ROUND(I528*H528,0)</f>
        <v>0</v>
      </c>
      <c r="BL528" s="18" t="s">
        <v>229</v>
      </c>
      <c r="BM528" s="181" t="s">
        <v>766</v>
      </c>
    </row>
    <row r="529" spans="1:65" s="14" customFormat="1">
      <c r="B529" s="198"/>
      <c r="C529" s="199"/>
      <c r="D529" s="183" t="s">
        <v>147</v>
      </c>
      <c r="E529" s="200" t="s">
        <v>21</v>
      </c>
      <c r="F529" s="201" t="s">
        <v>767</v>
      </c>
      <c r="G529" s="199"/>
      <c r="H529" s="202">
        <v>68.5</v>
      </c>
      <c r="I529" s="203"/>
      <c r="J529" s="199"/>
      <c r="K529" s="199"/>
      <c r="L529" s="204"/>
      <c r="M529" s="205"/>
      <c r="N529" s="206"/>
      <c r="O529" s="206"/>
      <c r="P529" s="206"/>
      <c r="Q529" s="206"/>
      <c r="R529" s="206"/>
      <c r="S529" s="206"/>
      <c r="T529" s="207"/>
      <c r="AT529" s="208" t="s">
        <v>147</v>
      </c>
      <c r="AU529" s="208" t="s">
        <v>143</v>
      </c>
      <c r="AV529" s="14" t="s">
        <v>143</v>
      </c>
      <c r="AW529" s="14" t="s">
        <v>38</v>
      </c>
      <c r="AX529" s="14" t="s">
        <v>78</v>
      </c>
      <c r="AY529" s="208" t="s">
        <v>135</v>
      </c>
    </row>
    <row r="530" spans="1:65" s="15" customFormat="1">
      <c r="B530" s="209"/>
      <c r="C530" s="210"/>
      <c r="D530" s="183" t="s">
        <v>147</v>
      </c>
      <c r="E530" s="211" t="s">
        <v>21</v>
      </c>
      <c r="F530" s="212" t="s">
        <v>151</v>
      </c>
      <c r="G530" s="210"/>
      <c r="H530" s="213">
        <v>68.5</v>
      </c>
      <c r="I530" s="214"/>
      <c r="J530" s="210"/>
      <c r="K530" s="210"/>
      <c r="L530" s="215"/>
      <c r="M530" s="216"/>
      <c r="N530" s="217"/>
      <c r="O530" s="217"/>
      <c r="P530" s="217"/>
      <c r="Q530" s="217"/>
      <c r="R530" s="217"/>
      <c r="S530" s="217"/>
      <c r="T530" s="218"/>
      <c r="AT530" s="219" t="s">
        <v>147</v>
      </c>
      <c r="AU530" s="219" t="s">
        <v>143</v>
      </c>
      <c r="AV530" s="15" t="s">
        <v>142</v>
      </c>
      <c r="AW530" s="15" t="s">
        <v>38</v>
      </c>
      <c r="AX530" s="15" t="s">
        <v>8</v>
      </c>
      <c r="AY530" s="219" t="s">
        <v>135</v>
      </c>
    </row>
    <row r="531" spans="1:65" s="2" customFormat="1" ht="37.9" customHeight="1">
      <c r="A531" s="35"/>
      <c r="B531" s="36"/>
      <c r="C531" s="170">
        <v>117</v>
      </c>
      <c r="D531" s="170" t="s">
        <v>137</v>
      </c>
      <c r="E531" s="171" t="s">
        <v>768</v>
      </c>
      <c r="F531" s="172" t="s">
        <v>769</v>
      </c>
      <c r="G531" s="173" t="s">
        <v>285</v>
      </c>
      <c r="H531" s="174">
        <v>55.5</v>
      </c>
      <c r="I531" s="175"/>
      <c r="J531" s="176">
        <f>ROUND(I531*H531,0)</f>
        <v>0</v>
      </c>
      <c r="K531" s="172" t="s">
        <v>141</v>
      </c>
      <c r="L531" s="40"/>
      <c r="M531" s="177" t="s">
        <v>21</v>
      </c>
      <c r="N531" s="178" t="s">
        <v>50</v>
      </c>
      <c r="O531" s="65"/>
      <c r="P531" s="179">
        <f>O531*H531</f>
        <v>0</v>
      </c>
      <c r="Q531" s="179">
        <v>7.0099999999999997E-3</v>
      </c>
      <c r="R531" s="179">
        <f>Q531*H531</f>
        <v>0.38905499999999998</v>
      </c>
      <c r="S531" s="179">
        <v>0</v>
      </c>
      <c r="T531" s="180">
        <f>S531*H531</f>
        <v>0</v>
      </c>
      <c r="U531" s="35"/>
      <c r="V531" s="35"/>
      <c r="W531" s="35"/>
      <c r="X531" s="35"/>
      <c r="Y531" s="35"/>
      <c r="Z531" s="35"/>
      <c r="AA531" s="35"/>
      <c r="AB531" s="35"/>
      <c r="AC531" s="35"/>
      <c r="AD531" s="35"/>
      <c r="AE531" s="35"/>
      <c r="AR531" s="181" t="s">
        <v>229</v>
      </c>
      <c r="AT531" s="181" t="s">
        <v>137</v>
      </c>
      <c r="AU531" s="181" t="s">
        <v>143</v>
      </c>
      <c r="AY531" s="18" t="s">
        <v>135</v>
      </c>
      <c r="BE531" s="182">
        <f>IF(N531="základní",J531,0)</f>
        <v>0</v>
      </c>
      <c r="BF531" s="182">
        <f>IF(N531="snížená",J531,0)</f>
        <v>0</v>
      </c>
      <c r="BG531" s="182">
        <f>IF(N531="zákl. přenesená",J531,0)</f>
        <v>0</v>
      </c>
      <c r="BH531" s="182">
        <f>IF(N531="sníž. přenesená",J531,0)</f>
        <v>0</v>
      </c>
      <c r="BI531" s="182">
        <f>IF(N531="nulová",J531,0)</f>
        <v>0</v>
      </c>
      <c r="BJ531" s="18" t="s">
        <v>143</v>
      </c>
      <c r="BK531" s="182">
        <f>ROUND(I531*H531,0)</f>
        <v>0</v>
      </c>
      <c r="BL531" s="18" t="s">
        <v>229</v>
      </c>
      <c r="BM531" s="181" t="s">
        <v>770</v>
      </c>
    </row>
    <row r="532" spans="1:65" s="14" customFormat="1">
      <c r="B532" s="198"/>
      <c r="C532" s="199"/>
      <c r="D532" s="183" t="s">
        <v>147</v>
      </c>
      <c r="E532" s="200" t="s">
        <v>21</v>
      </c>
      <c r="F532" s="201" t="s">
        <v>771</v>
      </c>
      <c r="G532" s="199"/>
      <c r="H532" s="202">
        <v>55.5</v>
      </c>
      <c r="I532" s="203"/>
      <c r="J532" s="199"/>
      <c r="K532" s="199"/>
      <c r="L532" s="204"/>
      <c r="M532" s="205"/>
      <c r="N532" s="206"/>
      <c r="O532" s="206"/>
      <c r="P532" s="206"/>
      <c r="Q532" s="206"/>
      <c r="R532" s="206"/>
      <c r="S532" s="206"/>
      <c r="T532" s="207"/>
      <c r="AT532" s="208" t="s">
        <v>147</v>
      </c>
      <c r="AU532" s="208" t="s">
        <v>143</v>
      </c>
      <c r="AV532" s="14" t="s">
        <v>143</v>
      </c>
      <c r="AW532" s="14" t="s">
        <v>38</v>
      </c>
      <c r="AX532" s="14" t="s">
        <v>78</v>
      </c>
      <c r="AY532" s="208" t="s">
        <v>135</v>
      </c>
    </row>
    <row r="533" spans="1:65" s="15" customFormat="1">
      <c r="B533" s="209"/>
      <c r="C533" s="210"/>
      <c r="D533" s="183" t="s">
        <v>147</v>
      </c>
      <c r="E533" s="211" t="s">
        <v>21</v>
      </c>
      <c r="F533" s="212" t="s">
        <v>151</v>
      </c>
      <c r="G533" s="210"/>
      <c r="H533" s="213">
        <v>55.5</v>
      </c>
      <c r="I533" s="214"/>
      <c r="J533" s="210"/>
      <c r="K533" s="210"/>
      <c r="L533" s="215"/>
      <c r="M533" s="216"/>
      <c r="N533" s="217"/>
      <c r="O533" s="217"/>
      <c r="P533" s="217"/>
      <c r="Q533" s="217"/>
      <c r="R533" s="217"/>
      <c r="S533" s="217"/>
      <c r="T533" s="218"/>
      <c r="AT533" s="219" t="s">
        <v>147</v>
      </c>
      <c r="AU533" s="219" t="s">
        <v>143</v>
      </c>
      <c r="AV533" s="15" t="s">
        <v>142</v>
      </c>
      <c r="AW533" s="15" t="s">
        <v>38</v>
      </c>
      <c r="AX533" s="15" t="s">
        <v>8</v>
      </c>
      <c r="AY533" s="219" t="s">
        <v>135</v>
      </c>
    </row>
    <row r="534" spans="1:65" s="2" customFormat="1" ht="37.9" customHeight="1">
      <c r="A534" s="35"/>
      <c r="B534" s="36"/>
      <c r="C534" s="170">
        <v>118</v>
      </c>
      <c r="D534" s="170" t="s">
        <v>137</v>
      </c>
      <c r="E534" s="171" t="s">
        <v>772</v>
      </c>
      <c r="F534" s="172" t="s">
        <v>773</v>
      </c>
      <c r="G534" s="173" t="s">
        <v>285</v>
      </c>
      <c r="H534" s="174">
        <v>13</v>
      </c>
      <c r="I534" s="175"/>
      <c r="J534" s="176">
        <f>ROUND(I534*H534,0)</f>
        <v>0</v>
      </c>
      <c r="K534" s="172" t="s">
        <v>141</v>
      </c>
      <c r="L534" s="40"/>
      <c r="M534" s="177" t="s">
        <v>21</v>
      </c>
      <c r="N534" s="178" t="s">
        <v>50</v>
      </c>
      <c r="O534" s="65"/>
      <c r="P534" s="179">
        <f>O534*H534</f>
        <v>0</v>
      </c>
      <c r="Q534" s="179">
        <v>5.8199999999999997E-3</v>
      </c>
      <c r="R534" s="179">
        <f>Q534*H534</f>
        <v>7.5659999999999991E-2</v>
      </c>
      <c r="S534" s="179">
        <v>0</v>
      </c>
      <c r="T534" s="180">
        <f>S534*H534</f>
        <v>0</v>
      </c>
      <c r="U534" s="35"/>
      <c r="V534" s="35"/>
      <c r="W534" s="35"/>
      <c r="X534" s="35"/>
      <c r="Y534" s="35"/>
      <c r="Z534" s="35"/>
      <c r="AA534" s="35"/>
      <c r="AB534" s="35"/>
      <c r="AC534" s="35"/>
      <c r="AD534" s="35"/>
      <c r="AE534" s="35"/>
      <c r="AR534" s="181" t="s">
        <v>229</v>
      </c>
      <c r="AT534" s="181" t="s">
        <v>137</v>
      </c>
      <c r="AU534" s="181" t="s">
        <v>143</v>
      </c>
      <c r="AY534" s="18" t="s">
        <v>135</v>
      </c>
      <c r="BE534" s="182">
        <f>IF(N534="základní",J534,0)</f>
        <v>0</v>
      </c>
      <c r="BF534" s="182">
        <f>IF(N534="snížená",J534,0)</f>
        <v>0</v>
      </c>
      <c r="BG534" s="182">
        <f>IF(N534="zákl. přenesená",J534,0)</f>
        <v>0</v>
      </c>
      <c r="BH534" s="182">
        <f>IF(N534="sníž. přenesená",J534,0)</f>
        <v>0</v>
      </c>
      <c r="BI534" s="182">
        <f>IF(N534="nulová",J534,0)</f>
        <v>0</v>
      </c>
      <c r="BJ534" s="18" t="s">
        <v>143</v>
      </c>
      <c r="BK534" s="182">
        <f>ROUND(I534*H534,0)</f>
        <v>0</v>
      </c>
      <c r="BL534" s="18" t="s">
        <v>229</v>
      </c>
      <c r="BM534" s="181" t="s">
        <v>774</v>
      </c>
    </row>
    <row r="535" spans="1:65" s="14" customFormat="1">
      <c r="B535" s="198"/>
      <c r="C535" s="199"/>
      <c r="D535" s="183" t="s">
        <v>147</v>
      </c>
      <c r="E535" s="200" t="s">
        <v>21</v>
      </c>
      <c r="F535" s="201" t="s">
        <v>487</v>
      </c>
      <c r="G535" s="199"/>
      <c r="H535" s="202">
        <v>13</v>
      </c>
      <c r="I535" s="203"/>
      <c r="J535" s="199"/>
      <c r="K535" s="199"/>
      <c r="L535" s="204"/>
      <c r="M535" s="205"/>
      <c r="N535" s="206"/>
      <c r="O535" s="206"/>
      <c r="P535" s="206"/>
      <c r="Q535" s="206"/>
      <c r="R535" s="206"/>
      <c r="S535" s="206"/>
      <c r="T535" s="207"/>
      <c r="AT535" s="208" t="s">
        <v>147</v>
      </c>
      <c r="AU535" s="208" t="s">
        <v>143</v>
      </c>
      <c r="AV535" s="14" t="s">
        <v>143</v>
      </c>
      <c r="AW535" s="14" t="s">
        <v>38</v>
      </c>
      <c r="AX535" s="14" t="s">
        <v>78</v>
      </c>
      <c r="AY535" s="208" t="s">
        <v>135</v>
      </c>
    </row>
    <row r="536" spans="1:65" s="15" customFormat="1">
      <c r="B536" s="209"/>
      <c r="C536" s="210"/>
      <c r="D536" s="183" t="s">
        <v>147</v>
      </c>
      <c r="E536" s="211" t="s">
        <v>21</v>
      </c>
      <c r="F536" s="212" t="s">
        <v>151</v>
      </c>
      <c r="G536" s="210"/>
      <c r="H536" s="213">
        <v>13</v>
      </c>
      <c r="I536" s="214"/>
      <c r="J536" s="210"/>
      <c r="K536" s="210"/>
      <c r="L536" s="215"/>
      <c r="M536" s="216"/>
      <c r="N536" s="217"/>
      <c r="O536" s="217"/>
      <c r="P536" s="217"/>
      <c r="Q536" s="217"/>
      <c r="R536" s="217"/>
      <c r="S536" s="217"/>
      <c r="T536" s="218"/>
      <c r="AT536" s="219" t="s">
        <v>147</v>
      </c>
      <c r="AU536" s="219" t="s">
        <v>143</v>
      </c>
      <c r="AV536" s="15" t="s">
        <v>142</v>
      </c>
      <c r="AW536" s="15" t="s">
        <v>38</v>
      </c>
      <c r="AX536" s="15" t="s">
        <v>8</v>
      </c>
      <c r="AY536" s="219" t="s">
        <v>135</v>
      </c>
    </row>
    <row r="537" spans="1:65" s="2" customFormat="1" ht="14.45" customHeight="1">
      <c r="A537" s="35"/>
      <c r="B537" s="36"/>
      <c r="C537" s="170">
        <v>119</v>
      </c>
      <c r="D537" s="170" t="s">
        <v>137</v>
      </c>
      <c r="E537" s="171" t="s">
        <v>775</v>
      </c>
      <c r="F537" s="172" t="s">
        <v>776</v>
      </c>
      <c r="G537" s="173" t="s">
        <v>285</v>
      </c>
      <c r="H537" s="174">
        <v>15</v>
      </c>
      <c r="I537" s="175"/>
      <c r="J537" s="176">
        <f t="shared" ref="J537:J543" si="0">ROUND(I537*H537,0)</f>
        <v>0</v>
      </c>
      <c r="K537" s="172" t="s">
        <v>141</v>
      </c>
      <c r="L537" s="40"/>
      <c r="M537" s="177" t="s">
        <v>21</v>
      </c>
      <c r="N537" s="178" t="s">
        <v>50</v>
      </c>
      <c r="O537" s="65"/>
      <c r="P537" s="179">
        <f t="shared" ref="P537:P543" si="1">O537*H537</f>
        <v>0</v>
      </c>
      <c r="Q537" s="179">
        <v>0</v>
      </c>
      <c r="R537" s="179">
        <f t="shared" ref="R537:R543" si="2">Q537*H537</f>
        <v>0</v>
      </c>
      <c r="S537" s="179">
        <v>0</v>
      </c>
      <c r="T537" s="180">
        <f t="shared" ref="T537:T543" si="3">S537*H537</f>
        <v>0</v>
      </c>
      <c r="U537" s="35"/>
      <c r="V537" s="35"/>
      <c r="W537" s="35"/>
      <c r="X537" s="35"/>
      <c r="Y537" s="35"/>
      <c r="Z537" s="35"/>
      <c r="AA537" s="35"/>
      <c r="AB537" s="35"/>
      <c r="AC537" s="35"/>
      <c r="AD537" s="35"/>
      <c r="AE537" s="35"/>
      <c r="AR537" s="181" t="s">
        <v>229</v>
      </c>
      <c r="AT537" s="181" t="s">
        <v>137</v>
      </c>
      <c r="AU537" s="181" t="s">
        <v>143</v>
      </c>
      <c r="AY537" s="18" t="s">
        <v>135</v>
      </c>
      <c r="BE537" s="182">
        <f t="shared" ref="BE537:BE543" si="4">IF(N537="základní",J537,0)</f>
        <v>0</v>
      </c>
      <c r="BF537" s="182">
        <f t="shared" ref="BF537:BF543" si="5">IF(N537="snížená",J537,0)</f>
        <v>0</v>
      </c>
      <c r="BG537" s="182">
        <f t="shared" ref="BG537:BG543" si="6">IF(N537="zákl. přenesená",J537,0)</f>
        <v>0</v>
      </c>
      <c r="BH537" s="182">
        <f t="shared" ref="BH537:BH543" si="7">IF(N537="sníž. přenesená",J537,0)</f>
        <v>0</v>
      </c>
      <c r="BI537" s="182">
        <f t="shared" ref="BI537:BI543" si="8">IF(N537="nulová",J537,0)</f>
        <v>0</v>
      </c>
      <c r="BJ537" s="18" t="s">
        <v>143</v>
      </c>
      <c r="BK537" s="182">
        <f t="shared" ref="BK537:BK543" si="9">ROUND(I537*H537,0)</f>
        <v>0</v>
      </c>
      <c r="BL537" s="18" t="s">
        <v>229</v>
      </c>
      <c r="BM537" s="181" t="s">
        <v>777</v>
      </c>
    </row>
    <row r="538" spans="1:65" s="2" customFormat="1" ht="24.2" customHeight="1">
      <c r="A538" s="35"/>
      <c r="B538" s="36"/>
      <c r="C538" s="170">
        <v>120</v>
      </c>
      <c r="D538" s="170" t="s">
        <v>137</v>
      </c>
      <c r="E538" s="171" t="s">
        <v>778</v>
      </c>
      <c r="F538" s="172" t="s">
        <v>779</v>
      </c>
      <c r="G538" s="173" t="s">
        <v>498</v>
      </c>
      <c r="H538" s="174">
        <v>10</v>
      </c>
      <c r="I538" s="175"/>
      <c r="J538" s="176">
        <f t="shared" si="0"/>
        <v>0</v>
      </c>
      <c r="K538" s="172" t="s">
        <v>141</v>
      </c>
      <c r="L538" s="40"/>
      <c r="M538" s="177" t="s">
        <v>21</v>
      </c>
      <c r="N538" s="178" t="s">
        <v>50</v>
      </c>
      <c r="O538" s="65"/>
      <c r="P538" s="179">
        <f t="shared" si="1"/>
        <v>0</v>
      </c>
      <c r="Q538" s="179">
        <v>0</v>
      </c>
      <c r="R538" s="179">
        <f t="shared" si="2"/>
        <v>0</v>
      </c>
      <c r="S538" s="179">
        <v>0</v>
      </c>
      <c r="T538" s="180">
        <f t="shared" si="3"/>
        <v>0</v>
      </c>
      <c r="U538" s="35"/>
      <c r="V538" s="35"/>
      <c r="W538" s="35"/>
      <c r="X538" s="35"/>
      <c r="Y538" s="35"/>
      <c r="Z538" s="35"/>
      <c r="AA538" s="35"/>
      <c r="AB538" s="35"/>
      <c r="AC538" s="35"/>
      <c r="AD538" s="35"/>
      <c r="AE538" s="35"/>
      <c r="AR538" s="181" t="s">
        <v>229</v>
      </c>
      <c r="AT538" s="181" t="s">
        <v>137</v>
      </c>
      <c r="AU538" s="181" t="s">
        <v>143</v>
      </c>
      <c r="AY538" s="18" t="s">
        <v>135</v>
      </c>
      <c r="BE538" s="182">
        <f t="shared" si="4"/>
        <v>0</v>
      </c>
      <c r="BF538" s="182">
        <f t="shared" si="5"/>
        <v>0</v>
      </c>
      <c r="BG538" s="182">
        <f t="shared" si="6"/>
        <v>0</v>
      </c>
      <c r="BH538" s="182">
        <f t="shared" si="7"/>
        <v>0</v>
      </c>
      <c r="BI538" s="182">
        <f t="shared" si="8"/>
        <v>0</v>
      </c>
      <c r="BJ538" s="18" t="s">
        <v>143</v>
      </c>
      <c r="BK538" s="182">
        <f t="shared" si="9"/>
        <v>0</v>
      </c>
      <c r="BL538" s="18" t="s">
        <v>229</v>
      </c>
      <c r="BM538" s="181" t="s">
        <v>780</v>
      </c>
    </row>
    <row r="539" spans="1:65" s="2" customFormat="1" ht="14.45" customHeight="1">
      <c r="A539" s="35"/>
      <c r="B539" s="36"/>
      <c r="C539" s="220">
        <v>121</v>
      </c>
      <c r="D539" s="220" t="s">
        <v>187</v>
      </c>
      <c r="E539" s="221" t="s">
        <v>781</v>
      </c>
      <c r="F539" s="222" t="s">
        <v>782</v>
      </c>
      <c r="G539" s="223" t="s">
        <v>498</v>
      </c>
      <c r="H539" s="224">
        <v>10</v>
      </c>
      <c r="I539" s="225"/>
      <c r="J539" s="226">
        <f t="shared" si="0"/>
        <v>0</v>
      </c>
      <c r="K539" s="222" t="s">
        <v>141</v>
      </c>
      <c r="L539" s="227"/>
      <c r="M539" s="228" t="s">
        <v>21</v>
      </c>
      <c r="N539" s="229" t="s">
        <v>50</v>
      </c>
      <c r="O539" s="65"/>
      <c r="P539" s="179">
        <f t="shared" si="1"/>
        <v>0</v>
      </c>
      <c r="Q539" s="179">
        <v>9.2000000000000003E-4</v>
      </c>
      <c r="R539" s="179">
        <f t="shared" si="2"/>
        <v>9.1999999999999998E-3</v>
      </c>
      <c r="S539" s="179">
        <v>0</v>
      </c>
      <c r="T539" s="180">
        <f t="shared" si="3"/>
        <v>0</v>
      </c>
      <c r="U539" s="35"/>
      <c r="V539" s="35"/>
      <c r="W539" s="35"/>
      <c r="X539" s="35"/>
      <c r="Y539" s="35"/>
      <c r="Z539" s="35"/>
      <c r="AA539" s="35"/>
      <c r="AB539" s="35"/>
      <c r="AC539" s="35"/>
      <c r="AD539" s="35"/>
      <c r="AE539" s="35"/>
      <c r="AR539" s="181" t="s">
        <v>319</v>
      </c>
      <c r="AT539" s="181" t="s">
        <v>187</v>
      </c>
      <c r="AU539" s="181" t="s">
        <v>143</v>
      </c>
      <c r="AY539" s="18" t="s">
        <v>135</v>
      </c>
      <c r="BE539" s="182">
        <f t="shared" si="4"/>
        <v>0</v>
      </c>
      <c r="BF539" s="182">
        <f t="shared" si="5"/>
        <v>0</v>
      </c>
      <c r="BG539" s="182">
        <f t="shared" si="6"/>
        <v>0</v>
      </c>
      <c r="BH539" s="182">
        <f t="shared" si="7"/>
        <v>0</v>
      </c>
      <c r="BI539" s="182">
        <f t="shared" si="8"/>
        <v>0</v>
      </c>
      <c r="BJ539" s="18" t="s">
        <v>143</v>
      </c>
      <c r="BK539" s="182">
        <f t="shared" si="9"/>
        <v>0</v>
      </c>
      <c r="BL539" s="18" t="s">
        <v>229</v>
      </c>
      <c r="BM539" s="181" t="s">
        <v>783</v>
      </c>
    </row>
    <row r="540" spans="1:65" s="2" customFormat="1" ht="14.45" customHeight="1">
      <c r="A540" s="35"/>
      <c r="B540" s="36"/>
      <c r="C540" s="170">
        <v>122</v>
      </c>
      <c r="D540" s="170" t="s">
        <v>137</v>
      </c>
      <c r="E540" s="171" t="s">
        <v>784</v>
      </c>
      <c r="F540" s="172" t="s">
        <v>785</v>
      </c>
      <c r="G540" s="173" t="s">
        <v>285</v>
      </c>
      <c r="H540" s="174">
        <v>67.5</v>
      </c>
      <c r="I540" s="175"/>
      <c r="J540" s="176">
        <f t="shared" si="0"/>
        <v>0</v>
      </c>
      <c r="K540" s="172" t="s">
        <v>141</v>
      </c>
      <c r="L540" s="40"/>
      <c r="M540" s="177" t="s">
        <v>21</v>
      </c>
      <c r="N540" s="178" t="s">
        <v>50</v>
      </c>
      <c r="O540" s="65"/>
      <c r="P540" s="179">
        <f t="shared" si="1"/>
        <v>0</v>
      </c>
      <c r="Q540" s="179">
        <v>0</v>
      </c>
      <c r="R540" s="179">
        <f t="shared" si="2"/>
        <v>0</v>
      </c>
      <c r="S540" s="179">
        <v>0</v>
      </c>
      <c r="T540" s="180">
        <f t="shared" si="3"/>
        <v>0</v>
      </c>
      <c r="U540" s="35"/>
      <c r="V540" s="35"/>
      <c r="W540" s="35"/>
      <c r="X540" s="35"/>
      <c r="Y540" s="35"/>
      <c r="Z540" s="35"/>
      <c r="AA540" s="35"/>
      <c r="AB540" s="35"/>
      <c r="AC540" s="35"/>
      <c r="AD540" s="35"/>
      <c r="AE540" s="35"/>
      <c r="AR540" s="181" t="s">
        <v>229</v>
      </c>
      <c r="AT540" s="181" t="s">
        <v>137</v>
      </c>
      <c r="AU540" s="181" t="s">
        <v>143</v>
      </c>
      <c r="AY540" s="18" t="s">
        <v>135</v>
      </c>
      <c r="BE540" s="182">
        <f t="shared" si="4"/>
        <v>0</v>
      </c>
      <c r="BF540" s="182">
        <f t="shared" si="5"/>
        <v>0</v>
      </c>
      <c r="BG540" s="182">
        <f t="shared" si="6"/>
        <v>0</v>
      </c>
      <c r="BH540" s="182">
        <f t="shared" si="7"/>
        <v>0</v>
      </c>
      <c r="BI540" s="182">
        <f t="shared" si="8"/>
        <v>0</v>
      </c>
      <c r="BJ540" s="18" t="s">
        <v>143</v>
      </c>
      <c r="BK540" s="182">
        <f t="shared" si="9"/>
        <v>0</v>
      </c>
      <c r="BL540" s="18" t="s">
        <v>229</v>
      </c>
      <c r="BM540" s="181" t="s">
        <v>786</v>
      </c>
    </row>
    <row r="541" spans="1:65" s="2" customFormat="1" ht="37.9" customHeight="1">
      <c r="A541" s="35"/>
      <c r="B541" s="36"/>
      <c r="C541" s="170">
        <v>123</v>
      </c>
      <c r="D541" s="170" t="s">
        <v>137</v>
      </c>
      <c r="E541" s="171" t="s">
        <v>787</v>
      </c>
      <c r="F541" s="172" t="s">
        <v>788</v>
      </c>
      <c r="G541" s="173" t="s">
        <v>498</v>
      </c>
      <c r="H541" s="174">
        <v>5</v>
      </c>
      <c r="I541" s="175"/>
      <c r="J541" s="176">
        <f t="shared" si="0"/>
        <v>0</v>
      </c>
      <c r="K541" s="172" t="s">
        <v>21</v>
      </c>
      <c r="L541" s="40"/>
      <c r="M541" s="177" t="s">
        <v>21</v>
      </c>
      <c r="N541" s="178" t="s">
        <v>50</v>
      </c>
      <c r="O541" s="65"/>
      <c r="P541" s="179">
        <f t="shared" si="1"/>
        <v>0</v>
      </c>
      <c r="Q541" s="179">
        <v>0</v>
      </c>
      <c r="R541" s="179">
        <f t="shared" si="2"/>
        <v>0</v>
      </c>
      <c r="S541" s="179">
        <v>0</v>
      </c>
      <c r="T541" s="180">
        <f t="shared" si="3"/>
        <v>0</v>
      </c>
      <c r="U541" s="35"/>
      <c r="V541" s="35"/>
      <c r="W541" s="35"/>
      <c r="X541" s="35"/>
      <c r="Y541" s="35"/>
      <c r="Z541" s="35"/>
      <c r="AA541" s="35"/>
      <c r="AB541" s="35"/>
      <c r="AC541" s="35"/>
      <c r="AD541" s="35"/>
      <c r="AE541" s="35"/>
      <c r="AR541" s="181" t="s">
        <v>229</v>
      </c>
      <c r="AT541" s="181" t="s">
        <v>137</v>
      </c>
      <c r="AU541" s="181" t="s">
        <v>143</v>
      </c>
      <c r="AY541" s="18" t="s">
        <v>135</v>
      </c>
      <c r="BE541" s="182">
        <f t="shared" si="4"/>
        <v>0</v>
      </c>
      <c r="BF541" s="182">
        <f t="shared" si="5"/>
        <v>0</v>
      </c>
      <c r="BG541" s="182">
        <f t="shared" si="6"/>
        <v>0</v>
      </c>
      <c r="BH541" s="182">
        <f t="shared" si="7"/>
        <v>0</v>
      </c>
      <c r="BI541" s="182">
        <f t="shared" si="8"/>
        <v>0</v>
      </c>
      <c r="BJ541" s="18" t="s">
        <v>143</v>
      </c>
      <c r="BK541" s="182">
        <f t="shared" si="9"/>
        <v>0</v>
      </c>
      <c r="BL541" s="18" t="s">
        <v>229</v>
      </c>
      <c r="BM541" s="181" t="s">
        <v>789</v>
      </c>
    </row>
    <row r="542" spans="1:65" s="2" customFormat="1" ht="14.45" customHeight="1">
      <c r="A542" s="35"/>
      <c r="B542" s="36"/>
      <c r="C542" s="170">
        <v>124</v>
      </c>
      <c r="D542" s="170" t="s">
        <v>137</v>
      </c>
      <c r="E542" s="171" t="s">
        <v>790</v>
      </c>
      <c r="F542" s="172" t="s">
        <v>791</v>
      </c>
      <c r="G542" s="173" t="s">
        <v>285</v>
      </c>
      <c r="H542" s="174">
        <v>9.1999999999999993</v>
      </c>
      <c r="I542" s="175"/>
      <c r="J542" s="176">
        <f t="shared" si="0"/>
        <v>0</v>
      </c>
      <c r="K542" s="172" t="s">
        <v>21</v>
      </c>
      <c r="L542" s="40"/>
      <c r="M542" s="177" t="s">
        <v>21</v>
      </c>
      <c r="N542" s="178" t="s">
        <v>50</v>
      </c>
      <c r="O542" s="65"/>
      <c r="P542" s="179">
        <f t="shared" si="1"/>
        <v>0</v>
      </c>
      <c r="Q542" s="179">
        <v>0</v>
      </c>
      <c r="R542" s="179">
        <f t="shared" si="2"/>
        <v>0</v>
      </c>
      <c r="S542" s="179">
        <v>0</v>
      </c>
      <c r="T542" s="180">
        <f t="shared" si="3"/>
        <v>0</v>
      </c>
      <c r="U542" s="35"/>
      <c r="V542" s="35"/>
      <c r="W542" s="35"/>
      <c r="X542" s="35"/>
      <c r="Y542" s="35"/>
      <c r="Z542" s="35"/>
      <c r="AA542" s="35"/>
      <c r="AB542" s="35"/>
      <c r="AC542" s="35"/>
      <c r="AD542" s="35"/>
      <c r="AE542" s="35"/>
      <c r="AR542" s="181" t="s">
        <v>229</v>
      </c>
      <c r="AT542" s="181" t="s">
        <v>137</v>
      </c>
      <c r="AU542" s="181" t="s">
        <v>143</v>
      </c>
      <c r="AY542" s="18" t="s">
        <v>135</v>
      </c>
      <c r="BE542" s="182">
        <f t="shared" si="4"/>
        <v>0</v>
      </c>
      <c r="BF542" s="182">
        <f t="shared" si="5"/>
        <v>0</v>
      </c>
      <c r="BG542" s="182">
        <f t="shared" si="6"/>
        <v>0</v>
      </c>
      <c r="BH542" s="182">
        <f t="shared" si="7"/>
        <v>0</v>
      </c>
      <c r="BI542" s="182">
        <f t="shared" si="8"/>
        <v>0</v>
      </c>
      <c r="BJ542" s="18" t="s">
        <v>143</v>
      </c>
      <c r="BK542" s="182">
        <f t="shared" si="9"/>
        <v>0</v>
      </c>
      <c r="BL542" s="18" t="s">
        <v>229</v>
      </c>
      <c r="BM542" s="181" t="s">
        <v>792</v>
      </c>
    </row>
    <row r="543" spans="1:65" s="2" customFormat="1" ht="49.15" customHeight="1">
      <c r="A543" s="35"/>
      <c r="B543" s="36"/>
      <c r="C543" s="170">
        <v>125</v>
      </c>
      <c r="D543" s="170" t="s">
        <v>137</v>
      </c>
      <c r="E543" s="171" t="s">
        <v>793</v>
      </c>
      <c r="F543" s="172" t="s">
        <v>794</v>
      </c>
      <c r="G543" s="173" t="s">
        <v>177</v>
      </c>
      <c r="H543" s="174">
        <v>1.2829999999999999</v>
      </c>
      <c r="I543" s="175"/>
      <c r="J543" s="176">
        <f t="shared" si="0"/>
        <v>0</v>
      </c>
      <c r="K543" s="172" t="s">
        <v>141</v>
      </c>
      <c r="L543" s="40"/>
      <c r="M543" s="177" t="s">
        <v>21</v>
      </c>
      <c r="N543" s="178" t="s">
        <v>50</v>
      </c>
      <c r="O543" s="65"/>
      <c r="P543" s="179">
        <f t="shared" si="1"/>
        <v>0</v>
      </c>
      <c r="Q543" s="179">
        <v>0</v>
      </c>
      <c r="R543" s="179">
        <f t="shared" si="2"/>
        <v>0</v>
      </c>
      <c r="S543" s="179">
        <v>0</v>
      </c>
      <c r="T543" s="180">
        <f t="shared" si="3"/>
        <v>0</v>
      </c>
      <c r="U543" s="35"/>
      <c r="V543" s="35"/>
      <c r="W543" s="35"/>
      <c r="X543" s="35"/>
      <c r="Y543" s="35"/>
      <c r="Z543" s="35"/>
      <c r="AA543" s="35"/>
      <c r="AB543" s="35"/>
      <c r="AC543" s="35"/>
      <c r="AD543" s="35"/>
      <c r="AE543" s="35"/>
      <c r="AR543" s="181" t="s">
        <v>229</v>
      </c>
      <c r="AT543" s="181" t="s">
        <v>137</v>
      </c>
      <c r="AU543" s="181" t="s">
        <v>143</v>
      </c>
      <c r="AY543" s="18" t="s">
        <v>135</v>
      </c>
      <c r="BE543" s="182">
        <f t="shared" si="4"/>
        <v>0</v>
      </c>
      <c r="BF543" s="182">
        <f t="shared" si="5"/>
        <v>0</v>
      </c>
      <c r="BG543" s="182">
        <f t="shared" si="6"/>
        <v>0</v>
      </c>
      <c r="BH543" s="182">
        <f t="shared" si="7"/>
        <v>0</v>
      </c>
      <c r="BI543" s="182">
        <f t="shared" si="8"/>
        <v>0</v>
      </c>
      <c r="BJ543" s="18" t="s">
        <v>143</v>
      </c>
      <c r="BK543" s="182">
        <f t="shared" si="9"/>
        <v>0</v>
      </c>
      <c r="BL543" s="18" t="s">
        <v>229</v>
      </c>
      <c r="BM543" s="181" t="s">
        <v>795</v>
      </c>
    </row>
    <row r="544" spans="1:65" s="2" customFormat="1" ht="126.75">
      <c r="A544" s="35"/>
      <c r="B544" s="36"/>
      <c r="C544" s="37"/>
      <c r="D544" s="183" t="s">
        <v>145</v>
      </c>
      <c r="E544" s="37"/>
      <c r="F544" s="184" t="s">
        <v>796</v>
      </c>
      <c r="G544" s="37"/>
      <c r="H544" s="37"/>
      <c r="I544" s="185"/>
      <c r="J544" s="37"/>
      <c r="K544" s="37"/>
      <c r="L544" s="40"/>
      <c r="M544" s="186"/>
      <c r="N544" s="187"/>
      <c r="O544" s="65"/>
      <c r="P544" s="65"/>
      <c r="Q544" s="65"/>
      <c r="R544" s="65"/>
      <c r="S544" s="65"/>
      <c r="T544" s="66"/>
      <c r="U544" s="35"/>
      <c r="V544" s="35"/>
      <c r="W544" s="35"/>
      <c r="X544" s="35"/>
      <c r="Y544" s="35"/>
      <c r="Z544" s="35"/>
      <c r="AA544" s="35"/>
      <c r="AB544" s="35"/>
      <c r="AC544" s="35"/>
      <c r="AD544" s="35"/>
      <c r="AE544" s="35"/>
      <c r="AT544" s="18" t="s">
        <v>145</v>
      </c>
      <c r="AU544" s="18" t="s">
        <v>143</v>
      </c>
    </row>
    <row r="545" spans="1:65" s="12" customFormat="1" ht="22.9" customHeight="1">
      <c r="B545" s="154"/>
      <c r="C545" s="155"/>
      <c r="D545" s="156" t="s">
        <v>77</v>
      </c>
      <c r="E545" s="168" t="s">
        <v>797</v>
      </c>
      <c r="F545" s="168" t="s">
        <v>798</v>
      </c>
      <c r="G545" s="155"/>
      <c r="H545" s="155"/>
      <c r="I545" s="158"/>
      <c r="J545" s="169">
        <f>BK545</f>
        <v>0</v>
      </c>
      <c r="K545" s="155"/>
      <c r="L545" s="160"/>
      <c r="M545" s="161"/>
      <c r="N545" s="162"/>
      <c r="O545" s="162"/>
      <c r="P545" s="163">
        <f>SUM(P546:P553)</f>
        <v>0</v>
      </c>
      <c r="Q545" s="162"/>
      <c r="R545" s="163">
        <f>SUM(R546:R553)</f>
        <v>0</v>
      </c>
      <c r="S545" s="162"/>
      <c r="T545" s="164">
        <f>SUM(T546:T553)</f>
        <v>4.0175999999999998</v>
      </c>
      <c r="AR545" s="165" t="s">
        <v>143</v>
      </c>
      <c r="AT545" s="166" t="s">
        <v>77</v>
      </c>
      <c r="AU545" s="166" t="s">
        <v>8</v>
      </c>
      <c r="AY545" s="165" t="s">
        <v>135</v>
      </c>
      <c r="BK545" s="167">
        <f>SUM(BK546:BK553)</f>
        <v>0</v>
      </c>
    </row>
    <row r="546" spans="1:65" s="2" customFormat="1" ht="24.2" customHeight="1">
      <c r="A546" s="35"/>
      <c r="B546" s="36"/>
      <c r="C546" s="170">
        <v>126</v>
      </c>
      <c r="D546" s="170" t="s">
        <v>137</v>
      </c>
      <c r="E546" s="171" t="s">
        <v>799</v>
      </c>
      <c r="F546" s="172" t="s">
        <v>800</v>
      </c>
      <c r="G546" s="173" t="s">
        <v>195</v>
      </c>
      <c r="H546" s="174">
        <v>19.5</v>
      </c>
      <c r="I546" s="175"/>
      <c r="J546" s="176">
        <f>ROUND(I546*H546,0)</f>
        <v>0</v>
      </c>
      <c r="K546" s="172" t="s">
        <v>141</v>
      </c>
      <c r="L546" s="40"/>
      <c r="M546" s="177" t="s">
        <v>21</v>
      </c>
      <c r="N546" s="178" t="s">
        <v>50</v>
      </c>
      <c r="O546" s="65"/>
      <c r="P546" s="179">
        <f>O546*H546</f>
        <v>0</v>
      </c>
      <c r="Q546" s="179">
        <v>0</v>
      </c>
      <c r="R546" s="179">
        <f>Q546*H546</f>
        <v>0</v>
      </c>
      <c r="S546" s="179">
        <v>0</v>
      </c>
      <c r="T546" s="180">
        <f>S546*H546</f>
        <v>0</v>
      </c>
      <c r="U546" s="35"/>
      <c r="V546" s="35"/>
      <c r="W546" s="35"/>
      <c r="X546" s="35"/>
      <c r="Y546" s="35"/>
      <c r="Z546" s="35"/>
      <c r="AA546" s="35"/>
      <c r="AB546" s="35"/>
      <c r="AC546" s="35"/>
      <c r="AD546" s="35"/>
      <c r="AE546" s="35"/>
      <c r="AR546" s="181" t="s">
        <v>229</v>
      </c>
      <c r="AT546" s="181" t="s">
        <v>137</v>
      </c>
      <c r="AU546" s="181" t="s">
        <v>143</v>
      </c>
      <c r="AY546" s="18" t="s">
        <v>135</v>
      </c>
      <c r="BE546" s="182">
        <f>IF(N546="základní",J546,0)</f>
        <v>0</v>
      </c>
      <c r="BF546" s="182">
        <f>IF(N546="snížená",J546,0)</f>
        <v>0</v>
      </c>
      <c r="BG546" s="182">
        <f>IF(N546="zákl. přenesená",J546,0)</f>
        <v>0</v>
      </c>
      <c r="BH546" s="182">
        <f>IF(N546="sníž. přenesená",J546,0)</f>
        <v>0</v>
      </c>
      <c r="BI546" s="182">
        <f>IF(N546="nulová",J546,0)</f>
        <v>0</v>
      </c>
      <c r="BJ546" s="18" t="s">
        <v>143</v>
      </c>
      <c r="BK546" s="182">
        <f>ROUND(I546*H546,0)</f>
        <v>0</v>
      </c>
      <c r="BL546" s="18" t="s">
        <v>229</v>
      </c>
      <c r="BM546" s="181" t="s">
        <v>801</v>
      </c>
    </row>
    <row r="547" spans="1:65" s="2" customFormat="1" ht="68.25">
      <c r="A547" s="35"/>
      <c r="B547" s="36"/>
      <c r="C547" s="37"/>
      <c r="D547" s="183" t="s">
        <v>145</v>
      </c>
      <c r="E547" s="37"/>
      <c r="F547" s="184" t="s">
        <v>802</v>
      </c>
      <c r="G547" s="37"/>
      <c r="H547" s="37"/>
      <c r="I547" s="185"/>
      <c r="J547" s="37"/>
      <c r="K547" s="37"/>
      <c r="L547" s="40"/>
      <c r="M547" s="186"/>
      <c r="N547" s="187"/>
      <c r="O547" s="65"/>
      <c r="P547" s="65"/>
      <c r="Q547" s="65"/>
      <c r="R547" s="65"/>
      <c r="S547" s="65"/>
      <c r="T547" s="66"/>
      <c r="U547" s="35"/>
      <c r="V547" s="35"/>
      <c r="W547" s="35"/>
      <c r="X547" s="35"/>
      <c r="Y547" s="35"/>
      <c r="Z547" s="35"/>
      <c r="AA547" s="35"/>
      <c r="AB547" s="35"/>
      <c r="AC547" s="35"/>
      <c r="AD547" s="35"/>
      <c r="AE547" s="35"/>
      <c r="AT547" s="18" t="s">
        <v>145</v>
      </c>
      <c r="AU547" s="18" t="s">
        <v>143</v>
      </c>
    </row>
    <row r="548" spans="1:65" s="2" customFormat="1" ht="24.2" customHeight="1">
      <c r="A548" s="35"/>
      <c r="B548" s="36"/>
      <c r="C548" s="170">
        <v>127</v>
      </c>
      <c r="D548" s="170" t="s">
        <v>137</v>
      </c>
      <c r="E548" s="171" t="s">
        <v>803</v>
      </c>
      <c r="F548" s="172" t="s">
        <v>804</v>
      </c>
      <c r="G548" s="173" t="s">
        <v>195</v>
      </c>
      <c r="H548" s="174">
        <v>19.5</v>
      </c>
      <c r="I548" s="175"/>
      <c r="J548" s="176">
        <f>ROUND(I548*H548,0)</f>
        <v>0</v>
      </c>
      <c r="K548" s="172" t="s">
        <v>141</v>
      </c>
      <c r="L548" s="40"/>
      <c r="M548" s="177" t="s">
        <v>21</v>
      </c>
      <c r="N548" s="178" t="s">
        <v>50</v>
      </c>
      <c r="O548" s="65"/>
      <c r="P548" s="179">
        <f>O548*H548</f>
        <v>0</v>
      </c>
      <c r="Q548" s="179">
        <v>0</v>
      </c>
      <c r="R548" s="179">
        <f>Q548*H548</f>
        <v>0</v>
      </c>
      <c r="S548" s="179">
        <v>4.4499999999999998E-2</v>
      </c>
      <c r="T548" s="180">
        <f>S548*H548</f>
        <v>0.86774999999999991</v>
      </c>
      <c r="U548" s="35"/>
      <c r="V548" s="35"/>
      <c r="W548" s="35"/>
      <c r="X548" s="35"/>
      <c r="Y548" s="35"/>
      <c r="Z548" s="35"/>
      <c r="AA548" s="35"/>
      <c r="AB548" s="35"/>
      <c r="AC548" s="35"/>
      <c r="AD548" s="35"/>
      <c r="AE548" s="35"/>
      <c r="AR548" s="181" t="s">
        <v>229</v>
      </c>
      <c r="AT548" s="181" t="s">
        <v>137</v>
      </c>
      <c r="AU548" s="181" t="s">
        <v>143</v>
      </c>
      <c r="AY548" s="18" t="s">
        <v>135</v>
      </c>
      <c r="BE548" s="182">
        <f>IF(N548="základní",J548,0)</f>
        <v>0</v>
      </c>
      <c r="BF548" s="182">
        <f>IF(N548="snížená",J548,0)</f>
        <v>0</v>
      </c>
      <c r="BG548" s="182">
        <f>IF(N548="zákl. přenesená",J548,0)</f>
        <v>0</v>
      </c>
      <c r="BH548" s="182">
        <f>IF(N548="sníž. přenesená",J548,0)</f>
        <v>0</v>
      </c>
      <c r="BI548" s="182">
        <f>IF(N548="nulová",J548,0)</f>
        <v>0</v>
      </c>
      <c r="BJ548" s="18" t="s">
        <v>143</v>
      </c>
      <c r="BK548" s="182">
        <f>ROUND(I548*H548,0)</f>
        <v>0</v>
      </c>
      <c r="BL548" s="18" t="s">
        <v>229</v>
      </c>
      <c r="BM548" s="181" t="s">
        <v>805</v>
      </c>
    </row>
    <row r="549" spans="1:65" s="2" customFormat="1" ht="37.9" customHeight="1">
      <c r="A549" s="35"/>
      <c r="B549" s="36"/>
      <c r="C549" s="170">
        <v>128</v>
      </c>
      <c r="D549" s="170" t="s">
        <v>137</v>
      </c>
      <c r="E549" s="171" t="s">
        <v>806</v>
      </c>
      <c r="F549" s="172" t="s">
        <v>807</v>
      </c>
      <c r="G549" s="173" t="s">
        <v>195</v>
      </c>
      <c r="H549" s="174">
        <v>345</v>
      </c>
      <c r="I549" s="175"/>
      <c r="J549" s="176">
        <f>ROUND(I549*H549,0)</f>
        <v>0</v>
      </c>
      <c r="K549" s="172" t="s">
        <v>141</v>
      </c>
      <c r="L549" s="40"/>
      <c r="M549" s="177" t="s">
        <v>21</v>
      </c>
      <c r="N549" s="178" t="s">
        <v>50</v>
      </c>
      <c r="O549" s="65"/>
      <c r="P549" s="179">
        <f>O549*H549</f>
        <v>0</v>
      </c>
      <c r="Q549" s="179">
        <v>0</v>
      </c>
      <c r="R549" s="179">
        <f>Q549*H549</f>
        <v>0</v>
      </c>
      <c r="S549" s="179">
        <v>9.1299999999999992E-3</v>
      </c>
      <c r="T549" s="180">
        <f>S549*H549</f>
        <v>3.1498499999999998</v>
      </c>
      <c r="U549" s="35"/>
      <c r="V549" s="35"/>
      <c r="W549" s="35"/>
      <c r="X549" s="35"/>
      <c r="Y549" s="35"/>
      <c r="Z549" s="35"/>
      <c r="AA549" s="35"/>
      <c r="AB549" s="35"/>
      <c r="AC549" s="35"/>
      <c r="AD549" s="35"/>
      <c r="AE549" s="35"/>
      <c r="AR549" s="181" t="s">
        <v>229</v>
      </c>
      <c r="AT549" s="181" t="s">
        <v>137</v>
      </c>
      <c r="AU549" s="181" t="s">
        <v>143</v>
      </c>
      <c r="AY549" s="18" t="s">
        <v>135</v>
      </c>
      <c r="BE549" s="182">
        <f>IF(N549="základní",J549,0)</f>
        <v>0</v>
      </c>
      <c r="BF549" s="182">
        <f>IF(N549="snížená",J549,0)</f>
        <v>0</v>
      </c>
      <c r="BG549" s="182">
        <f>IF(N549="zákl. přenesená",J549,0)</f>
        <v>0</v>
      </c>
      <c r="BH549" s="182">
        <f>IF(N549="sníž. přenesená",J549,0)</f>
        <v>0</v>
      </c>
      <c r="BI549" s="182">
        <f>IF(N549="nulová",J549,0)</f>
        <v>0</v>
      </c>
      <c r="BJ549" s="18" t="s">
        <v>143</v>
      </c>
      <c r="BK549" s="182">
        <f>ROUND(I549*H549,0)</f>
        <v>0</v>
      </c>
      <c r="BL549" s="18" t="s">
        <v>229</v>
      </c>
      <c r="BM549" s="181" t="s">
        <v>808</v>
      </c>
    </row>
    <row r="550" spans="1:65" s="14" customFormat="1">
      <c r="B550" s="198"/>
      <c r="C550" s="199"/>
      <c r="D550" s="183" t="s">
        <v>147</v>
      </c>
      <c r="E550" s="200" t="s">
        <v>21</v>
      </c>
      <c r="F550" s="201" t="s">
        <v>809</v>
      </c>
      <c r="G550" s="199"/>
      <c r="H550" s="202">
        <v>345</v>
      </c>
      <c r="I550" s="203"/>
      <c r="J550" s="199"/>
      <c r="K550" s="199"/>
      <c r="L550" s="204"/>
      <c r="M550" s="205"/>
      <c r="N550" s="206"/>
      <c r="O550" s="206"/>
      <c r="P550" s="206"/>
      <c r="Q550" s="206"/>
      <c r="R550" s="206"/>
      <c r="S550" s="206"/>
      <c r="T550" s="207"/>
      <c r="AT550" s="208" t="s">
        <v>147</v>
      </c>
      <c r="AU550" s="208" t="s">
        <v>143</v>
      </c>
      <c r="AV550" s="14" t="s">
        <v>143</v>
      </c>
      <c r="AW550" s="14" t="s">
        <v>38</v>
      </c>
      <c r="AX550" s="14" t="s">
        <v>78</v>
      </c>
      <c r="AY550" s="208" t="s">
        <v>135</v>
      </c>
    </row>
    <row r="551" spans="1:65" s="15" customFormat="1">
      <c r="B551" s="209"/>
      <c r="C551" s="210"/>
      <c r="D551" s="183" t="s">
        <v>147</v>
      </c>
      <c r="E551" s="211" t="s">
        <v>21</v>
      </c>
      <c r="F551" s="212" t="s">
        <v>151</v>
      </c>
      <c r="G551" s="210"/>
      <c r="H551" s="213">
        <v>345</v>
      </c>
      <c r="I551" s="214"/>
      <c r="J551" s="210"/>
      <c r="K551" s="210"/>
      <c r="L551" s="215"/>
      <c r="M551" s="216"/>
      <c r="N551" s="217"/>
      <c r="O551" s="217"/>
      <c r="P551" s="217"/>
      <c r="Q551" s="217"/>
      <c r="R551" s="217"/>
      <c r="S551" s="217"/>
      <c r="T551" s="218"/>
      <c r="AT551" s="219" t="s">
        <v>147</v>
      </c>
      <c r="AU551" s="219" t="s">
        <v>143</v>
      </c>
      <c r="AV551" s="15" t="s">
        <v>142</v>
      </c>
      <c r="AW551" s="15" t="s">
        <v>38</v>
      </c>
      <c r="AX551" s="15" t="s">
        <v>8</v>
      </c>
      <c r="AY551" s="219" t="s">
        <v>135</v>
      </c>
    </row>
    <row r="552" spans="1:65" s="2" customFormat="1" ht="49.15" customHeight="1">
      <c r="A552" s="35"/>
      <c r="B552" s="36"/>
      <c r="C552" s="170">
        <v>129</v>
      </c>
      <c r="D552" s="170" t="s">
        <v>137</v>
      </c>
      <c r="E552" s="171" t="s">
        <v>810</v>
      </c>
      <c r="F552" s="172" t="s">
        <v>811</v>
      </c>
      <c r="G552" s="173" t="s">
        <v>177</v>
      </c>
      <c r="H552" s="174">
        <v>6.0720000000000001</v>
      </c>
      <c r="I552" s="175"/>
      <c r="J552" s="176">
        <f>ROUND(I552*H552,0)</f>
        <v>0</v>
      </c>
      <c r="K552" s="172" t="s">
        <v>141</v>
      </c>
      <c r="L552" s="40"/>
      <c r="M552" s="177" t="s">
        <v>21</v>
      </c>
      <c r="N552" s="178" t="s">
        <v>50</v>
      </c>
      <c r="O552" s="65"/>
      <c r="P552" s="179">
        <f>O552*H552</f>
        <v>0</v>
      </c>
      <c r="Q552" s="179">
        <v>0</v>
      </c>
      <c r="R552" s="179">
        <f>Q552*H552</f>
        <v>0</v>
      </c>
      <c r="S552" s="179">
        <v>0</v>
      </c>
      <c r="T552" s="180">
        <f>S552*H552</f>
        <v>0</v>
      </c>
      <c r="U552" s="35"/>
      <c r="V552" s="35"/>
      <c r="W552" s="35"/>
      <c r="X552" s="35"/>
      <c r="Y552" s="35"/>
      <c r="Z552" s="35"/>
      <c r="AA552" s="35"/>
      <c r="AB552" s="35"/>
      <c r="AC552" s="35"/>
      <c r="AD552" s="35"/>
      <c r="AE552" s="35"/>
      <c r="AR552" s="181" t="s">
        <v>229</v>
      </c>
      <c r="AT552" s="181" t="s">
        <v>137</v>
      </c>
      <c r="AU552" s="181" t="s">
        <v>143</v>
      </c>
      <c r="AY552" s="18" t="s">
        <v>135</v>
      </c>
      <c r="BE552" s="182">
        <f>IF(N552="základní",J552,0)</f>
        <v>0</v>
      </c>
      <c r="BF552" s="182">
        <f>IF(N552="snížená",J552,0)</f>
        <v>0</v>
      </c>
      <c r="BG552" s="182">
        <f>IF(N552="zákl. přenesená",J552,0)</f>
        <v>0</v>
      </c>
      <c r="BH552" s="182">
        <f>IF(N552="sníž. přenesená",J552,0)</f>
        <v>0</v>
      </c>
      <c r="BI552" s="182">
        <f>IF(N552="nulová",J552,0)</f>
        <v>0</v>
      </c>
      <c r="BJ552" s="18" t="s">
        <v>143</v>
      </c>
      <c r="BK552" s="182">
        <f>ROUND(I552*H552,0)</f>
        <v>0</v>
      </c>
      <c r="BL552" s="18" t="s">
        <v>229</v>
      </c>
      <c r="BM552" s="181" t="s">
        <v>812</v>
      </c>
    </row>
    <row r="553" spans="1:65" s="2" customFormat="1" ht="126.75">
      <c r="A553" s="35"/>
      <c r="B553" s="36"/>
      <c r="C553" s="37"/>
      <c r="D553" s="183" t="s">
        <v>145</v>
      </c>
      <c r="E553" s="37"/>
      <c r="F553" s="184" t="s">
        <v>813</v>
      </c>
      <c r="G553" s="37"/>
      <c r="H553" s="37"/>
      <c r="I553" s="185"/>
      <c r="J553" s="37"/>
      <c r="K553" s="37"/>
      <c r="L553" s="40"/>
      <c r="M553" s="186"/>
      <c r="N553" s="187"/>
      <c r="O553" s="65"/>
      <c r="P553" s="65"/>
      <c r="Q553" s="65"/>
      <c r="R553" s="65"/>
      <c r="S553" s="65"/>
      <c r="T553" s="66"/>
      <c r="U553" s="35"/>
      <c r="V553" s="35"/>
      <c r="W553" s="35"/>
      <c r="X553" s="35"/>
      <c r="Y553" s="35"/>
      <c r="Z553" s="35"/>
      <c r="AA553" s="35"/>
      <c r="AB553" s="35"/>
      <c r="AC553" s="35"/>
      <c r="AD553" s="35"/>
      <c r="AE553" s="35"/>
      <c r="AT553" s="18" t="s">
        <v>145</v>
      </c>
      <c r="AU553" s="18" t="s">
        <v>143</v>
      </c>
    </row>
    <row r="554" spans="1:65" s="12" customFormat="1" ht="22.9" customHeight="1">
      <c r="B554" s="154"/>
      <c r="C554" s="155"/>
      <c r="D554" s="156" t="s">
        <v>77</v>
      </c>
      <c r="E554" s="168" t="s">
        <v>814</v>
      </c>
      <c r="F554" s="168" t="s">
        <v>815</v>
      </c>
      <c r="G554" s="155"/>
      <c r="H554" s="155"/>
      <c r="I554" s="158"/>
      <c r="J554" s="169">
        <f>BK554</f>
        <v>0</v>
      </c>
      <c r="K554" s="155"/>
      <c r="L554" s="160"/>
      <c r="M554" s="161"/>
      <c r="N554" s="162"/>
      <c r="O554" s="162"/>
      <c r="P554" s="163">
        <f>SUM(P555:P558)</f>
        <v>0</v>
      </c>
      <c r="Q554" s="162"/>
      <c r="R554" s="163">
        <f>SUM(R555:R558)</f>
        <v>0</v>
      </c>
      <c r="S554" s="162"/>
      <c r="T554" s="164">
        <f>SUM(T555:T558)</f>
        <v>0</v>
      </c>
      <c r="AR554" s="165" t="s">
        <v>143</v>
      </c>
      <c r="AT554" s="166" t="s">
        <v>77</v>
      </c>
      <c r="AU554" s="166" t="s">
        <v>8</v>
      </c>
      <c r="AY554" s="165" t="s">
        <v>135</v>
      </c>
      <c r="BK554" s="167">
        <f>SUM(BK555:BK558)</f>
        <v>0</v>
      </c>
    </row>
    <row r="555" spans="1:65" s="2" customFormat="1" ht="24.2" customHeight="1">
      <c r="A555" s="35"/>
      <c r="B555" s="36"/>
      <c r="C555" s="170">
        <v>130</v>
      </c>
      <c r="D555" s="170" t="s">
        <v>137</v>
      </c>
      <c r="E555" s="171" t="s">
        <v>816</v>
      </c>
      <c r="F555" s="172" t="s">
        <v>817</v>
      </c>
      <c r="G555" s="173" t="s">
        <v>285</v>
      </c>
      <c r="H555" s="174">
        <v>15.4</v>
      </c>
      <c r="I555" s="175"/>
      <c r="J555" s="176">
        <f>ROUND(I555*H555,0)</f>
        <v>0</v>
      </c>
      <c r="K555" s="172" t="s">
        <v>21</v>
      </c>
      <c r="L555" s="40"/>
      <c r="M555" s="177" t="s">
        <v>21</v>
      </c>
      <c r="N555" s="178" t="s">
        <v>50</v>
      </c>
      <c r="O555" s="65"/>
      <c r="P555" s="179">
        <f>O555*H555</f>
        <v>0</v>
      </c>
      <c r="Q555" s="179">
        <v>0</v>
      </c>
      <c r="R555" s="179">
        <f>Q555*H555</f>
        <v>0</v>
      </c>
      <c r="S555" s="179">
        <v>0</v>
      </c>
      <c r="T555" s="180">
        <f>S555*H555</f>
        <v>0</v>
      </c>
      <c r="U555" s="35"/>
      <c r="V555" s="35"/>
      <c r="W555" s="35"/>
      <c r="X555" s="35"/>
      <c r="Y555" s="35"/>
      <c r="Z555" s="35"/>
      <c r="AA555" s="35"/>
      <c r="AB555" s="35"/>
      <c r="AC555" s="35"/>
      <c r="AD555" s="35"/>
      <c r="AE555" s="35"/>
      <c r="AR555" s="181" t="s">
        <v>229</v>
      </c>
      <c r="AT555" s="181" t="s">
        <v>137</v>
      </c>
      <c r="AU555" s="181" t="s">
        <v>143</v>
      </c>
      <c r="AY555" s="18" t="s">
        <v>135</v>
      </c>
      <c r="BE555" s="182">
        <f>IF(N555="základní",J555,0)</f>
        <v>0</v>
      </c>
      <c r="BF555" s="182">
        <f>IF(N555="snížená",J555,0)</f>
        <v>0</v>
      </c>
      <c r="BG555" s="182">
        <f>IF(N555="zákl. přenesená",J555,0)</f>
        <v>0</v>
      </c>
      <c r="BH555" s="182">
        <f>IF(N555="sníž. přenesená",J555,0)</f>
        <v>0</v>
      </c>
      <c r="BI555" s="182">
        <f>IF(N555="nulová",J555,0)</f>
        <v>0</v>
      </c>
      <c r="BJ555" s="18" t="s">
        <v>143</v>
      </c>
      <c r="BK555" s="182">
        <f>ROUND(I555*H555,0)</f>
        <v>0</v>
      </c>
      <c r="BL555" s="18" t="s">
        <v>229</v>
      </c>
      <c r="BM555" s="181" t="s">
        <v>818</v>
      </c>
    </row>
    <row r="556" spans="1:65" s="14" customFormat="1">
      <c r="B556" s="198"/>
      <c r="C556" s="199"/>
      <c r="D556" s="183" t="s">
        <v>147</v>
      </c>
      <c r="E556" s="200" t="s">
        <v>21</v>
      </c>
      <c r="F556" s="201" t="s">
        <v>819</v>
      </c>
      <c r="G556" s="199"/>
      <c r="H556" s="202">
        <v>15.4</v>
      </c>
      <c r="I556" s="203"/>
      <c r="J556" s="199"/>
      <c r="K556" s="199"/>
      <c r="L556" s="204"/>
      <c r="M556" s="205"/>
      <c r="N556" s="206"/>
      <c r="O556" s="206"/>
      <c r="P556" s="206"/>
      <c r="Q556" s="206"/>
      <c r="R556" s="206"/>
      <c r="S556" s="206"/>
      <c r="T556" s="207"/>
      <c r="AT556" s="208" t="s">
        <v>147</v>
      </c>
      <c r="AU556" s="208" t="s">
        <v>143</v>
      </c>
      <c r="AV556" s="14" t="s">
        <v>143</v>
      </c>
      <c r="AW556" s="14" t="s">
        <v>38</v>
      </c>
      <c r="AX556" s="14" t="s">
        <v>78</v>
      </c>
      <c r="AY556" s="208" t="s">
        <v>135</v>
      </c>
    </row>
    <row r="557" spans="1:65" s="15" customFormat="1">
      <c r="B557" s="209"/>
      <c r="C557" s="210"/>
      <c r="D557" s="183" t="s">
        <v>147</v>
      </c>
      <c r="E557" s="211" t="s">
        <v>21</v>
      </c>
      <c r="F557" s="212" t="s">
        <v>151</v>
      </c>
      <c r="G557" s="210"/>
      <c r="H557" s="213">
        <v>15.4</v>
      </c>
      <c r="I557" s="214"/>
      <c r="J557" s="210"/>
      <c r="K557" s="210"/>
      <c r="L557" s="215"/>
      <c r="M557" s="216"/>
      <c r="N557" s="217"/>
      <c r="O557" s="217"/>
      <c r="P557" s="217"/>
      <c r="Q557" s="217"/>
      <c r="R557" s="217"/>
      <c r="S557" s="217"/>
      <c r="T557" s="218"/>
      <c r="AT557" s="219" t="s">
        <v>147</v>
      </c>
      <c r="AU557" s="219" t="s">
        <v>143</v>
      </c>
      <c r="AV557" s="15" t="s">
        <v>142</v>
      </c>
      <c r="AW557" s="15" t="s">
        <v>38</v>
      </c>
      <c r="AX557" s="15" t="s">
        <v>8</v>
      </c>
      <c r="AY557" s="219" t="s">
        <v>135</v>
      </c>
    </row>
    <row r="558" spans="1:65" s="2" customFormat="1" ht="24.2" customHeight="1">
      <c r="A558" s="35"/>
      <c r="B558" s="36"/>
      <c r="C558" s="170">
        <v>131</v>
      </c>
      <c r="D558" s="170" t="s">
        <v>137</v>
      </c>
      <c r="E558" s="171" t="s">
        <v>820</v>
      </c>
      <c r="F558" s="172" t="s">
        <v>821</v>
      </c>
      <c r="G558" s="173" t="s">
        <v>498</v>
      </c>
      <c r="H558" s="174">
        <v>2</v>
      </c>
      <c r="I558" s="175"/>
      <c r="J558" s="176">
        <f>ROUND(I558*H558,0)</f>
        <v>0</v>
      </c>
      <c r="K558" s="172" t="s">
        <v>21</v>
      </c>
      <c r="L558" s="40"/>
      <c r="M558" s="177" t="s">
        <v>21</v>
      </c>
      <c r="N558" s="178" t="s">
        <v>50</v>
      </c>
      <c r="O558" s="65"/>
      <c r="P558" s="179">
        <f>O558*H558</f>
        <v>0</v>
      </c>
      <c r="Q558" s="179">
        <v>0</v>
      </c>
      <c r="R558" s="179">
        <f>Q558*H558</f>
        <v>0</v>
      </c>
      <c r="S558" s="179">
        <v>0</v>
      </c>
      <c r="T558" s="180">
        <f>S558*H558</f>
        <v>0</v>
      </c>
      <c r="U558" s="35"/>
      <c r="V558" s="35"/>
      <c r="W558" s="35"/>
      <c r="X558" s="35"/>
      <c r="Y558" s="35"/>
      <c r="Z558" s="35"/>
      <c r="AA558" s="35"/>
      <c r="AB558" s="35"/>
      <c r="AC558" s="35"/>
      <c r="AD558" s="35"/>
      <c r="AE558" s="35"/>
      <c r="AR558" s="181" t="s">
        <v>229</v>
      </c>
      <c r="AT558" s="181" t="s">
        <v>137</v>
      </c>
      <c r="AU558" s="181" t="s">
        <v>143</v>
      </c>
      <c r="AY558" s="18" t="s">
        <v>135</v>
      </c>
      <c r="BE558" s="182">
        <f>IF(N558="základní",J558,0)</f>
        <v>0</v>
      </c>
      <c r="BF558" s="182">
        <f>IF(N558="snížená",J558,0)</f>
        <v>0</v>
      </c>
      <c r="BG558" s="182">
        <f>IF(N558="zákl. přenesená",J558,0)</f>
        <v>0</v>
      </c>
      <c r="BH558" s="182">
        <f>IF(N558="sníž. přenesená",J558,0)</f>
        <v>0</v>
      </c>
      <c r="BI558" s="182">
        <f>IF(N558="nulová",J558,0)</f>
        <v>0</v>
      </c>
      <c r="BJ558" s="18" t="s">
        <v>143</v>
      </c>
      <c r="BK558" s="182">
        <f>ROUND(I558*H558,0)</f>
        <v>0</v>
      </c>
      <c r="BL558" s="18" t="s">
        <v>229</v>
      </c>
      <c r="BM558" s="181" t="s">
        <v>822</v>
      </c>
    </row>
    <row r="559" spans="1:65" s="12" customFormat="1" ht="22.9" customHeight="1">
      <c r="B559" s="154"/>
      <c r="C559" s="155"/>
      <c r="D559" s="156" t="s">
        <v>77</v>
      </c>
      <c r="E559" s="168" t="s">
        <v>823</v>
      </c>
      <c r="F559" s="168" t="s">
        <v>824</v>
      </c>
      <c r="G559" s="155"/>
      <c r="H559" s="155"/>
      <c r="I559" s="158"/>
      <c r="J559" s="169">
        <f>BK559</f>
        <v>0</v>
      </c>
      <c r="K559" s="155"/>
      <c r="L559" s="160"/>
      <c r="M559" s="161"/>
      <c r="N559" s="162"/>
      <c r="O559" s="162"/>
      <c r="P559" s="163">
        <f>SUM(P560:P562)</f>
        <v>0</v>
      </c>
      <c r="Q559" s="162"/>
      <c r="R559" s="163">
        <f>SUM(R560:R562)</f>
        <v>0</v>
      </c>
      <c r="S559" s="162"/>
      <c r="T559" s="164">
        <f>SUM(T560:T562)</f>
        <v>0</v>
      </c>
      <c r="AR559" s="165" t="s">
        <v>143</v>
      </c>
      <c r="AT559" s="166" t="s">
        <v>77</v>
      </c>
      <c r="AU559" s="166" t="s">
        <v>8</v>
      </c>
      <c r="AY559" s="165" t="s">
        <v>135</v>
      </c>
      <c r="BK559" s="167">
        <f>SUM(BK560:BK562)</f>
        <v>0</v>
      </c>
    </row>
    <row r="560" spans="1:65" s="2" customFormat="1" ht="24.2" customHeight="1">
      <c r="A560" s="35"/>
      <c r="B560" s="36"/>
      <c r="C560" s="170">
        <v>132</v>
      </c>
      <c r="D560" s="170" t="s">
        <v>137</v>
      </c>
      <c r="E560" s="171" t="s">
        <v>825</v>
      </c>
      <c r="F560" s="172" t="s">
        <v>826</v>
      </c>
      <c r="G560" s="173" t="s">
        <v>285</v>
      </c>
      <c r="H560" s="174">
        <v>9.6</v>
      </c>
      <c r="I560" s="175"/>
      <c r="J560" s="176">
        <f>ROUND(I560*H560,0)</f>
        <v>0</v>
      </c>
      <c r="K560" s="172" t="s">
        <v>21</v>
      </c>
      <c r="L560" s="40"/>
      <c r="M560" s="177" t="s">
        <v>21</v>
      </c>
      <c r="N560" s="178" t="s">
        <v>50</v>
      </c>
      <c r="O560" s="65"/>
      <c r="P560" s="179">
        <f>O560*H560</f>
        <v>0</v>
      </c>
      <c r="Q560" s="179">
        <v>0</v>
      </c>
      <c r="R560" s="179">
        <f>Q560*H560</f>
        <v>0</v>
      </c>
      <c r="S560" s="179">
        <v>0</v>
      </c>
      <c r="T560" s="180">
        <f>S560*H560</f>
        <v>0</v>
      </c>
      <c r="U560" s="35"/>
      <c r="V560" s="35"/>
      <c r="W560" s="35"/>
      <c r="X560" s="35"/>
      <c r="Y560" s="35"/>
      <c r="Z560" s="35"/>
      <c r="AA560" s="35"/>
      <c r="AB560" s="35"/>
      <c r="AC560" s="35"/>
      <c r="AD560" s="35"/>
      <c r="AE560" s="35"/>
      <c r="AR560" s="181" t="s">
        <v>229</v>
      </c>
      <c r="AT560" s="181" t="s">
        <v>137</v>
      </c>
      <c r="AU560" s="181" t="s">
        <v>143</v>
      </c>
      <c r="AY560" s="18" t="s">
        <v>135</v>
      </c>
      <c r="BE560" s="182">
        <f>IF(N560="základní",J560,0)</f>
        <v>0</v>
      </c>
      <c r="BF560" s="182">
        <f>IF(N560="snížená",J560,0)</f>
        <v>0</v>
      </c>
      <c r="BG560" s="182">
        <f>IF(N560="zákl. přenesená",J560,0)</f>
        <v>0</v>
      </c>
      <c r="BH560" s="182">
        <f>IF(N560="sníž. přenesená",J560,0)</f>
        <v>0</v>
      </c>
      <c r="BI560" s="182">
        <f>IF(N560="nulová",J560,0)</f>
        <v>0</v>
      </c>
      <c r="BJ560" s="18" t="s">
        <v>143</v>
      </c>
      <c r="BK560" s="182">
        <f>ROUND(I560*H560,0)</f>
        <v>0</v>
      </c>
      <c r="BL560" s="18" t="s">
        <v>229</v>
      </c>
      <c r="BM560" s="181" t="s">
        <v>827</v>
      </c>
    </row>
    <row r="561" spans="1:65" s="14" customFormat="1">
      <c r="B561" s="198"/>
      <c r="C561" s="199"/>
      <c r="D561" s="183" t="s">
        <v>147</v>
      </c>
      <c r="E561" s="200" t="s">
        <v>21</v>
      </c>
      <c r="F561" s="201" t="s">
        <v>828</v>
      </c>
      <c r="G561" s="199"/>
      <c r="H561" s="202">
        <v>9.6</v>
      </c>
      <c r="I561" s="203"/>
      <c r="J561" s="199"/>
      <c r="K561" s="199"/>
      <c r="L561" s="204"/>
      <c r="M561" s="205"/>
      <c r="N561" s="206"/>
      <c r="O561" s="206"/>
      <c r="P561" s="206"/>
      <c r="Q561" s="206"/>
      <c r="R561" s="206"/>
      <c r="S561" s="206"/>
      <c r="T561" s="207"/>
      <c r="AT561" s="208" t="s">
        <v>147</v>
      </c>
      <c r="AU561" s="208" t="s">
        <v>143</v>
      </c>
      <c r="AV561" s="14" t="s">
        <v>143</v>
      </c>
      <c r="AW561" s="14" t="s">
        <v>38</v>
      </c>
      <c r="AX561" s="14" t="s">
        <v>78</v>
      </c>
      <c r="AY561" s="208" t="s">
        <v>135</v>
      </c>
    </row>
    <row r="562" spans="1:65" s="15" customFormat="1">
      <c r="B562" s="209"/>
      <c r="C562" s="210"/>
      <c r="D562" s="183" t="s">
        <v>147</v>
      </c>
      <c r="E562" s="211" t="s">
        <v>21</v>
      </c>
      <c r="F562" s="212" t="s">
        <v>151</v>
      </c>
      <c r="G562" s="210"/>
      <c r="H562" s="213">
        <v>9.6</v>
      </c>
      <c r="I562" s="214"/>
      <c r="J562" s="210"/>
      <c r="K562" s="210"/>
      <c r="L562" s="215"/>
      <c r="M562" s="216"/>
      <c r="N562" s="217"/>
      <c r="O562" s="217"/>
      <c r="P562" s="217"/>
      <c r="Q562" s="217"/>
      <c r="R562" s="217"/>
      <c r="S562" s="217"/>
      <c r="T562" s="218"/>
      <c r="AT562" s="219" t="s">
        <v>147</v>
      </c>
      <c r="AU562" s="219" t="s">
        <v>143</v>
      </c>
      <c r="AV562" s="15" t="s">
        <v>142</v>
      </c>
      <c r="AW562" s="15" t="s">
        <v>38</v>
      </c>
      <c r="AX562" s="15" t="s">
        <v>8</v>
      </c>
      <c r="AY562" s="219" t="s">
        <v>135</v>
      </c>
    </row>
    <row r="563" spans="1:65" s="12" customFormat="1" ht="22.9" customHeight="1">
      <c r="B563" s="154"/>
      <c r="C563" s="155"/>
      <c r="D563" s="156" t="s">
        <v>77</v>
      </c>
      <c r="E563" s="168" t="s">
        <v>829</v>
      </c>
      <c r="F563" s="168" t="s">
        <v>830</v>
      </c>
      <c r="G563" s="155"/>
      <c r="H563" s="155"/>
      <c r="I563" s="158"/>
      <c r="J563" s="169">
        <f>BK563</f>
        <v>0</v>
      </c>
      <c r="K563" s="155"/>
      <c r="L563" s="160"/>
      <c r="M563" s="161"/>
      <c r="N563" s="162"/>
      <c r="O563" s="162"/>
      <c r="P563" s="163">
        <f>SUM(P564:P580)</f>
        <v>0</v>
      </c>
      <c r="Q563" s="162"/>
      <c r="R563" s="163">
        <f>SUM(R564:R580)</f>
        <v>0.42411599999999994</v>
      </c>
      <c r="S563" s="162"/>
      <c r="T563" s="164">
        <f>SUM(T564:T580)</f>
        <v>0.54008999999999996</v>
      </c>
      <c r="AR563" s="165" t="s">
        <v>143</v>
      </c>
      <c r="AT563" s="166" t="s">
        <v>77</v>
      </c>
      <c r="AU563" s="166" t="s">
        <v>8</v>
      </c>
      <c r="AY563" s="165" t="s">
        <v>135</v>
      </c>
      <c r="BK563" s="167">
        <f>SUM(BK564:BK580)</f>
        <v>0</v>
      </c>
    </row>
    <row r="564" spans="1:65" s="2" customFormat="1" ht="24.2" customHeight="1">
      <c r="A564" s="35"/>
      <c r="B564" s="36"/>
      <c r="C564" s="170">
        <v>133</v>
      </c>
      <c r="D564" s="170" t="s">
        <v>137</v>
      </c>
      <c r="E564" s="171" t="s">
        <v>831</v>
      </c>
      <c r="F564" s="172" t="s">
        <v>832</v>
      </c>
      <c r="G564" s="173" t="s">
        <v>195</v>
      </c>
      <c r="H564" s="174">
        <v>15.3</v>
      </c>
      <c r="I564" s="175"/>
      <c r="J564" s="176">
        <f>ROUND(I564*H564,0)</f>
        <v>0</v>
      </c>
      <c r="K564" s="172" t="s">
        <v>141</v>
      </c>
      <c r="L564" s="40"/>
      <c r="M564" s="177" t="s">
        <v>21</v>
      </c>
      <c r="N564" s="178" t="s">
        <v>50</v>
      </c>
      <c r="O564" s="65"/>
      <c r="P564" s="179">
        <f>O564*H564</f>
        <v>0</v>
      </c>
      <c r="Q564" s="179">
        <v>0</v>
      </c>
      <c r="R564" s="179">
        <f>Q564*H564</f>
        <v>0</v>
      </c>
      <c r="S564" s="179">
        <v>0</v>
      </c>
      <c r="T564" s="180">
        <f>S564*H564</f>
        <v>0</v>
      </c>
      <c r="U564" s="35"/>
      <c r="V564" s="35"/>
      <c r="W564" s="35"/>
      <c r="X564" s="35"/>
      <c r="Y564" s="35"/>
      <c r="Z564" s="35"/>
      <c r="AA564" s="35"/>
      <c r="AB564" s="35"/>
      <c r="AC564" s="35"/>
      <c r="AD564" s="35"/>
      <c r="AE564" s="35"/>
      <c r="AR564" s="181" t="s">
        <v>229</v>
      </c>
      <c r="AT564" s="181" t="s">
        <v>137</v>
      </c>
      <c r="AU564" s="181" t="s">
        <v>143</v>
      </c>
      <c r="AY564" s="18" t="s">
        <v>135</v>
      </c>
      <c r="BE564" s="182">
        <f>IF(N564="základní",J564,0)</f>
        <v>0</v>
      </c>
      <c r="BF564" s="182">
        <f>IF(N564="snížená",J564,0)</f>
        <v>0</v>
      </c>
      <c r="BG564" s="182">
        <f>IF(N564="zákl. přenesená",J564,0)</f>
        <v>0</v>
      </c>
      <c r="BH564" s="182">
        <f>IF(N564="sníž. přenesená",J564,0)</f>
        <v>0</v>
      </c>
      <c r="BI564" s="182">
        <f>IF(N564="nulová",J564,0)</f>
        <v>0</v>
      </c>
      <c r="BJ564" s="18" t="s">
        <v>143</v>
      </c>
      <c r="BK564" s="182">
        <f>ROUND(I564*H564,0)</f>
        <v>0</v>
      </c>
      <c r="BL564" s="18" t="s">
        <v>229</v>
      </c>
      <c r="BM564" s="181" t="s">
        <v>833</v>
      </c>
    </row>
    <row r="565" spans="1:65" s="2" customFormat="1" ht="78">
      <c r="A565" s="35"/>
      <c r="B565" s="36"/>
      <c r="C565" s="37"/>
      <c r="D565" s="183" t="s">
        <v>145</v>
      </c>
      <c r="E565" s="37"/>
      <c r="F565" s="184" t="s">
        <v>834</v>
      </c>
      <c r="G565" s="37"/>
      <c r="H565" s="37"/>
      <c r="I565" s="185"/>
      <c r="J565" s="37"/>
      <c r="K565" s="37"/>
      <c r="L565" s="40"/>
      <c r="M565" s="186"/>
      <c r="N565" s="187"/>
      <c r="O565" s="65"/>
      <c r="P565" s="65"/>
      <c r="Q565" s="65"/>
      <c r="R565" s="65"/>
      <c r="S565" s="65"/>
      <c r="T565" s="66"/>
      <c r="U565" s="35"/>
      <c r="V565" s="35"/>
      <c r="W565" s="35"/>
      <c r="X565" s="35"/>
      <c r="Y565" s="35"/>
      <c r="Z565" s="35"/>
      <c r="AA565" s="35"/>
      <c r="AB565" s="35"/>
      <c r="AC565" s="35"/>
      <c r="AD565" s="35"/>
      <c r="AE565" s="35"/>
      <c r="AT565" s="18" t="s">
        <v>145</v>
      </c>
      <c r="AU565" s="18" t="s">
        <v>143</v>
      </c>
    </row>
    <row r="566" spans="1:65" s="13" customFormat="1">
      <c r="B566" s="188"/>
      <c r="C566" s="189"/>
      <c r="D566" s="183" t="s">
        <v>147</v>
      </c>
      <c r="E566" s="190" t="s">
        <v>21</v>
      </c>
      <c r="F566" s="191" t="s">
        <v>835</v>
      </c>
      <c r="G566" s="189"/>
      <c r="H566" s="190" t="s">
        <v>21</v>
      </c>
      <c r="I566" s="192"/>
      <c r="J566" s="189"/>
      <c r="K566" s="189"/>
      <c r="L566" s="193"/>
      <c r="M566" s="194"/>
      <c r="N566" s="195"/>
      <c r="O566" s="195"/>
      <c r="P566" s="195"/>
      <c r="Q566" s="195"/>
      <c r="R566" s="195"/>
      <c r="S566" s="195"/>
      <c r="T566" s="196"/>
      <c r="AT566" s="197" t="s">
        <v>147</v>
      </c>
      <c r="AU566" s="197" t="s">
        <v>143</v>
      </c>
      <c r="AV566" s="13" t="s">
        <v>8</v>
      </c>
      <c r="AW566" s="13" t="s">
        <v>38</v>
      </c>
      <c r="AX566" s="13" t="s">
        <v>78</v>
      </c>
      <c r="AY566" s="197" t="s">
        <v>135</v>
      </c>
    </row>
    <row r="567" spans="1:65" s="14" customFormat="1">
      <c r="B567" s="198"/>
      <c r="C567" s="199"/>
      <c r="D567" s="183" t="s">
        <v>147</v>
      </c>
      <c r="E567" s="200" t="s">
        <v>21</v>
      </c>
      <c r="F567" s="201" t="s">
        <v>470</v>
      </c>
      <c r="G567" s="199"/>
      <c r="H567" s="202">
        <v>15.3</v>
      </c>
      <c r="I567" s="203"/>
      <c r="J567" s="199"/>
      <c r="K567" s="199"/>
      <c r="L567" s="204"/>
      <c r="M567" s="205"/>
      <c r="N567" s="206"/>
      <c r="O567" s="206"/>
      <c r="P567" s="206"/>
      <c r="Q567" s="206"/>
      <c r="R567" s="206"/>
      <c r="S567" s="206"/>
      <c r="T567" s="207"/>
      <c r="AT567" s="208" t="s">
        <v>147</v>
      </c>
      <c r="AU567" s="208" t="s">
        <v>143</v>
      </c>
      <c r="AV567" s="14" t="s">
        <v>143</v>
      </c>
      <c r="AW567" s="14" t="s">
        <v>38</v>
      </c>
      <c r="AX567" s="14" t="s">
        <v>78</v>
      </c>
      <c r="AY567" s="208" t="s">
        <v>135</v>
      </c>
    </row>
    <row r="568" spans="1:65" s="15" customFormat="1">
      <c r="B568" s="209"/>
      <c r="C568" s="210"/>
      <c r="D568" s="183" t="s">
        <v>147</v>
      </c>
      <c r="E568" s="211" t="s">
        <v>21</v>
      </c>
      <c r="F568" s="212" t="s">
        <v>151</v>
      </c>
      <c r="G568" s="210"/>
      <c r="H568" s="213">
        <v>15.3</v>
      </c>
      <c r="I568" s="214"/>
      <c r="J568" s="210"/>
      <c r="K568" s="210"/>
      <c r="L568" s="215"/>
      <c r="M568" s="216"/>
      <c r="N568" s="217"/>
      <c r="O568" s="217"/>
      <c r="P568" s="217"/>
      <c r="Q568" s="217"/>
      <c r="R568" s="217"/>
      <c r="S568" s="217"/>
      <c r="T568" s="218"/>
      <c r="AT568" s="219" t="s">
        <v>147</v>
      </c>
      <c r="AU568" s="219" t="s">
        <v>143</v>
      </c>
      <c r="AV568" s="15" t="s">
        <v>142</v>
      </c>
      <c r="AW568" s="15" t="s">
        <v>38</v>
      </c>
      <c r="AX568" s="15" t="s">
        <v>8</v>
      </c>
      <c r="AY568" s="219" t="s">
        <v>135</v>
      </c>
    </row>
    <row r="569" spans="1:65" s="2" customFormat="1" ht="24.2" customHeight="1">
      <c r="A569" s="35"/>
      <c r="B569" s="36"/>
      <c r="C569" s="170">
        <v>134</v>
      </c>
      <c r="D569" s="170" t="s">
        <v>137</v>
      </c>
      <c r="E569" s="171" t="s">
        <v>836</v>
      </c>
      <c r="F569" s="172" t="s">
        <v>837</v>
      </c>
      <c r="G569" s="173" t="s">
        <v>195</v>
      </c>
      <c r="H569" s="174">
        <v>15.3</v>
      </c>
      <c r="I569" s="175"/>
      <c r="J569" s="176">
        <f>ROUND(I569*H569,0)</f>
        <v>0</v>
      </c>
      <c r="K569" s="172" t="s">
        <v>141</v>
      </c>
      <c r="L569" s="40"/>
      <c r="M569" s="177" t="s">
        <v>21</v>
      </c>
      <c r="N569" s="178" t="s">
        <v>50</v>
      </c>
      <c r="O569" s="65"/>
      <c r="P569" s="179">
        <f>O569*H569</f>
        <v>0</v>
      </c>
      <c r="Q569" s="179">
        <v>2.9999999999999997E-4</v>
      </c>
      <c r="R569" s="179">
        <f>Q569*H569</f>
        <v>4.5899999999999995E-3</v>
      </c>
      <c r="S569" s="179">
        <v>0</v>
      </c>
      <c r="T569" s="180">
        <f>S569*H569</f>
        <v>0</v>
      </c>
      <c r="U569" s="35"/>
      <c r="V569" s="35"/>
      <c r="W569" s="35"/>
      <c r="X569" s="35"/>
      <c r="Y569" s="35"/>
      <c r="Z569" s="35"/>
      <c r="AA569" s="35"/>
      <c r="AB569" s="35"/>
      <c r="AC569" s="35"/>
      <c r="AD569" s="35"/>
      <c r="AE569" s="35"/>
      <c r="AR569" s="181" t="s">
        <v>229</v>
      </c>
      <c r="AT569" s="181" t="s">
        <v>137</v>
      </c>
      <c r="AU569" s="181" t="s">
        <v>143</v>
      </c>
      <c r="AY569" s="18" t="s">
        <v>135</v>
      </c>
      <c r="BE569" s="182">
        <f>IF(N569="základní",J569,0)</f>
        <v>0</v>
      </c>
      <c r="BF569" s="182">
        <f>IF(N569="snížená",J569,0)</f>
        <v>0</v>
      </c>
      <c r="BG569" s="182">
        <f>IF(N569="zákl. přenesená",J569,0)</f>
        <v>0</v>
      </c>
      <c r="BH569" s="182">
        <f>IF(N569="sníž. přenesená",J569,0)</f>
        <v>0</v>
      </c>
      <c r="BI569" s="182">
        <f>IF(N569="nulová",J569,0)</f>
        <v>0</v>
      </c>
      <c r="BJ569" s="18" t="s">
        <v>143</v>
      </c>
      <c r="BK569" s="182">
        <f>ROUND(I569*H569,0)</f>
        <v>0</v>
      </c>
      <c r="BL569" s="18" t="s">
        <v>229</v>
      </c>
      <c r="BM569" s="181" t="s">
        <v>838</v>
      </c>
    </row>
    <row r="570" spans="1:65" s="2" customFormat="1" ht="78">
      <c r="A570" s="35"/>
      <c r="B570" s="36"/>
      <c r="C570" s="37"/>
      <c r="D570" s="183" t="s">
        <v>145</v>
      </c>
      <c r="E570" s="37"/>
      <c r="F570" s="184" t="s">
        <v>834</v>
      </c>
      <c r="G570" s="37"/>
      <c r="H570" s="37"/>
      <c r="I570" s="185"/>
      <c r="J570" s="37"/>
      <c r="K570" s="37"/>
      <c r="L570" s="40"/>
      <c r="M570" s="186"/>
      <c r="N570" s="187"/>
      <c r="O570" s="65"/>
      <c r="P570" s="65"/>
      <c r="Q570" s="65"/>
      <c r="R570" s="65"/>
      <c r="S570" s="65"/>
      <c r="T570" s="66"/>
      <c r="U570" s="35"/>
      <c r="V570" s="35"/>
      <c r="W570" s="35"/>
      <c r="X570" s="35"/>
      <c r="Y570" s="35"/>
      <c r="Z570" s="35"/>
      <c r="AA570" s="35"/>
      <c r="AB570" s="35"/>
      <c r="AC570" s="35"/>
      <c r="AD570" s="35"/>
      <c r="AE570" s="35"/>
      <c r="AT570" s="18" t="s">
        <v>145</v>
      </c>
      <c r="AU570" s="18" t="s">
        <v>143</v>
      </c>
    </row>
    <row r="571" spans="1:65" s="2" customFormat="1" ht="14.45" customHeight="1">
      <c r="A571" s="35"/>
      <c r="B571" s="36"/>
      <c r="C571" s="170">
        <v>135</v>
      </c>
      <c r="D571" s="170" t="s">
        <v>137</v>
      </c>
      <c r="E571" s="171" t="s">
        <v>839</v>
      </c>
      <c r="F571" s="172" t="s">
        <v>840</v>
      </c>
      <c r="G571" s="173" t="s">
        <v>195</v>
      </c>
      <c r="H571" s="174">
        <v>15.3</v>
      </c>
      <c r="I571" s="175"/>
      <c r="J571" s="176">
        <f>ROUND(I571*H571,0)</f>
        <v>0</v>
      </c>
      <c r="K571" s="172" t="s">
        <v>141</v>
      </c>
      <c r="L571" s="40"/>
      <c r="M571" s="177" t="s">
        <v>21</v>
      </c>
      <c r="N571" s="178" t="s">
        <v>50</v>
      </c>
      <c r="O571" s="65"/>
      <c r="P571" s="179">
        <f>O571*H571</f>
        <v>0</v>
      </c>
      <c r="Q571" s="179">
        <v>0</v>
      </c>
      <c r="R571" s="179">
        <f>Q571*H571</f>
        <v>0</v>
      </c>
      <c r="S571" s="179">
        <v>3.5299999999999998E-2</v>
      </c>
      <c r="T571" s="180">
        <f>S571*H571</f>
        <v>0.54008999999999996</v>
      </c>
      <c r="U571" s="35"/>
      <c r="V571" s="35"/>
      <c r="W571" s="35"/>
      <c r="X571" s="35"/>
      <c r="Y571" s="35"/>
      <c r="Z571" s="35"/>
      <c r="AA571" s="35"/>
      <c r="AB571" s="35"/>
      <c r="AC571" s="35"/>
      <c r="AD571" s="35"/>
      <c r="AE571" s="35"/>
      <c r="AR571" s="181" t="s">
        <v>229</v>
      </c>
      <c r="AT571" s="181" t="s">
        <v>137</v>
      </c>
      <c r="AU571" s="181" t="s">
        <v>143</v>
      </c>
      <c r="AY571" s="18" t="s">
        <v>135</v>
      </c>
      <c r="BE571" s="182">
        <f>IF(N571="základní",J571,0)</f>
        <v>0</v>
      </c>
      <c r="BF571" s="182">
        <f>IF(N571="snížená",J571,0)</f>
        <v>0</v>
      </c>
      <c r="BG571" s="182">
        <f>IF(N571="zákl. přenesená",J571,0)</f>
        <v>0</v>
      </c>
      <c r="BH571" s="182">
        <f>IF(N571="sníž. přenesená",J571,0)</f>
        <v>0</v>
      </c>
      <c r="BI571" s="182">
        <f>IF(N571="nulová",J571,0)</f>
        <v>0</v>
      </c>
      <c r="BJ571" s="18" t="s">
        <v>143</v>
      </c>
      <c r="BK571" s="182">
        <f>ROUND(I571*H571,0)</f>
        <v>0</v>
      </c>
      <c r="BL571" s="18" t="s">
        <v>229</v>
      </c>
      <c r="BM571" s="181" t="s">
        <v>841</v>
      </c>
    </row>
    <row r="572" spans="1:65" s="13" customFormat="1">
      <c r="B572" s="188"/>
      <c r="C572" s="189"/>
      <c r="D572" s="183" t="s">
        <v>147</v>
      </c>
      <c r="E572" s="190" t="s">
        <v>21</v>
      </c>
      <c r="F572" s="191" t="s">
        <v>835</v>
      </c>
      <c r="G572" s="189"/>
      <c r="H572" s="190" t="s">
        <v>21</v>
      </c>
      <c r="I572" s="192"/>
      <c r="J572" s="189"/>
      <c r="K572" s="189"/>
      <c r="L572" s="193"/>
      <c r="M572" s="194"/>
      <c r="N572" s="195"/>
      <c r="O572" s="195"/>
      <c r="P572" s="195"/>
      <c r="Q572" s="195"/>
      <c r="R572" s="195"/>
      <c r="S572" s="195"/>
      <c r="T572" s="196"/>
      <c r="AT572" s="197" t="s">
        <v>147</v>
      </c>
      <c r="AU572" s="197" t="s">
        <v>143</v>
      </c>
      <c r="AV572" s="13" t="s">
        <v>8</v>
      </c>
      <c r="AW572" s="13" t="s">
        <v>38</v>
      </c>
      <c r="AX572" s="13" t="s">
        <v>78</v>
      </c>
      <c r="AY572" s="197" t="s">
        <v>135</v>
      </c>
    </row>
    <row r="573" spans="1:65" s="14" customFormat="1">
      <c r="B573" s="198"/>
      <c r="C573" s="199"/>
      <c r="D573" s="183" t="s">
        <v>147</v>
      </c>
      <c r="E573" s="200" t="s">
        <v>21</v>
      </c>
      <c r="F573" s="201" t="s">
        <v>470</v>
      </c>
      <c r="G573" s="199"/>
      <c r="H573" s="202">
        <v>15.3</v>
      </c>
      <c r="I573" s="203"/>
      <c r="J573" s="199"/>
      <c r="K573" s="199"/>
      <c r="L573" s="204"/>
      <c r="M573" s="205"/>
      <c r="N573" s="206"/>
      <c r="O573" s="206"/>
      <c r="P573" s="206"/>
      <c r="Q573" s="206"/>
      <c r="R573" s="206"/>
      <c r="S573" s="206"/>
      <c r="T573" s="207"/>
      <c r="AT573" s="208" t="s">
        <v>147</v>
      </c>
      <c r="AU573" s="208" t="s">
        <v>143</v>
      </c>
      <c r="AV573" s="14" t="s">
        <v>143</v>
      </c>
      <c r="AW573" s="14" t="s">
        <v>38</v>
      </c>
      <c r="AX573" s="14" t="s">
        <v>78</v>
      </c>
      <c r="AY573" s="208" t="s">
        <v>135</v>
      </c>
    </row>
    <row r="574" spans="1:65" s="15" customFormat="1">
      <c r="B574" s="209"/>
      <c r="C574" s="210"/>
      <c r="D574" s="183" t="s">
        <v>147</v>
      </c>
      <c r="E574" s="211" t="s">
        <v>21</v>
      </c>
      <c r="F574" s="212" t="s">
        <v>151</v>
      </c>
      <c r="G574" s="210"/>
      <c r="H574" s="213">
        <v>15.3</v>
      </c>
      <c r="I574" s="214"/>
      <c r="J574" s="210"/>
      <c r="K574" s="210"/>
      <c r="L574" s="215"/>
      <c r="M574" s="216"/>
      <c r="N574" s="217"/>
      <c r="O574" s="217"/>
      <c r="P574" s="217"/>
      <c r="Q574" s="217"/>
      <c r="R574" s="217"/>
      <c r="S574" s="217"/>
      <c r="T574" s="218"/>
      <c r="AT574" s="219" t="s">
        <v>147</v>
      </c>
      <c r="AU574" s="219" t="s">
        <v>143</v>
      </c>
      <c r="AV574" s="15" t="s">
        <v>142</v>
      </c>
      <c r="AW574" s="15" t="s">
        <v>38</v>
      </c>
      <c r="AX574" s="15" t="s">
        <v>8</v>
      </c>
      <c r="AY574" s="219" t="s">
        <v>135</v>
      </c>
    </row>
    <row r="575" spans="1:65" s="2" customFormat="1" ht="37.9" customHeight="1">
      <c r="A575" s="35"/>
      <c r="B575" s="36"/>
      <c r="C575" s="170">
        <v>136</v>
      </c>
      <c r="D575" s="170" t="s">
        <v>137</v>
      </c>
      <c r="E575" s="171" t="s">
        <v>842</v>
      </c>
      <c r="F575" s="172" t="s">
        <v>843</v>
      </c>
      <c r="G575" s="173" t="s">
        <v>195</v>
      </c>
      <c r="H575" s="174">
        <v>15.3</v>
      </c>
      <c r="I575" s="175"/>
      <c r="J575" s="176">
        <f>ROUND(I575*H575,0)</f>
        <v>0</v>
      </c>
      <c r="K575" s="172" t="s">
        <v>141</v>
      </c>
      <c r="L575" s="40"/>
      <c r="M575" s="177" t="s">
        <v>21</v>
      </c>
      <c r="N575" s="178" t="s">
        <v>50</v>
      </c>
      <c r="O575" s="65"/>
      <c r="P575" s="179">
        <f>O575*H575</f>
        <v>0</v>
      </c>
      <c r="Q575" s="179">
        <v>6.3E-3</v>
      </c>
      <c r="R575" s="179">
        <f>Q575*H575</f>
        <v>9.6390000000000003E-2</v>
      </c>
      <c r="S575" s="179">
        <v>0</v>
      </c>
      <c r="T575" s="180">
        <f>S575*H575</f>
        <v>0</v>
      </c>
      <c r="U575" s="35"/>
      <c r="V575" s="35"/>
      <c r="W575" s="35"/>
      <c r="X575" s="35"/>
      <c r="Y575" s="35"/>
      <c r="Z575" s="35"/>
      <c r="AA575" s="35"/>
      <c r="AB575" s="35"/>
      <c r="AC575" s="35"/>
      <c r="AD575" s="35"/>
      <c r="AE575" s="35"/>
      <c r="AR575" s="181" t="s">
        <v>229</v>
      </c>
      <c r="AT575" s="181" t="s">
        <v>137</v>
      </c>
      <c r="AU575" s="181" t="s">
        <v>143</v>
      </c>
      <c r="AY575" s="18" t="s">
        <v>135</v>
      </c>
      <c r="BE575" s="182">
        <f>IF(N575="základní",J575,0)</f>
        <v>0</v>
      </c>
      <c r="BF575" s="182">
        <f>IF(N575="snížená",J575,0)</f>
        <v>0</v>
      </c>
      <c r="BG575" s="182">
        <f>IF(N575="zákl. přenesená",J575,0)</f>
        <v>0</v>
      </c>
      <c r="BH575" s="182">
        <f>IF(N575="sníž. přenesená",J575,0)</f>
        <v>0</v>
      </c>
      <c r="BI575" s="182">
        <f>IF(N575="nulová",J575,0)</f>
        <v>0</v>
      </c>
      <c r="BJ575" s="18" t="s">
        <v>143</v>
      </c>
      <c r="BK575" s="182">
        <f>ROUND(I575*H575,0)</f>
        <v>0</v>
      </c>
      <c r="BL575" s="18" t="s">
        <v>229</v>
      </c>
      <c r="BM575" s="181" t="s">
        <v>844</v>
      </c>
    </row>
    <row r="576" spans="1:65" s="2" customFormat="1" ht="29.25">
      <c r="A576" s="35"/>
      <c r="B576" s="36"/>
      <c r="C576" s="37"/>
      <c r="D576" s="183" t="s">
        <v>145</v>
      </c>
      <c r="E576" s="37"/>
      <c r="F576" s="184" t="s">
        <v>845</v>
      </c>
      <c r="G576" s="37"/>
      <c r="H576" s="37"/>
      <c r="I576" s="185"/>
      <c r="J576" s="37"/>
      <c r="K576" s="37"/>
      <c r="L576" s="40"/>
      <c r="M576" s="186"/>
      <c r="N576" s="187"/>
      <c r="O576" s="65"/>
      <c r="P576" s="65"/>
      <c r="Q576" s="65"/>
      <c r="R576" s="65"/>
      <c r="S576" s="65"/>
      <c r="T576" s="66"/>
      <c r="U576" s="35"/>
      <c r="V576" s="35"/>
      <c r="W576" s="35"/>
      <c r="X576" s="35"/>
      <c r="Y576" s="35"/>
      <c r="Z576" s="35"/>
      <c r="AA576" s="35"/>
      <c r="AB576" s="35"/>
      <c r="AC576" s="35"/>
      <c r="AD576" s="35"/>
      <c r="AE576" s="35"/>
      <c r="AT576" s="18" t="s">
        <v>145</v>
      </c>
      <c r="AU576" s="18" t="s">
        <v>143</v>
      </c>
    </row>
    <row r="577" spans="1:65" s="2" customFormat="1" ht="24.2" customHeight="1">
      <c r="A577" s="35"/>
      <c r="B577" s="36"/>
      <c r="C577" s="220">
        <v>137</v>
      </c>
      <c r="D577" s="220" t="s">
        <v>187</v>
      </c>
      <c r="E577" s="221" t="s">
        <v>846</v>
      </c>
      <c r="F577" s="222" t="s">
        <v>847</v>
      </c>
      <c r="G577" s="223" t="s">
        <v>195</v>
      </c>
      <c r="H577" s="224">
        <v>16.829999999999998</v>
      </c>
      <c r="I577" s="225"/>
      <c r="J577" s="226">
        <f>ROUND(I577*H577,0)</f>
        <v>0</v>
      </c>
      <c r="K577" s="222" t="s">
        <v>141</v>
      </c>
      <c r="L577" s="227"/>
      <c r="M577" s="228" t="s">
        <v>21</v>
      </c>
      <c r="N577" s="229" t="s">
        <v>50</v>
      </c>
      <c r="O577" s="65"/>
      <c r="P577" s="179">
        <f>O577*H577</f>
        <v>0</v>
      </c>
      <c r="Q577" s="179">
        <v>1.9199999999999998E-2</v>
      </c>
      <c r="R577" s="179">
        <f>Q577*H577</f>
        <v>0.32313599999999992</v>
      </c>
      <c r="S577" s="179">
        <v>0</v>
      </c>
      <c r="T577" s="180">
        <f>S577*H577</f>
        <v>0</v>
      </c>
      <c r="U577" s="35"/>
      <c r="V577" s="35"/>
      <c r="W577" s="35"/>
      <c r="X577" s="35"/>
      <c r="Y577" s="35"/>
      <c r="Z577" s="35"/>
      <c r="AA577" s="35"/>
      <c r="AB577" s="35"/>
      <c r="AC577" s="35"/>
      <c r="AD577" s="35"/>
      <c r="AE577" s="35"/>
      <c r="AR577" s="181" t="s">
        <v>319</v>
      </c>
      <c r="AT577" s="181" t="s">
        <v>187</v>
      </c>
      <c r="AU577" s="181" t="s">
        <v>143</v>
      </c>
      <c r="AY577" s="18" t="s">
        <v>135</v>
      </c>
      <c r="BE577" s="182">
        <f>IF(N577="základní",J577,0)</f>
        <v>0</v>
      </c>
      <c r="BF577" s="182">
        <f>IF(N577="snížená",J577,0)</f>
        <v>0</v>
      </c>
      <c r="BG577" s="182">
        <f>IF(N577="zákl. přenesená",J577,0)</f>
        <v>0</v>
      </c>
      <c r="BH577" s="182">
        <f>IF(N577="sníž. přenesená",J577,0)</f>
        <v>0</v>
      </c>
      <c r="BI577" s="182">
        <f>IF(N577="nulová",J577,0)</f>
        <v>0</v>
      </c>
      <c r="BJ577" s="18" t="s">
        <v>143</v>
      </c>
      <c r="BK577" s="182">
        <f>ROUND(I577*H577,0)</f>
        <v>0</v>
      </c>
      <c r="BL577" s="18" t="s">
        <v>229</v>
      </c>
      <c r="BM577" s="181" t="s">
        <v>848</v>
      </c>
    </row>
    <row r="578" spans="1:65" s="14" customFormat="1">
      <c r="B578" s="198"/>
      <c r="C578" s="199"/>
      <c r="D578" s="183" t="s">
        <v>147</v>
      </c>
      <c r="E578" s="199"/>
      <c r="F578" s="201" t="s">
        <v>849</v>
      </c>
      <c r="G578" s="199"/>
      <c r="H578" s="202">
        <v>16.829999999999998</v>
      </c>
      <c r="I578" s="203"/>
      <c r="J578" s="199"/>
      <c r="K578" s="199"/>
      <c r="L578" s="204"/>
      <c r="M578" s="205"/>
      <c r="N578" s="206"/>
      <c r="O578" s="206"/>
      <c r="P578" s="206"/>
      <c r="Q578" s="206"/>
      <c r="R578" s="206"/>
      <c r="S578" s="206"/>
      <c r="T578" s="207"/>
      <c r="AT578" s="208" t="s">
        <v>147</v>
      </c>
      <c r="AU578" s="208" t="s">
        <v>143</v>
      </c>
      <c r="AV578" s="14" t="s">
        <v>143</v>
      </c>
      <c r="AW578" s="14" t="s">
        <v>4</v>
      </c>
      <c r="AX578" s="14" t="s">
        <v>8</v>
      </c>
      <c r="AY578" s="208" t="s">
        <v>135</v>
      </c>
    </row>
    <row r="579" spans="1:65" s="2" customFormat="1" ht="49.15" customHeight="1">
      <c r="A579" s="35"/>
      <c r="B579" s="36"/>
      <c r="C579" s="170">
        <v>138</v>
      </c>
      <c r="D579" s="170" t="s">
        <v>137</v>
      </c>
      <c r="E579" s="171" t="s">
        <v>850</v>
      </c>
      <c r="F579" s="172" t="s">
        <v>851</v>
      </c>
      <c r="G579" s="173" t="s">
        <v>177</v>
      </c>
      <c r="H579" s="174">
        <v>0.42399999999999999</v>
      </c>
      <c r="I579" s="175"/>
      <c r="J579" s="176">
        <f>ROUND(I579*H579,0)</f>
        <v>0</v>
      </c>
      <c r="K579" s="172" t="s">
        <v>141</v>
      </c>
      <c r="L579" s="40"/>
      <c r="M579" s="177" t="s">
        <v>21</v>
      </c>
      <c r="N579" s="178" t="s">
        <v>50</v>
      </c>
      <c r="O579" s="65"/>
      <c r="P579" s="179">
        <f>O579*H579</f>
        <v>0</v>
      </c>
      <c r="Q579" s="179">
        <v>0</v>
      </c>
      <c r="R579" s="179">
        <f>Q579*H579</f>
        <v>0</v>
      </c>
      <c r="S579" s="179">
        <v>0</v>
      </c>
      <c r="T579" s="180">
        <f>S579*H579</f>
        <v>0</v>
      </c>
      <c r="U579" s="35"/>
      <c r="V579" s="35"/>
      <c r="W579" s="35"/>
      <c r="X579" s="35"/>
      <c r="Y579" s="35"/>
      <c r="Z579" s="35"/>
      <c r="AA579" s="35"/>
      <c r="AB579" s="35"/>
      <c r="AC579" s="35"/>
      <c r="AD579" s="35"/>
      <c r="AE579" s="35"/>
      <c r="AR579" s="181" t="s">
        <v>229</v>
      </c>
      <c r="AT579" s="181" t="s">
        <v>137</v>
      </c>
      <c r="AU579" s="181" t="s">
        <v>143</v>
      </c>
      <c r="AY579" s="18" t="s">
        <v>135</v>
      </c>
      <c r="BE579" s="182">
        <f>IF(N579="základní",J579,0)</f>
        <v>0</v>
      </c>
      <c r="BF579" s="182">
        <f>IF(N579="snížená",J579,0)</f>
        <v>0</v>
      </c>
      <c r="BG579" s="182">
        <f>IF(N579="zákl. přenesená",J579,0)</f>
        <v>0</v>
      </c>
      <c r="BH579" s="182">
        <f>IF(N579="sníž. přenesená",J579,0)</f>
        <v>0</v>
      </c>
      <c r="BI579" s="182">
        <f>IF(N579="nulová",J579,0)</f>
        <v>0</v>
      </c>
      <c r="BJ579" s="18" t="s">
        <v>143</v>
      </c>
      <c r="BK579" s="182">
        <f>ROUND(I579*H579,0)</f>
        <v>0</v>
      </c>
      <c r="BL579" s="18" t="s">
        <v>229</v>
      </c>
      <c r="BM579" s="181" t="s">
        <v>852</v>
      </c>
    </row>
    <row r="580" spans="1:65" s="2" customFormat="1" ht="126.75">
      <c r="A580" s="35"/>
      <c r="B580" s="36"/>
      <c r="C580" s="37"/>
      <c r="D580" s="183" t="s">
        <v>145</v>
      </c>
      <c r="E580" s="37"/>
      <c r="F580" s="184" t="s">
        <v>627</v>
      </c>
      <c r="G580" s="37"/>
      <c r="H580" s="37"/>
      <c r="I580" s="185"/>
      <c r="J580" s="37"/>
      <c r="K580" s="37"/>
      <c r="L580" s="40"/>
      <c r="M580" s="186"/>
      <c r="N580" s="187"/>
      <c r="O580" s="65"/>
      <c r="P580" s="65"/>
      <c r="Q580" s="65"/>
      <c r="R580" s="65"/>
      <c r="S580" s="65"/>
      <c r="T580" s="66"/>
      <c r="U580" s="35"/>
      <c r="V580" s="35"/>
      <c r="W580" s="35"/>
      <c r="X580" s="35"/>
      <c r="Y580" s="35"/>
      <c r="Z580" s="35"/>
      <c r="AA580" s="35"/>
      <c r="AB580" s="35"/>
      <c r="AC580" s="35"/>
      <c r="AD580" s="35"/>
      <c r="AE580" s="35"/>
      <c r="AT580" s="18" t="s">
        <v>145</v>
      </c>
      <c r="AU580" s="18" t="s">
        <v>143</v>
      </c>
    </row>
    <row r="581" spans="1:65" s="12" customFormat="1" ht="22.9" customHeight="1">
      <c r="B581" s="154"/>
      <c r="C581" s="155"/>
      <c r="D581" s="156" t="s">
        <v>77</v>
      </c>
      <c r="E581" s="168" t="s">
        <v>853</v>
      </c>
      <c r="F581" s="168" t="s">
        <v>854</v>
      </c>
      <c r="G581" s="155"/>
      <c r="H581" s="155"/>
      <c r="I581" s="158"/>
      <c r="J581" s="169">
        <f>BK581</f>
        <v>0</v>
      </c>
      <c r="K581" s="155"/>
      <c r="L581" s="160"/>
      <c r="M581" s="161"/>
      <c r="N581" s="162"/>
      <c r="O581" s="162"/>
      <c r="P581" s="163">
        <f>SUM(P582:P603)</f>
        <v>0</v>
      </c>
      <c r="Q581" s="162"/>
      <c r="R581" s="163">
        <f>SUM(R582:R603)</f>
        <v>2.1399399999999999E-2</v>
      </c>
      <c r="S581" s="162"/>
      <c r="T581" s="164">
        <f>SUM(T582:T603)</f>
        <v>0</v>
      </c>
      <c r="AR581" s="165" t="s">
        <v>143</v>
      </c>
      <c r="AT581" s="166" t="s">
        <v>77</v>
      </c>
      <c r="AU581" s="166" t="s">
        <v>8</v>
      </c>
      <c r="AY581" s="165" t="s">
        <v>135</v>
      </c>
      <c r="BK581" s="167">
        <f>SUM(BK582:BK603)</f>
        <v>0</v>
      </c>
    </row>
    <row r="582" spans="1:65" s="2" customFormat="1" ht="24.2" customHeight="1">
      <c r="A582" s="35"/>
      <c r="B582" s="36"/>
      <c r="C582" s="170">
        <v>139</v>
      </c>
      <c r="D582" s="170" t="s">
        <v>137</v>
      </c>
      <c r="E582" s="171" t="s">
        <v>855</v>
      </c>
      <c r="F582" s="172" t="s">
        <v>856</v>
      </c>
      <c r="G582" s="173" t="s">
        <v>195</v>
      </c>
      <c r="H582" s="174">
        <v>48.634999999999998</v>
      </c>
      <c r="I582" s="175"/>
      <c r="J582" s="176">
        <f>ROUND(I582*H582,0)</f>
        <v>0</v>
      </c>
      <c r="K582" s="172" t="s">
        <v>141</v>
      </c>
      <c r="L582" s="40"/>
      <c r="M582" s="177" t="s">
        <v>21</v>
      </c>
      <c r="N582" s="178" t="s">
        <v>50</v>
      </c>
      <c r="O582" s="65"/>
      <c r="P582" s="179">
        <f>O582*H582</f>
        <v>0</v>
      </c>
      <c r="Q582" s="179">
        <v>2.0000000000000002E-5</v>
      </c>
      <c r="R582" s="179">
        <f>Q582*H582</f>
        <v>9.7270000000000006E-4</v>
      </c>
      <c r="S582" s="179">
        <v>0</v>
      </c>
      <c r="T582" s="180">
        <f>S582*H582</f>
        <v>0</v>
      </c>
      <c r="U582" s="35"/>
      <c r="V582" s="35"/>
      <c r="W582" s="35"/>
      <c r="X582" s="35"/>
      <c r="Y582" s="35"/>
      <c r="Z582" s="35"/>
      <c r="AA582" s="35"/>
      <c r="AB582" s="35"/>
      <c r="AC582" s="35"/>
      <c r="AD582" s="35"/>
      <c r="AE582" s="35"/>
      <c r="AR582" s="181" t="s">
        <v>229</v>
      </c>
      <c r="AT582" s="181" t="s">
        <v>137</v>
      </c>
      <c r="AU582" s="181" t="s">
        <v>143</v>
      </c>
      <c r="AY582" s="18" t="s">
        <v>135</v>
      </c>
      <c r="BE582" s="182">
        <f>IF(N582="základní",J582,0)</f>
        <v>0</v>
      </c>
      <c r="BF582" s="182">
        <f>IF(N582="snížená",J582,0)</f>
        <v>0</v>
      </c>
      <c r="BG582" s="182">
        <f>IF(N582="zákl. přenesená",J582,0)</f>
        <v>0</v>
      </c>
      <c r="BH582" s="182">
        <f>IF(N582="sníž. přenesená",J582,0)</f>
        <v>0</v>
      </c>
      <c r="BI582" s="182">
        <f>IF(N582="nulová",J582,0)</f>
        <v>0</v>
      </c>
      <c r="BJ582" s="18" t="s">
        <v>143</v>
      </c>
      <c r="BK582" s="182">
        <f>ROUND(I582*H582,0)</f>
        <v>0</v>
      </c>
      <c r="BL582" s="18" t="s">
        <v>229</v>
      </c>
      <c r="BM582" s="181" t="s">
        <v>857</v>
      </c>
    </row>
    <row r="583" spans="1:65" s="13" customFormat="1">
      <c r="B583" s="188"/>
      <c r="C583" s="189"/>
      <c r="D583" s="183" t="s">
        <v>147</v>
      </c>
      <c r="E583" s="190" t="s">
        <v>21</v>
      </c>
      <c r="F583" s="191" t="s">
        <v>858</v>
      </c>
      <c r="G583" s="189"/>
      <c r="H583" s="190" t="s">
        <v>21</v>
      </c>
      <c r="I583" s="192"/>
      <c r="J583" s="189"/>
      <c r="K583" s="189"/>
      <c r="L583" s="193"/>
      <c r="M583" s="194"/>
      <c r="N583" s="195"/>
      <c r="O583" s="195"/>
      <c r="P583" s="195"/>
      <c r="Q583" s="195"/>
      <c r="R583" s="195"/>
      <c r="S583" s="195"/>
      <c r="T583" s="196"/>
      <c r="AT583" s="197" t="s">
        <v>147</v>
      </c>
      <c r="AU583" s="197" t="s">
        <v>143</v>
      </c>
      <c r="AV583" s="13" t="s">
        <v>8</v>
      </c>
      <c r="AW583" s="13" t="s">
        <v>38</v>
      </c>
      <c r="AX583" s="13" t="s">
        <v>78</v>
      </c>
      <c r="AY583" s="197" t="s">
        <v>135</v>
      </c>
    </row>
    <row r="584" spans="1:65" s="14" customFormat="1">
      <c r="B584" s="198"/>
      <c r="C584" s="199"/>
      <c r="D584" s="183" t="s">
        <v>147</v>
      </c>
      <c r="E584" s="200" t="s">
        <v>21</v>
      </c>
      <c r="F584" s="201" t="s">
        <v>859</v>
      </c>
      <c r="G584" s="199"/>
      <c r="H584" s="202">
        <v>10.56</v>
      </c>
      <c r="I584" s="203"/>
      <c r="J584" s="199"/>
      <c r="K584" s="199"/>
      <c r="L584" s="204"/>
      <c r="M584" s="205"/>
      <c r="N584" s="206"/>
      <c r="O584" s="206"/>
      <c r="P584" s="206"/>
      <c r="Q584" s="206"/>
      <c r="R584" s="206"/>
      <c r="S584" s="206"/>
      <c r="T584" s="207"/>
      <c r="AT584" s="208" t="s">
        <v>147</v>
      </c>
      <c r="AU584" s="208" t="s">
        <v>143</v>
      </c>
      <c r="AV584" s="14" t="s">
        <v>143</v>
      </c>
      <c r="AW584" s="14" t="s">
        <v>38</v>
      </c>
      <c r="AX584" s="14" t="s">
        <v>78</v>
      </c>
      <c r="AY584" s="208" t="s">
        <v>135</v>
      </c>
    </row>
    <row r="585" spans="1:65" s="13" customFormat="1">
      <c r="B585" s="188"/>
      <c r="C585" s="189"/>
      <c r="D585" s="183" t="s">
        <v>147</v>
      </c>
      <c r="E585" s="190" t="s">
        <v>21</v>
      </c>
      <c r="F585" s="191" t="s">
        <v>860</v>
      </c>
      <c r="G585" s="189"/>
      <c r="H585" s="190" t="s">
        <v>21</v>
      </c>
      <c r="I585" s="192"/>
      <c r="J585" s="189"/>
      <c r="K585" s="189"/>
      <c r="L585" s="193"/>
      <c r="M585" s="194"/>
      <c r="N585" s="195"/>
      <c r="O585" s="195"/>
      <c r="P585" s="195"/>
      <c r="Q585" s="195"/>
      <c r="R585" s="195"/>
      <c r="S585" s="195"/>
      <c r="T585" s="196"/>
      <c r="AT585" s="197" t="s">
        <v>147</v>
      </c>
      <c r="AU585" s="197" t="s">
        <v>143</v>
      </c>
      <c r="AV585" s="13" t="s">
        <v>8</v>
      </c>
      <c r="AW585" s="13" t="s">
        <v>38</v>
      </c>
      <c r="AX585" s="13" t="s">
        <v>78</v>
      </c>
      <c r="AY585" s="197" t="s">
        <v>135</v>
      </c>
    </row>
    <row r="586" spans="1:65" s="14" customFormat="1">
      <c r="B586" s="198"/>
      <c r="C586" s="199"/>
      <c r="D586" s="183" t="s">
        <v>147</v>
      </c>
      <c r="E586" s="200" t="s">
        <v>21</v>
      </c>
      <c r="F586" s="201" t="s">
        <v>861</v>
      </c>
      <c r="G586" s="199"/>
      <c r="H586" s="202">
        <v>38.075000000000003</v>
      </c>
      <c r="I586" s="203"/>
      <c r="J586" s="199"/>
      <c r="K586" s="199"/>
      <c r="L586" s="204"/>
      <c r="M586" s="205"/>
      <c r="N586" s="206"/>
      <c r="O586" s="206"/>
      <c r="P586" s="206"/>
      <c r="Q586" s="206"/>
      <c r="R586" s="206"/>
      <c r="S586" s="206"/>
      <c r="T586" s="207"/>
      <c r="AT586" s="208" t="s">
        <v>147</v>
      </c>
      <c r="AU586" s="208" t="s">
        <v>143</v>
      </c>
      <c r="AV586" s="14" t="s">
        <v>143</v>
      </c>
      <c r="AW586" s="14" t="s">
        <v>38</v>
      </c>
      <c r="AX586" s="14" t="s">
        <v>78</v>
      </c>
      <c r="AY586" s="208" t="s">
        <v>135</v>
      </c>
    </row>
    <row r="587" spans="1:65" s="15" customFormat="1">
      <c r="B587" s="209"/>
      <c r="C587" s="210"/>
      <c r="D587" s="183" t="s">
        <v>147</v>
      </c>
      <c r="E587" s="211" t="s">
        <v>21</v>
      </c>
      <c r="F587" s="212" t="s">
        <v>151</v>
      </c>
      <c r="G587" s="210"/>
      <c r="H587" s="213">
        <v>48.634999999999998</v>
      </c>
      <c r="I587" s="214"/>
      <c r="J587" s="210"/>
      <c r="K587" s="210"/>
      <c r="L587" s="215"/>
      <c r="M587" s="216"/>
      <c r="N587" s="217"/>
      <c r="O587" s="217"/>
      <c r="P587" s="217"/>
      <c r="Q587" s="217"/>
      <c r="R587" s="217"/>
      <c r="S587" s="217"/>
      <c r="T587" s="218"/>
      <c r="AT587" s="219" t="s">
        <v>147</v>
      </c>
      <c r="AU587" s="219" t="s">
        <v>143</v>
      </c>
      <c r="AV587" s="15" t="s">
        <v>142</v>
      </c>
      <c r="AW587" s="15" t="s">
        <v>38</v>
      </c>
      <c r="AX587" s="15" t="s">
        <v>8</v>
      </c>
      <c r="AY587" s="219" t="s">
        <v>135</v>
      </c>
    </row>
    <row r="588" spans="1:65" s="2" customFormat="1" ht="24.2" customHeight="1">
      <c r="A588" s="35"/>
      <c r="B588" s="36"/>
      <c r="C588" s="170">
        <v>140</v>
      </c>
      <c r="D588" s="170" t="s">
        <v>137</v>
      </c>
      <c r="E588" s="171" t="s">
        <v>862</v>
      </c>
      <c r="F588" s="172" t="s">
        <v>863</v>
      </c>
      <c r="G588" s="173" t="s">
        <v>195</v>
      </c>
      <c r="H588" s="174">
        <v>10.56</v>
      </c>
      <c r="I588" s="175"/>
      <c r="J588" s="176">
        <f>ROUND(I588*H588,0)</f>
        <v>0</v>
      </c>
      <c r="K588" s="172" t="s">
        <v>141</v>
      </c>
      <c r="L588" s="40"/>
      <c r="M588" s="177" t="s">
        <v>21</v>
      </c>
      <c r="N588" s="178" t="s">
        <v>50</v>
      </c>
      <c r="O588" s="65"/>
      <c r="P588" s="179">
        <f>O588*H588</f>
        <v>0</v>
      </c>
      <c r="Q588" s="179">
        <v>1.3999999999999999E-4</v>
      </c>
      <c r="R588" s="179">
        <f>Q588*H588</f>
        <v>1.4783999999999999E-3</v>
      </c>
      <c r="S588" s="179">
        <v>0</v>
      </c>
      <c r="T588" s="180">
        <f>S588*H588</f>
        <v>0</v>
      </c>
      <c r="U588" s="35"/>
      <c r="V588" s="35"/>
      <c r="W588" s="35"/>
      <c r="X588" s="35"/>
      <c r="Y588" s="35"/>
      <c r="Z588" s="35"/>
      <c r="AA588" s="35"/>
      <c r="AB588" s="35"/>
      <c r="AC588" s="35"/>
      <c r="AD588" s="35"/>
      <c r="AE588" s="35"/>
      <c r="AR588" s="181" t="s">
        <v>229</v>
      </c>
      <c r="AT588" s="181" t="s">
        <v>137</v>
      </c>
      <c r="AU588" s="181" t="s">
        <v>143</v>
      </c>
      <c r="AY588" s="18" t="s">
        <v>135</v>
      </c>
      <c r="BE588" s="182">
        <f>IF(N588="základní",J588,0)</f>
        <v>0</v>
      </c>
      <c r="BF588" s="182">
        <f>IF(N588="snížená",J588,0)</f>
        <v>0</v>
      </c>
      <c r="BG588" s="182">
        <f>IF(N588="zákl. přenesená",J588,0)</f>
        <v>0</v>
      </c>
      <c r="BH588" s="182">
        <f>IF(N588="sníž. přenesená",J588,0)</f>
        <v>0</v>
      </c>
      <c r="BI588" s="182">
        <f>IF(N588="nulová",J588,0)</f>
        <v>0</v>
      </c>
      <c r="BJ588" s="18" t="s">
        <v>143</v>
      </c>
      <c r="BK588" s="182">
        <f>ROUND(I588*H588,0)</f>
        <v>0</v>
      </c>
      <c r="BL588" s="18" t="s">
        <v>229</v>
      </c>
      <c r="BM588" s="181" t="s">
        <v>864</v>
      </c>
    </row>
    <row r="589" spans="1:65" s="13" customFormat="1">
      <c r="B589" s="188"/>
      <c r="C589" s="189"/>
      <c r="D589" s="183" t="s">
        <v>147</v>
      </c>
      <c r="E589" s="190" t="s">
        <v>21</v>
      </c>
      <c r="F589" s="191" t="s">
        <v>858</v>
      </c>
      <c r="G589" s="189"/>
      <c r="H589" s="190" t="s">
        <v>21</v>
      </c>
      <c r="I589" s="192"/>
      <c r="J589" s="189"/>
      <c r="K589" s="189"/>
      <c r="L589" s="193"/>
      <c r="M589" s="194"/>
      <c r="N589" s="195"/>
      <c r="O589" s="195"/>
      <c r="P589" s="195"/>
      <c r="Q589" s="195"/>
      <c r="R589" s="195"/>
      <c r="S589" s="195"/>
      <c r="T589" s="196"/>
      <c r="AT589" s="197" t="s">
        <v>147</v>
      </c>
      <c r="AU589" s="197" t="s">
        <v>143</v>
      </c>
      <c r="AV589" s="13" t="s">
        <v>8</v>
      </c>
      <c r="AW589" s="13" t="s">
        <v>38</v>
      </c>
      <c r="AX589" s="13" t="s">
        <v>78</v>
      </c>
      <c r="AY589" s="197" t="s">
        <v>135</v>
      </c>
    </row>
    <row r="590" spans="1:65" s="14" customFormat="1">
      <c r="B590" s="198"/>
      <c r="C590" s="199"/>
      <c r="D590" s="183" t="s">
        <v>147</v>
      </c>
      <c r="E590" s="200" t="s">
        <v>21</v>
      </c>
      <c r="F590" s="201" t="s">
        <v>859</v>
      </c>
      <c r="G590" s="199"/>
      <c r="H590" s="202">
        <v>10.56</v>
      </c>
      <c r="I590" s="203"/>
      <c r="J590" s="199"/>
      <c r="K590" s="199"/>
      <c r="L590" s="204"/>
      <c r="M590" s="205"/>
      <c r="N590" s="206"/>
      <c r="O590" s="206"/>
      <c r="P590" s="206"/>
      <c r="Q590" s="206"/>
      <c r="R590" s="206"/>
      <c r="S590" s="206"/>
      <c r="T590" s="207"/>
      <c r="AT590" s="208" t="s">
        <v>147</v>
      </c>
      <c r="AU590" s="208" t="s">
        <v>143</v>
      </c>
      <c r="AV590" s="14" t="s">
        <v>143</v>
      </c>
      <c r="AW590" s="14" t="s">
        <v>38</v>
      </c>
      <c r="AX590" s="14" t="s">
        <v>78</v>
      </c>
      <c r="AY590" s="208" t="s">
        <v>135</v>
      </c>
    </row>
    <row r="591" spans="1:65" s="15" customFormat="1">
      <c r="B591" s="209"/>
      <c r="C591" s="210"/>
      <c r="D591" s="183" t="s">
        <v>147</v>
      </c>
      <c r="E591" s="211" t="s">
        <v>21</v>
      </c>
      <c r="F591" s="212" t="s">
        <v>151</v>
      </c>
      <c r="G591" s="210"/>
      <c r="H591" s="213">
        <v>10.56</v>
      </c>
      <c r="I591" s="214"/>
      <c r="J591" s="210"/>
      <c r="K591" s="210"/>
      <c r="L591" s="215"/>
      <c r="M591" s="216"/>
      <c r="N591" s="217"/>
      <c r="O591" s="217"/>
      <c r="P591" s="217"/>
      <c r="Q591" s="217"/>
      <c r="R591" s="217"/>
      <c r="S591" s="217"/>
      <c r="T591" s="218"/>
      <c r="AT591" s="219" t="s">
        <v>147</v>
      </c>
      <c r="AU591" s="219" t="s">
        <v>143</v>
      </c>
      <c r="AV591" s="15" t="s">
        <v>142</v>
      </c>
      <c r="AW591" s="15" t="s">
        <v>38</v>
      </c>
      <c r="AX591" s="15" t="s">
        <v>8</v>
      </c>
      <c r="AY591" s="219" t="s">
        <v>135</v>
      </c>
    </row>
    <row r="592" spans="1:65" s="2" customFormat="1" ht="24.2" customHeight="1">
      <c r="A592" s="35"/>
      <c r="B592" s="36"/>
      <c r="C592" s="170">
        <v>141</v>
      </c>
      <c r="D592" s="170" t="s">
        <v>137</v>
      </c>
      <c r="E592" s="171" t="s">
        <v>865</v>
      </c>
      <c r="F592" s="172" t="s">
        <v>866</v>
      </c>
      <c r="G592" s="173" t="s">
        <v>195</v>
      </c>
      <c r="H592" s="174">
        <v>10.56</v>
      </c>
      <c r="I592" s="175"/>
      <c r="J592" s="176">
        <f>ROUND(I592*H592,0)</f>
        <v>0</v>
      </c>
      <c r="K592" s="172" t="s">
        <v>141</v>
      </c>
      <c r="L592" s="40"/>
      <c r="M592" s="177" t="s">
        <v>21</v>
      </c>
      <c r="N592" s="178" t="s">
        <v>50</v>
      </c>
      <c r="O592" s="65"/>
      <c r="P592" s="179">
        <f>O592*H592</f>
        <v>0</v>
      </c>
      <c r="Q592" s="179">
        <v>1.3999999999999999E-4</v>
      </c>
      <c r="R592" s="179">
        <f>Q592*H592</f>
        <v>1.4783999999999999E-3</v>
      </c>
      <c r="S592" s="179">
        <v>0</v>
      </c>
      <c r="T592" s="180">
        <f>S592*H592</f>
        <v>0</v>
      </c>
      <c r="U592" s="35"/>
      <c r="V592" s="35"/>
      <c r="W592" s="35"/>
      <c r="X592" s="35"/>
      <c r="Y592" s="35"/>
      <c r="Z592" s="35"/>
      <c r="AA592" s="35"/>
      <c r="AB592" s="35"/>
      <c r="AC592" s="35"/>
      <c r="AD592" s="35"/>
      <c r="AE592" s="35"/>
      <c r="AR592" s="181" t="s">
        <v>229</v>
      </c>
      <c r="AT592" s="181" t="s">
        <v>137</v>
      </c>
      <c r="AU592" s="181" t="s">
        <v>143</v>
      </c>
      <c r="AY592" s="18" t="s">
        <v>135</v>
      </c>
      <c r="BE592" s="182">
        <f>IF(N592="základní",J592,0)</f>
        <v>0</v>
      </c>
      <c r="BF592" s="182">
        <f>IF(N592="snížená",J592,0)</f>
        <v>0</v>
      </c>
      <c r="BG592" s="182">
        <f>IF(N592="zákl. přenesená",J592,0)</f>
        <v>0</v>
      </c>
      <c r="BH592" s="182">
        <f>IF(N592="sníž. přenesená",J592,0)</f>
        <v>0</v>
      </c>
      <c r="BI592" s="182">
        <f>IF(N592="nulová",J592,0)</f>
        <v>0</v>
      </c>
      <c r="BJ592" s="18" t="s">
        <v>143</v>
      </c>
      <c r="BK592" s="182">
        <f>ROUND(I592*H592,0)</f>
        <v>0</v>
      </c>
      <c r="BL592" s="18" t="s">
        <v>229</v>
      </c>
      <c r="BM592" s="181" t="s">
        <v>867</v>
      </c>
    </row>
    <row r="593" spans="1:65" s="2" customFormat="1" ht="24.2" customHeight="1">
      <c r="A593" s="35"/>
      <c r="B593" s="36"/>
      <c r="C593" s="170">
        <v>142</v>
      </c>
      <c r="D593" s="170" t="s">
        <v>137</v>
      </c>
      <c r="E593" s="171" t="s">
        <v>868</v>
      </c>
      <c r="F593" s="172" t="s">
        <v>869</v>
      </c>
      <c r="G593" s="173" t="s">
        <v>195</v>
      </c>
      <c r="H593" s="174">
        <v>10.56</v>
      </c>
      <c r="I593" s="175"/>
      <c r="J593" s="176">
        <f>ROUND(I593*H593,0)</f>
        <v>0</v>
      </c>
      <c r="K593" s="172" t="s">
        <v>141</v>
      </c>
      <c r="L593" s="40"/>
      <c r="M593" s="177" t="s">
        <v>21</v>
      </c>
      <c r="N593" s="178" t="s">
        <v>50</v>
      </c>
      <c r="O593" s="65"/>
      <c r="P593" s="179">
        <f>O593*H593</f>
        <v>0</v>
      </c>
      <c r="Q593" s="179">
        <v>1.3999999999999999E-4</v>
      </c>
      <c r="R593" s="179">
        <f>Q593*H593</f>
        <v>1.4783999999999999E-3</v>
      </c>
      <c r="S593" s="179">
        <v>0</v>
      </c>
      <c r="T593" s="180">
        <f>S593*H593</f>
        <v>0</v>
      </c>
      <c r="U593" s="35"/>
      <c r="V593" s="35"/>
      <c r="W593" s="35"/>
      <c r="X593" s="35"/>
      <c r="Y593" s="35"/>
      <c r="Z593" s="35"/>
      <c r="AA593" s="35"/>
      <c r="AB593" s="35"/>
      <c r="AC593" s="35"/>
      <c r="AD593" s="35"/>
      <c r="AE593" s="35"/>
      <c r="AR593" s="181" t="s">
        <v>229</v>
      </c>
      <c r="AT593" s="181" t="s">
        <v>137</v>
      </c>
      <c r="AU593" s="181" t="s">
        <v>143</v>
      </c>
      <c r="AY593" s="18" t="s">
        <v>135</v>
      </c>
      <c r="BE593" s="182">
        <f>IF(N593="základní",J593,0)</f>
        <v>0</v>
      </c>
      <c r="BF593" s="182">
        <f>IF(N593="snížená",J593,0)</f>
        <v>0</v>
      </c>
      <c r="BG593" s="182">
        <f>IF(N593="zákl. přenesená",J593,0)</f>
        <v>0</v>
      </c>
      <c r="BH593" s="182">
        <f>IF(N593="sníž. přenesená",J593,0)</f>
        <v>0</v>
      </c>
      <c r="BI593" s="182">
        <f>IF(N593="nulová",J593,0)</f>
        <v>0</v>
      </c>
      <c r="BJ593" s="18" t="s">
        <v>143</v>
      </c>
      <c r="BK593" s="182">
        <f>ROUND(I593*H593,0)</f>
        <v>0</v>
      </c>
      <c r="BL593" s="18" t="s">
        <v>229</v>
      </c>
      <c r="BM593" s="181" t="s">
        <v>870</v>
      </c>
    </row>
    <row r="594" spans="1:65" s="2" customFormat="1" ht="24.2" customHeight="1">
      <c r="A594" s="35"/>
      <c r="B594" s="36"/>
      <c r="C594" s="170">
        <v>143</v>
      </c>
      <c r="D594" s="170" t="s">
        <v>137</v>
      </c>
      <c r="E594" s="171" t="s">
        <v>871</v>
      </c>
      <c r="F594" s="172" t="s">
        <v>872</v>
      </c>
      <c r="G594" s="173" t="s">
        <v>195</v>
      </c>
      <c r="H594" s="174">
        <v>38.075000000000003</v>
      </c>
      <c r="I594" s="175"/>
      <c r="J594" s="176">
        <f>ROUND(I594*H594,0)</f>
        <v>0</v>
      </c>
      <c r="K594" s="172" t="s">
        <v>141</v>
      </c>
      <c r="L594" s="40"/>
      <c r="M594" s="177" t="s">
        <v>21</v>
      </c>
      <c r="N594" s="178" t="s">
        <v>50</v>
      </c>
      <c r="O594" s="65"/>
      <c r="P594" s="179">
        <f>O594*H594</f>
        <v>0</v>
      </c>
      <c r="Q594" s="179">
        <v>1.3999999999999999E-4</v>
      </c>
      <c r="R594" s="179">
        <f>Q594*H594</f>
        <v>5.3305000000000002E-3</v>
      </c>
      <c r="S594" s="179">
        <v>0</v>
      </c>
      <c r="T594" s="180">
        <f>S594*H594</f>
        <v>0</v>
      </c>
      <c r="U594" s="35"/>
      <c r="V594" s="35"/>
      <c r="W594" s="35"/>
      <c r="X594" s="35"/>
      <c r="Y594" s="35"/>
      <c r="Z594" s="35"/>
      <c r="AA594" s="35"/>
      <c r="AB594" s="35"/>
      <c r="AC594" s="35"/>
      <c r="AD594" s="35"/>
      <c r="AE594" s="35"/>
      <c r="AR594" s="181" t="s">
        <v>229</v>
      </c>
      <c r="AT594" s="181" t="s">
        <v>137</v>
      </c>
      <c r="AU594" s="181" t="s">
        <v>143</v>
      </c>
      <c r="AY594" s="18" t="s">
        <v>135</v>
      </c>
      <c r="BE594" s="182">
        <f>IF(N594="základní",J594,0)</f>
        <v>0</v>
      </c>
      <c r="BF594" s="182">
        <f>IF(N594="snížená",J594,0)</f>
        <v>0</v>
      </c>
      <c r="BG594" s="182">
        <f>IF(N594="zákl. přenesená",J594,0)</f>
        <v>0</v>
      </c>
      <c r="BH594" s="182">
        <f>IF(N594="sníž. přenesená",J594,0)</f>
        <v>0</v>
      </c>
      <c r="BI594" s="182">
        <f>IF(N594="nulová",J594,0)</f>
        <v>0</v>
      </c>
      <c r="BJ594" s="18" t="s">
        <v>143</v>
      </c>
      <c r="BK594" s="182">
        <f>ROUND(I594*H594,0)</f>
        <v>0</v>
      </c>
      <c r="BL594" s="18" t="s">
        <v>229</v>
      </c>
      <c r="BM594" s="181" t="s">
        <v>873</v>
      </c>
    </row>
    <row r="595" spans="1:65" s="13" customFormat="1">
      <c r="B595" s="188"/>
      <c r="C595" s="189"/>
      <c r="D595" s="183" t="s">
        <v>147</v>
      </c>
      <c r="E595" s="190" t="s">
        <v>21</v>
      </c>
      <c r="F595" s="191" t="s">
        <v>874</v>
      </c>
      <c r="G595" s="189"/>
      <c r="H595" s="190" t="s">
        <v>21</v>
      </c>
      <c r="I595" s="192"/>
      <c r="J595" s="189"/>
      <c r="K595" s="189"/>
      <c r="L595" s="193"/>
      <c r="M595" s="194"/>
      <c r="N595" s="195"/>
      <c r="O595" s="195"/>
      <c r="P595" s="195"/>
      <c r="Q595" s="195"/>
      <c r="R595" s="195"/>
      <c r="S595" s="195"/>
      <c r="T595" s="196"/>
      <c r="AT595" s="197" t="s">
        <v>147</v>
      </c>
      <c r="AU595" s="197" t="s">
        <v>143</v>
      </c>
      <c r="AV595" s="13" t="s">
        <v>8</v>
      </c>
      <c r="AW595" s="13" t="s">
        <v>38</v>
      </c>
      <c r="AX595" s="13" t="s">
        <v>78</v>
      </c>
      <c r="AY595" s="197" t="s">
        <v>135</v>
      </c>
    </row>
    <row r="596" spans="1:65" s="14" customFormat="1">
      <c r="B596" s="198"/>
      <c r="C596" s="199"/>
      <c r="D596" s="183" t="s">
        <v>147</v>
      </c>
      <c r="E596" s="200" t="s">
        <v>21</v>
      </c>
      <c r="F596" s="201" t="s">
        <v>875</v>
      </c>
      <c r="G596" s="199"/>
      <c r="H596" s="202">
        <v>23.315000000000001</v>
      </c>
      <c r="I596" s="203"/>
      <c r="J596" s="199"/>
      <c r="K596" s="199"/>
      <c r="L596" s="204"/>
      <c r="M596" s="205"/>
      <c r="N596" s="206"/>
      <c r="O596" s="206"/>
      <c r="P596" s="206"/>
      <c r="Q596" s="206"/>
      <c r="R596" s="206"/>
      <c r="S596" s="206"/>
      <c r="T596" s="207"/>
      <c r="AT596" s="208" t="s">
        <v>147</v>
      </c>
      <c r="AU596" s="208" t="s">
        <v>143</v>
      </c>
      <c r="AV596" s="14" t="s">
        <v>143</v>
      </c>
      <c r="AW596" s="14" t="s">
        <v>38</v>
      </c>
      <c r="AX596" s="14" t="s">
        <v>78</v>
      </c>
      <c r="AY596" s="208" t="s">
        <v>135</v>
      </c>
    </row>
    <row r="597" spans="1:65" s="13" customFormat="1">
      <c r="B597" s="188"/>
      <c r="C597" s="189"/>
      <c r="D597" s="183" t="s">
        <v>147</v>
      </c>
      <c r="E597" s="190" t="s">
        <v>21</v>
      </c>
      <c r="F597" s="191" t="s">
        <v>876</v>
      </c>
      <c r="G597" s="189"/>
      <c r="H597" s="190" t="s">
        <v>21</v>
      </c>
      <c r="I597" s="192"/>
      <c r="J597" s="189"/>
      <c r="K597" s="189"/>
      <c r="L597" s="193"/>
      <c r="M597" s="194"/>
      <c r="N597" s="195"/>
      <c r="O597" s="195"/>
      <c r="P597" s="195"/>
      <c r="Q597" s="195"/>
      <c r="R597" s="195"/>
      <c r="S597" s="195"/>
      <c r="T597" s="196"/>
      <c r="AT597" s="197" t="s">
        <v>147</v>
      </c>
      <c r="AU597" s="197" t="s">
        <v>143</v>
      </c>
      <c r="AV597" s="13" t="s">
        <v>8</v>
      </c>
      <c r="AW597" s="13" t="s">
        <v>38</v>
      </c>
      <c r="AX597" s="13" t="s">
        <v>78</v>
      </c>
      <c r="AY597" s="197" t="s">
        <v>135</v>
      </c>
    </row>
    <row r="598" spans="1:65" s="14" customFormat="1">
      <c r="B598" s="198"/>
      <c r="C598" s="199"/>
      <c r="D598" s="183" t="s">
        <v>147</v>
      </c>
      <c r="E598" s="200" t="s">
        <v>21</v>
      </c>
      <c r="F598" s="201" t="s">
        <v>877</v>
      </c>
      <c r="G598" s="199"/>
      <c r="H598" s="202">
        <v>12</v>
      </c>
      <c r="I598" s="203"/>
      <c r="J598" s="199"/>
      <c r="K598" s="199"/>
      <c r="L598" s="204"/>
      <c r="M598" s="205"/>
      <c r="N598" s="206"/>
      <c r="O598" s="206"/>
      <c r="P598" s="206"/>
      <c r="Q598" s="206"/>
      <c r="R598" s="206"/>
      <c r="S598" s="206"/>
      <c r="T598" s="207"/>
      <c r="AT598" s="208" t="s">
        <v>147</v>
      </c>
      <c r="AU598" s="208" t="s">
        <v>143</v>
      </c>
      <c r="AV598" s="14" t="s">
        <v>143</v>
      </c>
      <c r="AW598" s="14" t="s">
        <v>38</v>
      </c>
      <c r="AX598" s="14" t="s">
        <v>78</v>
      </c>
      <c r="AY598" s="208" t="s">
        <v>135</v>
      </c>
    </row>
    <row r="599" spans="1:65" s="13" customFormat="1">
      <c r="B599" s="188"/>
      <c r="C599" s="189"/>
      <c r="D599" s="183" t="s">
        <v>147</v>
      </c>
      <c r="E599" s="190" t="s">
        <v>21</v>
      </c>
      <c r="F599" s="191" t="s">
        <v>878</v>
      </c>
      <c r="G599" s="189"/>
      <c r="H599" s="190" t="s">
        <v>21</v>
      </c>
      <c r="I599" s="192"/>
      <c r="J599" s="189"/>
      <c r="K599" s="189"/>
      <c r="L599" s="193"/>
      <c r="M599" s="194"/>
      <c r="N599" s="195"/>
      <c r="O599" s="195"/>
      <c r="P599" s="195"/>
      <c r="Q599" s="195"/>
      <c r="R599" s="195"/>
      <c r="S599" s="195"/>
      <c r="T599" s="196"/>
      <c r="AT599" s="197" t="s">
        <v>147</v>
      </c>
      <c r="AU599" s="197" t="s">
        <v>143</v>
      </c>
      <c r="AV599" s="13" t="s">
        <v>8</v>
      </c>
      <c r="AW599" s="13" t="s">
        <v>38</v>
      </c>
      <c r="AX599" s="13" t="s">
        <v>78</v>
      </c>
      <c r="AY599" s="197" t="s">
        <v>135</v>
      </c>
    </row>
    <row r="600" spans="1:65" s="14" customFormat="1">
      <c r="B600" s="198"/>
      <c r="C600" s="199"/>
      <c r="D600" s="183" t="s">
        <v>147</v>
      </c>
      <c r="E600" s="200" t="s">
        <v>21</v>
      </c>
      <c r="F600" s="201" t="s">
        <v>879</v>
      </c>
      <c r="G600" s="199"/>
      <c r="H600" s="202">
        <v>2.76</v>
      </c>
      <c r="I600" s="203"/>
      <c r="J600" s="199"/>
      <c r="K600" s="199"/>
      <c r="L600" s="204"/>
      <c r="M600" s="205"/>
      <c r="N600" s="206"/>
      <c r="O600" s="206"/>
      <c r="P600" s="206"/>
      <c r="Q600" s="206"/>
      <c r="R600" s="206"/>
      <c r="S600" s="206"/>
      <c r="T600" s="207"/>
      <c r="AT600" s="208" t="s">
        <v>147</v>
      </c>
      <c r="AU600" s="208" t="s">
        <v>143</v>
      </c>
      <c r="AV600" s="14" t="s">
        <v>143</v>
      </c>
      <c r="AW600" s="14" t="s">
        <v>38</v>
      </c>
      <c r="AX600" s="14" t="s">
        <v>78</v>
      </c>
      <c r="AY600" s="208" t="s">
        <v>135</v>
      </c>
    </row>
    <row r="601" spans="1:65" s="15" customFormat="1">
      <c r="B601" s="209"/>
      <c r="C601" s="210"/>
      <c r="D601" s="183" t="s">
        <v>147</v>
      </c>
      <c r="E601" s="211" t="s">
        <v>21</v>
      </c>
      <c r="F601" s="212" t="s">
        <v>151</v>
      </c>
      <c r="G601" s="210"/>
      <c r="H601" s="213">
        <v>38.075000000000003</v>
      </c>
      <c r="I601" s="214"/>
      <c r="J601" s="210"/>
      <c r="K601" s="210"/>
      <c r="L601" s="215"/>
      <c r="M601" s="216"/>
      <c r="N601" s="217"/>
      <c r="O601" s="217"/>
      <c r="P601" s="217"/>
      <c r="Q601" s="217"/>
      <c r="R601" s="217"/>
      <c r="S601" s="217"/>
      <c r="T601" s="218"/>
      <c r="AT601" s="219" t="s">
        <v>147</v>
      </c>
      <c r="AU601" s="219" t="s">
        <v>143</v>
      </c>
      <c r="AV601" s="15" t="s">
        <v>142</v>
      </c>
      <c r="AW601" s="15" t="s">
        <v>38</v>
      </c>
      <c r="AX601" s="15" t="s">
        <v>8</v>
      </c>
      <c r="AY601" s="219" t="s">
        <v>135</v>
      </c>
    </row>
    <row r="602" spans="1:65" s="2" customFormat="1" ht="24.2" customHeight="1">
      <c r="A602" s="35"/>
      <c r="B602" s="36"/>
      <c r="C602" s="170">
        <v>144</v>
      </c>
      <c r="D602" s="170" t="s">
        <v>137</v>
      </c>
      <c r="E602" s="171" t="s">
        <v>880</v>
      </c>
      <c r="F602" s="172" t="s">
        <v>881</v>
      </c>
      <c r="G602" s="173" t="s">
        <v>195</v>
      </c>
      <c r="H602" s="174">
        <v>38.075000000000003</v>
      </c>
      <c r="I602" s="175"/>
      <c r="J602" s="176">
        <f>ROUND(I602*H602,0)</f>
        <v>0</v>
      </c>
      <c r="K602" s="172" t="s">
        <v>141</v>
      </c>
      <c r="L602" s="40"/>
      <c r="M602" s="177" t="s">
        <v>21</v>
      </c>
      <c r="N602" s="178" t="s">
        <v>50</v>
      </c>
      <c r="O602" s="65"/>
      <c r="P602" s="179">
        <f>O602*H602</f>
        <v>0</v>
      </c>
      <c r="Q602" s="179">
        <v>1.3999999999999999E-4</v>
      </c>
      <c r="R602" s="179">
        <f>Q602*H602</f>
        <v>5.3305000000000002E-3</v>
      </c>
      <c r="S602" s="179">
        <v>0</v>
      </c>
      <c r="T602" s="180">
        <f>S602*H602</f>
        <v>0</v>
      </c>
      <c r="U602" s="35"/>
      <c r="V602" s="35"/>
      <c r="W602" s="35"/>
      <c r="X602" s="35"/>
      <c r="Y602" s="35"/>
      <c r="Z602" s="35"/>
      <c r="AA602" s="35"/>
      <c r="AB602" s="35"/>
      <c r="AC602" s="35"/>
      <c r="AD602" s="35"/>
      <c r="AE602" s="35"/>
      <c r="AR602" s="181" t="s">
        <v>229</v>
      </c>
      <c r="AT602" s="181" t="s">
        <v>137</v>
      </c>
      <c r="AU602" s="181" t="s">
        <v>143</v>
      </c>
      <c r="AY602" s="18" t="s">
        <v>135</v>
      </c>
      <c r="BE602" s="182">
        <f>IF(N602="základní",J602,0)</f>
        <v>0</v>
      </c>
      <c r="BF602" s="182">
        <f>IF(N602="snížená",J602,0)</f>
        <v>0</v>
      </c>
      <c r="BG602" s="182">
        <f>IF(N602="zákl. přenesená",J602,0)</f>
        <v>0</v>
      </c>
      <c r="BH602" s="182">
        <f>IF(N602="sníž. přenesená",J602,0)</f>
        <v>0</v>
      </c>
      <c r="BI602" s="182">
        <f>IF(N602="nulová",J602,0)</f>
        <v>0</v>
      </c>
      <c r="BJ602" s="18" t="s">
        <v>143</v>
      </c>
      <c r="BK602" s="182">
        <f>ROUND(I602*H602,0)</f>
        <v>0</v>
      </c>
      <c r="BL602" s="18" t="s">
        <v>229</v>
      </c>
      <c r="BM602" s="181" t="s">
        <v>882</v>
      </c>
    </row>
    <row r="603" spans="1:65" s="2" customFormat="1" ht="24.2" customHeight="1">
      <c r="A603" s="35"/>
      <c r="B603" s="36"/>
      <c r="C603" s="170">
        <v>145</v>
      </c>
      <c r="D603" s="170" t="s">
        <v>137</v>
      </c>
      <c r="E603" s="171" t="s">
        <v>883</v>
      </c>
      <c r="F603" s="172" t="s">
        <v>884</v>
      </c>
      <c r="G603" s="173" t="s">
        <v>195</v>
      </c>
      <c r="H603" s="174">
        <v>38.075000000000003</v>
      </c>
      <c r="I603" s="175"/>
      <c r="J603" s="176">
        <f>ROUND(I603*H603,0)</f>
        <v>0</v>
      </c>
      <c r="K603" s="172" t="s">
        <v>141</v>
      </c>
      <c r="L603" s="40"/>
      <c r="M603" s="177" t="s">
        <v>21</v>
      </c>
      <c r="N603" s="178" t="s">
        <v>50</v>
      </c>
      <c r="O603" s="65"/>
      <c r="P603" s="179">
        <f>O603*H603</f>
        <v>0</v>
      </c>
      <c r="Q603" s="179">
        <v>1.3999999999999999E-4</v>
      </c>
      <c r="R603" s="179">
        <f>Q603*H603</f>
        <v>5.3305000000000002E-3</v>
      </c>
      <c r="S603" s="179">
        <v>0</v>
      </c>
      <c r="T603" s="180">
        <f>S603*H603</f>
        <v>0</v>
      </c>
      <c r="U603" s="35"/>
      <c r="V603" s="35"/>
      <c r="W603" s="35"/>
      <c r="X603" s="35"/>
      <c r="Y603" s="35"/>
      <c r="Z603" s="35"/>
      <c r="AA603" s="35"/>
      <c r="AB603" s="35"/>
      <c r="AC603" s="35"/>
      <c r="AD603" s="35"/>
      <c r="AE603" s="35"/>
      <c r="AR603" s="181" t="s">
        <v>229</v>
      </c>
      <c r="AT603" s="181" t="s">
        <v>137</v>
      </c>
      <c r="AU603" s="181" t="s">
        <v>143</v>
      </c>
      <c r="AY603" s="18" t="s">
        <v>135</v>
      </c>
      <c r="BE603" s="182">
        <f>IF(N603="základní",J603,0)</f>
        <v>0</v>
      </c>
      <c r="BF603" s="182">
        <f>IF(N603="snížená",J603,0)</f>
        <v>0</v>
      </c>
      <c r="BG603" s="182">
        <f>IF(N603="zákl. přenesená",J603,0)</f>
        <v>0</v>
      </c>
      <c r="BH603" s="182">
        <f>IF(N603="sníž. přenesená",J603,0)</f>
        <v>0</v>
      </c>
      <c r="BI603" s="182">
        <f>IF(N603="nulová",J603,0)</f>
        <v>0</v>
      </c>
      <c r="BJ603" s="18" t="s">
        <v>143</v>
      </c>
      <c r="BK603" s="182">
        <f>ROUND(I603*H603,0)</f>
        <v>0</v>
      </c>
      <c r="BL603" s="18" t="s">
        <v>229</v>
      </c>
      <c r="BM603" s="181" t="s">
        <v>885</v>
      </c>
    </row>
    <row r="604" spans="1:65" s="12" customFormat="1" ht="22.9" customHeight="1">
      <c r="B604" s="154"/>
      <c r="C604" s="155"/>
      <c r="D604" s="156" t="s">
        <v>77</v>
      </c>
      <c r="E604" s="168" t="s">
        <v>886</v>
      </c>
      <c r="F604" s="168" t="s">
        <v>887</v>
      </c>
      <c r="G604" s="155"/>
      <c r="H604" s="155"/>
      <c r="I604" s="158"/>
      <c r="J604" s="169">
        <f>BK604</f>
        <v>0</v>
      </c>
      <c r="K604" s="155"/>
      <c r="L604" s="160"/>
      <c r="M604" s="161"/>
      <c r="N604" s="162"/>
      <c r="O604" s="162"/>
      <c r="P604" s="163">
        <f>SUM(P605:P607)</f>
        <v>0</v>
      </c>
      <c r="Q604" s="162"/>
      <c r="R604" s="163">
        <f>SUM(R605:R607)</f>
        <v>4.4612399999999997E-2</v>
      </c>
      <c r="S604" s="162"/>
      <c r="T604" s="164">
        <f>SUM(T605:T607)</f>
        <v>0</v>
      </c>
      <c r="AR604" s="165" t="s">
        <v>143</v>
      </c>
      <c r="AT604" s="166" t="s">
        <v>77</v>
      </c>
      <c r="AU604" s="166" t="s">
        <v>8</v>
      </c>
      <c r="AY604" s="165" t="s">
        <v>135</v>
      </c>
      <c r="BK604" s="167">
        <f>SUM(BK605:BK607)</f>
        <v>0</v>
      </c>
    </row>
    <row r="605" spans="1:65" s="2" customFormat="1" ht="37.9" customHeight="1">
      <c r="A605" s="35"/>
      <c r="B605" s="36"/>
      <c r="C605" s="170">
        <v>146</v>
      </c>
      <c r="D605" s="170" t="s">
        <v>137</v>
      </c>
      <c r="E605" s="171" t="s">
        <v>888</v>
      </c>
      <c r="F605" s="172" t="s">
        <v>889</v>
      </c>
      <c r="G605" s="173" t="s">
        <v>195</v>
      </c>
      <c r="H605" s="174">
        <v>159.33000000000001</v>
      </c>
      <c r="I605" s="175"/>
      <c r="J605" s="176">
        <f>ROUND(I605*H605,0)</f>
        <v>0</v>
      </c>
      <c r="K605" s="172" t="s">
        <v>141</v>
      </c>
      <c r="L605" s="40"/>
      <c r="M605" s="177" t="s">
        <v>21</v>
      </c>
      <c r="N605" s="178" t="s">
        <v>50</v>
      </c>
      <c r="O605" s="65"/>
      <c r="P605" s="179">
        <f>O605*H605</f>
        <v>0</v>
      </c>
      <c r="Q605" s="179">
        <v>2.7999999999999998E-4</v>
      </c>
      <c r="R605" s="179">
        <f>Q605*H605</f>
        <v>4.4612399999999997E-2</v>
      </c>
      <c r="S605" s="179">
        <v>0</v>
      </c>
      <c r="T605" s="180">
        <f>S605*H605</f>
        <v>0</v>
      </c>
      <c r="U605" s="35"/>
      <c r="V605" s="35"/>
      <c r="W605" s="35"/>
      <c r="X605" s="35"/>
      <c r="Y605" s="35"/>
      <c r="Z605" s="35"/>
      <c r="AA605" s="35"/>
      <c r="AB605" s="35"/>
      <c r="AC605" s="35"/>
      <c r="AD605" s="35"/>
      <c r="AE605" s="35"/>
      <c r="AR605" s="181" t="s">
        <v>229</v>
      </c>
      <c r="AT605" s="181" t="s">
        <v>137</v>
      </c>
      <c r="AU605" s="181" t="s">
        <v>143</v>
      </c>
      <c r="AY605" s="18" t="s">
        <v>135</v>
      </c>
      <c r="BE605" s="182">
        <f>IF(N605="základní",J605,0)</f>
        <v>0</v>
      </c>
      <c r="BF605" s="182">
        <f>IF(N605="snížená",J605,0)</f>
        <v>0</v>
      </c>
      <c r="BG605" s="182">
        <f>IF(N605="zákl. přenesená",J605,0)</f>
        <v>0</v>
      </c>
      <c r="BH605" s="182">
        <f>IF(N605="sníž. přenesená",J605,0)</f>
        <v>0</v>
      </c>
      <c r="BI605" s="182">
        <f>IF(N605="nulová",J605,0)</f>
        <v>0</v>
      </c>
      <c r="BJ605" s="18" t="s">
        <v>143</v>
      </c>
      <c r="BK605" s="182">
        <f>ROUND(I605*H605,0)</f>
        <v>0</v>
      </c>
      <c r="BL605" s="18" t="s">
        <v>229</v>
      </c>
      <c r="BM605" s="181" t="s">
        <v>890</v>
      </c>
    </row>
    <row r="606" spans="1:65" s="14" customFormat="1">
      <c r="B606" s="198"/>
      <c r="C606" s="199"/>
      <c r="D606" s="183" t="s">
        <v>147</v>
      </c>
      <c r="E606" s="200" t="s">
        <v>21</v>
      </c>
      <c r="F606" s="201" t="s">
        <v>891</v>
      </c>
      <c r="G606" s="199"/>
      <c r="H606" s="202">
        <v>159.33000000000001</v>
      </c>
      <c r="I606" s="203"/>
      <c r="J606" s="199"/>
      <c r="K606" s="199"/>
      <c r="L606" s="204"/>
      <c r="M606" s="205"/>
      <c r="N606" s="206"/>
      <c r="O606" s="206"/>
      <c r="P606" s="206"/>
      <c r="Q606" s="206"/>
      <c r="R606" s="206"/>
      <c r="S606" s="206"/>
      <c r="T606" s="207"/>
      <c r="AT606" s="208" t="s">
        <v>147</v>
      </c>
      <c r="AU606" s="208" t="s">
        <v>143</v>
      </c>
      <c r="AV606" s="14" t="s">
        <v>143</v>
      </c>
      <c r="AW606" s="14" t="s">
        <v>38</v>
      </c>
      <c r="AX606" s="14" t="s">
        <v>78</v>
      </c>
      <c r="AY606" s="208" t="s">
        <v>135</v>
      </c>
    </row>
    <row r="607" spans="1:65" s="15" customFormat="1">
      <c r="B607" s="209"/>
      <c r="C607" s="210"/>
      <c r="D607" s="183" t="s">
        <v>147</v>
      </c>
      <c r="E607" s="211" t="s">
        <v>21</v>
      </c>
      <c r="F607" s="212" t="s">
        <v>151</v>
      </c>
      <c r="G607" s="210"/>
      <c r="H607" s="213">
        <v>159.33000000000001</v>
      </c>
      <c r="I607" s="214"/>
      <c r="J607" s="210"/>
      <c r="K607" s="210"/>
      <c r="L607" s="215"/>
      <c r="M607" s="216"/>
      <c r="N607" s="217"/>
      <c r="O607" s="217"/>
      <c r="P607" s="217"/>
      <c r="Q607" s="217"/>
      <c r="R607" s="217"/>
      <c r="S607" s="217"/>
      <c r="T607" s="218"/>
      <c r="AT607" s="219" t="s">
        <v>147</v>
      </c>
      <c r="AU607" s="219" t="s">
        <v>143</v>
      </c>
      <c r="AV607" s="15" t="s">
        <v>142</v>
      </c>
      <c r="AW607" s="15" t="s">
        <v>38</v>
      </c>
      <c r="AX607" s="15" t="s">
        <v>8</v>
      </c>
      <c r="AY607" s="219" t="s">
        <v>135</v>
      </c>
    </row>
    <row r="608" spans="1:65" s="12" customFormat="1" ht="25.9" customHeight="1">
      <c r="B608" s="154"/>
      <c r="C608" s="155"/>
      <c r="D608" s="156" t="s">
        <v>77</v>
      </c>
      <c r="E608" s="157" t="s">
        <v>892</v>
      </c>
      <c r="F608" s="157" t="s">
        <v>893</v>
      </c>
      <c r="G608" s="155"/>
      <c r="H608" s="155"/>
      <c r="I608" s="158"/>
      <c r="J608" s="159">
        <f>BK608</f>
        <v>0</v>
      </c>
      <c r="K608" s="155"/>
      <c r="L608" s="160"/>
      <c r="M608" s="161"/>
      <c r="N608" s="162"/>
      <c r="O608" s="162"/>
      <c r="P608" s="163">
        <f>P609+P614</f>
        <v>0</v>
      </c>
      <c r="Q608" s="162"/>
      <c r="R608" s="163">
        <f>R609+R614</f>
        <v>0</v>
      </c>
      <c r="S608" s="162"/>
      <c r="T608" s="164">
        <f>T609+T614</f>
        <v>0</v>
      </c>
      <c r="AR608" s="165" t="s">
        <v>169</v>
      </c>
      <c r="AT608" s="166" t="s">
        <v>77</v>
      </c>
      <c r="AU608" s="166" t="s">
        <v>78</v>
      </c>
      <c r="AY608" s="165" t="s">
        <v>135</v>
      </c>
      <c r="BK608" s="167">
        <f>BK609+BK614</f>
        <v>0</v>
      </c>
    </row>
    <row r="609" spans="1:65" s="12" customFormat="1" ht="22.9" customHeight="1">
      <c r="B609" s="154"/>
      <c r="C609" s="155"/>
      <c r="D609" s="156" t="s">
        <v>77</v>
      </c>
      <c r="E609" s="168" t="s">
        <v>894</v>
      </c>
      <c r="F609" s="168" t="s">
        <v>895</v>
      </c>
      <c r="G609" s="155"/>
      <c r="H609" s="155"/>
      <c r="I609" s="158"/>
      <c r="J609" s="169">
        <f>BK609</f>
        <v>0</v>
      </c>
      <c r="K609" s="155"/>
      <c r="L609" s="160"/>
      <c r="M609" s="161"/>
      <c r="N609" s="162"/>
      <c r="O609" s="162"/>
      <c r="P609" s="163">
        <f>SUM(P610:P613)</f>
        <v>0</v>
      </c>
      <c r="Q609" s="162"/>
      <c r="R609" s="163">
        <f>SUM(R610:R613)</f>
        <v>0</v>
      </c>
      <c r="S609" s="162"/>
      <c r="T609" s="164">
        <f>SUM(T610:T613)</f>
        <v>0</v>
      </c>
      <c r="AR609" s="165" t="s">
        <v>169</v>
      </c>
      <c r="AT609" s="166" t="s">
        <v>77</v>
      </c>
      <c r="AU609" s="166" t="s">
        <v>8</v>
      </c>
      <c r="AY609" s="165" t="s">
        <v>135</v>
      </c>
      <c r="BK609" s="167">
        <f>SUM(BK610:BK613)</f>
        <v>0</v>
      </c>
    </row>
    <row r="610" spans="1:65" s="2" customFormat="1" ht="14.45" customHeight="1">
      <c r="A610" s="35"/>
      <c r="B610" s="36"/>
      <c r="C610" s="170">
        <v>147</v>
      </c>
      <c r="D610" s="170" t="s">
        <v>137</v>
      </c>
      <c r="E610" s="171" t="s">
        <v>896</v>
      </c>
      <c r="F610" s="172" t="s">
        <v>895</v>
      </c>
      <c r="G610" s="173" t="s">
        <v>897</v>
      </c>
      <c r="H610" s="174">
        <v>1</v>
      </c>
      <c r="I610" s="175"/>
      <c r="J610" s="176">
        <f>ROUND(I610*H610,0)</f>
        <v>0</v>
      </c>
      <c r="K610" s="172" t="s">
        <v>141</v>
      </c>
      <c r="L610" s="40"/>
      <c r="M610" s="177" t="s">
        <v>21</v>
      </c>
      <c r="N610" s="178" t="s">
        <v>50</v>
      </c>
      <c r="O610" s="65"/>
      <c r="P610" s="179">
        <f>O610*H610</f>
        <v>0</v>
      </c>
      <c r="Q610" s="179">
        <v>0</v>
      </c>
      <c r="R610" s="179">
        <f>Q610*H610</f>
        <v>0</v>
      </c>
      <c r="S610" s="179">
        <v>0</v>
      </c>
      <c r="T610" s="180">
        <f>S610*H610</f>
        <v>0</v>
      </c>
      <c r="U610" s="35"/>
      <c r="V610" s="35"/>
      <c r="W610" s="35"/>
      <c r="X610" s="35"/>
      <c r="Y610" s="35"/>
      <c r="Z610" s="35"/>
      <c r="AA610" s="35"/>
      <c r="AB610" s="35"/>
      <c r="AC610" s="35"/>
      <c r="AD610" s="35"/>
      <c r="AE610" s="35"/>
      <c r="AR610" s="181" t="s">
        <v>898</v>
      </c>
      <c r="AT610" s="181" t="s">
        <v>137</v>
      </c>
      <c r="AU610" s="181" t="s">
        <v>143</v>
      </c>
      <c r="AY610" s="18" t="s">
        <v>135</v>
      </c>
      <c r="BE610" s="182">
        <f>IF(N610="základní",J610,0)</f>
        <v>0</v>
      </c>
      <c r="BF610" s="182">
        <f>IF(N610="snížená",J610,0)</f>
        <v>0</v>
      </c>
      <c r="BG610" s="182">
        <f>IF(N610="zákl. přenesená",J610,0)</f>
        <v>0</v>
      </c>
      <c r="BH610" s="182">
        <f>IF(N610="sníž. přenesená",J610,0)</f>
        <v>0</v>
      </c>
      <c r="BI610" s="182">
        <f>IF(N610="nulová",J610,0)</f>
        <v>0</v>
      </c>
      <c r="BJ610" s="18" t="s">
        <v>143</v>
      </c>
      <c r="BK610" s="182">
        <f>ROUND(I610*H610,0)</f>
        <v>0</v>
      </c>
      <c r="BL610" s="18" t="s">
        <v>898</v>
      </c>
      <c r="BM610" s="181" t="s">
        <v>899</v>
      </c>
    </row>
    <row r="611" spans="1:65" s="13" customFormat="1" ht="22.5">
      <c r="B611" s="188"/>
      <c r="C611" s="189"/>
      <c r="D611" s="183" t="s">
        <v>147</v>
      </c>
      <c r="E611" s="190" t="s">
        <v>21</v>
      </c>
      <c r="F611" s="191" t="s">
        <v>900</v>
      </c>
      <c r="G611" s="189"/>
      <c r="H611" s="190" t="s">
        <v>21</v>
      </c>
      <c r="I611" s="192"/>
      <c r="J611" s="189"/>
      <c r="K611" s="189"/>
      <c r="L611" s="193"/>
      <c r="M611" s="194"/>
      <c r="N611" s="195"/>
      <c r="O611" s="195"/>
      <c r="P611" s="195"/>
      <c r="Q611" s="195"/>
      <c r="R611" s="195"/>
      <c r="S611" s="195"/>
      <c r="T611" s="196"/>
      <c r="AT611" s="197" t="s">
        <v>147</v>
      </c>
      <c r="AU611" s="197" t="s">
        <v>143</v>
      </c>
      <c r="AV611" s="13" t="s">
        <v>8</v>
      </c>
      <c r="AW611" s="13" t="s">
        <v>38</v>
      </c>
      <c r="AX611" s="13" t="s">
        <v>78</v>
      </c>
      <c r="AY611" s="197" t="s">
        <v>135</v>
      </c>
    </row>
    <row r="612" spans="1:65" s="14" customFormat="1">
      <c r="B612" s="198"/>
      <c r="C612" s="199"/>
      <c r="D612" s="183" t="s">
        <v>147</v>
      </c>
      <c r="E612" s="200" t="s">
        <v>21</v>
      </c>
      <c r="F612" s="201" t="s">
        <v>8</v>
      </c>
      <c r="G612" s="199"/>
      <c r="H612" s="202">
        <v>1</v>
      </c>
      <c r="I612" s="203"/>
      <c r="J612" s="199"/>
      <c r="K612" s="199"/>
      <c r="L612" s="204"/>
      <c r="M612" s="205"/>
      <c r="N612" s="206"/>
      <c r="O612" s="206"/>
      <c r="P612" s="206"/>
      <c r="Q612" s="206"/>
      <c r="R612" s="206"/>
      <c r="S612" s="206"/>
      <c r="T612" s="207"/>
      <c r="AT612" s="208" t="s">
        <v>147</v>
      </c>
      <c r="AU612" s="208" t="s">
        <v>143</v>
      </c>
      <c r="AV612" s="14" t="s">
        <v>143</v>
      </c>
      <c r="AW612" s="14" t="s">
        <v>38</v>
      </c>
      <c r="AX612" s="14" t="s">
        <v>78</v>
      </c>
      <c r="AY612" s="208" t="s">
        <v>135</v>
      </c>
    </row>
    <row r="613" spans="1:65" s="15" customFormat="1">
      <c r="B613" s="209"/>
      <c r="C613" s="210"/>
      <c r="D613" s="183" t="s">
        <v>147</v>
      </c>
      <c r="E613" s="211" t="s">
        <v>21</v>
      </c>
      <c r="F613" s="212" t="s">
        <v>151</v>
      </c>
      <c r="G613" s="210"/>
      <c r="H613" s="213">
        <v>1</v>
      </c>
      <c r="I613" s="214"/>
      <c r="J613" s="210"/>
      <c r="K613" s="210"/>
      <c r="L613" s="215"/>
      <c r="M613" s="216"/>
      <c r="N613" s="217"/>
      <c r="O613" s="217"/>
      <c r="P613" s="217"/>
      <c r="Q613" s="217"/>
      <c r="R613" s="217"/>
      <c r="S613" s="217"/>
      <c r="T613" s="218"/>
      <c r="AT613" s="219" t="s">
        <v>147</v>
      </c>
      <c r="AU613" s="219" t="s">
        <v>143</v>
      </c>
      <c r="AV613" s="15" t="s">
        <v>142</v>
      </c>
      <c r="AW613" s="15" t="s">
        <v>38</v>
      </c>
      <c r="AX613" s="15" t="s">
        <v>8</v>
      </c>
      <c r="AY613" s="219" t="s">
        <v>135</v>
      </c>
    </row>
    <row r="614" spans="1:65" s="12" customFormat="1" ht="22.9" customHeight="1">
      <c r="B614" s="154"/>
      <c r="C614" s="155"/>
      <c r="D614" s="156" t="s">
        <v>77</v>
      </c>
      <c r="E614" s="168" t="s">
        <v>901</v>
      </c>
      <c r="F614" s="168" t="s">
        <v>902</v>
      </c>
      <c r="G614" s="155"/>
      <c r="H614" s="155"/>
      <c r="I614" s="158"/>
      <c r="J614" s="169">
        <f>BK614</f>
        <v>0</v>
      </c>
      <c r="K614" s="155"/>
      <c r="L614" s="160"/>
      <c r="M614" s="161"/>
      <c r="N614" s="162"/>
      <c r="O614" s="162"/>
      <c r="P614" s="163">
        <f>SUM(P615:P622)</f>
        <v>0</v>
      </c>
      <c r="Q614" s="162"/>
      <c r="R614" s="163">
        <f>SUM(R615:R622)</f>
        <v>0</v>
      </c>
      <c r="S614" s="162"/>
      <c r="T614" s="164">
        <f>SUM(T615:T622)</f>
        <v>0</v>
      </c>
      <c r="AR614" s="165" t="s">
        <v>169</v>
      </c>
      <c r="AT614" s="166" t="s">
        <v>77</v>
      </c>
      <c r="AU614" s="166" t="s">
        <v>8</v>
      </c>
      <c r="AY614" s="165" t="s">
        <v>135</v>
      </c>
      <c r="BK614" s="167">
        <f>SUM(BK615:BK622)</f>
        <v>0</v>
      </c>
    </row>
    <row r="615" spans="1:65" s="2" customFormat="1" ht="14.45" customHeight="1">
      <c r="A615" s="35"/>
      <c r="B615" s="36"/>
      <c r="C615" s="170">
        <v>148</v>
      </c>
      <c r="D615" s="170" t="s">
        <v>137</v>
      </c>
      <c r="E615" s="171" t="s">
        <v>903</v>
      </c>
      <c r="F615" s="172" t="s">
        <v>904</v>
      </c>
      <c r="G615" s="173" t="s">
        <v>897</v>
      </c>
      <c r="H615" s="174">
        <v>1</v>
      </c>
      <c r="I615" s="175"/>
      <c r="J615" s="176">
        <f>ROUND(I615*H615,0)</f>
        <v>0</v>
      </c>
      <c r="K615" s="172" t="s">
        <v>141</v>
      </c>
      <c r="L615" s="40"/>
      <c r="M615" s="177" t="s">
        <v>21</v>
      </c>
      <c r="N615" s="178" t="s">
        <v>50</v>
      </c>
      <c r="O615" s="65"/>
      <c r="P615" s="179">
        <f>O615*H615</f>
        <v>0</v>
      </c>
      <c r="Q615" s="179">
        <v>0</v>
      </c>
      <c r="R615" s="179">
        <f>Q615*H615</f>
        <v>0</v>
      </c>
      <c r="S615" s="179">
        <v>0</v>
      </c>
      <c r="T615" s="180">
        <f>S615*H615</f>
        <v>0</v>
      </c>
      <c r="U615" s="35"/>
      <c r="V615" s="35"/>
      <c r="W615" s="35"/>
      <c r="X615" s="35"/>
      <c r="Y615" s="35"/>
      <c r="Z615" s="35"/>
      <c r="AA615" s="35"/>
      <c r="AB615" s="35"/>
      <c r="AC615" s="35"/>
      <c r="AD615" s="35"/>
      <c r="AE615" s="35"/>
      <c r="AR615" s="181" t="s">
        <v>898</v>
      </c>
      <c r="AT615" s="181" t="s">
        <v>137</v>
      </c>
      <c r="AU615" s="181" t="s">
        <v>143</v>
      </c>
      <c r="AY615" s="18" t="s">
        <v>135</v>
      </c>
      <c r="BE615" s="182">
        <f>IF(N615="základní",J615,0)</f>
        <v>0</v>
      </c>
      <c r="BF615" s="182">
        <f>IF(N615="snížená",J615,0)</f>
        <v>0</v>
      </c>
      <c r="BG615" s="182">
        <f>IF(N615="zákl. přenesená",J615,0)</f>
        <v>0</v>
      </c>
      <c r="BH615" s="182">
        <f>IF(N615="sníž. přenesená",J615,0)</f>
        <v>0</v>
      </c>
      <c r="BI615" s="182">
        <f>IF(N615="nulová",J615,0)</f>
        <v>0</v>
      </c>
      <c r="BJ615" s="18" t="s">
        <v>143</v>
      </c>
      <c r="BK615" s="182">
        <f>ROUND(I615*H615,0)</f>
        <v>0</v>
      </c>
      <c r="BL615" s="18" t="s">
        <v>898</v>
      </c>
      <c r="BM615" s="181" t="s">
        <v>905</v>
      </c>
    </row>
    <row r="616" spans="1:65" s="13" customFormat="1" ht="22.5">
      <c r="B616" s="188"/>
      <c r="C616" s="189"/>
      <c r="D616" s="183" t="s">
        <v>147</v>
      </c>
      <c r="E616" s="190" t="s">
        <v>21</v>
      </c>
      <c r="F616" s="191" t="s">
        <v>906</v>
      </c>
      <c r="G616" s="189"/>
      <c r="H616" s="190" t="s">
        <v>21</v>
      </c>
      <c r="I616" s="192"/>
      <c r="J616" s="189"/>
      <c r="K616" s="189"/>
      <c r="L616" s="193"/>
      <c r="M616" s="194"/>
      <c r="N616" s="195"/>
      <c r="O616" s="195"/>
      <c r="P616" s="195"/>
      <c r="Q616" s="195"/>
      <c r="R616" s="195"/>
      <c r="S616" s="195"/>
      <c r="T616" s="196"/>
      <c r="AT616" s="197" t="s">
        <v>147</v>
      </c>
      <c r="AU616" s="197" t="s">
        <v>143</v>
      </c>
      <c r="AV616" s="13" t="s">
        <v>8</v>
      </c>
      <c r="AW616" s="13" t="s">
        <v>38</v>
      </c>
      <c r="AX616" s="13" t="s">
        <v>78</v>
      </c>
      <c r="AY616" s="197" t="s">
        <v>135</v>
      </c>
    </row>
    <row r="617" spans="1:65" s="14" customFormat="1">
      <c r="B617" s="198"/>
      <c r="C617" s="199"/>
      <c r="D617" s="183" t="s">
        <v>147</v>
      </c>
      <c r="E617" s="200" t="s">
        <v>21</v>
      </c>
      <c r="F617" s="201" t="s">
        <v>8</v>
      </c>
      <c r="G617" s="199"/>
      <c r="H617" s="202">
        <v>1</v>
      </c>
      <c r="I617" s="203"/>
      <c r="J617" s="199"/>
      <c r="K617" s="199"/>
      <c r="L617" s="204"/>
      <c r="M617" s="205"/>
      <c r="N617" s="206"/>
      <c r="O617" s="206"/>
      <c r="P617" s="206"/>
      <c r="Q617" s="206"/>
      <c r="R617" s="206"/>
      <c r="S617" s="206"/>
      <c r="T617" s="207"/>
      <c r="AT617" s="208" t="s">
        <v>147</v>
      </c>
      <c r="AU617" s="208" t="s">
        <v>143</v>
      </c>
      <c r="AV617" s="14" t="s">
        <v>143</v>
      </c>
      <c r="AW617" s="14" t="s">
        <v>38</v>
      </c>
      <c r="AX617" s="14" t="s">
        <v>78</v>
      </c>
      <c r="AY617" s="208" t="s">
        <v>135</v>
      </c>
    </row>
    <row r="618" spans="1:65" s="15" customFormat="1">
      <c r="B618" s="209"/>
      <c r="C618" s="210"/>
      <c r="D618" s="183" t="s">
        <v>147</v>
      </c>
      <c r="E618" s="211" t="s">
        <v>21</v>
      </c>
      <c r="F618" s="212" t="s">
        <v>151</v>
      </c>
      <c r="G618" s="210"/>
      <c r="H618" s="213">
        <v>1</v>
      </c>
      <c r="I618" s="214"/>
      <c r="J618" s="210"/>
      <c r="K618" s="210"/>
      <c r="L618" s="215"/>
      <c r="M618" s="216"/>
      <c r="N618" s="217"/>
      <c r="O618" s="217"/>
      <c r="P618" s="217"/>
      <c r="Q618" s="217"/>
      <c r="R618" s="217"/>
      <c r="S618" s="217"/>
      <c r="T618" s="218"/>
      <c r="AT618" s="219" t="s">
        <v>147</v>
      </c>
      <c r="AU618" s="219" t="s">
        <v>143</v>
      </c>
      <c r="AV618" s="15" t="s">
        <v>142</v>
      </c>
      <c r="AW618" s="15" t="s">
        <v>38</v>
      </c>
      <c r="AX618" s="15" t="s">
        <v>8</v>
      </c>
      <c r="AY618" s="219" t="s">
        <v>135</v>
      </c>
    </row>
    <row r="619" spans="1:65" s="2" customFormat="1" ht="14.45" customHeight="1">
      <c r="A619" s="35"/>
      <c r="B619" s="36"/>
      <c r="C619" s="170">
        <v>149</v>
      </c>
      <c r="D619" s="170" t="s">
        <v>137</v>
      </c>
      <c r="E619" s="171" t="s">
        <v>907</v>
      </c>
      <c r="F619" s="172" t="s">
        <v>908</v>
      </c>
      <c r="G619" s="173" t="s">
        <v>897</v>
      </c>
      <c r="H619" s="174">
        <v>1</v>
      </c>
      <c r="I619" s="175"/>
      <c r="J619" s="176">
        <f>ROUND(I619*H619,0)</f>
        <v>0</v>
      </c>
      <c r="K619" s="172" t="s">
        <v>141</v>
      </c>
      <c r="L619" s="40"/>
      <c r="M619" s="177" t="s">
        <v>21</v>
      </c>
      <c r="N619" s="178" t="s">
        <v>50</v>
      </c>
      <c r="O619" s="65"/>
      <c r="P619" s="179">
        <f>O619*H619</f>
        <v>0</v>
      </c>
      <c r="Q619" s="179">
        <v>0</v>
      </c>
      <c r="R619" s="179">
        <f>Q619*H619</f>
        <v>0</v>
      </c>
      <c r="S619" s="179">
        <v>0</v>
      </c>
      <c r="T619" s="180">
        <f>S619*H619</f>
        <v>0</v>
      </c>
      <c r="U619" s="35"/>
      <c r="V619" s="35"/>
      <c r="W619" s="35"/>
      <c r="X619" s="35"/>
      <c r="Y619" s="35"/>
      <c r="Z619" s="35"/>
      <c r="AA619" s="35"/>
      <c r="AB619" s="35"/>
      <c r="AC619" s="35"/>
      <c r="AD619" s="35"/>
      <c r="AE619" s="35"/>
      <c r="AR619" s="181" t="s">
        <v>898</v>
      </c>
      <c r="AT619" s="181" t="s">
        <v>137</v>
      </c>
      <c r="AU619" s="181" t="s">
        <v>143</v>
      </c>
      <c r="AY619" s="18" t="s">
        <v>135</v>
      </c>
      <c r="BE619" s="182">
        <f>IF(N619="základní",J619,0)</f>
        <v>0</v>
      </c>
      <c r="BF619" s="182">
        <f>IF(N619="snížená",J619,0)</f>
        <v>0</v>
      </c>
      <c r="BG619" s="182">
        <f>IF(N619="zákl. přenesená",J619,0)</f>
        <v>0</v>
      </c>
      <c r="BH619" s="182">
        <f>IF(N619="sníž. přenesená",J619,0)</f>
        <v>0</v>
      </c>
      <c r="BI619" s="182">
        <f>IF(N619="nulová",J619,0)</f>
        <v>0</v>
      </c>
      <c r="BJ619" s="18" t="s">
        <v>143</v>
      </c>
      <c r="BK619" s="182">
        <f>ROUND(I619*H619,0)</f>
        <v>0</v>
      </c>
      <c r="BL619" s="18" t="s">
        <v>898</v>
      </c>
      <c r="BM619" s="181" t="s">
        <v>909</v>
      </c>
    </row>
    <row r="620" spans="1:65" s="13" customFormat="1" ht="33.75">
      <c r="B620" s="188"/>
      <c r="C620" s="189"/>
      <c r="D620" s="183" t="s">
        <v>147</v>
      </c>
      <c r="E620" s="190" t="s">
        <v>21</v>
      </c>
      <c r="F620" s="191" t="s">
        <v>910</v>
      </c>
      <c r="G620" s="189"/>
      <c r="H620" s="190" t="s">
        <v>21</v>
      </c>
      <c r="I620" s="192"/>
      <c r="J620" s="189"/>
      <c r="K620" s="189"/>
      <c r="L620" s="193"/>
      <c r="M620" s="194"/>
      <c r="N620" s="195"/>
      <c r="O620" s="195"/>
      <c r="P620" s="195"/>
      <c r="Q620" s="195"/>
      <c r="R620" s="195"/>
      <c r="S620" s="195"/>
      <c r="T620" s="196"/>
      <c r="AT620" s="197" t="s">
        <v>147</v>
      </c>
      <c r="AU620" s="197" t="s">
        <v>143</v>
      </c>
      <c r="AV620" s="13" t="s">
        <v>8</v>
      </c>
      <c r="AW620" s="13" t="s">
        <v>38</v>
      </c>
      <c r="AX620" s="13" t="s">
        <v>78</v>
      </c>
      <c r="AY620" s="197" t="s">
        <v>135</v>
      </c>
    </row>
    <row r="621" spans="1:65" s="14" customFormat="1">
      <c r="B621" s="198"/>
      <c r="C621" s="199"/>
      <c r="D621" s="183" t="s">
        <v>147</v>
      </c>
      <c r="E621" s="200" t="s">
        <v>21</v>
      </c>
      <c r="F621" s="201" t="s">
        <v>8</v>
      </c>
      <c r="G621" s="199"/>
      <c r="H621" s="202">
        <v>1</v>
      </c>
      <c r="I621" s="203"/>
      <c r="J621" s="199"/>
      <c r="K621" s="199"/>
      <c r="L621" s="204"/>
      <c r="M621" s="205"/>
      <c r="N621" s="206"/>
      <c r="O621" s="206"/>
      <c r="P621" s="206"/>
      <c r="Q621" s="206"/>
      <c r="R621" s="206"/>
      <c r="S621" s="206"/>
      <c r="T621" s="207"/>
      <c r="AT621" s="208" t="s">
        <v>147</v>
      </c>
      <c r="AU621" s="208" t="s">
        <v>143</v>
      </c>
      <c r="AV621" s="14" t="s">
        <v>143</v>
      </c>
      <c r="AW621" s="14" t="s">
        <v>38</v>
      </c>
      <c r="AX621" s="14" t="s">
        <v>78</v>
      </c>
      <c r="AY621" s="208" t="s">
        <v>135</v>
      </c>
    </row>
    <row r="622" spans="1:65" s="15" customFormat="1">
      <c r="B622" s="209"/>
      <c r="C622" s="210"/>
      <c r="D622" s="183" t="s">
        <v>147</v>
      </c>
      <c r="E622" s="211" t="s">
        <v>21</v>
      </c>
      <c r="F622" s="212" t="s">
        <v>151</v>
      </c>
      <c r="G622" s="210"/>
      <c r="H622" s="213">
        <v>1</v>
      </c>
      <c r="I622" s="214"/>
      <c r="J622" s="210"/>
      <c r="K622" s="210"/>
      <c r="L622" s="215"/>
      <c r="M622" s="230"/>
      <c r="N622" s="231"/>
      <c r="O622" s="231"/>
      <c r="P622" s="231"/>
      <c r="Q622" s="231"/>
      <c r="R622" s="231"/>
      <c r="S622" s="231"/>
      <c r="T622" s="232"/>
      <c r="AT622" s="219" t="s">
        <v>147</v>
      </c>
      <c r="AU622" s="219" t="s">
        <v>143</v>
      </c>
      <c r="AV622" s="15" t="s">
        <v>142</v>
      </c>
      <c r="AW622" s="15" t="s">
        <v>38</v>
      </c>
      <c r="AX622" s="15" t="s">
        <v>8</v>
      </c>
      <c r="AY622" s="219" t="s">
        <v>135</v>
      </c>
    </row>
    <row r="623" spans="1:65" s="2" customFormat="1" ht="6.95" customHeight="1">
      <c r="A623" s="35"/>
      <c r="B623" s="48"/>
      <c r="C623" s="49"/>
      <c r="D623" s="49"/>
      <c r="E623" s="49"/>
      <c r="F623" s="49"/>
      <c r="G623" s="49"/>
      <c r="H623" s="49"/>
      <c r="I623" s="49"/>
      <c r="J623" s="49"/>
      <c r="K623" s="49"/>
      <c r="L623" s="40"/>
      <c r="M623" s="35"/>
      <c r="O623" s="35"/>
      <c r="P623" s="35"/>
      <c r="Q623" s="35"/>
      <c r="R623" s="35"/>
      <c r="S623" s="35"/>
      <c r="T623" s="35"/>
      <c r="U623" s="35"/>
      <c r="V623" s="35"/>
      <c r="W623" s="35"/>
      <c r="X623" s="35"/>
      <c r="Y623" s="35"/>
      <c r="Z623" s="35"/>
      <c r="AA623" s="35"/>
      <c r="AB623" s="35"/>
      <c r="AC623" s="35"/>
      <c r="AD623" s="35"/>
      <c r="AE623" s="35"/>
    </row>
  </sheetData>
  <sheetProtection password="C7F1" sheet="1" objects="1" scenarios="1" formatColumns="0" formatRows="0" autoFilter="0"/>
  <autoFilter ref="C104:K622"/>
  <mergeCells count="9">
    <mergeCell ref="E50:H50"/>
    <mergeCell ref="E95:H95"/>
    <mergeCell ref="E97:H9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8"/>
  <sheetViews>
    <sheetView showGridLines="0" zoomScale="110" zoomScaleNormal="110" workbookViewId="0"/>
  </sheetViews>
  <sheetFormatPr defaultRowHeight="11.25"/>
  <cols>
    <col min="1" max="1" width="8.33203125" style="233" customWidth="1"/>
    <col min="2" max="2" width="1.6640625" style="233" customWidth="1"/>
    <col min="3" max="4" width="5" style="233" customWidth="1"/>
    <col min="5" max="5" width="11.6640625" style="233" customWidth="1"/>
    <col min="6" max="6" width="9.1640625" style="233" customWidth="1"/>
    <col min="7" max="7" width="5" style="233" customWidth="1"/>
    <col min="8" max="8" width="77.83203125" style="233" customWidth="1"/>
    <col min="9" max="10" width="20" style="233" customWidth="1"/>
    <col min="11" max="11" width="1.6640625" style="233" customWidth="1"/>
  </cols>
  <sheetData>
    <row r="1" spans="2:11" s="1" customFormat="1" ht="37.5" customHeight="1"/>
    <row r="2" spans="2:11" s="1" customFormat="1" ht="7.5" customHeight="1">
      <c r="B2" s="234"/>
      <c r="C2" s="235"/>
      <c r="D2" s="235"/>
      <c r="E2" s="235"/>
      <c r="F2" s="235"/>
      <c r="G2" s="235"/>
      <c r="H2" s="235"/>
      <c r="I2" s="235"/>
      <c r="J2" s="235"/>
      <c r="K2" s="236"/>
    </row>
    <row r="3" spans="2:11" s="16" customFormat="1" ht="45" customHeight="1">
      <c r="B3" s="237"/>
      <c r="C3" s="366" t="s">
        <v>911</v>
      </c>
      <c r="D3" s="366"/>
      <c r="E3" s="366"/>
      <c r="F3" s="366"/>
      <c r="G3" s="366"/>
      <c r="H3" s="366"/>
      <c r="I3" s="366"/>
      <c r="J3" s="366"/>
      <c r="K3" s="238"/>
    </row>
    <row r="4" spans="2:11" s="1" customFormat="1" ht="25.5" customHeight="1">
      <c r="B4" s="239"/>
      <c r="C4" s="371" t="s">
        <v>912</v>
      </c>
      <c r="D4" s="371"/>
      <c r="E4" s="371"/>
      <c r="F4" s="371"/>
      <c r="G4" s="371"/>
      <c r="H4" s="371"/>
      <c r="I4" s="371"/>
      <c r="J4" s="371"/>
      <c r="K4" s="240"/>
    </row>
    <row r="5" spans="2:11" s="1" customFormat="1" ht="5.25" customHeight="1">
      <c r="B5" s="239"/>
      <c r="C5" s="241"/>
      <c r="D5" s="241"/>
      <c r="E5" s="241"/>
      <c r="F5" s="241"/>
      <c r="G5" s="241"/>
      <c r="H5" s="241"/>
      <c r="I5" s="241"/>
      <c r="J5" s="241"/>
      <c r="K5" s="240"/>
    </row>
    <row r="6" spans="2:11" s="1" customFormat="1" ht="15" customHeight="1">
      <c r="B6" s="239"/>
      <c r="C6" s="370" t="s">
        <v>913</v>
      </c>
      <c r="D6" s="370"/>
      <c r="E6" s="370"/>
      <c r="F6" s="370"/>
      <c r="G6" s="370"/>
      <c r="H6" s="370"/>
      <c r="I6" s="370"/>
      <c r="J6" s="370"/>
      <c r="K6" s="240"/>
    </row>
    <row r="7" spans="2:11" s="1" customFormat="1" ht="15" customHeight="1">
      <c r="B7" s="243"/>
      <c r="C7" s="370" t="s">
        <v>914</v>
      </c>
      <c r="D7" s="370"/>
      <c r="E7" s="370"/>
      <c r="F7" s="370"/>
      <c r="G7" s="370"/>
      <c r="H7" s="370"/>
      <c r="I7" s="370"/>
      <c r="J7" s="370"/>
      <c r="K7" s="240"/>
    </row>
    <row r="8" spans="2:11" s="1" customFormat="1" ht="12.75" customHeight="1">
      <c r="B8" s="243"/>
      <c r="C8" s="242"/>
      <c r="D8" s="242"/>
      <c r="E8" s="242"/>
      <c r="F8" s="242"/>
      <c r="G8" s="242"/>
      <c r="H8" s="242"/>
      <c r="I8" s="242"/>
      <c r="J8" s="242"/>
      <c r="K8" s="240"/>
    </row>
    <row r="9" spans="2:11" s="1" customFormat="1" ht="15" customHeight="1">
      <c r="B9" s="243"/>
      <c r="C9" s="370" t="s">
        <v>915</v>
      </c>
      <c r="D9" s="370"/>
      <c r="E9" s="370"/>
      <c r="F9" s="370"/>
      <c r="G9" s="370"/>
      <c r="H9" s="370"/>
      <c r="I9" s="370"/>
      <c r="J9" s="370"/>
      <c r="K9" s="240"/>
    </row>
    <row r="10" spans="2:11" s="1" customFormat="1" ht="15" customHeight="1">
      <c r="B10" s="243"/>
      <c r="C10" s="242"/>
      <c r="D10" s="370" t="s">
        <v>916</v>
      </c>
      <c r="E10" s="370"/>
      <c r="F10" s="370"/>
      <c r="G10" s="370"/>
      <c r="H10" s="370"/>
      <c r="I10" s="370"/>
      <c r="J10" s="370"/>
      <c r="K10" s="240"/>
    </row>
    <row r="11" spans="2:11" s="1" customFormat="1" ht="15" customHeight="1">
      <c r="B11" s="243"/>
      <c r="C11" s="244"/>
      <c r="D11" s="370" t="s">
        <v>917</v>
      </c>
      <c r="E11" s="370"/>
      <c r="F11" s="370"/>
      <c r="G11" s="370"/>
      <c r="H11" s="370"/>
      <c r="I11" s="370"/>
      <c r="J11" s="370"/>
      <c r="K11" s="240"/>
    </row>
    <row r="12" spans="2:11" s="1" customFormat="1" ht="15" customHeight="1">
      <c r="B12" s="243"/>
      <c r="C12" s="244"/>
      <c r="D12" s="242"/>
      <c r="E12" s="242"/>
      <c r="F12" s="242"/>
      <c r="G12" s="242"/>
      <c r="H12" s="242"/>
      <c r="I12" s="242"/>
      <c r="J12" s="242"/>
      <c r="K12" s="240"/>
    </row>
    <row r="13" spans="2:11" s="1" customFormat="1" ht="15" customHeight="1">
      <c r="B13" s="243"/>
      <c r="C13" s="244"/>
      <c r="D13" s="245" t="s">
        <v>918</v>
      </c>
      <c r="E13" s="242"/>
      <c r="F13" s="242"/>
      <c r="G13" s="242"/>
      <c r="H13" s="242"/>
      <c r="I13" s="242"/>
      <c r="J13" s="242"/>
      <c r="K13" s="240"/>
    </row>
    <row r="14" spans="2:11" s="1" customFormat="1" ht="12.75" customHeight="1">
      <c r="B14" s="243"/>
      <c r="C14" s="244"/>
      <c r="D14" s="244"/>
      <c r="E14" s="244"/>
      <c r="F14" s="244"/>
      <c r="G14" s="244"/>
      <c r="H14" s="244"/>
      <c r="I14" s="244"/>
      <c r="J14" s="244"/>
      <c r="K14" s="240"/>
    </row>
    <row r="15" spans="2:11" s="1" customFormat="1" ht="15" customHeight="1">
      <c r="B15" s="243"/>
      <c r="C15" s="244"/>
      <c r="D15" s="370" t="s">
        <v>919</v>
      </c>
      <c r="E15" s="370"/>
      <c r="F15" s="370"/>
      <c r="G15" s="370"/>
      <c r="H15" s="370"/>
      <c r="I15" s="370"/>
      <c r="J15" s="370"/>
      <c r="K15" s="240"/>
    </row>
    <row r="16" spans="2:11" s="1" customFormat="1" ht="15" customHeight="1">
      <c r="B16" s="243"/>
      <c r="C16" s="244"/>
      <c r="D16" s="370" t="s">
        <v>920</v>
      </c>
      <c r="E16" s="370"/>
      <c r="F16" s="370"/>
      <c r="G16" s="370"/>
      <c r="H16" s="370"/>
      <c r="I16" s="370"/>
      <c r="J16" s="370"/>
      <c r="K16" s="240"/>
    </row>
    <row r="17" spans="2:11" s="1" customFormat="1" ht="15" customHeight="1">
      <c r="B17" s="243"/>
      <c r="C17" s="244"/>
      <c r="D17" s="370" t="s">
        <v>921</v>
      </c>
      <c r="E17" s="370"/>
      <c r="F17" s="370"/>
      <c r="G17" s="370"/>
      <c r="H17" s="370"/>
      <c r="I17" s="370"/>
      <c r="J17" s="370"/>
      <c r="K17" s="240"/>
    </row>
    <row r="18" spans="2:11" s="1" customFormat="1" ht="15" customHeight="1">
      <c r="B18" s="243"/>
      <c r="C18" s="244"/>
      <c r="D18" s="244"/>
      <c r="E18" s="246" t="s">
        <v>85</v>
      </c>
      <c r="F18" s="370" t="s">
        <v>922</v>
      </c>
      <c r="G18" s="370"/>
      <c r="H18" s="370"/>
      <c r="I18" s="370"/>
      <c r="J18" s="370"/>
      <c r="K18" s="240"/>
    </row>
    <row r="19" spans="2:11" s="1" customFormat="1" ht="15" customHeight="1">
      <c r="B19" s="243"/>
      <c r="C19" s="244"/>
      <c r="D19" s="244"/>
      <c r="E19" s="246" t="s">
        <v>923</v>
      </c>
      <c r="F19" s="370" t="s">
        <v>924</v>
      </c>
      <c r="G19" s="370"/>
      <c r="H19" s="370"/>
      <c r="I19" s="370"/>
      <c r="J19" s="370"/>
      <c r="K19" s="240"/>
    </row>
    <row r="20" spans="2:11" s="1" customFormat="1" ht="15" customHeight="1">
      <c r="B20" s="243"/>
      <c r="C20" s="244"/>
      <c r="D20" s="244"/>
      <c r="E20" s="246" t="s">
        <v>925</v>
      </c>
      <c r="F20" s="370" t="s">
        <v>926</v>
      </c>
      <c r="G20" s="370"/>
      <c r="H20" s="370"/>
      <c r="I20" s="370"/>
      <c r="J20" s="370"/>
      <c r="K20" s="240"/>
    </row>
    <row r="21" spans="2:11" s="1" customFormat="1" ht="15" customHeight="1">
      <c r="B21" s="243"/>
      <c r="C21" s="244"/>
      <c r="D21" s="244"/>
      <c r="E21" s="246" t="s">
        <v>927</v>
      </c>
      <c r="F21" s="370" t="s">
        <v>928</v>
      </c>
      <c r="G21" s="370"/>
      <c r="H21" s="370"/>
      <c r="I21" s="370"/>
      <c r="J21" s="370"/>
      <c r="K21" s="240"/>
    </row>
    <row r="22" spans="2:11" s="1" customFormat="1" ht="15" customHeight="1">
      <c r="B22" s="243"/>
      <c r="C22" s="244"/>
      <c r="D22" s="244"/>
      <c r="E22" s="246" t="s">
        <v>929</v>
      </c>
      <c r="F22" s="370" t="s">
        <v>930</v>
      </c>
      <c r="G22" s="370"/>
      <c r="H22" s="370"/>
      <c r="I22" s="370"/>
      <c r="J22" s="370"/>
      <c r="K22" s="240"/>
    </row>
    <row r="23" spans="2:11" s="1" customFormat="1" ht="15" customHeight="1">
      <c r="B23" s="243"/>
      <c r="C23" s="244"/>
      <c r="D23" s="244"/>
      <c r="E23" s="246" t="s">
        <v>931</v>
      </c>
      <c r="F23" s="370" t="s">
        <v>932</v>
      </c>
      <c r="G23" s="370"/>
      <c r="H23" s="370"/>
      <c r="I23" s="370"/>
      <c r="J23" s="370"/>
      <c r="K23" s="240"/>
    </row>
    <row r="24" spans="2:11" s="1" customFormat="1" ht="12.75" customHeight="1">
      <c r="B24" s="243"/>
      <c r="C24" s="244"/>
      <c r="D24" s="244"/>
      <c r="E24" s="244"/>
      <c r="F24" s="244"/>
      <c r="G24" s="244"/>
      <c r="H24" s="244"/>
      <c r="I24" s="244"/>
      <c r="J24" s="244"/>
      <c r="K24" s="240"/>
    </row>
    <row r="25" spans="2:11" s="1" customFormat="1" ht="15" customHeight="1">
      <c r="B25" s="243"/>
      <c r="C25" s="370" t="s">
        <v>933</v>
      </c>
      <c r="D25" s="370"/>
      <c r="E25" s="370"/>
      <c r="F25" s="370"/>
      <c r="G25" s="370"/>
      <c r="H25" s="370"/>
      <c r="I25" s="370"/>
      <c r="J25" s="370"/>
      <c r="K25" s="240"/>
    </row>
    <row r="26" spans="2:11" s="1" customFormat="1" ht="15" customHeight="1">
      <c r="B26" s="243"/>
      <c r="C26" s="370" t="s">
        <v>934</v>
      </c>
      <c r="D26" s="370"/>
      <c r="E26" s="370"/>
      <c r="F26" s="370"/>
      <c r="G26" s="370"/>
      <c r="H26" s="370"/>
      <c r="I26" s="370"/>
      <c r="J26" s="370"/>
      <c r="K26" s="240"/>
    </row>
    <row r="27" spans="2:11" s="1" customFormat="1" ht="15" customHeight="1">
      <c r="B27" s="243"/>
      <c r="C27" s="242"/>
      <c r="D27" s="370" t="s">
        <v>935</v>
      </c>
      <c r="E27" s="370"/>
      <c r="F27" s="370"/>
      <c r="G27" s="370"/>
      <c r="H27" s="370"/>
      <c r="I27" s="370"/>
      <c r="J27" s="370"/>
      <c r="K27" s="240"/>
    </row>
    <row r="28" spans="2:11" s="1" customFormat="1" ht="15" customHeight="1">
      <c r="B28" s="243"/>
      <c r="C28" s="244"/>
      <c r="D28" s="370" t="s">
        <v>936</v>
      </c>
      <c r="E28" s="370"/>
      <c r="F28" s="370"/>
      <c r="G28" s="370"/>
      <c r="H28" s="370"/>
      <c r="I28" s="370"/>
      <c r="J28" s="370"/>
      <c r="K28" s="240"/>
    </row>
    <row r="29" spans="2:11" s="1" customFormat="1" ht="12.75" customHeight="1">
      <c r="B29" s="243"/>
      <c r="C29" s="244"/>
      <c r="D29" s="244"/>
      <c r="E29" s="244"/>
      <c r="F29" s="244"/>
      <c r="G29" s="244"/>
      <c r="H29" s="244"/>
      <c r="I29" s="244"/>
      <c r="J29" s="244"/>
      <c r="K29" s="240"/>
    </row>
    <row r="30" spans="2:11" s="1" customFormat="1" ht="15" customHeight="1">
      <c r="B30" s="243"/>
      <c r="C30" s="244"/>
      <c r="D30" s="370" t="s">
        <v>937</v>
      </c>
      <c r="E30" s="370"/>
      <c r="F30" s="370"/>
      <c r="G30" s="370"/>
      <c r="H30" s="370"/>
      <c r="I30" s="370"/>
      <c r="J30" s="370"/>
      <c r="K30" s="240"/>
    </row>
    <row r="31" spans="2:11" s="1" customFormat="1" ht="15" customHeight="1">
      <c r="B31" s="243"/>
      <c r="C31" s="244"/>
      <c r="D31" s="370" t="s">
        <v>938</v>
      </c>
      <c r="E31" s="370"/>
      <c r="F31" s="370"/>
      <c r="G31" s="370"/>
      <c r="H31" s="370"/>
      <c r="I31" s="370"/>
      <c r="J31" s="370"/>
      <c r="K31" s="240"/>
    </row>
    <row r="32" spans="2:11" s="1" customFormat="1" ht="12.75" customHeight="1">
      <c r="B32" s="243"/>
      <c r="C32" s="244"/>
      <c r="D32" s="244"/>
      <c r="E32" s="244"/>
      <c r="F32" s="244"/>
      <c r="G32" s="244"/>
      <c r="H32" s="244"/>
      <c r="I32" s="244"/>
      <c r="J32" s="244"/>
      <c r="K32" s="240"/>
    </row>
    <row r="33" spans="2:11" s="1" customFormat="1" ht="15" customHeight="1">
      <c r="B33" s="243"/>
      <c r="C33" s="244"/>
      <c r="D33" s="370" t="s">
        <v>939</v>
      </c>
      <c r="E33" s="370"/>
      <c r="F33" s="370"/>
      <c r="G33" s="370"/>
      <c r="H33" s="370"/>
      <c r="I33" s="370"/>
      <c r="J33" s="370"/>
      <c r="K33" s="240"/>
    </row>
    <row r="34" spans="2:11" s="1" customFormat="1" ht="15" customHeight="1">
      <c r="B34" s="243"/>
      <c r="C34" s="244"/>
      <c r="D34" s="370" t="s">
        <v>940</v>
      </c>
      <c r="E34" s="370"/>
      <c r="F34" s="370"/>
      <c r="G34" s="370"/>
      <c r="H34" s="370"/>
      <c r="I34" s="370"/>
      <c r="J34" s="370"/>
      <c r="K34" s="240"/>
    </row>
    <row r="35" spans="2:11" s="1" customFormat="1" ht="15" customHeight="1">
      <c r="B35" s="243"/>
      <c r="C35" s="244"/>
      <c r="D35" s="370" t="s">
        <v>941</v>
      </c>
      <c r="E35" s="370"/>
      <c r="F35" s="370"/>
      <c r="G35" s="370"/>
      <c r="H35" s="370"/>
      <c r="I35" s="370"/>
      <c r="J35" s="370"/>
      <c r="K35" s="240"/>
    </row>
    <row r="36" spans="2:11" s="1" customFormat="1" ht="15" customHeight="1">
      <c r="B36" s="243"/>
      <c r="C36" s="244"/>
      <c r="D36" s="242"/>
      <c r="E36" s="245" t="s">
        <v>121</v>
      </c>
      <c r="F36" s="242"/>
      <c r="G36" s="370" t="s">
        <v>942</v>
      </c>
      <c r="H36" s="370"/>
      <c r="I36" s="370"/>
      <c r="J36" s="370"/>
      <c r="K36" s="240"/>
    </row>
    <row r="37" spans="2:11" s="1" customFormat="1" ht="30.75" customHeight="1">
      <c r="B37" s="243"/>
      <c r="C37" s="244"/>
      <c r="D37" s="242"/>
      <c r="E37" s="245" t="s">
        <v>943</v>
      </c>
      <c r="F37" s="242"/>
      <c r="G37" s="370" t="s">
        <v>944</v>
      </c>
      <c r="H37" s="370"/>
      <c r="I37" s="370"/>
      <c r="J37" s="370"/>
      <c r="K37" s="240"/>
    </row>
    <row r="38" spans="2:11" s="1" customFormat="1" ht="15" customHeight="1">
      <c r="B38" s="243"/>
      <c r="C38" s="244"/>
      <c r="D38" s="242"/>
      <c r="E38" s="245" t="s">
        <v>59</v>
      </c>
      <c r="F38" s="242"/>
      <c r="G38" s="370" t="s">
        <v>945</v>
      </c>
      <c r="H38" s="370"/>
      <c r="I38" s="370"/>
      <c r="J38" s="370"/>
      <c r="K38" s="240"/>
    </row>
    <row r="39" spans="2:11" s="1" customFormat="1" ht="15" customHeight="1">
      <c r="B39" s="243"/>
      <c r="C39" s="244"/>
      <c r="D39" s="242"/>
      <c r="E39" s="245" t="s">
        <v>60</v>
      </c>
      <c r="F39" s="242"/>
      <c r="G39" s="370" t="s">
        <v>946</v>
      </c>
      <c r="H39" s="370"/>
      <c r="I39" s="370"/>
      <c r="J39" s="370"/>
      <c r="K39" s="240"/>
    </row>
    <row r="40" spans="2:11" s="1" customFormat="1" ht="15" customHeight="1">
      <c r="B40" s="243"/>
      <c r="C40" s="244"/>
      <c r="D40" s="242"/>
      <c r="E40" s="245" t="s">
        <v>122</v>
      </c>
      <c r="F40" s="242"/>
      <c r="G40" s="370" t="s">
        <v>947</v>
      </c>
      <c r="H40" s="370"/>
      <c r="I40" s="370"/>
      <c r="J40" s="370"/>
      <c r="K40" s="240"/>
    </row>
    <row r="41" spans="2:11" s="1" customFormat="1" ht="15" customHeight="1">
      <c r="B41" s="243"/>
      <c r="C41" s="244"/>
      <c r="D41" s="242"/>
      <c r="E41" s="245" t="s">
        <v>123</v>
      </c>
      <c r="F41" s="242"/>
      <c r="G41" s="370" t="s">
        <v>948</v>
      </c>
      <c r="H41" s="370"/>
      <c r="I41" s="370"/>
      <c r="J41" s="370"/>
      <c r="K41" s="240"/>
    </row>
    <row r="42" spans="2:11" s="1" customFormat="1" ht="15" customHeight="1">
      <c r="B42" s="243"/>
      <c r="C42" s="244"/>
      <c r="D42" s="242"/>
      <c r="E42" s="245" t="s">
        <v>949</v>
      </c>
      <c r="F42" s="242"/>
      <c r="G42" s="370" t="s">
        <v>950</v>
      </c>
      <c r="H42" s="370"/>
      <c r="I42" s="370"/>
      <c r="J42" s="370"/>
      <c r="K42" s="240"/>
    </row>
    <row r="43" spans="2:11" s="1" customFormat="1" ht="15" customHeight="1">
      <c r="B43" s="243"/>
      <c r="C43" s="244"/>
      <c r="D43" s="242"/>
      <c r="E43" s="245"/>
      <c r="F43" s="242"/>
      <c r="G43" s="370" t="s">
        <v>951</v>
      </c>
      <c r="H43" s="370"/>
      <c r="I43" s="370"/>
      <c r="J43" s="370"/>
      <c r="K43" s="240"/>
    </row>
    <row r="44" spans="2:11" s="1" customFormat="1" ht="15" customHeight="1">
      <c r="B44" s="243"/>
      <c r="C44" s="244"/>
      <c r="D44" s="242"/>
      <c r="E44" s="245" t="s">
        <v>952</v>
      </c>
      <c r="F44" s="242"/>
      <c r="G44" s="370" t="s">
        <v>953</v>
      </c>
      <c r="H44" s="370"/>
      <c r="I44" s="370"/>
      <c r="J44" s="370"/>
      <c r="K44" s="240"/>
    </row>
    <row r="45" spans="2:11" s="1" customFormat="1" ht="15" customHeight="1">
      <c r="B45" s="243"/>
      <c r="C45" s="244"/>
      <c r="D45" s="242"/>
      <c r="E45" s="245" t="s">
        <v>125</v>
      </c>
      <c r="F45" s="242"/>
      <c r="G45" s="370" t="s">
        <v>954</v>
      </c>
      <c r="H45" s="370"/>
      <c r="I45" s="370"/>
      <c r="J45" s="370"/>
      <c r="K45" s="240"/>
    </row>
    <row r="46" spans="2:11" s="1" customFormat="1" ht="12.75" customHeight="1">
      <c r="B46" s="243"/>
      <c r="C46" s="244"/>
      <c r="D46" s="242"/>
      <c r="E46" s="242"/>
      <c r="F46" s="242"/>
      <c r="G46" s="242"/>
      <c r="H46" s="242"/>
      <c r="I46" s="242"/>
      <c r="J46" s="242"/>
      <c r="K46" s="240"/>
    </row>
    <row r="47" spans="2:11" s="1" customFormat="1" ht="15" customHeight="1">
      <c r="B47" s="243"/>
      <c r="C47" s="244"/>
      <c r="D47" s="370" t="s">
        <v>955</v>
      </c>
      <c r="E47" s="370"/>
      <c r="F47" s="370"/>
      <c r="G47" s="370"/>
      <c r="H47" s="370"/>
      <c r="I47" s="370"/>
      <c r="J47" s="370"/>
      <c r="K47" s="240"/>
    </row>
    <row r="48" spans="2:11" s="1" customFormat="1" ht="15" customHeight="1">
      <c r="B48" s="243"/>
      <c r="C48" s="244"/>
      <c r="D48" s="244"/>
      <c r="E48" s="370" t="s">
        <v>956</v>
      </c>
      <c r="F48" s="370"/>
      <c r="G48" s="370"/>
      <c r="H48" s="370"/>
      <c r="I48" s="370"/>
      <c r="J48" s="370"/>
      <c r="K48" s="240"/>
    </row>
    <row r="49" spans="2:11" s="1" customFormat="1" ht="15" customHeight="1">
      <c r="B49" s="243"/>
      <c r="C49" s="244"/>
      <c r="D49" s="244"/>
      <c r="E49" s="370" t="s">
        <v>957</v>
      </c>
      <c r="F49" s="370"/>
      <c r="G49" s="370"/>
      <c r="H49" s="370"/>
      <c r="I49" s="370"/>
      <c r="J49" s="370"/>
      <c r="K49" s="240"/>
    </row>
    <row r="50" spans="2:11" s="1" customFormat="1" ht="15" customHeight="1">
      <c r="B50" s="243"/>
      <c r="C50" s="244"/>
      <c r="D50" s="244"/>
      <c r="E50" s="370" t="s">
        <v>958</v>
      </c>
      <c r="F50" s="370"/>
      <c r="G50" s="370"/>
      <c r="H50" s="370"/>
      <c r="I50" s="370"/>
      <c r="J50" s="370"/>
      <c r="K50" s="240"/>
    </row>
    <row r="51" spans="2:11" s="1" customFormat="1" ht="15" customHeight="1">
      <c r="B51" s="243"/>
      <c r="C51" s="244"/>
      <c r="D51" s="370" t="s">
        <v>959</v>
      </c>
      <c r="E51" s="370"/>
      <c r="F51" s="370"/>
      <c r="G51" s="370"/>
      <c r="H51" s="370"/>
      <c r="I51" s="370"/>
      <c r="J51" s="370"/>
      <c r="K51" s="240"/>
    </row>
    <row r="52" spans="2:11" s="1" customFormat="1" ht="25.5" customHeight="1">
      <c r="B52" s="239"/>
      <c r="C52" s="371" t="s">
        <v>960</v>
      </c>
      <c r="D52" s="371"/>
      <c r="E52" s="371"/>
      <c r="F52" s="371"/>
      <c r="G52" s="371"/>
      <c r="H52" s="371"/>
      <c r="I52" s="371"/>
      <c r="J52" s="371"/>
      <c r="K52" s="240"/>
    </row>
    <row r="53" spans="2:11" s="1" customFormat="1" ht="5.25" customHeight="1">
      <c r="B53" s="239"/>
      <c r="C53" s="241"/>
      <c r="D53" s="241"/>
      <c r="E53" s="241"/>
      <c r="F53" s="241"/>
      <c r="G53" s="241"/>
      <c r="H53" s="241"/>
      <c r="I53" s="241"/>
      <c r="J53" s="241"/>
      <c r="K53" s="240"/>
    </row>
    <row r="54" spans="2:11" s="1" customFormat="1" ht="15" customHeight="1">
      <c r="B54" s="239"/>
      <c r="C54" s="370" t="s">
        <v>961</v>
      </c>
      <c r="D54" s="370"/>
      <c r="E54" s="370"/>
      <c r="F54" s="370"/>
      <c r="G54" s="370"/>
      <c r="H54" s="370"/>
      <c r="I54" s="370"/>
      <c r="J54" s="370"/>
      <c r="K54" s="240"/>
    </row>
    <row r="55" spans="2:11" s="1" customFormat="1" ht="15" customHeight="1">
      <c r="B55" s="239"/>
      <c r="C55" s="370" t="s">
        <v>962</v>
      </c>
      <c r="D55" s="370"/>
      <c r="E55" s="370"/>
      <c r="F55" s="370"/>
      <c r="G55" s="370"/>
      <c r="H55" s="370"/>
      <c r="I55" s="370"/>
      <c r="J55" s="370"/>
      <c r="K55" s="240"/>
    </row>
    <row r="56" spans="2:11" s="1" customFormat="1" ht="12.75" customHeight="1">
      <c r="B56" s="239"/>
      <c r="C56" s="242"/>
      <c r="D56" s="242"/>
      <c r="E56" s="242"/>
      <c r="F56" s="242"/>
      <c r="G56" s="242"/>
      <c r="H56" s="242"/>
      <c r="I56" s="242"/>
      <c r="J56" s="242"/>
      <c r="K56" s="240"/>
    </row>
    <row r="57" spans="2:11" s="1" customFormat="1" ht="15" customHeight="1">
      <c r="B57" s="239"/>
      <c r="C57" s="370" t="s">
        <v>963</v>
      </c>
      <c r="D57" s="370"/>
      <c r="E57" s="370"/>
      <c r="F57" s="370"/>
      <c r="G57" s="370"/>
      <c r="H57" s="370"/>
      <c r="I57" s="370"/>
      <c r="J57" s="370"/>
      <c r="K57" s="240"/>
    </row>
    <row r="58" spans="2:11" s="1" customFormat="1" ht="15" customHeight="1">
      <c r="B58" s="239"/>
      <c r="C58" s="244"/>
      <c r="D58" s="370" t="s">
        <v>964</v>
      </c>
      <c r="E58" s="370"/>
      <c r="F58" s="370"/>
      <c r="G58" s="370"/>
      <c r="H58" s="370"/>
      <c r="I58" s="370"/>
      <c r="J58" s="370"/>
      <c r="K58" s="240"/>
    </row>
    <row r="59" spans="2:11" s="1" customFormat="1" ht="15" customHeight="1">
      <c r="B59" s="239"/>
      <c r="C59" s="244"/>
      <c r="D59" s="370" t="s">
        <v>965</v>
      </c>
      <c r="E59" s="370"/>
      <c r="F59" s="370"/>
      <c r="G59" s="370"/>
      <c r="H59" s="370"/>
      <c r="I59" s="370"/>
      <c r="J59" s="370"/>
      <c r="K59" s="240"/>
    </row>
    <row r="60" spans="2:11" s="1" customFormat="1" ht="15" customHeight="1">
      <c r="B60" s="239"/>
      <c r="C60" s="244"/>
      <c r="D60" s="370" t="s">
        <v>966</v>
      </c>
      <c r="E60" s="370"/>
      <c r="F60" s="370"/>
      <c r="G60" s="370"/>
      <c r="H60" s="370"/>
      <c r="I60" s="370"/>
      <c r="J60" s="370"/>
      <c r="K60" s="240"/>
    </row>
    <row r="61" spans="2:11" s="1" customFormat="1" ht="15" customHeight="1">
      <c r="B61" s="239"/>
      <c r="C61" s="244"/>
      <c r="D61" s="370" t="s">
        <v>967</v>
      </c>
      <c r="E61" s="370"/>
      <c r="F61" s="370"/>
      <c r="G61" s="370"/>
      <c r="H61" s="370"/>
      <c r="I61" s="370"/>
      <c r="J61" s="370"/>
      <c r="K61" s="240"/>
    </row>
    <row r="62" spans="2:11" s="1" customFormat="1" ht="15" customHeight="1">
      <c r="B62" s="239"/>
      <c r="C62" s="244"/>
      <c r="D62" s="372" t="s">
        <v>968</v>
      </c>
      <c r="E62" s="372"/>
      <c r="F62" s="372"/>
      <c r="G62" s="372"/>
      <c r="H62" s="372"/>
      <c r="I62" s="372"/>
      <c r="J62" s="372"/>
      <c r="K62" s="240"/>
    </row>
    <row r="63" spans="2:11" s="1" customFormat="1" ht="15" customHeight="1">
      <c r="B63" s="239"/>
      <c r="C63" s="244"/>
      <c r="D63" s="370" t="s">
        <v>969</v>
      </c>
      <c r="E63" s="370"/>
      <c r="F63" s="370"/>
      <c r="G63" s="370"/>
      <c r="H63" s="370"/>
      <c r="I63" s="370"/>
      <c r="J63" s="370"/>
      <c r="K63" s="240"/>
    </row>
    <row r="64" spans="2:11" s="1" customFormat="1" ht="12.75" customHeight="1">
      <c r="B64" s="239"/>
      <c r="C64" s="244"/>
      <c r="D64" s="244"/>
      <c r="E64" s="247"/>
      <c r="F64" s="244"/>
      <c r="G64" s="244"/>
      <c r="H64" s="244"/>
      <c r="I64" s="244"/>
      <c r="J64" s="244"/>
      <c r="K64" s="240"/>
    </row>
    <row r="65" spans="2:11" s="1" customFormat="1" ht="15" customHeight="1">
      <c r="B65" s="239"/>
      <c r="C65" s="244"/>
      <c r="D65" s="370" t="s">
        <v>970</v>
      </c>
      <c r="E65" s="370"/>
      <c r="F65" s="370"/>
      <c r="G65" s="370"/>
      <c r="H65" s="370"/>
      <c r="I65" s="370"/>
      <c r="J65" s="370"/>
      <c r="K65" s="240"/>
    </row>
    <row r="66" spans="2:11" s="1" customFormat="1" ht="15" customHeight="1">
      <c r="B66" s="239"/>
      <c r="C66" s="244"/>
      <c r="D66" s="372" t="s">
        <v>971</v>
      </c>
      <c r="E66" s="372"/>
      <c r="F66" s="372"/>
      <c r="G66" s="372"/>
      <c r="H66" s="372"/>
      <c r="I66" s="372"/>
      <c r="J66" s="372"/>
      <c r="K66" s="240"/>
    </row>
    <row r="67" spans="2:11" s="1" customFormat="1" ht="15" customHeight="1">
      <c r="B67" s="239"/>
      <c r="C67" s="244"/>
      <c r="D67" s="370" t="s">
        <v>972</v>
      </c>
      <c r="E67" s="370"/>
      <c r="F67" s="370"/>
      <c r="G67" s="370"/>
      <c r="H67" s="370"/>
      <c r="I67" s="370"/>
      <c r="J67" s="370"/>
      <c r="K67" s="240"/>
    </row>
    <row r="68" spans="2:11" s="1" customFormat="1" ht="15" customHeight="1">
      <c r="B68" s="239"/>
      <c r="C68" s="244"/>
      <c r="D68" s="370" t="s">
        <v>973</v>
      </c>
      <c r="E68" s="370"/>
      <c r="F68" s="370"/>
      <c r="G68" s="370"/>
      <c r="H68" s="370"/>
      <c r="I68" s="370"/>
      <c r="J68" s="370"/>
      <c r="K68" s="240"/>
    </row>
    <row r="69" spans="2:11" s="1" customFormat="1" ht="15" customHeight="1">
      <c r="B69" s="239"/>
      <c r="C69" s="244"/>
      <c r="D69" s="370" t="s">
        <v>974</v>
      </c>
      <c r="E69" s="370"/>
      <c r="F69" s="370"/>
      <c r="G69" s="370"/>
      <c r="H69" s="370"/>
      <c r="I69" s="370"/>
      <c r="J69" s="370"/>
      <c r="K69" s="240"/>
    </row>
    <row r="70" spans="2:11" s="1" customFormat="1" ht="15" customHeight="1">
      <c r="B70" s="239"/>
      <c r="C70" s="244"/>
      <c r="D70" s="370" t="s">
        <v>975</v>
      </c>
      <c r="E70" s="370"/>
      <c r="F70" s="370"/>
      <c r="G70" s="370"/>
      <c r="H70" s="370"/>
      <c r="I70" s="370"/>
      <c r="J70" s="370"/>
      <c r="K70" s="240"/>
    </row>
    <row r="71" spans="2:11" s="1" customFormat="1" ht="12.75" customHeight="1">
      <c r="B71" s="248"/>
      <c r="C71" s="249"/>
      <c r="D71" s="249"/>
      <c r="E71" s="249"/>
      <c r="F71" s="249"/>
      <c r="G71" s="249"/>
      <c r="H71" s="249"/>
      <c r="I71" s="249"/>
      <c r="J71" s="249"/>
      <c r="K71" s="250"/>
    </row>
    <row r="72" spans="2:11" s="1" customFormat="1" ht="18.75" customHeight="1">
      <c r="B72" s="251"/>
      <c r="C72" s="251"/>
      <c r="D72" s="251"/>
      <c r="E72" s="251"/>
      <c r="F72" s="251"/>
      <c r="G72" s="251"/>
      <c r="H72" s="251"/>
      <c r="I72" s="251"/>
      <c r="J72" s="251"/>
      <c r="K72" s="252"/>
    </row>
    <row r="73" spans="2:11" s="1" customFormat="1" ht="18.75" customHeight="1">
      <c r="B73" s="252"/>
      <c r="C73" s="252"/>
      <c r="D73" s="252"/>
      <c r="E73" s="252"/>
      <c r="F73" s="252"/>
      <c r="G73" s="252"/>
      <c r="H73" s="252"/>
      <c r="I73" s="252"/>
      <c r="J73" s="252"/>
      <c r="K73" s="252"/>
    </row>
    <row r="74" spans="2:11" s="1" customFormat="1" ht="7.5" customHeight="1">
      <c r="B74" s="253"/>
      <c r="C74" s="254"/>
      <c r="D74" s="254"/>
      <c r="E74" s="254"/>
      <c r="F74" s="254"/>
      <c r="G74" s="254"/>
      <c r="H74" s="254"/>
      <c r="I74" s="254"/>
      <c r="J74" s="254"/>
      <c r="K74" s="255"/>
    </row>
    <row r="75" spans="2:11" s="1" customFormat="1" ht="45" customHeight="1">
      <c r="B75" s="256"/>
      <c r="C75" s="365" t="s">
        <v>976</v>
      </c>
      <c r="D75" s="365"/>
      <c r="E75" s="365"/>
      <c r="F75" s="365"/>
      <c r="G75" s="365"/>
      <c r="H75" s="365"/>
      <c r="I75" s="365"/>
      <c r="J75" s="365"/>
      <c r="K75" s="257"/>
    </row>
    <row r="76" spans="2:11" s="1" customFormat="1" ht="17.25" customHeight="1">
      <c r="B76" s="256"/>
      <c r="C76" s="258" t="s">
        <v>977</v>
      </c>
      <c r="D76" s="258"/>
      <c r="E76" s="258"/>
      <c r="F76" s="258" t="s">
        <v>978</v>
      </c>
      <c r="G76" s="259"/>
      <c r="H76" s="258" t="s">
        <v>60</v>
      </c>
      <c r="I76" s="258" t="s">
        <v>63</v>
      </c>
      <c r="J76" s="258" t="s">
        <v>979</v>
      </c>
      <c r="K76" s="257"/>
    </row>
    <row r="77" spans="2:11" s="1" customFormat="1" ht="17.25" customHeight="1">
      <c r="B77" s="256"/>
      <c r="C77" s="260" t="s">
        <v>980</v>
      </c>
      <c r="D77" s="260"/>
      <c r="E77" s="260"/>
      <c r="F77" s="261" t="s">
        <v>981</v>
      </c>
      <c r="G77" s="262"/>
      <c r="H77" s="260"/>
      <c r="I77" s="260"/>
      <c r="J77" s="260" t="s">
        <v>982</v>
      </c>
      <c r="K77" s="257"/>
    </row>
    <row r="78" spans="2:11" s="1" customFormat="1" ht="5.25" customHeight="1">
      <c r="B78" s="256"/>
      <c r="C78" s="263"/>
      <c r="D78" s="263"/>
      <c r="E78" s="263"/>
      <c r="F78" s="263"/>
      <c r="G78" s="264"/>
      <c r="H78" s="263"/>
      <c r="I78" s="263"/>
      <c r="J78" s="263"/>
      <c r="K78" s="257"/>
    </row>
    <row r="79" spans="2:11" s="1" customFormat="1" ht="15" customHeight="1">
      <c r="B79" s="256"/>
      <c r="C79" s="245" t="s">
        <v>59</v>
      </c>
      <c r="D79" s="265"/>
      <c r="E79" s="265"/>
      <c r="F79" s="266" t="s">
        <v>983</v>
      </c>
      <c r="G79" s="267"/>
      <c r="H79" s="245" t="s">
        <v>984</v>
      </c>
      <c r="I79" s="245" t="s">
        <v>985</v>
      </c>
      <c r="J79" s="245">
        <v>20</v>
      </c>
      <c r="K79" s="257"/>
    </row>
    <row r="80" spans="2:11" s="1" customFormat="1" ht="15" customHeight="1">
      <c r="B80" s="256"/>
      <c r="C80" s="245" t="s">
        <v>986</v>
      </c>
      <c r="D80" s="245"/>
      <c r="E80" s="245"/>
      <c r="F80" s="266" t="s">
        <v>983</v>
      </c>
      <c r="G80" s="267"/>
      <c r="H80" s="245" t="s">
        <v>987</v>
      </c>
      <c r="I80" s="245" t="s">
        <v>985</v>
      </c>
      <c r="J80" s="245">
        <v>120</v>
      </c>
      <c r="K80" s="257"/>
    </row>
    <row r="81" spans="2:11" s="1" customFormat="1" ht="15" customHeight="1">
      <c r="B81" s="268"/>
      <c r="C81" s="245" t="s">
        <v>988</v>
      </c>
      <c r="D81" s="245"/>
      <c r="E81" s="245"/>
      <c r="F81" s="266" t="s">
        <v>989</v>
      </c>
      <c r="G81" s="267"/>
      <c r="H81" s="245" t="s">
        <v>990</v>
      </c>
      <c r="I81" s="245" t="s">
        <v>985</v>
      </c>
      <c r="J81" s="245">
        <v>50</v>
      </c>
      <c r="K81" s="257"/>
    </row>
    <row r="82" spans="2:11" s="1" customFormat="1" ht="15" customHeight="1">
      <c r="B82" s="268"/>
      <c r="C82" s="245" t="s">
        <v>991</v>
      </c>
      <c r="D82" s="245"/>
      <c r="E82" s="245"/>
      <c r="F82" s="266" t="s">
        <v>983</v>
      </c>
      <c r="G82" s="267"/>
      <c r="H82" s="245" t="s">
        <v>992</v>
      </c>
      <c r="I82" s="245" t="s">
        <v>993</v>
      </c>
      <c r="J82" s="245"/>
      <c r="K82" s="257"/>
    </row>
    <row r="83" spans="2:11" s="1" customFormat="1" ht="15" customHeight="1">
      <c r="B83" s="268"/>
      <c r="C83" s="269" t="s">
        <v>994</v>
      </c>
      <c r="D83" s="269"/>
      <c r="E83" s="269"/>
      <c r="F83" s="270" t="s">
        <v>989</v>
      </c>
      <c r="G83" s="269"/>
      <c r="H83" s="269" t="s">
        <v>995</v>
      </c>
      <c r="I83" s="269" t="s">
        <v>985</v>
      </c>
      <c r="J83" s="269">
        <v>15</v>
      </c>
      <c r="K83" s="257"/>
    </row>
    <row r="84" spans="2:11" s="1" customFormat="1" ht="15" customHeight="1">
      <c r="B84" s="268"/>
      <c r="C84" s="269" t="s">
        <v>996</v>
      </c>
      <c r="D84" s="269"/>
      <c r="E84" s="269"/>
      <c r="F84" s="270" t="s">
        <v>989</v>
      </c>
      <c r="G84" s="269"/>
      <c r="H84" s="269" t="s">
        <v>997</v>
      </c>
      <c r="I84" s="269" t="s">
        <v>985</v>
      </c>
      <c r="J84" s="269">
        <v>15</v>
      </c>
      <c r="K84" s="257"/>
    </row>
    <row r="85" spans="2:11" s="1" customFormat="1" ht="15" customHeight="1">
      <c r="B85" s="268"/>
      <c r="C85" s="269" t="s">
        <v>998</v>
      </c>
      <c r="D85" s="269"/>
      <c r="E85" s="269"/>
      <c r="F85" s="270" t="s">
        <v>989</v>
      </c>
      <c r="G85" s="269"/>
      <c r="H85" s="269" t="s">
        <v>999</v>
      </c>
      <c r="I85" s="269" t="s">
        <v>985</v>
      </c>
      <c r="J85" s="269">
        <v>20</v>
      </c>
      <c r="K85" s="257"/>
    </row>
    <row r="86" spans="2:11" s="1" customFormat="1" ht="15" customHeight="1">
      <c r="B86" s="268"/>
      <c r="C86" s="269" t="s">
        <v>1000</v>
      </c>
      <c r="D86" s="269"/>
      <c r="E86" s="269"/>
      <c r="F86" s="270" t="s">
        <v>989</v>
      </c>
      <c r="G86" s="269"/>
      <c r="H86" s="269" t="s">
        <v>1001</v>
      </c>
      <c r="I86" s="269" t="s">
        <v>985</v>
      </c>
      <c r="J86" s="269">
        <v>20</v>
      </c>
      <c r="K86" s="257"/>
    </row>
    <row r="87" spans="2:11" s="1" customFormat="1" ht="15" customHeight="1">
      <c r="B87" s="268"/>
      <c r="C87" s="245" t="s">
        <v>1002</v>
      </c>
      <c r="D87" s="245"/>
      <c r="E87" s="245"/>
      <c r="F87" s="266" t="s">
        <v>989</v>
      </c>
      <c r="G87" s="267"/>
      <c r="H87" s="245" t="s">
        <v>1003</v>
      </c>
      <c r="I87" s="245" t="s">
        <v>985</v>
      </c>
      <c r="J87" s="245">
        <v>50</v>
      </c>
      <c r="K87" s="257"/>
    </row>
    <row r="88" spans="2:11" s="1" customFormat="1" ht="15" customHeight="1">
      <c r="B88" s="268"/>
      <c r="C88" s="245" t="s">
        <v>1004</v>
      </c>
      <c r="D88" s="245"/>
      <c r="E88" s="245"/>
      <c r="F88" s="266" t="s">
        <v>989</v>
      </c>
      <c r="G88" s="267"/>
      <c r="H88" s="245" t="s">
        <v>1005</v>
      </c>
      <c r="I88" s="245" t="s">
        <v>985</v>
      </c>
      <c r="J88" s="245">
        <v>20</v>
      </c>
      <c r="K88" s="257"/>
    </row>
    <row r="89" spans="2:11" s="1" customFormat="1" ht="15" customHeight="1">
      <c r="B89" s="268"/>
      <c r="C89" s="245" t="s">
        <v>1006</v>
      </c>
      <c r="D89" s="245"/>
      <c r="E89" s="245"/>
      <c r="F89" s="266" t="s">
        <v>989</v>
      </c>
      <c r="G89" s="267"/>
      <c r="H89" s="245" t="s">
        <v>1007</v>
      </c>
      <c r="I89" s="245" t="s">
        <v>985</v>
      </c>
      <c r="J89" s="245">
        <v>20</v>
      </c>
      <c r="K89" s="257"/>
    </row>
    <row r="90" spans="2:11" s="1" customFormat="1" ht="15" customHeight="1">
      <c r="B90" s="268"/>
      <c r="C90" s="245" t="s">
        <v>1008</v>
      </c>
      <c r="D90" s="245"/>
      <c r="E90" s="245"/>
      <c r="F90" s="266" t="s">
        <v>989</v>
      </c>
      <c r="G90" s="267"/>
      <c r="H90" s="245" t="s">
        <v>1009</v>
      </c>
      <c r="I90" s="245" t="s">
        <v>985</v>
      </c>
      <c r="J90" s="245">
        <v>50</v>
      </c>
      <c r="K90" s="257"/>
    </row>
    <row r="91" spans="2:11" s="1" customFormat="1" ht="15" customHeight="1">
      <c r="B91" s="268"/>
      <c r="C91" s="245" t="s">
        <v>1010</v>
      </c>
      <c r="D91" s="245"/>
      <c r="E91" s="245"/>
      <c r="F91" s="266" t="s">
        <v>989</v>
      </c>
      <c r="G91" s="267"/>
      <c r="H91" s="245" t="s">
        <v>1010</v>
      </c>
      <c r="I91" s="245" t="s">
        <v>985</v>
      </c>
      <c r="J91" s="245">
        <v>50</v>
      </c>
      <c r="K91" s="257"/>
    </row>
    <row r="92" spans="2:11" s="1" customFormat="1" ht="15" customHeight="1">
      <c r="B92" s="268"/>
      <c r="C92" s="245" t="s">
        <v>1011</v>
      </c>
      <c r="D92" s="245"/>
      <c r="E92" s="245"/>
      <c r="F92" s="266" t="s">
        <v>989</v>
      </c>
      <c r="G92" s="267"/>
      <c r="H92" s="245" t="s">
        <v>1012</v>
      </c>
      <c r="I92" s="245" t="s">
        <v>985</v>
      </c>
      <c r="J92" s="245">
        <v>255</v>
      </c>
      <c r="K92" s="257"/>
    </row>
    <row r="93" spans="2:11" s="1" customFormat="1" ht="15" customHeight="1">
      <c r="B93" s="268"/>
      <c r="C93" s="245" t="s">
        <v>1013</v>
      </c>
      <c r="D93" s="245"/>
      <c r="E93" s="245"/>
      <c r="F93" s="266" t="s">
        <v>983</v>
      </c>
      <c r="G93" s="267"/>
      <c r="H93" s="245" t="s">
        <v>1014</v>
      </c>
      <c r="I93" s="245" t="s">
        <v>1015</v>
      </c>
      <c r="J93" s="245"/>
      <c r="K93" s="257"/>
    </row>
    <row r="94" spans="2:11" s="1" customFormat="1" ht="15" customHeight="1">
      <c r="B94" s="268"/>
      <c r="C94" s="245" t="s">
        <v>1016</v>
      </c>
      <c r="D94" s="245"/>
      <c r="E94" s="245"/>
      <c r="F94" s="266" t="s">
        <v>983</v>
      </c>
      <c r="G94" s="267"/>
      <c r="H94" s="245" t="s">
        <v>1017</v>
      </c>
      <c r="I94" s="245" t="s">
        <v>1018</v>
      </c>
      <c r="J94" s="245"/>
      <c r="K94" s="257"/>
    </row>
    <row r="95" spans="2:11" s="1" customFormat="1" ht="15" customHeight="1">
      <c r="B95" s="268"/>
      <c r="C95" s="245" t="s">
        <v>1019</v>
      </c>
      <c r="D95" s="245"/>
      <c r="E95" s="245"/>
      <c r="F95" s="266" t="s">
        <v>983</v>
      </c>
      <c r="G95" s="267"/>
      <c r="H95" s="245" t="s">
        <v>1019</v>
      </c>
      <c r="I95" s="245" t="s">
        <v>1018</v>
      </c>
      <c r="J95" s="245"/>
      <c r="K95" s="257"/>
    </row>
    <row r="96" spans="2:11" s="1" customFormat="1" ht="15" customHeight="1">
      <c r="B96" s="268"/>
      <c r="C96" s="245" t="s">
        <v>44</v>
      </c>
      <c r="D96" s="245"/>
      <c r="E96" s="245"/>
      <c r="F96" s="266" t="s">
        <v>983</v>
      </c>
      <c r="G96" s="267"/>
      <c r="H96" s="245" t="s">
        <v>1020</v>
      </c>
      <c r="I96" s="245" t="s">
        <v>1018</v>
      </c>
      <c r="J96" s="245"/>
      <c r="K96" s="257"/>
    </row>
    <row r="97" spans="2:11" s="1" customFormat="1" ht="15" customHeight="1">
      <c r="B97" s="268"/>
      <c r="C97" s="245" t="s">
        <v>54</v>
      </c>
      <c r="D97" s="245"/>
      <c r="E97" s="245"/>
      <c r="F97" s="266" t="s">
        <v>983</v>
      </c>
      <c r="G97" s="267"/>
      <c r="H97" s="245" t="s">
        <v>1021</v>
      </c>
      <c r="I97" s="245" t="s">
        <v>1018</v>
      </c>
      <c r="J97" s="245"/>
      <c r="K97" s="257"/>
    </row>
    <row r="98" spans="2:11" s="1" customFormat="1" ht="15" customHeight="1">
      <c r="B98" s="271"/>
      <c r="C98" s="272"/>
      <c r="D98" s="272"/>
      <c r="E98" s="272"/>
      <c r="F98" s="272"/>
      <c r="G98" s="272"/>
      <c r="H98" s="272"/>
      <c r="I98" s="272"/>
      <c r="J98" s="272"/>
      <c r="K98" s="273"/>
    </row>
    <row r="99" spans="2:11" s="1" customFormat="1" ht="18.75" customHeight="1">
      <c r="B99" s="274"/>
      <c r="C99" s="275"/>
      <c r="D99" s="275"/>
      <c r="E99" s="275"/>
      <c r="F99" s="275"/>
      <c r="G99" s="275"/>
      <c r="H99" s="275"/>
      <c r="I99" s="275"/>
      <c r="J99" s="275"/>
      <c r="K99" s="274"/>
    </row>
    <row r="100" spans="2:11" s="1" customFormat="1" ht="18.75" customHeight="1">
      <c r="B100" s="252"/>
      <c r="C100" s="252"/>
      <c r="D100" s="252"/>
      <c r="E100" s="252"/>
      <c r="F100" s="252"/>
      <c r="G100" s="252"/>
      <c r="H100" s="252"/>
      <c r="I100" s="252"/>
      <c r="J100" s="252"/>
      <c r="K100" s="252"/>
    </row>
    <row r="101" spans="2:11" s="1" customFormat="1" ht="7.5" customHeight="1">
      <c r="B101" s="253"/>
      <c r="C101" s="254"/>
      <c r="D101" s="254"/>
      <c r="E101" s="254"/>
      <c r="F101" s="254"/>
      <c r="G101" s="254"/>
      <c r="H101" s="254"/>
      <c r="I101" s="254"/>
      <c r="J101" s="254"/>
      <c r="K101" s="255"/>
    </row>
    <row r="102" spans="2:11" s="1" customFormat="1" ht="45" customHeight="1">
      <c r="B102" s="256"/>
      <c r="C102" s="365" t="s">
        <v>1022</v>
      </c>
      <c r="D102" s="365"/>
      <c r="E102" s="365"/>
      <c r="F102" s="365"/>
      <c r="G102" s="365"/>
      <c r="H102" s="365"/>
      <c r="I102" s="365"/>
      <c r="J102" s="365"/>
      <c r="K102" s="257"/>
    </row>
    <row r="103" spans="2:11" s="1" customFormat="1" ht="17.25" customHeight="1">
      <c r="B103" s="256"/>
      <c r="C103" s="258" t="s">
        <v>977</v>
      </c>
      <c r="D103" s="258"/>
      <c r="E103" s="258"/>
      <c r="F103" s="258" t="s">
        <v>978</v>
      </c>
      <c r="G103" s="259"/>
      <c r="H103" s="258" t="s">
        <v>60</v>
      </c>
      <c r="I103" s="258" t="s">
        <v>63</v>
      </c>
      <c r="J103" s="258" t="s">
        <v>979</v>
      </c>
      <c r="K103" s="257"/>
    </row>
    <row r="104" spans="2:11" s="1" customFormat="1" ht="17.25" customHeight="1">
      <c r="B104" s="256"/>
      <c r="C104" s="260" t="s">
        <v>980</v>
      </c>
      <c r="D104" s="260"/>
      <c r="E104" s="260"/>
      <c r="F104" s="261" t="s">
        <v>981</v>
      </c>
      <c r="G104" s="262"/>
      <c r="H104" s="260"/>
      <c r="I104" s="260"/>
      <c r="J104" s="260" t="s">
        <v>982</v>
      </c>
      <c r="K104" s="257"/>
    </row>
    <row r="105" spans="2:11" s="1" customFormat="1" ht="5.25" customHeight="1">
      <c r="B105" s="256"/>
      <c r="C105" s="258"/>
      <c r="D105" s="258"/>
      <c r="E105" s="258"/>
      <c r="F105" s="258"/>
      <c r="G105" s="276"/>
      <c r="H105" s="258"/>
      <c r="I105" s="258"/>
      <c r="J105" s="258"/>
      <c r="K105" s="257"/>
    </row>
    <row r="106" spans="2:11" s="1" customFormat="1" ht="15" customHeight="1">
      <c r="B106" s="256"/>
      <c r="C106" s="245" t="s">
        <v>59</v>
      </c>
      <c r="D106" s="265"/>
      <c r="E106" s="265"/>
      <c r="F106" s="266" t="s">
        <v>983</v>
      </c>
      <c r="G106" s="245"/>
      <c r="H106" s="245" t="s">
        <v>1023</v>
      </c>
      <c r="I106" s="245" t="s">
        <v>985</v>
      </c>
      <c r="J106" s="245">
        <v>20</v>
      </c>
      <c r="K106" s="257"/>
    </row>
    <row r="107" spans="2:11" s="1" customFormat="1" ht="15" customHeight="1">
      <c r="B107" s="256"/>
      <c r="C107" s="245" t="s">
        <v>986</v>
      </c>
      <c r="D107" s="245"/>
      <c r="E107" s="245"/>
      <c r="F107" s="266" t="s">
        <v>983</v>
      </c>
      <c r="G107" s="245"/>
      <c r="H107" s="245" t="s">
        <v>1023</v>
      </c>
      <c r="I107" s="245" t="s">
        <v>985</v>
      </c>
      <c r="J107" s="245">
        <v>120</v>
      </c>
      <c r="K107" s="257"/>
    </row>
    <row r="108" spans="2:11" s="1" customFormat="1" ht="15" customHeight="1">
      <c r="B108" s="268"/>
      <c r="C108" s="245" t="s">
        <v>988</v>
      </c>
      <c r="D108" s="245"/>
      <c r="E108" s="245"/>
      <c r="F108" s="266" t="s">
        <v>989</v>
      </c>
      <c r="G108" s="245"/>
      <c r="H108" s="245" t="s">
        <v>1023</v>
      </c>
      <c r="I108" s="245" t="s">
        <v>985</v>
      </c>
      <c r="J108" s="245">
        <v>50</v>
      </c>
      <c r="K108" s="257"/>
    </row>
    <row r="109" spans="2:11" s="1" customFormat="1" ht="15" customHeight="1">
      <c r="B109" s="268"/>
      <c r="C109" s="245" t="s">
        <v>991</v>
      </c>
      <c r="D109" s="245"/>
      <c r="E109" s="245"/>
      <c r="F109" s="266" t="s">
        <v>983</v>
      </c>
      <c r="G109" s="245"/>
      <c r="H109" s="245" t="s">
        <v>1023</v>
      </c>
      <c r="I109" s="245" t="s">
        <v>993</v>
      </c>
      <c r="J109" s="245"/>
      <c r="K109" s="257"/>
    </row>
    <row r="110" spans="2:11" s="1" customFormat="1" ht="15" customHeight="1">
      <c r="B110" s="268"/>
      <c r="C110" s="245" t="s">
        <v>1002</v>
      </c>
      <c r="D110" s="245"/>
      <c r="E110" s="245"/>
      <c r="F110" s="266" t="s">
        <v>989</v>
      </c>
      <c r="G110" s="245"/>
      <c r="H110" s="245" t="s">
        <v>1023</v>
      </c>
      <c r="I110" s="245" t="s">
        <v>985</v>
      </c>
      <c r="J110" s="245">
        <v>50</v>
      </c>
      <c r="K110" s="257"/>
    </row>
    <row r="111" spans="2:11" s="1" customFormat="1" ht="15" customHeight="1">
      <c r="B111" s="268"/>
      <c r="C111" s="245" t="s">
        <v>1010</v>
      </c>
      <c r="D111" s="245"/>
      <c r="E111" s="245"/>
      <c r="F111" s="266" t="s">
        <v>989</v>
      </c>
      <c r="G111" s="245"/>
      <c r="H111" s="245" t="s">
        <v>1023</v>
      </c>
      <c r="I111" s="245" t="s">
        <v>985</v>
      </c>
      <c r="J111" s="245">
        <v>50</v>
      </c>
      <c r="K111" s="257"/>
    </row>
    <row r="112" spans="2:11" s="1" customFormat="1" ht="15" customHeight="1">
      <c r="B112" s="268"/>
      <c r="C112" s="245" t="s">
        <v>1008</v>
      </c>
      <c r="D112" s="245"/>
      <c r="E112" s="245"/>
      <c r="F112" s="266" t="s">
        <v>989</v>
      </c>
      <c r="G112" s="245"/>
      <c r="H112" s="245" t="s">
        <v>1023</v>
      </c>
      <c r="I112" s="245" t="s">
        <v>985</v>
      </c>
      <c r="J112" s="245">
        <v>50</v>
      </c>
      <c r="K112" s="257"/>
    </row>
    <row r="113" spans="2:11" s="1" customFormat="1" ht="15" customHeight="1">
      <c r="B113" s="268"/>
      <c r="C113" s="245" t="s">
        <v>59</v>
      </c>
      <c r="D113" s="245"/>
      <c r="E113" s="245"/>
      <c r="F113" s="266" t="s">
        <v>983</v>
      </c>
      <c r="G113" s="245"/>
      <c r="H113" s="245" t="s">
        <v>1024</v>
      </c>
      <c r="I113" s="245" t="s">
        <v>985</v>
      </c>
      <c r="J113" s="245">
        <v>20</v>
      </c>
      <c r="K113" s="257"/>
    </row>
    <row r="114" spans="2:11" s="1" customFormat="1" ht="15" customHeight="1">
      <c r="B114" s="268"/>
      <c r="C114" s="245" t="s">
        <v>1025</v>
      </c>
      <c r="D114" s="245"/>
      <c r="E114" s="245"/>
      <c r="F114" s="266" t="s">
        <v>983</v>
      </c>
      <c r="G114" s="245"/>
      <c r="H114" s="245" t="s">
        <v>1026</v>
      </c>
      <c r="I114" s="245" t="s">
        <v>985</v>
      </c>
      <c r="J114" s="245">
        <v>120</v>
      </c>
      <c r="K114" s="257"/>
    </row>
    <row r="115" spans="2:11" s="1" customFormat="1" ht="15" customHeight="1">
      <c r="B115" s="268"/>
      <c r="C115" s="245" t="s">
        <v>44</v>
      </c>
      <c r="D115" s="245"/>
      <c r="E115" s="245"/>
      <c r="F115" s="266" t="s">
        <v>983</v>
      </c>
      <c r="G115" s="245"/>
      <c r="H115" s="245" t="s">
        <v>1027</v>
      </c>
      <c r="I115" s="245" t="s">
        <v>1018</v>
      </c>
      <c r="J115" s="245"/>
      <c r="K115" s="257"/>
    </row>
    <row r="116" spans="2:11" s="1" customFormat="1" ht="15" customHeight="1">
      <c r="B116" s="268"/>
      <c r="C116" s="245" t="s">
        <v>54</v>
      </c>
      <c r="D116" s="245"/>
      <c r="E116" s="245"/>
      <c r="F116" s="266" t="s">
        <v>983</v>
      </c>
      <c r="G116" s="245"/>
      <c r="H116" s="245" t="s">
        <v>1028</v>
      </c>
      <c r="I116" s="245" t="s">
        <v>1018</v>
      </c>
      <c r="J116" s="245"/>
      <c r="K116" s="257"/>
    </row>
    <row r="117" spans="2:11" s="1" customFormat="1" ht="15" customHeight="1">
      <c r="B117" s="268"/>
      <c r="C117" s="245" t="s">
        <v>63</v>
      </c>
      <c r="D117" s="245"/>
      <c r="E117" s="245"/>
      <c r="F117" s="266" t="s">
        <v>983</v>
      </c>
      <c r="G117" s="245"/>
      <c r="H117" s="245" t="s">
        <v>1029</v>
      </c>
      <c r="I117" s="245" t="s">
        <v>1030</v>
      </c>
      <c r="J117" s="245"/>
      <c r="K117" s="257"/>
    </row>
    <row r="118" spans="2:11" s="1" customFormat="1" ht="15" customHeight="1">
      <c r="B118" s="271"/>
      <c r="C118" s="277"/>
      <c r="D118" s="277"/>
      <c r="E118" s="277"/>
      <c r="F118" s="277"/>
      <c r="G118" s="277"/>
      <c r="H118" s="277"/>
      <c r="I118" s="277"/>
      <c r="J118" s="277"/>
      <c r="K118" s="273"/>
    </row>
    <row r="119" spans="2:11" s="1" customFormat="1" ht="18.75" customHeight="1">
      <c r="B119" s="278"/>
      <c r="C119" s="279"/>
      <c r="D119" s="279"/>
      <c r="E119" s="279"/>
      <c r="F119" s="280"/>
      <c r="G119" s="279"/>
      <c r="H119" s="279"/>
      <c r="I119" s="279"/>
      <c r="J119" s="279"/>
      <c r="K119" s="278"/>
    </row>
    <row r="120" spans="2:11" s="1" customFormat="1" ht="18.75" customHeight="1">
      <c r="B120" s="252"/>
      <c r="C120" s="252"/>
      <c r="D120" s="252"/>
      <c r="E120" s="252"/>
      <c r="F120" s="252"/>
      <c r="G120" s="252"/>
      <c r="H120" s="252"/>
      <c r="I120" s="252"/>
      <c r="J120" s="252"/>
      <c r="K120" s="252"/>
    </row>
    <row r="121" spans="2:11" s="1" customFormat="1" ht="7.5" customHeight="1">
      <c r="B121" s="281"/>
      <c r="C121" s="282"/>
      <c r="D121" s="282"/>
      <c r="E121" s="282"/>
      <c r="F121" s="282"/>
      <c r="G121" s="282"/>
      <c r="H121" s="282"/>
      <c r="I121" s="282"/>
      <c r="J121" s="282"/>
      <c r="K121" s="283"/>
    </row>
    <row r="122" spans="2:11" s="1" customFormat="1" ht="45" customHeight="1">
      <c r="B122" s="284"/>
      <c r="C122" s="366" t="s">
        <v>1031</v>
      </c>
      <c r="D122" s="366"/>
      <c r="E122" s="366"/>
      <c r="F122" s="366"/>
      <c r="G122" s="366"/>
      <c r="H122" s="366"/>
      <c r="I122" s="366"/>
      <c r="J122" s="366"/>
      <c r="K122" s="285"/>
    </row>
    <row r="123" spans="2:11" s="1" customFormat="1" ht="17.25" customHeight="1">
      <c r="B123" s="286"/>
      <c r="C123" s="258" t="s">
        <v>977</v>
      </c>
      <c r="D123" s="258"/>
      <c r="E123" s="258"/>
      <c r="F123" s="258" t="s">
        <v>978</v>
      </c>
      <c r="G123" s="259"/>
      <c r="H123" s="258" t="s">
        <v>60</v>
      </c>
      <c r="I123" s="258" t="s">
        <v>63</v>
      </c>
      <c r="J123" s="258" t="s">
        <v>979</v>
      </c>
      <c r="K123" s="287"/>
    </row>
    <row r="124" spans="2:11" s="1" customFormat="1" ht="17.25" customHeight="1">
      <c r="B124" s="286"/>
      <c r="C124" s="260" t="s">
        <v>980</v>
      </c>
      <c r="D124" s="260"/>
      <c r="E124" s="260"/>
      <c r="F124" s="261" t="s">
        <v>981</v>
      </c>
      <c r="G124" s="262"/>
      <c r="H124" s="260"/>
      <c r="I124" s="260"/>
      <c r="J124" s="260" t="s">
        <v>982</v>
      </c>
      <c r="K124" s="287"/>
    </row>
    <row r="125" spans="2:11" s="1" customFormat="1" ht="5.25" customHeight="1">
      <c r="B125" s="288"/>
      <c r="C125" s="263"/>
      <c r="D125" s="263"/>
      <c r="E125" s="263"/>
      <c r="F125" s="263"/>
      <c r="G125" s="289"/>
      <c r="H125" s="263"/>
      <c r="I125" s="263"/>
      <c r="J125" s="263"/>
      <c r="K125" s="290"/>
    </row>
    <row r="126" spans="2:11" s="1" customFormat="1" ht="15" customHeight="1">
      <c r="B126" s="288"/>
      <c r="C126" s="245" t="s">
        <v>986</v>
      </c>
      <c r="D126" s="265"/>
      <c r="E126" s="265"/>
      <c r="F126" s="266" t="s">
        <v>983</v>
      </c>
      <c r="G126" s="245"/>
      <c r="H126" s="245" t="s">
        <v>1023</v>
      </c>
      <c r="I126" s="245" t="s">
        <v>985</v>
      </c>
      <c r="J126" s="245">
        <v>120</v>
      </c>
      <c r="K126" s="291"/>
    </row>
    <row r="127" spans="2:11" s="1" customFormat="1" ht="15" customHeight="1">
      <c r="B127" s="288"/>
      <c r="C127" s="245" t="s">
        <v>1032</v>
      </c>
      <c r="D127" s="245"/>
      <c r="E127" s="245"/>
      <c r="F127" s="266" t="s">
        <v>983</v>
      </c>
      <c r="G127" s="245"/>
      <c r="H127" s="245" t="s">
        <v>1033</v>
      </c>
      <c r="I127" s="245" t="s">
        <v>985</v>
      </c>
      <c r="J127" s="245" t="s">
        <v>1034</v>
      </c>
      <c r="K127" s="291"/>
    </row>
    <row r="128" spans="2:11" s="1" customFormat="1" ht="15" customHeight="1">
      <c r="B128" s="288"/>
      <c r="C128" s="245" t="s">
        <v>931</v>
      </c>
      <c r="D128" s="245"/>
      <c r="E128" s="245"/>
      <c r="F128" s="266" t="s">
        <v>983</v>
      </c>
      <c r="G128" s="245"/>
      <c r="H128" s="245" t="s">
        <v>1035</v>
      </c>
      <c r="I128" s="245" t="s">
        <v>985</v>
      </c>
      <c r="J128" s="245" t="s">
        <v>1034</v>
      </c>
      <c r="K128" s="291"/>
    </row>
    <row r="129" spans="2:11" s="1" customFormat="1" ht="15" customHeight="1">
      <c r="B129" s="288"/>
      <c r="C129" s="245" t="s">
        <v>994</v>
      </c>
      <c r="D129" s="245"/>
      <c r="E129" s="245"/>
      <c r="F129" s="266" t="s">
        <v>989</v>
      </c>
      <c r="G129" s="245"/>
      <c r="H129" s="245" t="s">
        <v>995</v>
      </c>
      <c r="I129" s="245" t="s">
        <v>985</v>
      </c>
      <c r="J129" s="245">
        <v>15</v>
      </c>
      <c r="K129" s="291"/>
    </row>
    <row r="130" spans="2:11" s="1" customFormat="1" ht="15" customHeight="1">
      <c r="B130" s="288"/>
      <c r="C130" s="269" t="s">
        <v>996</v>
      </c>
      <c r="D130" s="269"/>
      <c r="E130" s="269"/>
      <c r="F130" s="270" t="s">
        <v>989</v>
      </c>
      <c r="G130" s="269"/>
      <c r="H130" s="269" t="s">
        <v>997</v>
      </c>
      <c r="I130" s="269" t="s">
        <v>985</v>
      </c>
      <c r="J130" s="269">
        <v>15</v>
      </c>
      <c r="K130" s="291"/>
    </row>
    <row r="131" spans="2:11" s="1" customFormat="1" ht="15" customHeight="1">
      <c r="B131" s="288"/>
      <c r="C131" s="269" t="s">
        <v>998</v>
      </c>
      <c r="D131" s="269"/>
      <c r="E131" s="269"/>
      <c r="F131" s="270" t="s">
        <v>989</v>
      </c>
      <c r="G131" s="269"/>
      <c r="H131" s="269" t="s">
        <v>999</v>
      </c>
      <c r="I131" s="269" t="s">
        <v>985</v>
      </c>
      <c r="J131" s="269">
        <v>20</v>
      </c>
      <c r="K131" s="291"/>
    </row>
    <row r="132" spans="2:11" s="1" customFormat="1" ht="15" customHeight="1">
      <c r="B132" s="288"/>
      <c r="C132" s="269" t="s">
        <v>1000</v>
      </c>
      <c r="D132" s="269"/>
      <c r="E132" s="269"/>
      <c r="F132" s="270" t="s">
        <v>989</v>
      </c>
      <c r="G132" s="269"/>
      <c r="H132" s="269" t="s">
        <v>1001</v>
      </c>
      <c r="I132" s="269" t="s">
        <v>985</v>
      </c>
      <c r="J132" s="269">
        <v>20</v>
      </c>
      <c r="K132" s="291"/>
    </row>
    <row r="133" spans="2:11" s="1" customFormat="1" ht="15" customHeight="1">
      <c r="B133" s="288"/>
      <c r="C133" s="245" t="s">
        <v>988</v>
      </c>
      <c r="D133" s="245"/>
      <c r="E133" s="245"/>
      <c r="F133" s="266" t="s">
        <v>989</v>
      </c>
      <c r="G133" s="245"/>
      <c r="H133" s="245" t="s">
        <v>1023</v>
      </c>
      <c r="I133" s="245" t="s">
        <v>985</v>
      </c>
      <c r="J133" s="245">
        <v>50</v>
      </c>
      <c r="K133" s="291"/>
    </row>
    <row r="134" spans="2:11" s="1" customFormat="1" ht="15" customHeight="1">
      <c r="B134" s="288"/>
      <c r="C134" s="245" t="s">
        <v>1002</v>
      </c>
      <c r="D134" s="245"/>
      <c r="E134" s="245"/>
      <c r="F134" s="266" t="s">
        <v>989</v>
      </c>
      <c r="G134" s="245"/>
      <c r="H134" s="245" t="s">
        <v>1023</v>
      </c>
      <c r="I134" s="245" t="s">
        <v>985</v>
      </c>
      <c r="J134" s="245">
        <v>50</v>
      </c>
      <c r="K134" s="291"/>
    </row>
    <row r="135" spans="2:11" s="1" customFormat="1" ht="15" customHeight="1">
      <c r="B135" s="288"/>
      <c r="C135" s="245" t="s">
        <v>1008</v>
      </c>
      <c r="D135" s="245"/>
      <c r="E135" s="245"/>
      <c r="F135" s="266" t="s">
        <v>989</v>
      </c>
      <c r="G135" s="245"/>
      <c r="H135" s="245" t="s">
        <v>1023</v>
      </c>
      <c r="I135" s="245" t="s">
        <v>985</v>
      </c>
      <c r="J135" s="245">
        <v>50</v>
      </c>
      <c r="K135" s="291"/>
    </row>
    <row r="136" spans="2:11" s="1" customFormat="1" ht="15" customHeight="1">
      <c r="B136" s="288"/>
      <c r="C136" s="245" t="s">
        <v>1010</v>
      </c>
      <c r="D136" s="245"/>
      <c r="E136" s="245"/>
      <c r="F136" s="266" t="s">
        <v>989</v>
      </c>
      <c r="G136" s="245"/>
      <c r="H136" s="245" t="s">
        <v>1023</v>
      </c>
      <c r="I136" s="245" t="s">
        <v>985</v>
      </c>
      <c r="J136" s="245">
        <v>50</v>
      </c>
      <c r="K136" s="291"/>
    </row>
    <row r="137" spans="2:11" s="1" customFormat="1" ht="15" customHeight="1">
      <c r="B137" s="288"/>
      <c r="C137" s="245" t="s">
        <v>1011</v>
      </c>
      <c r="D137" s="245"/>
      <c r="E137" s="245"/>
      <c r="F137" s="266" t="s">
        <v>989</v>
      </c>
      <c r="G137" s="245"/>
      <c r="H137" s="245" t="s">
        <v>1036</v>
      </c>
      <c r="I137" s="245" t="s">
        <v>985</v>
      </c>
      <c r="J137" s="245">
        <v>255</v>
      </c>
      <c r="K137" s="291"/>
    </row>
    <row r="138" spans="2:11" s="1" customFormat="1" ht="15" customHeight="1">
      <c r="B138" s="288"/>
      <c r="C138" s="245" t="s">
        <v>1013</v>
      </c>
      <c r="D138" s="245"/>
      <c r="E138" s="245"/>
      <c r="F138" s="266" t="s">
        <v>983</v>
      </c>
      <c r="G138" s="245"/>
      <c r="H138" s="245" t="s">
        <v>1037</v>
      </c>
      <c r="I138" s="245" t="s">
        <v>1015</v>
      </c>
      <c r="J138" s="245"/>
      <c r="K138" s="291"/>
    </row>
    <row r="139" spans="2:11" s="1" customFormat="1" ht="15" customHeight="1">
      <c r="B139" s="288"/>
      <c r="C139" s="245" t="s">
        <v>1016</v>
      </c>
      <c r="D139" s="245"/>
      <c r="E139" s="245"/>
      <c r="F139" s="266" t="s">
        <v>983</v>
      </c>
      <c r="G139" s="245"/>
      <c r="H139" s="245" t="s">
        <v>1038</v>
      </c>
      <c r="I139" s="245" t="s">
        <v>1018</v>
      </c>
      <c r="J139" s="245"/>
      <c r="K139" s="291"/>
    </row>
    <row r="140" spans="2:11" s="1" customFormat="1" ht="15" customHeight="1">
      <c r="B140" s="288"/>
      <c r="C140" s="245" t="s">
        <v>1019</v>
      </c>
      <c r="D140" s="245"/>
      <c r="E140" s="245"/>
      <c r="F140" s="266" t="s">
        <v>983</v>
      </c>
      <c r="G140" s="245"/>
      <c r="H140" s="245" t="s">
        <v>1019</v>
      </c>
      <c r="I140" s="245" t="s">
        <v>1018</v>
      </c>
      <c r="J140" s="245"/>
      <c r="K140" s="291"/>
    </row>
    <row r="141" spans="2:11" s="1" customFormat="1" ht="15" customHeight="1">
      <c r="B141" s="288"/>
      <c r="C141" s="245" t="s">
        <v>44</v>
      </c>
      <c r="D141" s="245"/>
      <c r="E141" s="245"/>
      <c r="F141" s="266" t="s">
        <v>983</v>
      </c>
      <c r="G141" s="245"/>
      <c r="H141" s="245" t="s">
        <v>1039</v>
      </c>
      <c r="I141" s="245" t="s">
        <v>1018</v>
      </c>
      <c r="J141" s="245"/>
      <c r="K141" s="291"/>
    </row>
    <row r="142" spans="2:11" s="1" customFormat="1" ht="15" customHeight="1">
      <c r="B142" s="288"/>
      <c r="C142" s="245" t="s">
        <v>1040</v>
      </c>
      <c r="D142" s="245"/>
      <c r="E142" s="245"/>
      <c r="F142" s="266" t="s">
        <v>983</v>
      </c>
      <c r="G142" s="245"/>
      <c r="H142" s="245" t="s">
        <v>1041</v>
      </c>
      <c r="I142" s="245" t="s">
        <v>1018</v>
      </c>
      <c r="J142" s="245"/>
      <c r="K142" s="291"/>
    </row>
    <row r="143" spans="2:11" s="1" customFormat="1" ht="15" customHeight="1">
      <c r="B143" s="292"/>
      <c r="C143" s="293"/>
      <c r="D143" s="293"/>
      <c r="E143" s="293"/>
      <c r="F143" s="293"/>
      <c r="G143" s="293"/>
      <c r="H143" s="293"/>
      <c r="I143" s="293"/>
      <c r="J143" s="293"/>
      <c r="K143" s="294"/>
    </row>
    <row r="144" spans="2:11" s="1" customFormat="1" ht="18.75" customHeight="1">
      <c r="B144" s="279"/>
      <c r="C144" s="279"/>
      <c r="D144" s="279"/>
      <c r="E144" s="279"/>
      <c r="F144" s="280"/>
      <c r="G144" s="279"/>
      <c r="H144" s="279"/>
      <c r="I144" s="279"/>
      <c r="J144" s="279"/>
      <c r="K144" s="279"/>
    </row>
    <row r="145" spans="2:11" s="1" customFormat="1" ht="18.75" customHeight="1">
      <c r="B145" s="252"/>
      <c r="C145" s="252"/>
      <c r="D145" s="252"/>
      <c r="E145" s="252"/>
      <c r="F145" s="252"/>
      <c r="G145" s="252"/>
      <c r="H145" s="252"/>
      <c r="I145" s="252"/>
      <c r="J145" s="252"/>
      <c r="K145" s="252"/>
    </row>
    <row r="146" spans="2:11" s="1" customFormat="1" ht="7.5" customHeight="1">
      <c r="B146" s="253"/>
      <c r="C146" s="254"/>
      <c r="D146" s="254"/>
      <c r="E146" s="254"/>
      <c r="F146" s="254"/>
      <c r="G146" s="254"/>
      <c r="H146" s="254"/>
      <c r="I146" s="254"/>
      <c r="J146" s="254"/>
      <c r="K146" s="255"/>
    </row>
    <row r="147" spans="2:11" s="1" customFormat="1" ht="45" customHeight="1">
      <c r="B147" s="256"/>
      <c r="C147" s="365" t="s">
        <v>1042</v>
      </c>
      <c r="D147" s="365"/>
      <c r="E147" s="365"/>
      <c r="F147" s="365"/>
      <c r="G147" s="365"/>
      <c r="H147" s="365"/>
      <c r="I147" s="365"/>
      <c r="J147" s="365"/>
      <c r="K147" s="257"/>
    </row>
    <row r="148" spans="2:11" s="1" customFormat="1" ht="17.25" customHeight="1">
      <c r="B148" s="256"/>
      <c r="C148" s="258" t="s">
        <v>977</v>
      </c>
      <c r="D148" s="258"/>
      <c r="E148" s="258"/>
      <c r="F148" s="258" t="s">
        <v>978</v>
      </c>
      <c r="G148" s="259"/>
      <c r="H148" s="258" t="s">
        <v>60</v>
      </c>
      <c r="I148" s="258" t="s">
        <v>63</v>
      </c>
      <c r="J148" s="258" t="s">
        <v>979</v>
      </c>
      <c r="K148" s="257"/>
    </row>
    <row r="149" spans="2:11" s="1" customFormat="1" ht="17.25" customHeight="1">
      <c r="B149" s="256"/>
      <c r="C149" s="260" t="s">
        <v>980</v>
      </c>
      <c r="D149" s="260"/>
      <c r="E149" s="260"/>
      <c r="F149" s="261" t="s">
        <v>981</v>
      </c>
      <c r="G149" s="262"/>
      <c r="H149" s="260"/>
      <c r="I149" s="260"/>
      <c r="J149" s="260" t="s">
        <v>982</v>
      </c>
      <c r="K149" s="257"/>
    </row>
    <row r="150" spans="2:11" s="1" customFormat="1" ht="5.25" customHeight="1">
      <c r="B150" s="268"/>
      <c r="C150" s="263"/>
      <c r="D150" s="263"/>
      <c r="E150" s="263"/>
      <c r="F150" s="263"/>
      <c r="G150" s="264"/>
      <c r="H150" s="263"/>
      <c r="I150" s="263"/>
      <c r="J150" s="263"/>
      <c r="K150" s="291"/>
    </row>
    <row r="151" spans="2:11" s="1" customFormat="1" ht="15" customHeight="1">
      <c r="B151" s="268"/>
      <c r="C151" s="295" t="s">
        <v>986</v>
      </c>
      <c r="D151" s="245"/>
      <c r="E151" s="245"/>
      <c r="F151" s="296" t="s">
        <v>983</v>
      </c>
      <c r="G151" s="245"/>
      <c r="H151" s="295" t="s">
        <v>1023</v>
      </c>
      <c r="I151" s="295" t="s">
        <v>985</v>
      </c>
      <c r="J151" s="295">
        <v>120</v>
      </c>
      <c r="K151" s="291"/>
    </row>
    <row r="152" spans="2:11" s="1" customFormat="1" ht="15" customHeight="1">
      <c r="B152" s="268"/>
      <c r="C152" s="295" t="s">
        <v>1032</v>
      </c>
      <c r="D152" s="245"/>
      <c r="E152" s="245"/>
      <c r="F152" s="296" t="s">
        <v>983</v>
      </c>
      <c r="G152" s="245"/>
      <c r="H152" s="295" t="s">
        <v>1043</v>
      </c>
      <c r="I152" s="295" t="s">
        <v>985</v>
      </c>
      <c r="J152" s="295" t="s">
        <v>1034</v>
      </c>
      <c r="K152" s="291"/>
    </row>
    <row r="153" spans="2:11" s="1" customFormat="1" ht="15" customHeight="1">
      <c r="B153" s="268"/>
      <c r="C153" s="295" t="s">
        <v>931</v>
      </c>
      <c r="D153" s="245"/>
      <c r="E153" s="245"/>
      <c r="F153" s="296" t="s">
        <v>983</v>
      </c>
      <c r="G153" s="245"/>
      <c r="H153" s="295" t="s">
        <v>1044</v>
      </c>
      <c r="I153" s="295" t="s">
        <v>985</v>
      </c>
      <c r="J153" s="295" t="s">
        <v>1034</v>
      </c>
      <c r="K153" s="291"/>
    </row>
    <row r="154" spans="2:11" s="1" customFormat="1" ht="15" customHeight="1">
      <c r="B154" s="268"/>
      <c r="C154" s="295" t="s">
        <v>988</v>
      </c>
      <c r="D154" s="245"/>
      <c r="E154" s="245"/>
      <c r="F154" s="296" t="s">
        <v>989</v>
      </c>
      <c r="G154" s="245"/>
      <c r="H154" s="295" t="s">
        <v>1023</v>
      </c>
      <c r="I154" s="295" t="s">
        <v>985</v>
      </c>
      <c r="J154" s="295">
        <v>50</v>
      </c>
      <c r="K154" s="291"/>
    </row>
    <row r="155" spans="2:11" s="1" customFormat="1" ht="15" customHeight="1">
      <c r="B155" s="268"/>
      <c r="C155" s="295" t="s">
        <v>991</v>
      </c>
      <c r="D155" s="245"/>
      <c r="E155" s="245"/>
      <c r="F155" s="296" t="s">
        <v>983</v>
      </c>
      <c r="G155" s="245"/>
      <c r="H155" s="295" t="s">
        <v>1023</v>
      </c>
      <c r="I155" s="295" t="s">
        <v>993</v>
      </c>
      <c r="J155" s="295"/>
      <c r="K155" s="291"/>
    </row>
    <row r="156" spans="2:11" s="1" customFormat="1" ht="15" customHeight="1">
      <c r="B156" s="268"/>
      <c r="C156" s="295" t="s">
        <v>1002</v>
      </c>
      <c r="D156" s="245"/>
      <c r="E156" s="245"/>
      <c r="F156" s="296" t="s">
        <v>989</v>
      </c>
      <c r="G156" s="245"/>
      <c r="H156" s="295" t="s">
        <v>1023</v>
      </c>
      <c r="I156" s="295" t="s">
        <v>985</v>
      </c>
      <c r="J156" s="295">
        <v>50</v>
      </c>
      <c r="K156" s="291"/>
    </row>
    <row r="157" spans="2:11" s="1" customFormat="1" ht="15" customHeight="1">
      <c r="B157" s="268"/>
      <c r="C157" s="295" t="s">
        <v>1010</v>
      </c>
      <c r="D157" s="245"/>
      <c r="E157" s="245"/>
      <c r="F157" s="296" t="s">
        <v>989</v>
      </c>
      <c r="G157" s="245"/>
      <c r="H157" s="295" t="s">
        <v>1023</v>
      </c>
      <c r="I157" s="295" t="s">
        <v>985</v>
      </c>
      <c r="J157" s="295">
        <v>50</v>
      </c>
      <c r="K157" s="291"/>
    </row>
    <row r="158" spans="2:11" s="1" customFormat="1" ht="15" customHeight="1">
      <c r="B158" s="268"/>
      <c r="C158" s="295" t="s">
        <v>1008</v>
      </c>
      <c r="D158" s="245"/>
      <c r="E158" s="245"/>
      <c r="F158" s="296" t="s">
        <v>989</v>
      </c>
      <c r="G158" s="245"/>
      <c r="H158" s="295" t="s">
        <v>1023</v>
      </c>
      <c r="I158" s="295" t="s">
        <v>985</v>
      </c>
      <c r="J158" s="295">
        <v>50</v>
      </c>
      <c r="K158" s="291"/>
    </row>
    <row r="159" spans="2:11" s="1" customFormat="1" ht="15" customHeight="1">
      <c r="B159" s="268"/>
      <c r="C159" s="295" t="s">
        <v>91</v>
      </c>
      <c r="D159" s="245"/>
      <c r="E159" s="245"/>
      <c r="F159" s="296" t="s">
        <v>983</v>
      </c>
      <c r="G159" s="245"/>
      <c r="H159" s="295" t="s">
        <v>1045</v>
      </c>
      <c r="I159" s="295" t="s">
        <v>985</v>
      </c>
      <c r="J159" s="295" t="s">
        <v>1046</v>
      </c>
      <c r="K159" s="291"/>
    </row>
    <row r="160" spans="2:11" s="1" customFormat="1" ht="15" customHeight="1">
      <c r="B160" s="268"/>
      <c r="C160" s="295" t="s">
        <v>1047</v>
      </c>
      <c r="D160" s="245"/>
      <c r="E160" s="245"/>
      <c r="F160" s="296" t="s">
        <v>983</v>
      </c>
      <c r="G160" s="245"/>
      <c r="H160" s="295" t="s">
        <v>1048</v>
      </c>
      <c r="I160" s="295" t="s">
        <v>1018</v>
      </c>
      <c r="J160" s="295"/>
      <c r="K160" s="291"/>
    </row>
    <row r="161" spans="2:11" s="1" customFormat="1" ht="15" customHeight="1">
      <c r="B161" s="297"/>
      <c r="C161" s="277"/>
      <c r="D161" s="277"/>
      <c r="E161" s="277"/>
      <c r="F161" s="277"/>
      <c r="G161" s="277"/>
      <c r="H161" s="277"/>
      <c r="I161" s="277"/>
      <c r="J161" s="277"/>
      <c r="K161" s="298"/>
    </row>
    <row r="162" spans="2:11" s="1" customFormat="1" ht="18.75" customHeight="1">
      <c r="B162" s="279"/>
      <c r="C162" s="289"/>
      <c r="D162" s="289"/>
      <c r="E162" s="289"/>
      <c r="F162" s="299"/>
      <c r="G162" s="289"/>
      <c r="H162" s="289"/>
      <c r="I162" s="289"/>
      <c r="J162" s="289"/>
      <c r="K162" s="279"/>
    </row>
    <row r="163" spans="2:11" s="1" customFormat="1" ht="18.75" customHeight="1">
      <c r="B163" s="252"/>
      <c r="C163" s="252"/>
      <c r="D163" s="252"/>
      <c r="E163" s="252"/>
      <c r="F163" s="252"/>
      <c r="G163" s="252"/>
      <c r="H163" s="252"/>
      <c r="I163" s="252"/>
      <c r="J163" s="252"/>
      <c r="K163" s="252"/>
    </row>
    <row r="164" spans="2:11" s="1" customFormat="1" ht="7.5" customHeight="1">
      <c r="B164" s="234"/>
      <c r="C164" s="235"/>
      <c r="D164" s="235"/>
      <c r="E164" s="235"/>
      <c r="F164" s="235"/>
      <c r="G164" s="235"/>
      <c r="H164" s="235"/>
      <c r="I164" s="235"/>
      <c r="J164" s="235"/>
      <c r="K164" s="236"/>
    </row>
    <row r="165" spans="2:11" s="1" customFormat="1" ht="45" customHeight="1">
      <c r="B165" s="237"/>
      <c r="C165" s="366" t="s">
        <v>1049</v>
      </c>
      <c r="D165" s="366"/>
      <c r="E165" s="366"/>
      <c r="F165" s="366"/>
      <c r="G165" s="366"/>
      <c r="H165" s="366"/>
      <c r="I165" s="366"/>
      <c r="J165" s="366"/>
      <c r="K165" s="238"/>
    </row>
    <row r="166" spans="2:11" s="1" customFormat="1" ht="17.25" customHeight="1">
      <c r="B166" s="237"/>
      <c r="C166" s="258" t="s">
        <v>977</v>
      </c>
      <c r="D166" s="258"/>
      <c r="E166" s="258"/>
      <c r="F166" s="258" t="s">
        <v>978</v>
      </c>
      <c r="G166" s="300"/>
      <c r="H166" s="301" t="s">
        <v>60</v>
      </c>
      <c r="I166" s="301" t="s">
        <v>63</v>
      </c>
      <c r="J166" s="258" t="s">
        <v>979</v>
      </c>
      <c r="K166" s="238"/>
    </row>
    <row r="167" spans="2:11" s="1" customFormat="1" ht="17.25" customHeight="1">
      <c r="B167" s="239"/>
      <c r="C167" s="260" t="s">
        <v>980</v>
      </c>
      <c r="D167" s="260"/>
      <c r="E167" s="260"/>
      <c r="F167" s="261" t="s">
        <v>981</v>
      </c>
      <c r="G167" s="302"/>
      <c r="H167" s="303"/>
      <c r="I167" s="303"/>
      <c r="J167" s="260" t="s">
        <v>982</v>
      </c>
      <c r="K167" s="240"/>
    </row>
    <row r="168" spans="2:11" s="1" customFormat="1" ht="5.25" customHeight="1">
      <c r="B168" s="268"/>
      <c r="C168" s="263"/>
      <c r="D168" s="263"/>
      <c r="E168" s="263"/>
      <c r="F168" s="263"/>
      <c r="G168" s="264"/>
      <c r="H168" s="263"/>
      <c r="I168" s="263"/>
      <c r="J168" s="263"/>
      <c r="K168" s="291"/>
    </row>
    <row r="169" spans="2:11" s="1" customFormat="1" ht="15" customHeight="1">
      <c r="B169" s="268"/>
      <c r="C169" s="245" t="s">
        <v>986</v>
      </c>
      <c r="D169" s="245"/>
      <c r="E169" s="245"/>
      <c r="F169" s="266" t="s">
        <v>983</v>
      </c>
      <c r="G169" s="245"/>
      <c r="H169" s="245" t="s">
        <v>1023</v>
      </c>
      <c r="I169" s="245" t="s">
        <v>985</v>
      </c>
      <c r="J169" s="245">
        <v>120</v>
      </c>
      <c r="K169" s="291"/>
    </row>
    <row r="170" spans="2:11" s="1" customFormat="1" ht="15" customHeight="1">
      <c r="B170" s="268"/>
      <c r="C170" s="245" t="s">
        <v>1032</v>
      </c>
      <c r="D170" s="245"/>
      <c r="E170" s="245"/>
      <c r="F170" s="266" t="s">
        <v>983</v>
      </c>
      <c r="G170" s="245"/>
      <c r="H170" s="245" t="s">
        <v>1033</v>
      </c>
      <c r="I170" s="245" t="s">
        <v>985</v>
      </c>
      <c r="J170" s="245" t="s">
        <v>1034</v>
      </c>
      <c r="K170" s="291"/>
    </row>
    <row r="171" spans="2:11" s="1" customFormat="1" ht="15" customHeight="1">
      <c r="B171" s="268"/>
      <c r="C171" s="245" t="s">
        <v>931</v>
      </c>
      <c r="D171" s="245"/>
      <c r="E171" s="245"/>
      <c r="F171" s="266" t="s">
        <v>983</v>
      </c>
      <c r="G171" s="245"/>
      <c r="H171" s="245" t="s">
        <v>1050</v>
      </c>
      <c r="I171" s="245" t="s">
        <v>985</v>
      </c>
      <c r="J171" s="245" t="s">
        <v>1034</v>
      </c>
      <c r="K171" s="291"/>
    </row>
    <row r="172" spans="2:11" s="1" customFormat="1" ht="15" customHeight="1">
      <c r="B172" s="268"/>
      <c r="C172" s="245" t="s">
        <v>988</v>
      </c>
      <c r="D172" s="245"/>
      <c r="E172" s="245"/>
      <c r="F172" s="266" t="s">
        <v>989</v>
      </c>
      <c r="G172" s="245"/>
      <c r="H172" s="245" t="s">
        <v>1050</v>
      </c>
      <c r="I172" s="245" t="s">
        <v>985</v>
      </c>
      <c r="J172" s="245">
        <v>50</v>
      </c>
      <c r="K172" s="291"/>
    </row>
    <row r="173" spans="2:11" s="1" customFormat="1" ht="15" customHeight="1">
      <c r="B173" s="268"/>
      <c r="C173" s="245" t="s">
        <v>991</v>
      </c>
      <c r="D173" s="245"/>
      <c r="E173" s="245"/>
      <c r="F173" s="266" t="s">
        <v>983</v>
      </c>
      <c r="G173" s="245"/>
      <c r="H173" s="245" t="s">
        <v>1050</v>
      </c>
      <c r="I173" s="245" t="s">
        <v>993</v>
      </c>
      <c r="J173" s="245"/>
      <c r="K173" s="291"/>
    </row>
    <row r="174" spans="2:11" s="1" customFormat="1" ht="15" customHeight="1">
      <c r="B174" s="268"/>
      <c r="C174" s="245" t="s">
        <v>1002</v>
      </c>
      <c r="D174" s="245"/>
      <c r="E174" s="245"/>
      <c r="F174" s="266" t="s">
        <v>989</v>
      </c>
      <c r="G174" s="245"/>
      <c r="H174" s="245" t="s">
        <v>1050</v>
      </c>
      <c r="I174" s="245" t="s">
        <v>985</v>
      </c>
      <c r="J174" s="245">
        <v>50</v>
      </c>
      <c r="K174" s="291"/>
    </row>
    <row r="175" spans="2:11" s="1" customFormat="1" ht="15" customHeight="1">
      <c r="B175" s="268"/>
      <c r="C175" s="245" t="s">
        <v>1010</v>
      </c>
      <c r="D175" s="245"/>
      <c r="E175" s="245"/>
      <c r="F175" s="266" t="s">
        <v>989</v>
      </c>
      <c r="G175" s="245"/>
      <c r="H175" s="245" t="s">
        <v>1050</v>
      </c>
      <c r="I175" s="245" t="s">
        <v>985</v>
      </c>
      <c r="J175" s="245">
        <v>50</v>
      </c>
      <c r="K175" s="291"/>
    </row>
    <row r="176" spans="2:11" s="1" customFormat="1" ht="15" customHeight="1">
      <c r="B176" s="268"/>
      <c r="C176" s="245" t="s">
        <v>1008</v>
      </c>
      <c r="D176" s="245"/>
      <c r="E176" s="245"/>
      <c r="F176" s="266" t="s">
        <v>989</v>
      </c>
      <c r="G176" s="245"/>
      <c r="H176" s="245" t="s">
        <v>1050</v>
      </c>
      <c r="I176" s="245" t="s">
        <v>985</v>
      </c>
      <c r="J176" s="245">
        <v>50</v>
      </c>
      <c r="K176" s="291"/>
    </row>
    <row r="177" spans="2:11" s="1" customFormat="1" ht="15" customHeight="1">
      <c r="B177" s="268"/>
      <c r="C177" s="245" t="s">
        <v>121</v>
      </c>
      <c r="D177" s="245"/>
      <c r="E177" s="245"/>
      <c r="F177" s="266" t="s">
        <v>983</v>
      </c>
      <c r="G177" s="245"/>
      <c r="H177" s="245" t="s">
        <v>1051</v>
      </c>
      <c r="I177" s="245" t="s">
        <v>1052</v>
      </c>
      <c r="J177" s="245"/>
      <c r="K177" s="291"/>
    </row>
    <row r="178" spans="2:11" s="1" customFormat="1" ht="15" customHeight="1">
      <c r="B178" s="268"/>
      <c r="C178" s="245" t="s">
        <v>63</v>
      </c>
      <c r="D178" s="245"/>
      <c r="E178" s="245"/>
      <c r="F178" s="266" t="s">
        <v>983</v>
      </c>
      <c r="G178" s="245"/>
      <c r="H178" s="245" t="s">
        <v>1053</v>
      </c>
      <c r="I178" s="245" t="s">
        <v>1054</v>
      </c>
      <c r="J178" s="245">
        <v>1</v>
      </c>
      <c r="K178" s="291"/>
    </row>
    <row r="179" spans="2:11" s="1" customFormat="1" ht="15" customHeight="1">
      <c r="B179" s="268"/>
      <c r="C179" s="245" t="s">
        <v>59</v>
      </c>
      <c r="D179" s="245"/>
      <c r="E179" s="245"/>
      <c r="F179" s="266" t="s">
        <v>983</v>
      </c>
      <c r="G179" s="245"/>
      <c r="H179" s="245" t="s">
        <v>1055</v>
      </c>
      <c r="I179" s="245" t="s">
        <v>985</v>
      </c>
      <c r="J179" s="245">
        <v>20</v>
      </c>
      <c r="K179" s="291"/>
    </row>
    <row r="180" spans="2:11" s="1" customFormat="1" ht="15" customHeight="1">
      <c r="B180" s="268"/>
      <c r="C180" s="245" t="s">
        <v>60</v>
      </c>
      <c r="D180" s="245"/>
      <c r="E180" s="245"/>
      <c r="F180" s="266" t="s">
        <v>983</v>
      </c>
      <c r="G180" s="245"/>
      <c r="H180" s="245" t="s">
        <v>1056</v>
      </c>
      <c r="I180" s="245" t="s">
        <v>985</v>
      </c>
      <c r="J180" s="245">
        <v>255</v>
      </c>
      <c r="K180" s="291"/>
    </row>
    <row r="181" spans="2:11" s="1" customFormat="1" ht="15" customHeight="1">
      <c r="B181" s="268"/>
      <c r="C181" s="245" t="s">
        <v>122</v>
      </c>
      <c r="D181" s="245"/>
      <c r="E181" s="245"/>
      <c r="F181" s="266" t="s">
        <v>983</v>
      </c>
      <c r="G181" s="245"/>
      <c r="H181" s="245" t="s">
        <v>947</v>
      </c>
      <c r="I181" s="245" t="s">
        <v>985</v>
      </c>
      <c r="J181" s="245">
        <v>10</v>
      </c>
      <c r="K181" s="291"/>
    </row>
    <row r="182" spans="2:11" s="1" customFormat="1" ht="15" customHeight="1">
      <c r="B182" s="268"/>
      <c r="C182" s="245" t="s">
        <v>123</v>
      </c>
      <c r="D182" s="245"/>
      <c r="E182" s="245"/>
      <c r="F182" s="266" t="s">
        <v>983</v>
      </c>
      <c r="G182" s="245"/>
      <c r="H182" s="245" t="s">
        <v>1057</v>
      </c>
      <c r="I182" s="245" t="s">
        <v>1018</v>
      </c>
      <c r="J182" s="245"/>
      <c r="K182" s="291"/>
    </row>
    <row r="183" spans="2:11" s="1" customFormat="1" ht="15" customHeight="1">
      <c r="B183" s="268"/>
      <c r="C183" s="245" t="s">
        <v>1058</v>
      </c>
      <c r="D183" s="245"/>
      <c r="E183" s="245"/>
      <c r="F183" s="266" t="s">
        <v>983</v>
      </c>
      <c r="G183" s="245"/>
      <c r="H183" s="245" t="s">
        <v>1059</v>
      </c>
      <c r="I183" s="245" t="s">
        <v>1018</v>
      </c>
      <c r="J183" s="245"/>
      <c r="K183" s="291"/>
    </row>
    <row r="184" spans="2:11" s="1" customFormat="1" ht="15" customHeight="1">
      <c r="B184" s="268"/>
      <c r="C184" s="245" t="s">
        <v>1047</v>
      </c>
      <c r="D184" s="245"/>
      <c r="E184" s="245"/>
      <c r="F184" s="266" t="s">
        <v>983</v>
      </c>
      <c r="G184" s="245"/>
      <c r="H184" s="245" t="s">
        <v>1060</v>
      </c>
      <c r="I184" s="245" t="s">
        <v>1018</v>
      </c>
      <c r="J184" s="245"/>
      <c r="K184" s="291"/>
    </row>
    <row r="185" spans="2:11" s="1" customFormat="1" ht="15" customHeight="1">
      <c r="B185" s="268"/>
      <c r="C185" s="245" t="s">
        <v>125</v>
      </c>
      <c r="D185" s="245"/>
      <c r="E185" s="245"/>
      <c r="F185" s="266" t="s">
        <v>989</v>
      </c>
      <c r="G185" s="245"/>
      <c r="H185" s="245" t="s">
        <v>1061</v>
      </c>
      <c r="I185" s="245" t="s">
        <v>985</v>
      </c>
      <c r="J185" s="245">
        <v>50</v>
      </c>
      <c r="K185" s="291"/>
    </row>
    <row r="186" spans="2:11" s="1" customFormat="1" ht="15" customHeight="1">
      <c r="B186" s="268"/>
      <c r="C186" s="245" t="s">
        <v>1062</v>
      </c>
      <c r="D186" s="245"/>
      <c r="E186" s="245"/>
      <c r="F186" s="266" t="s">
        <v>989</v>
      </c>
      <c r="G186" s="245"/>
      <c r="H186" s="245" t="s">
        <v>1063</v>
      </c>
      <c r="I186" s="245" t="s">
        <v>1064</v>
      </c>
      <c r="J186" s="245"/>
      <c r="K186" s="291"/>
    </row>
    <row r="187" spans="2:11" s="1" customFormat="1" ht="15" customHeight="1">
      <c r="B187" s="268"/>
      <c r="C187" s="245" t="s">
        <v>1065</v>
      </c>
      <c r="D187" s="245"/>
      <c r="E187" s="245"/>
      <c r="F187" s="266" t="s">
        <v>989</v>
      </c>
      <c r="G187" s="245"/>
      <c r="H187" s="245" t="s">
        <v>1066</v>
      </c>
      <c r="I187" s="245" t="s">
        <v>1064</v>
      </c>
      <c r="J187" s="245"/>
      <c r="K187" s="291"/>
    </row>
    <row r="188" spans="2:11" s="1" customFormat="1" ht="15" customHeight="1">
      <c r="B188" s="268"/>
      <c r="C188" s="245" t="s">
        <v>1067</v>
      </c>
      <c r="D188" s="245"/>
      <c r="E188" s="245"/>
      <c r="F188" s="266" t="s">
        <v>989</v>
      </c>
      <c r="G188" s="245"/>
      <c r="H188" s="245" t="s">
        <v>1068</v>
      </c>
      <c r="I188" s="245" t="s">
        <v>1064</v>
      </c>
      <c r="J188" s="245"/>
      <c r="K188" s="291"/>
    </row>
    <row r="189" spans="2:11" s="1" customFormat="1" ht="15" customHeight="1">
      <c r="B189" s="268"/>
      <c r="C189" s="304" t="s">
        <v>1069</v>
      </c>
      <c r="D189" s="245"/>
      <c r="E189" s="245"/>
      <c r="F189" s="266" t="s">
        <v>989</v>
      </c>
      <c r="G189" s="245"/>
      <c r="H189" s="245" t="s">
        <v>1070</v>
      </c>
      <c r="I189" s="245" t="s">
        <v>1071</v>
      </c>
      <c r="J189" s="305" t="s">
        <v>1072</v>
      </c>
      <c r="K189" s="291"/>
    </row>
    <row r="190" spans="2:11" s="1" customFormat="1" ht="15" customHeight="1">
      <c r="B190" s="268"/>
      <c r="C190" s="304" t="s">
        <v>48</v>
      </c>
      <c r="D190" s="245"/>
      <c r="E190" s="245"/>
      <c r="F190" s="266" t="s">
        <v>983</v>
      </c>
      <c r="G190" s="245"/>
      <c r="H190" s="242" t="s">
        <v>1073</v>
      </c>
      <c r="I190" s="245" t="s">
        <v>1074</v>
      </c>
      <c r="J190" s="245"/>
      <c r="K190" s="291"/>
    </row>
    <row r="191" spans="2:11" s="1" customFormat="1" ht="15" customHeight="1">
      <c r="B191" s="268"/>
      <c r="C191" s="304" t="s">
        <v>1075</v>
      </c>
      <c r="D191" s="245"/>
      <c r="E191" s="245"/>
      <c r="F191" s="266" t="s">
        <v>983</v>
      </c>
      <c r="G191" s="245"/>
      <c r="H191" s="245" t="s">
        <v>1076</v>
      </c>
      <c r="I191" s="245" t="s">
        <v>1018</v>
      </c>
      <c r="J191" s="245"/>
      <c r="K191" s="291"/>
    </row>
    <row r="192" spans="2:11" s="1" customFormat="1" ht="15" customHeight="1">
      <c r="B192" s="268"/>
      <c r="C192" s="304" t="s">
        <v>1077</v>
      </c>
      <c r="D192" s="245"/>
      <c r="E192" s="245"/>
      <c r="F192" s="266" t="s">
        <v>983</v>
      </c>
      <c r="G192" s="245"/>
      <c r="H192" s="245" t="s">
        <v>1078</v>
      </c>
      <c r="I192" s="245" t="s">
        <v>1018</v>
      </c>
      <c r="J192" s="245"/>
      <c r="K192" s="291"/>
    </row>
    <row r="193" spans="2:11" s="1" customFormat="1" ht="15" customHeight="1">
      <c r="B193" s="268"/>
      <c r="C193" s="304" t="s">
        <v>1079</v>
      </c>
      <c r="D193" s="245"/>
      <c r="E193" s="245"/>
      <c r="F193" s="266" t="s">
        <v>989</v>
      </c>
      <c r="G193" s="245"/>
      <c r="H193" s="245" t="s">
        <v>1080</v>
      </c>
      <c r="I193" s="245" t="s">
        <v>1018</v>
      </c>
      <c r="J193" s="245"/>
      <c r="K193" s="291"/>
    </row>
    <row r="194" spans="2:11" s="1" customFormat="1" ht="15" customHeight="1">
      <c r="B194" s="297"/>
      <c r="C194" s="306"/>
      <c r="D194" s="277"/>
      <c r="E194" s="277"/>
      <c r="F194" s="277"/>
      <c r="G194" s="277"/>
      <c r="H194" s="277"/>
      <c r="I194" s="277"/>
      <c r="J194" s="277"/>
      <c r="K194" s="298"/>
    </row>
    <row r="195" spans="2:11" s="1" customFormat="1" ht="18.75" customHeight="1">
      <c r="B195" s="279"/>
      <c r="C195" s="289"/>
      <c r="D195" s="289"/>
      <c r="E195" s="289"/>
      <c r="F195" s="299"/>
      <c r="G195" s="289"/>
      <c r="H195" s="289"/>
      <c r="I195" s="289"/>
      <c r="J195" s="289"/>
      <c r="K195" s="279"/>
    </row>
    <row r="196" spans="2:11" s="1" customFormat="1" ht="18.75" customHeight="1">
      <c r="B196" s="279"/>
      <c r="C196" s="289"/>
      <c r="D196" s="289"/>
      <c r="E196" s="289"/>
      <c r="F196" s="299"/>
      <c r="G196" s="289"/>
      <c r="H196" s="289"/>
      <c r="I196" s="289"/>
      <c r="J196" s="289"/>
      <c r="K196" s="279"/>
    </row>
    <row r="197" spans="2:11" s="1" customFormat="1" ht="18.75" customHeight="1">
      <c r="B197" s="252"/>
      <c r="C197" s="252"/>
      <c r="D197" s="252"/>
      <c r="E197" s="252"/>
      <c r="F197" s="252"/>
      <c r="G197" s="252"/>
      <c r="H197" s="252"/>
      <c r="I197" s="252"/>
      <c r="J197" s="252"/>
      <c r="K197" s="252"/>
    </row>
    <row r="198" spans="2:11" s="1" customFormat="1" ht="13.5">
      <c r="B198" s="234"/>
      <c r="C198" s="235"/>
      <c r="D198" s="235"/>
      <c r="E198" s="235"/>
      <c r="F198" s="235"/>
      <c r="G198" s="235"/>
      <c r="H198" s="235"/>
      <c r="I198" s="235"/>
      <c r="J198" s="235"/>
      <c r="K198" s="236"/>
    </row>
    <row r="199" spans="2:11" s="1" customFormat="1" ht="21">
      <c r="B199" s="237"/>
      <c r="C199" s="366" t="s">
        <v>1081</v>
      </c>
      <c r="D199" s="366"/>
      <c r="E199" s="366"/>
      <c r="F199" s="366"/>
      <c r="G199" s="366"/>
      <c r="H199" s="366"/>
      <c r="I199" s="366"/>
      <c r="J199" s="366"/>
      <c r="K199" s="238"/>
    </row>
    <row r="200" spans="2:11" s="1" customFormat="1" ht="25.5" customHeight="1">
      <c r="B200" s="237"/>
      <c r="C200" s="307" t="s">
        <v>1082</v>
      </c>
      <c r="D200" s="307"/>
      <c r="E200" s="307"/>
      <c r="F200" s="307" t="s">
        <v>1083</v>
      </c>
      <c r="G200" s="308"/>
      <c r="H200" s="367" t="s">
        <v>1084</v>
      </c>
      <c r="I200" s="367"/>
      <c r="J200" s="367"/>
      <c r="K200" s="238"/>
    </row>
    <row r="201" spans="2:11" s="1" customFormat="1" ht="5.25" customHeight="1">
      <c r="B201" s="268"/>
      <c r="C201" s="263"/>
      <c r="D201" s="263"/>
      <c r="E201" s="263"/>
      <c r="F201" s="263"/>
      <c r="G201" s="289"/>
      <c r="H201" s="263"/>
      <c r="I201" s="263"/>
      <c r="J201" s="263"/>
      <c r="K201" s="291"/>
    </row>
    <row r="202" spans="2:11" s="1" customFormat="1" ht="15" customHeight="1">
      <c r="B202" s="268"/>
      <c r="C202" s="245" t="s">
        <v>1074</v>
      </c>
      <c r="D202" s="245"/>
      <c r="E202" s="245"/>
      <c r="F202" s="266" t="s">
        <v>49</v>
      </c>
      <c r="G202" s="245"/>
      <c r="H202" s="368" t="s">
        <v>1085</v>
      </c>
      <c r="I202" s="368"/>
      <c r="J202" s="368"/>
      <c r="K202" s="291"/>
    </row>
    <row r="203" spans="2:11" s="1" customFormat="1" ht="15" customHeight="1">
      <c r="B203" s="268"/>
      <c r="C203" s="245"/>
      <c r="D203" s="245"/>
      <c r="E203" s="245"/>
      <c r="F203" s="266" t="s">
        <v>50</v>
      </c>
      <c r="G203" s="245"/>
      <c r="H203" s="368" t="s">
        <v>1086</v>
      </c>
      <c r="I203" s="368"/>
      <c r="J203" s="368"/>
      <c r="K203" s="291"/>
    </row>
    <row r="204" spans="2:11" s="1" customFormat="1" ht="15" customHeight="1">
      <c r="B204" s="268"/>
      <c r="C204" s="245"/>
      <c r="D204" s="245"/>
      <c r="E204" s="245"/>
      <c r="F204" s="266" t="s">
        <v>53</v>
      </c>
      <c r="G204" s="245"/>
      <c r="H204" s="368" t="s">
        <v>1087</v>
      </c>
      <c r="I204" s="368"/>
      <c r="J204" s="368"/>
      <c r="K204" s="291"/>
    </row>
    <row r="205" spans="2:11" s="1" customFormat="1" ht="15" customHeight="1">
      <c r="B205" s="268"/>
      <c r="C205" s="245"/>
      <c r="D205" s="245"/>
      <c r="E205" s="245"/>
      <c r="F205" s="266" t="s">
        <v>51</v>
      </c>
      <c r="G205" s="245"/>
      <c r="H205" s="368" t="s">
        <v>1088</v>
      </c>
      <c r="I205" s="368"/>
      <c r="J205" s="368"/>
      <c r="K205" s="291"/>
    </row>
    <row r="206" spans="2:11" s="1" customFormat="1" ht="15" customHeight="1">
      <c r="B206" s="268"/>
      <c r="C206" s="245"/>
      <c r="D206" s="245"/>
      <c r="E206" s="245"/>
      <c r="F206" s="266" t="s">
        <v>52</v>
      </c>
      <c r="G206" s="245"/>
      <c r="H206" s="368" t="s">
        <v>1089</v>
      </c>
      <c r="I206" s="368"/>
      <c r="J206" s="368"/>
      <c r="K206" s="291"/>
    </row>
    <row r="207" spans="2:11" s="1" customFormat="1" ht="15" customHeight="1">
      <c r="B207" s="268"/>
      <c r="C207" s="245"/>
      <c r="D207" s="245"/>
      <c r="E207" s="245"/>
      <c r="F207" s="266"/>
      <c r="G207" s="245"/>
      <c r="H207" s="245"/>
      <c r="I207" s="245"/>
      <c r="J207" s="245"/>
      <c r="K207" s="291"/>
    </row>
    <row r="208" spans="2:11" s="1" customFormat="1" ht="15" customHeight="1">
      <c r="B208" s="268"/>
      <c r="C208" s="245" t="s">
        <v>1030</v>
      </c>
      <c r="D208" s="245"/>
      <c r="E208" s="245"/>
      <c r="F208" s="266" t="s">
        <v>85</v>
      </c>
      <c r="G208" s="245"/>
      <c r="H208" s="368" t="s">
        <v>1090</v>
      </c>
      <c r="I208" s="368"/>
      <c r="J208" s="368"/>
      <c r="K208" s="291"/>
    </row>
    <row r="209" spans="2:11" s="1" customFormat="1" ht="15" customHeight="1">
      <c r="B209" s="268"/>
      <c r="C209" s="245"/>
      <c r="D209" s="245"/>
      <c r="E209" s="245"/>
      <c r="F209" s="266" t="s">
        <v>925</v>
      </c>
      <c r="G209" s="245"/>
      <c r="H209" s="368" t="s">
        <v>926</v>
      </c>
      <c r="I209" s="368"/>
      <c r="J209" s="368"/>
      <c r="K209" s="291"/>
    </row>
    <row r="210" spans="2:11" s="1" customFormat="1" ht="15" customHeight="1">
      <c r="B210" s="268"/>
      <c r="C210" s="245"/>
      <c r="D210" s="245"/>
      <c r="E210" s="245"/>
      <c r="F210" s="266" t="s">
        <v>923</v>
      </c>
      <c r="G210" s="245"/>
      <c r="H210" s="368" t="s">
        <v>1091</v>
      </c>
      <c r="I210" s="368"/>
      <c r="J210" s="368"/>
      <c r="K210" s="291"/>
    </row>
    <row r="211" spans="2:11" s="1" customFormat="1" ht="15" customHeight="1">
      <c r="B211" s="309"/>
      <c r="C211" s="245"/>
      <c r="D211" s="245"/>
      <c r="E211" s="245"/>
      <c r="F211" s="266" t="s">
        <v>927</v>
      </c>
      <c r="G211" s="304"/>
      <c r="H211" s="369" t="s">
        <v>928</v>
      </c>
      <c r="I211" s="369"/>
      <c r="J211" s="369"/>
      <c r="K211" s="310"/>
    </row>
    <row r="212" spans="2:11" s="1" customFormat="1" ht="15" customHeight="1">
      <c r="B212" s="309"/>
      <c r="C212" s="245"/>
      <c r="D212" s="245"/>
      <c r="E212" s="245"/>
      <c r="F212" s="266" t="s">
        <v>929</v>
      </c>
      <c r="G212" s="304"/>
      <c r="H212" s="369" t="s">
        <v>1092</v>
      </c>
      <c r="I212" s="369"/>
      <c r="J212" s="369"/>
      <c r="K212" s="310"/>
    </row>
    <row r="213" spans="2:11" s="1" customFormat="1" ht="15" customHeight="1">
      <c r="B213" s="309"/>
      <c r="C213" s="245"/>
      <c r="D213" s="245"/>
      <c r="E213" s="245"/>
      <c r="F213" s="266"/>
      <c r="G213" s="304"/>
      <c r="H213" s="295"/>
      <c r="I213" s="295"/>
      <c r="J213" s="295"/>
      <c r="K213" s="310"/>
    </row>
    <row r="214" spans="2:11" s="1" customFormat="1" ht="15" customHeight="1">
      <c r="B214" s="309"/>
      <c r="C214" s="245" t="s">
        <v>1054</v>
      </c>
      <c r="D214" s="245"/>
      <c r="E214" s="245"/>
      <c r="F214" s="266">
        <v>1</v>
      </c>
      <c r="G214" s="304"/>
      <c r="H214" s="369" t="s">
        <v>1093</v>
      </c>
      <c r="I214" s="369"/>
      <c r="J214" s="369"/>
      <c r="K214" s="310"/>
    </row>
    <row r="215" spans="2:11" s="1" customFormat="1" ht="15" customHeight="1">
      <c r="B215" s="309"/>
      <c r="C215" s="245"/>
      <c r="D215" s="245"/>
      <c r="E215" s="245"/>
      <c r="F215" s="266">
        <v>2</v>
      </c>
      <c r="G215" s="304"/>
      <c r="H215" s="369" t="s">
        <v>1094</v>
      </c>
      <c r="I215" s="369"/>
      <c r="J215" s="369"/>
      <c r="K215" s="310"/>
    </row>
    <row r="216" spans="2:11" s="1" customFormat="1" ht="15" customHeight="1">
      <c r="B216" s="309"/>
      <c r="C216" s="245"/>
      <c r="D216" s="245"/>
      <c r="E216" s="245"/>
      <c r="F216" s="266">
        <v>3</v>
      </c>
      <c r="G216" s="304"/>
      <c r="H216" s="369" t="s">
        <v>1095</v>
      </c>
      <c r="I216" s="369"/>
      <c r="J216" s="369"/>
      <c r="K216" s="310"/>
    </row>
    <row r="217" spans="2:11" s="1" customFormat="1" ht="15" customHeight="1">
      <c r="B217" s="309"/>
      <c r="C217" s="245"/>
      <c r="D217" s="245"/>
      <c r="E217" s="245"/>
      <c r="F217" s="266">
        <v>4</v>
      </c>
      <c r="G217" s="304"/>
      <c r="H217" s="369" t="s">
        <v>1096</v>
      </c>
      <c r="I217" s="369"/>
      <c r="J217" s="369"/>
      <c r="K217" s="310"/>
    </row>
    <row r="218" spans="2:11" s="1" customFormat="1" ht="12.75" customHeight="1">
      <c r="B218" s="311"/>
      <c r="C218" s="312"/>
      <c r="D218" s="312"/>
      <c r="E218" s="312"/>
      <c r="F218" s="312"/>
      <c r="G218" s="312"/>
      <c r="H218" s="312"/>
      <c r="I218" s="312"/>
      <c r="J218" s="312"/>
      <c r="K218" s="31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02 - Bytový dům Bratrská ...</vt:lpstr>
      <vt:lpstr>Pokyny pro vyplnění</vt:lpstr>
      <vt:lpstr>'02 - Bytový dům Bratrská ...'!Názvy_tisku</vt:lpstr>
      <vt:lpstr>'Rekapitulace stavby'!Názvy_tisku</vt:lpstr>
      <vt:lpstr>'02 - Bytový dům Bratrská ...'!Oblast_tisku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DESKTOP-OMQ29LB\Martin</dc:creator>
  <cp:lastModifiedBy>Štefl Miroslav</cp:lastModifiedBy>
  <dcterms:created xsi:type="dcterms:W3CDTF">2020-08-28T09:56:41Z</dcterms:created>
  <dcterms:modified xsi:type="dcterms:W3CDTF">2020-10-29T14:31:54Z</dcterms:modified>
</cp:coreProperties>
</file>