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600" windowWidth="27495" windowHeight="13995" firstSheet="6" activeTab="11"/>
  </bookViews>
  <sheets>
    <sheet name="Rekapitulace stavby" sheetId="1" r:id="rId1"/>
    <sheet name="SO01 - Místní komunikace ..." sheetId="2" r:id="rId2"/>
    <sheet name="SO02 - Místní komunikace ..." sheetId="3" r:id="rId3"/>
    <sheet name="SO03 - Místní komunikace ..." sheetId="4" r:id="rId4"/>
    <sheet name="SO04 - Chodník - p.č.3075-24" sheetId="5" r:id="rId5"/>
    <sheet name="SO05 - Chodník - p.č.3044-1" sheetId="6" r:id="rId6"/>
    <sheet name="SO06 - Podezdívky, vpusť ..." sheetId="7" r:id="rId7"/>
    <sheet name="SO07 - Vjezdy a ZP p.č.30..." sheetId="8" r:id="rId8"/>
    <sheet name="SO08 - Vjezd p.č. st.87" sheetId="9" r:id="rId9"/>
    <sheet name="SO09 - Oprava místní komu..." sheetId="10" r:id="rId10"/>
    <sheet name="SO10 - Oprava kanalizace" sheetId="11" r:id="rId11"/>
    <sheet name="VON - Vedlejší a ostatní ..." sheetId="12" r:id="rId12"/>
    <sheet name="Pokyny pro vyplnění" sheetId="13" r:id="rId13"/>
  </sheets>
  <definedNames>
    <definedName name="_xlnm._FilterDatabase" localSheetId="1" hidden="1">'SO01 - Místní komunikace ...'!$C$85:$K$213</definedName>
    <definedName name="_xlnm._FilterDatabase" localSheetId="2" hidden="1">'SO02 - Místní komunikace ...'!$C$85:$K$192</definedName>
    <definedName name="_xlnm._FilterDatabase" localSheetId="3" hidden="1">'SO03 - Místní komunikace ...'!$C$84:$K$152</definedName>
    <definedName name="_xlnm._FilterDatabase" localSheetId="4" hidden="1">'SO04 - Chodník - p.č.3075-24'!$C$84:$K$165</definedName>
    <definedName name="_xlnm._FilterDatabase" localSheetId="5" hidden="1">'SO05 - Chodník - p.č.3044-1'!$C$84:$K$187</definedName>
    <definedName name="_xlnm._FilterDatabase" localSheetId="6" hidden="1">'SO06 - Podezdívky, vpusť ...'!$C$87:$K$292</definedName>
    <definedName name="_xlnm._FilterDatabase" localSheetId="7" hidden="1">'SO07 - Vjezdy a ZP p.č.30...'!$C$85:$K$199</definedName>
    <definedName name="_xlnm._FilterDatabase" localSheetId="8" hidden="1">'SO08 - Vjezd p.č. st.87'!$C$83:$K$131</definedName>
    <definedName name="_xlnm._FilterDatabase" localSheetId="9" hidden="1">'SO09 - Oprava místní komu...'!$C$85:$K$166</definedName>
    <definedName name="_xlnm._FilterDatabase" localSheetId="10" hidden="1">'SO10 - Oprava kanalizace'!$C$84:$K$193</definedName>
    <definedName name="_xlnm._FilterDatabase" localSheetId="11" hidden="1">'VON - Vedlejší a ostatní ...'!$C$82:$K$115</definedName>
    <definedName name="_xlnm.Print_Area" localSheetId="12">'Pokyny pro vyplnění'!$B$2:$K$71,'Pokyny pro vyplnění'!$B$74:$K$118,'Pokyny pro vyplnění'!$B$121:$K$161,'Pokyny pro vyplnění'!$B$164:$K$218</definedName>
    <definedName name="_xlnm.Print_Area" localSheetId="0">'Rekapitulace stavby'!$D$4:$AO$36,'Rekapitulace stavby'!$C$42:$AQ$66</definedName>
    <definedName name="_xlnm.Print_Area" localSheetId="1">'SO01 - Místní komunikace ...'!$C$4:$J$39,'SO01 - Místní komunikace ...'!$C$45:$J$67,'SO01 - Místní komunikace ...'!$C$73:$K$213</definedName>
    <definedName name="_xlnm.Print_Area" localSheetId="2">'SO02 - Místní komunikace ...'!$C$4:$J$39,'SO02 - Místní komunikace ...'!$C$45:$J$67,'SO02 - Místní komunikace ...'!$C$73:$K$192</definedName>
    <definedName name="_xlnm.Print_Area" localSheetId="3">'SO03 - Místní komunikace ...'!$C$4:$J$39,'SO03 - Místní komunikace ...'!$C$45:$J$66,'SO03 - Místní komunikace ...'!$C$72:$K$152</definedName>
    <definedName name="_xlnm.Print_Area" localSheetId="4">'SO04 - Chodník - p.č.3075-24'!$C$4:$J$39,'SO04 - Chodník - p.č.3075-24'!$C$45:$J$66,'SO04 - Chodník - p.č.3075-24'!$C$72:$K$165</definedName>
    <definedName name="_xlnm.Print_Area" localSheetId="5">'SO05 - Chodník - p.č.3044-1'!$C$4:$J$39,'SO05 - Chodník - p.č.3044-1'!$C$45:$J$66,'SO05 - Chodník - p.č.3044-1'!$C$72:$K$187</definedName>
    <definedName name="_xlnm.Print_Area" localSheetId="6">'SO06 - Podezdívky, vpusť ...'!$C$4:$J$39,'SO06 - Podezdívky, vpusť ...'!$C$45:$J$69,'SO06 - Podezdívky, vpusť ...'!$C$75:$K$292</definedName>
    <definedName name="_xlnm.Print_Area" localSheetId="7">'SO07 - Vjezdy a ZP p.č.30...'!$C$4:$J$39,'SO07 - Vjezdy a ZP p.č.30...'!$C$45:$J$67,'SO07 - Vjezdy a ZP p.č.30...'!$C$73:$K$199</definedName>
    <definedName name="_xlnm.Print_Area" localSheetId="8">'SO08 - Vjezd p.č. st.87'!$C$4:$J$39,'SO08 - Vjezd p.č. st.87'!$C$45:$J$65,'SO08 - Vjezd p.č. st.87'!$C$71:$K$131</definedName>
    <definedName name="_xlnm.Print_Area" localSheetId="9">'SO09 - Oprava místní komu...'!$C$4:$J$39,'SO09 - Oprava místní komu...'!$C$45:$J$67,'SO09 - Oprava místní komu...'!$C$73:$K$166</definedName>
    <definedName name="_xlnm.Print_Area" localSheetId="10">'SO10 - Oprava kanalizace'!$C$4:$J$39,'SO10 - Oprava kanalizace'!$C$45:$J$66,'SO10 - Oprava kanalizace'!$C$72:$K$193</definedName>
    <definedName name="_xlnm.Print_Area" localSheetId="11">'VON - Vedlejší a ostatní ...'!$C$4:$J$39,'VON - Vedlejší a ostatní ...'!$C$45:$J$64,'VON - Vedlejší a ostatní ...'!$C$70:$K$115</definedName>
    <definedName name="_xlnm.Print_Titles" localSheetId="0">'Rekapitulace stavby'!$52:$52</definedName>
    <definedName name="_xlnm.Print_Titles" localSheetId="1">'SO01 - Místní komunikace ...'!$85:$85</definedName>
    <definedName name="_xlnm.Print_Titles" localSheetId="2">'SO02 - Místní komunikace ...'!$85:$85</definedName>
    <definedName name="_xlnm.Print_Titles" localSheetId="3">'SO03 - Místní komunikace ...'!$84:$84</definedName>
    <definedName name="_xlnm.Print_Titles" localSheetId="4">'SO04 - Chodník - p.č.3075-24'!$84:$84</definedName>
    <definedName name="_xlnm.Print_Titles" localSheetId="5">'SO05 - Chodník - p.č.3044-1'!$84:$84</definedName>
    <definedName name="_xlnm.Print_Titles" localSheetId="7">'SO07 - Vjezdy a ZP p.č.30...'!$85:$85</definedName>
    <definedName name="_xlnm.Print_Titles" localSheetId="8">'SO08 - Vjezd p.č. st.87'!$83:$83</definedName>
    <definedName name="_xlnm.Print_Titles" localSheetId="9">'SO09 - Oprava místní komu...'!$85:$85</definedName>
    <definedName name="_xlnm.Print_Titles" localSheetId="10">'SO10 - Oprava kanalizace'!$84:$84</definedName>
    <definedName name="_xlnm.Print_Titles" localSheetId="11">'VON - Vedlejší a ostatní ...'!$82:$82</definedName>
  </definedNames>
  <calcPr calcId="145621"/>
</workbook>
</file>

<file path=xl/sharedStrings.xml><?xml version="1.0" encoding="utf-8"?>
<sst xmlns="http://schemas.openxmlformats.org/spreadsheetml/2006/main" count="12196" uniqueCount="1253">
  <si>
    <t>Export Komplet</t>
  </si>
  <si>
    <t>VZ</t>
  </si>
  <si>
    <t>2.0</t>
  </si>
  <si>
    <t>ZAMOK</t>
  </si>
  <si>
    <t>False</t>
  </si>
  <si>
    <t>{d02dd0d8-40d4-40be-923c-448715c7b110}</t>
  </si>
  <si>
    <t>0,01</t>
  </si>
  <si>
    <t>21</t>
  </si>
  <si>
    <t>15</t>
  </si>
  <si>
    <t>REKAPITULACE STAVBY</t>
  </si>
  <si>
    <t>v ---  níže se nacházejí doplnkové a pomocné údaje k sestavám  --- v</t>
  </si>
  <si>
    <t>Návod na vyplnění</t>
  </si>
  <si>
    <t>0,001</t>
  </si>
  <si>
    <t>Kód:</t>
  </si>
  <si>
    <t>2020-09-09</t>
  </si>
  <si>
    <t>Měnit lze pouze buňky se žlutým podbarvením!
1) v Rekapitulaci stavby vyplňte údaje o Uchazeči (přenesou se do ostatních sestav i v jiných listech)
2) na vybraných listech vyplňte v sestavě Soupis prací ceny u položek</t>
  </si>
  <si>
    <t>Stavba:</t>
  </si>
  <si>
    <t>Oprava místní komunikace ve Starém Hobzí</t>
  </si>
  <si>
    <t>KSO:</t>
  </si>
  <si>
    <t/>
  </si>
  <si>
    <t>CC-CZ:</t>
  </si>
  <si>
    <t>Místo:</t>
  </si>
  <si>
    <t>Staré Hobzí</t>
  </si>
  <si>
    <t>Datum:</t>
  </si>
  <si>
    <t>30. 9. 2020</t>
  </si>
  <si>
    <t>Zadavatel:</t>
  </si>
  <si>
    <t>IČ:</t>
  </si>
  <si>
    <t>Obec Staré Hobzí</t>
  </si>
  <si>
    <t>DIČ:</t>
  </si>
  <si>
    <t>Uchazeč:</t>
  </si>
  <si>
    <t>Vyplň údaj</t>
  </si>
  <si>
    <t>Projektant:</t>
  </si>
  <si>
    <t>f-plan spol. s r.o.</t>
  </si>
  <si>
    <t>True</t>
  </si>
  <si>
    <t>1</t>
  </si>
  <si>
    <t>Zpracovatel:</t>
  </si>
  <si>
    <t>Martin Lang</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</si>
  <si>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</si>
  <si>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</si>
  <si>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</si>
  <si>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</si>
  <si>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</si>
  <si>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</si>
  <si>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</si>
  <si>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</si>
  <si>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</si>
  <si>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</si>
  <si>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</si>
  <si>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</si>
  <si>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</si>
  <si>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</si>
  <si>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</si>
  <si>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</si>
  <si>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</si>
  <si>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</si>
  <si>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</si>
  <si>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</si>
  <si>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</si>
  <si>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</si>
  <si>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</si>
  <si>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</si>
  <si>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</si>
  <si>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</si>
  <si>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</si>
  <si>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</si>
  <si>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</si>
  <si>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</si>
  <si>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</si>
  <si>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</si>
  <si>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</si>
  <si>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</si>
  <si>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</si>
  <si>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</si>
  <si>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</si>
  <si>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</si>
  <si>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</si>
  <si>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</si>
  <si>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</si>
  <si>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SO01</t>
  </si>
  <si>
    <t>Místní komunikace - p.č.3075/24, 4038, 251</t>
  </si>
  <si>
    <t>STA</t>
  </si>
  <si>
    <t>{8ee6a123-0e6e-4523-84a6-ed27144ce03c}</t>
  </si>
  <si>
    <t>2</t>
  </si>
  <si>
    <t>SO02</t>
  </si>
  <si>
    <t>Místní komunikace - p.č.3044/1</t>
  </si>
  <si>
    <t>{b9d6c746-d7a2-4f68-81b5-e2fa95a46e2b}</t>
  </si>
  <si>
    <t>SO03</t>
  </si>
  <si>
    <t>Místní komunikace - p.č.147/3</t>
  </si>
  <si>
    <t>{29d0fe2a-1dcb-4bcd-a517-b63e2c9f2076}</t>
  </si>
  <si>
    <t>SO04</t>
  </si>
  <si>
    <t>Chodník - p.č.3075/24</t>
  </si>
  <si>
    <t>{f1f927c2-1d93-41c1-abf9-c30fd7a88fe0}</t>
  </si>
  <si>
    <t>SO05</t>
  </si>
  <si>
    <t>Chodník - p.č.3044/1</t>
  </si>
  <si>
    <t>{f12a507d-9c0b-4728-a732-ca693bbcb9c5}</t>
  </si>
  <si>
    <t>SO06</t>
  </si>
  <si>
    <t>Podezdívky, vpusť - p.č.144/1, 147/3, st.87</t>
  </si>
  <si>
    <t>{dd3d24eb-ebab-49ca-8c75-fe3d7865c8b7}</t>
  </si>
  <si>
    <t>SO07</t>
  </si>
  <si>
    <t>Vjezdy a ZP p.č.3075/24</t>
  </si>
  <si>
    <t>{43490405-e8fb-4313-8114-6881c6f48a57}</t>
  </si>
  <si>
    <t>SO08</t>
  </si>
  <si>
    <t>Vjezd p.č. st.87</t>
  </si>
  <si>
    <t>{7927a510-f866-4966-bfa7-379d6da5cc87}</t>
  </si>
  <si>
    <t>SO09</t>
  </si>
  <si>
    <t>Oprava místní komunikace p.č.3075/24</t>
  </si>
  <si>
    <t>{f323296f-8f0d-44ae-a157-05f0527af723}</t>
  </si>
  <si>
    <t>SO10</t>
  </si>
  <si>
    <t>Oprava kanalizace</t>
  </si>
  <si>
    <t>{ee61529b-08ea-4251-9d8e-4ac4bcc918cc}</t>
  </si>
  <si>
    <t>VON</t>
  </si>
  <si>
    <t>Vedlejší a ostatní náklady</t>
  </si>
  <si>
    <t>{9c026e98-9a1b-4928-897a-113834ea8532}</t>
  </si>
  <si>
    <t>KRYCÍ LIST SOUPISU PRACÍ</t>
  </si>
  <si>
    <t>Objekt:</t>
  </si>
  <si>
    <t>SO01 - Místní komunikace - p.č.3075/24, 4038, 251</t>
  </si>
  <si>
    <t>REKAPITULACE ČLENĚNÍ SOUPISU PRACÍ</t>
  </si>
  <si>
    <t>Kód dílu - Popis</t>
  </si>
  <si>
    <t>Cena celkem [CZK]</t>
  </si>
  <si>
    <t>-1</t>
  </si>
  <si>
    <t>HSV - Práce a dodávky HSV</t>
  </si>
  <si>
    <t xml:space="preserve">    1 - Zemní práce</t>
  </si>
  <si>
    <t xml:space="preserve">    2 - Zakládání</t>
  </si>
  <si>
    <t xml:space="preserve">    5 - Komunikace pozemní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</si>
  <si>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</si>
  <si>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</si>
  <si>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</si>
  <si>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</si>
  <si>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</si>
  <si>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</si>
  <si>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</si>
  <si>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</si>
  <si>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</si>
  <si>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</si>
  <si>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</si>
  <si>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</si>
  <si>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</si>
  <si>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</si>
  <si>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</si>
  <si>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</si>
  <si>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</si>
  <si>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</si>
  <si>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</si>
  <si>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</si>
  <si>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</si>
  <si>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113107241</t>
  </si>
  <si>
    <t>Odstranění podkladů nebo krytů strojně plochy jednotlivě přes 200 m2 s přemístěním hmot na skládku na vzdálenost do 20 m nebo s naložením na dopravní prostředek živičných, o tl. vrstvy do 50 mm</t>
  </si>
  <si>
    <t>m2</t>
  </si>
  <si>
    <t>CS ÚRS 2020 02</t>
  </si>
  <si>
    <t>4</t>
  </si>
  <si>
    <t>2057448017</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</si>
  <si>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</si>
  <si>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</si>
  <si>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122251105</t>
  </si>
  <si>
    <t>Odkopávky a prokopávky nezapažené strojně v hornině třídy těžitelnosti I skupiny 3 přes 500 do 1 000 m3</t>
  </si>
  <si>
    <t>m3</t>
  </si>
  <si>
    <t>-119293849</t>
  </si>
  <si>
    <t xml:space="preserve">Poznámka k souboru cen:
1. V cenách jsou započteny i náklady na přehození výkopku na vzdálenost do 3 m nebo naložení na dopravní prostředek.
</t>
  </si>
  <si>
    <t>VV</t>
  </si>
  <si>
    <t>pro komunikaci</t>
  </si>
  <si>
    <t>1415,50*0,45</t>
  </si>
  <si>
    <t>Součet</t>
  </si>
  <si>
    <t>3</t>
  </si>
  <si>
    <t>132251101</t>
  </si>
  <si>
    <t>Hloubení nezapažených rýh šířky do 800 mm strojně s urovnáním dna do předepsaného profilu a spádu v hornině třídy těžitelnosti I skupiny 3 do 20 m3</t>
  </si>
  <si>
    <t>1011361203</t>
  </si>
  <si>
    <t xml:space="preserve">Poznámka k souboru cen:
1. V cenách jsou započteny i náklady na přehození výkopku na přilehlém terénu na vzdálenost do 3 m od podélné osy rýhy nebo naložení na dopravní prostředek.
</t>
  </si>
  <si>
    <t>pro drenáž</t>
  </si>
  <si>
    <t>0,30*0,30*257,56</t>
  </si>
  <si>
    <t>162751117</t>
  </si>
  <si>
    <t>Vodorovné přemístění výkopku nebo sypaniny po suchu na obvyklém dopravním prostředku, bez naložení výkopku, avšak se složením bez rozhrnutí z horniny třídy těžitelnosti I skupiny 1 až 3 na vzdálenost přes 9 000 do 10 000 m</t>
  </si>
  <si>
    <t>2015623084</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</si>
  <si>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</si>
  <si>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výkopy</t>
  </si>
  <si>
    <t>636,975+23,18</t>
  </si>
  <si>
    <t>5</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</si>
  <si>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</si>
  <si>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</si>
  <si>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-320130219</t>
  </si>
  <si>
    <t>660,155*5</t>
  </si>
  <si>
    <t>6</t>
  </si>
  <si>
    <t>167151101</t>
  </si>
  <si>
    <t>Nakládání, skládání a překládání neulehlého výkopku nebo sypaniny strojně nakládání, množství do 100 m3, z horniny třídy těžitelnosti I, skupiny 1 až 3</t>
  </si>
  <si>
    <t>2008495261</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</si>
  <si>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</si>
  <si>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7</t>
  </si>
  <si>
    <t>171201221</t>
  </si>
  <si>
    <t>Poplatek za uložení stavebního odpadu na skládce (skládkovné) zeminy a kamení zatříděného do Katalogu odpadů pod kódem 17 05 04</t>
  </si>
  <si>
    <t>t</t>
  </si>
  <si>
    <t>451963838</t>
  </si>
  <si>
    <t xml:space="preserve">Poznámka k souboru cen:
1. Ceny uvedené v souboru cen je doporučeno upravit podle aktuálních cen místně příslušné skládky.
2. V cenách je započítán poplatek za ukládání odpadu dle zákona 185/2001 Sb.
</t>
  </si>
  <si>
    <t>660,155*1,9</t>
  </si>
  <si>
    <t>8</t>
  </si>
  <si>
    <t>171251201</t>
  </si>
  <si>
    <t>Uložení sypaniny na skládky nebo meziskládky bez hutnění s upravením uložené sypaniny do předepsaného tvaru</t>
  </si>
  <si>
    <t>-586926855</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</si>
  <si>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</si>
  <si>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9</t>
  </si>
  <si>
    <t>174151101</t>
  </si>
  <si>
    <t>Zásyp sypaninou z jakékoliv horniny strojně s uložením výkopku ve vrstvách se zhutněním jam, šachet, rýh nebo kolem objektů v těchto vykopávkách</t>
  </si>
  <si>
    <t>-1995230034</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</si>
  <si>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</si>
  <si>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objem výkopu</t>
  </si>
  <si>
    <t>54,00</t>
  </si>
  <si>
    <t>odpočet objemu lože a obsypu</t>
  </si>
  <si>
    <t>-1*(5,40+10,80)</t>
  </si>
  <si>
    <t>10</t>
  </si>
  <si>
    <t>181111111</t>
  </si>
  <si>
    <t>Plošná úprava terénu v zemině tř. 1 až 4 s urovnáním povrchu bez doplnění ornice souvislé plochy do 500 m2 při nerovnostech terénu přes 50 do 100 mm v rovině nebo na svahu do 1:5</t>
  </si>
  <si>
    <t>-1430350846</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</si>
  <si>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171 15 ...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</si>
  <si>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11</t>
  </si>
  <si>
    <t>181311103</t>
  </si>
  <si>
    <t>Rozprostření a urovnání ornice v rovině nebo ve svahu sklonu do 1:5 ručně při souvislé ploše, tl. vrstvy do 200 mm</t>
  </si>
  <si>
    <t>-1474276484</t>
  </si>
  <si>
    <t xml:space="preserve">Poznámka k souboru cen:
1. V ceně jsou započteny i náklady na případné nutné přemístění hromad nebo dočasných skládek na místo spotřeby ze vzdálenosti do 3 m.
2. V ceně nejsou započteny náklady na získání ornice.
</t>
  </si>
  <si>
    <t>12</t>
  </si>
  <si>
    <t>181411131</t>
  </si>
  <si>
    <t>Založení trávníku na půdě předem připravené plochy do 1000 m2 výsevem včetně utažení parkového v rovině nebo na svahu do 1:5</t>
  </si>
  <si>
    <t>1175126523</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</si>
  <si>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</si>
  <si>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125,00</t>
  </si>
  <si>
    <t>13</t>
  </si>
  <si>
    <t>M</t>
  </si>
  <si>
    <t>00572410</t>
  </si>
  <si>
    <t>osivo směs travní parková</t>
  </si>
  <si>
    <t>kg</t>
  </si>
  <si>
    <t>-833676178</t>
  </si>
  <si>
    <t>125*0,015 'Přepočtené koeficientem množství</t>
  </si>
  <si>
    <t>14</t>
  </si>
  <si>
    <t>181912111</t>
  </si>
  <si>
    <t>Úprava pláně vyrovnáním výškových rozdílů ručně v hornině třídy těžitelnosti I skupiny 3 bez zhutnění</t>
  </si>
  <si>
    <t>-1900371718</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</si>
  <si>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ručně.
4. Ceny se zhutněním jsou určeny pro jakoukoliv míru zhutnění.
</t>
  </si>
  <si>
    <t>Zakládání</t>
  </si>
  <si>
    <t>212750101</t>
  </si>
  <si>
    <t>Trativody z drenážních a melioračních trubek pro budovy se zřízením štěrkového lože pod trubky a s jejich obsypem v otevřeném výkopu trubka tyčová PVC-U plocha pro vtékání vody min. 80 cm2/m SN 4 celoperforovaná 360° DN 100</t>
  </si>
  <si>
    <t>m</t>
  </si>
  <si>
    <t>1130428966</t>
  </si>
  <si>
    <t xml:space="preserve">Poznámka k souboru cen:
1. V cenách souboru cen jsou započteny náklady na:
a) podsyp ze štěrkopísku tl. 100 mm,
b) obsyp DN +150 mm nad potrubí a do stran.
2. V cenách souboru cen nejsou započteny náklady na:
a) montáž a dodávku tvarovek, které se oceňují cenami souboru 877 ..-52.1 Montáž tvarovek na kanalizačním potrubí z trub z plastu, části A03 tohoto katalogu,
b) opláštění potrubí geotextílií, které se oceňuje cenami souboru 211 97-11.. Zřízení opláštění výplně z geotextilie odvodňovacích žeber nebo trativodů v rýze nebo zářezu se stěnami katalogu 800-2 Zvláštní zakládání objektů, části A 01.
</t>
  </si>
  <si>
    <t>16</t>
  </si>
  <si>
    <t>213141111</t>
  </si>
  <si>
    <t>Zřízení vrstvy z geotextilie filtrační, separační, odvodňovací, ochranné, výztužné nebo protierozní v rovině nebo ve sklonu do 1:5, šířky do 3 m</t>
  </si>
  <si>
    <t>-127360340</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</si>
  <si>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</si>
  <si>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257,56*0,30*1,50</t>
  </si>
  <si>
    <t>17</t>
  </si>
  <si>
    <t>69311068</t>
  </si>
  <si>
    <t>geotextilie netkaná separační, ochranná, filtrační, drenážní PP 300g/m2</t>
  </si>
  <si>
    <t>-1823547534</t>
  </si>
  <si>
    <t>115,902*1,15 'Přepočtené koeficientem množství</t>
  </si>
  <si>
    <t>Komunikace pozemní</t>
  </si>
  <si>
    <t>18</t>
  </si>
  <si>
    <t>564851113</t>
  </si>
  <si>
    <t>Podklad ze štěrkodrti ŠD s rozprostřením a zhutněním, po zhutnění tl. 170 mm</t>
  </si>
  <si>
    <t>121301268</t>
  </si>
  <si>
    <t>fr.0-32</t>
  </si>
  <si>
    <t>1141,50</t>
  </si>
  <si>
    <t>19</t>
  </si>
  <si>
    <t>564851114</t>
  </si>
  <si>
    <t>Podklad ze štěrkodrti ŠD s rozprostřením a zhutněním, po zhutnění tl. 180 mm</t>
  </si>
  <si>
    <t>-511613639</t>
  </si>
  <si>
    <t>fr.0-63</t>
  </si>
  <si>
    <t>20</t>
  </si>
  <si>
    <t>565135121</t>
  </si>
  <si>
    <t>Asfaltový beton vrstva podkladní ACP 16 (obalované kamenivo střednězrnné - OKS) s rozprostřením a zhutněním v pruhu šířky přes 3 m, po zhutnění tl. 50 mm</t>
  </si>
  <si>
    <t>-287423579</t>
  </si>
  <si>
    <t xml:space="preserve">Poznámka k souboru cen:
1. Cenami 565 1.-510 lze oceňovat např. chodníky, úzké cesty a vjezdy v pruhu šířky do 1,5 m jakékoliv délky a jednotlivé plochy velikosti do 10 m2.
2. ČSN EN 13108-1 připouští pro ACP 16 pouze tl. 50 až 80 mm.
</t>
  </si>
  <si>
    <t>573111113</t>
  </si>
  <si>
    <t>Postřik infiltrační PI z asfaltu silničního s posypem kamenivem, v množství 1,50 kg/m2</t>
  </si>
  <si>
    <t>-93549186</t>
  </si>
  <si>
    <t>22</t>
  </si>
  <si>
    <t>573231111</t>
  </si>
  <si>
    <t>Postřik spojovací PS bez posypu kamenivem ze silniční emulze, v množství 0,70 kg/m2</t>
  </si>
  <si>
    <t>1537167846</t>
  </si>
  <si>
    <t>23</t>
  </si>
  <si>
    <t>577144121</t>
  </si>
  <si>
    <t>Asfaltový beton vrstva obrusná ACO 11 (ABS) s rozprostřením a se zhutněním z nemodifikovaného asfaltu v pruhu šířky přes 3 m tř. I, po zhutnění tl. 50 mm</t>
  </si>
  <si>
    <t>-1335673674</t>
  </si>
  <si>
    <t xml:space="preserve">Poznámka k souboru cen:
1. Cenami 577 1.-40 lze oceňovat např. chodníky, úzké cesty a vjezdy v pruhu šířky do 1,5 m jakékoliv délky a jednotlivé plochy velikosti do 10 m2.
2. ČSN EN 13108-1 připouští pro ACO 11 pouze tl. 35 až 50 mm.
</t>
  </si>
  <si>
    <t>Ostatní konstrukce a práce, bourání</t>
  </si>
  <si>
    <t>24</t>
  </si>
  <si>
    <t>915121121</t>
  </si>
  <si>
    <t>Vodorovné dopravní značení stříkané barvou vodící čára bílá šířky 250 mm přerušovaná základní</t>
  </si>
  <si>
    <t>-1711932897</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</si>
  <si>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</si>
  <si>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místo pro přecházení</t>
  </si>
  <si>
    <t>2*4,50</t>
  </si>
  <si>
    <t>25</t>
  </si>
  <si>
    <t>915611111</t>
  </si>
  <si>
    <t>Předznačení pro vodorovné značení stříkané barvou nebo prováděné z nátěrových hmot liniové dělicí čáry, vodicí proužky</t>
  </si>
  <si>
    <t>-1465541121</t>
  </si>
  <si>
    <t xml:space="preserve">Poznámka k souboru cen:
1. Množství měrných jednotek se určuje:
a) pro cenu -1111 v m délky dělicí čáry nebo vodícího proužku (včetně mezer),
b) pro cenu -1112 v m2 natírané nebo stříkané plochy.
</t>
  </si>
  <si>
    <t>26</t>
  </si>
  <si>
    <t>916131213</t>
  </si>
  <si>
    <t>Osazení silničního obrubníku betonového se zřízením lože, s vyplněním a zatřením spár cementovou maltou stojatého s boční opěrou z betonu prostého, do lože z betonu prostého</t>
  </si>
  <si>
    <t>-70518337</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</si>
  <si>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</si>
  <si>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silniční</t>
  </si>
  <si>
    <t>140,00+125,00+11,00+5,30+6,20+54,00+131,50</t>
  </si>
  <si>
    <t>27</t>
  </si>
  <si>
    <t>59217031</t>
  </si>
  <si>
    <t>obrubník betonový silniční 1000x150x250mm</t>
  </si>
  <si>
    <t>-1880485695</t>
  </si>
  <si>
    <t>28</t>
  </si>
  <si>
    <t>916991121</t>
  </si>
  <si>
    <t>Lože pod obrubníky, krajníky nebo obruby z dlažebních kostek z betonu prostého</t>
  </si>
  <si>
    <t>267855263</t>
  </si>
  <si>
    <t>473,00*0,20*0,30</t>
  </si>
  <si>
    <t>29</t>
  </si>
  <si>
    <t>919112111</t>
  </si>
  <si>
    <t>Řezání dilatačních spár v živičném krytu příčných nebo podélných, šířky 4 mm, hloubky do 60 mm</t>
  </si>
  <si>
    <t>657265549</t>
  </si>
  <si>
    <t xml:space="preserve">Poznámka k souboru cen:
1. V cenách jsou započteny i náklady na vyčištění spár po řezání.
</t>
  </si>
  <si>
    <t>v místě napojení na stáv.komunikaci</t>
  </si>
  <si>
    <t>4,56</t>
  </si>
  <si>
    <t>30</t>
  </si>
  <si>
    <t>919112222</t>
  </si>
  <si>
    <t>Řezání dilatačních spár v živičném krytu vytvoření komůrky pro těsnící zálivku šířky 15 mm, hloubky 25 mm</t>
  </si>
  <si>
    <t>1939336609</t>
  </si>
  <si>
    <t>31</t>
  </si>
  <si>
    <t>919122121</t>
  </si>
  <si>
    <t>Utěsnění dilatačních spár zálivkou za tepla v cementobetonovém nebo živičném krytu včetně adhezního nátěru s těsnicím profilem pod zálivkou, pro komůrky šířky 15 mm, hloubky 25 mm</t>
  </si>
  <si>
    <t>1659841464</t>
  </si>
  <si>
    <t xml:space="preserve">Poznámka k souboru cen:
1. V cenách jsou započteny i náklady na vyčištění spár před těsněním a zalitím a náklady na impregnaci, těsnění a zalití spár včetně dodání hmot.
</t>
  </si>
  <si>
    <t>32</t>
  </si>
  <si>
    <t>919735113</t>
  </si>
  <si>
    <t>Řezání stávajícího živičného krytu nebo podkladu hloubky přes 100 do 150 mm</t>
  </si>
  <si>
    <t>-1234516986</t>
  </si>
  <si>
    <t xml:space="preserve">Poznámka k souboru cen:
1. V cenách jsou započteny i náklady na spotřebu vody.
</t>
  </si>
  <si>
    <t>33</t>
  </si>
  <si>
    <t>935113111</t>
  </si>
  <si>
    <t>Osazení odvodňovacího žlabu s krycím roštem polymerbetonového šířky do 200 mm</t>
  </si>
  <si>
    <t>821445884</t>
  </si>
  <si>
    <t xml:space="preserve">Poznámka k souboru cen:
1. V cenách jsou započteny i náklady na předepsané obetonování a lože z betonu.
2. V cenách nejsou započteny náklady na odvodňovací žlab s příslušenstvím; tyto náklady se oceňují ve specifikaci.
</t>
  </si>
  <si>
    <t>34</t>
  </si>
  <si>
    <t>59227006.1</t>
  </si>
  <si>
    <t>žlab odvodňovací polymerbetonový se spádem dna 0,5% 1000x130x155/180mm</t>
  </si>
  <si>
    <t>-1274873200</t>
  </si>
  <si>
    <t>35</t>
  </si>
  <si>
    <t>59227027</t>
  </si>
  <si>
    <t>čelo plné na začátek a konec odvodňovacího žlabu polymerický beton všechny stavební výšky</t>
  </si>
  <si>
    <t>kus</t>
  </si>
  <si>
    <t>485653556</t>
  </si>
  <si>
    <t>36</t>
  </si>
  <si>
    <t>59227014</t>
  </si>
  <si>
    <t>rošt můstkový C250 litina dl 0,5m oka 50/12,7 průřez vtoku 493cm2/m</t>
  </si>
  <si>
    <t>-565531660</t>
  </si>
  <si>
    <t>37</t>
  </si>
  <si>
    <t>990100100</t>
  </si>
  <si>
    <t>Úprava stávajícího sloupu VO z důvodu snížení terénu</t>
  </si>
  <si>
    <t>-1362502137</t>
  </si>
  <si>
    <t>997</t>
  </si>
  <si>
    <t>Přesun sutě</t>
  </si>
  <si>
    <t>38</t>
  </si>
  <si>
    <t>997002611</t>
  </si>
  <si>
    <t>Nakládání suti a vybouraných hmot na dopravní prostředek pro vodorovné přemístění</t>
  </si>
  <si>
    <t>-397389471</t>
  </si>
  <si>
    <t xml:space="preserve">Poznámka k souboru cen:
1. Cena platí i pro překládání při lomené dopravě.
2. Cenu nelze použít při dopravě po železnici, po vodě nebo ručně.
</t>
  </si>
  <si>
    <t>39</t>
  </si>
  <si>
    <t>997013501</t>
  </si>
  <si>
    <t>Odvoz suti a vybouraných hmot na skládku nebo meziskládku se složením, na vzdálenost do 1 km</t>
  </si>
  <si>
    <t>2025310022</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</si>
  <si>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</si>
  <si>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40</t>
  </si>
  <si>
    <t>997013509</t>
  </si>
  <si>
    <t>Odvoz suti a vybouraných hmot na skládku nebo meziskládku se složením, na vzdálenost Příplatek k ceně za každý další i započatý 1 km přes 1 km</t>
  </si>
  <si>
    <t>950191835</t>
  </si>
  <si>
    <t>138,719*15 'Přepočtené koeficientem množství</t>
  </si>
  <si>
    <t>41</t>
  </si>
  <si>
    <t>997013645</t>
  </si>
  <si>
    <t>Poplatek za uložení stavebního odpadu na skládce (skládkovné) asfaltového bez obsahu dehtu zatříděného do Katalogu odpadů pod kódem 17 03 02</t>
  </si>
  <si>
    <t>-1722807206</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</si>
  <si>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</si>
  <si>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</si>
  <si>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</si>
  <si>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42</t>
  </si>
  <si>
    <t>998225111</t>
  </si>
  <si>
    <t>Přesun hmot pro komunikace s krytem z kameniva, monolitickým betonovým nebo živičným dopravní vzdálenost do 200 m jakékoliv délky objektu</t>
  </si>
  <si>
    <t>-778085766</t>
  </si>
  <si>
    <t xml:space="preserve">Poznámka k souboru cen:
1. Ceny lze použít i pro plochy letišť s krytem monolitickým betonovým nebo živičným.
</t>
  </si>
  <si>
    <t>SO02 - Místní komunikace - p.č.3044/1</t>
  </si>
  <si>
    <t>113107341</t>
  </si>
  <si>
    <t>Odstranění podkladů nebo krytů strojně plochy jednotlivě do 50 m2 s přemístěním hmot na skládku na vzdálenost do 3 m nebo s naložením na dopravní prostředek živičných, o tl. vrstvy do 50 mm</t>
  </si>
  <si>
    <t>363326468</t>
  </si>
  <si>
    <t>122251101</t>
  </si>
  <si>
    <t>Odkopávky a prokopávky nezapažené strojně v hornině třídy těžitelnosti I skupiny 3 do 20 m3</t>
  </si>
  <si>
    <t>-267815654</t>
  </si>
  <si>
    <t>14,50*0,45</t>
  </si>
  <si>
    <t>-1312910471</t>
  </si>
  <si>
    <t>0,30*0,30*1,50</t>
  </si>
  <si>
    <t>-1867675200</t>
  </si>
  <si>
    <t>6,525+0,135</t>
  </si>
  <si>
    <t>1569354452</t>
  </si>
  <si>
    <t>6,66*5</t>
  </si>
  <si>
    <t>-2067347036</t>
  </si>
  <si>
    <t>1257223950</t>
  </si>
  <si>
    <t>6,66*1,9</t>
  </si>
  <si>
    <t>-1042871252</t>
  </si>
  <si>
    <t>-711525451</t>
  </si>
  <si>
    <t>1323365847</t>
  </si>
  <si>
    <t>-1839541263</t>
  </si>
  <si>
    <t>8,00</t>
  </si>
  <si>
    <t>1502930093</t>
  </si>
  <si>
    <t>8*0,015 'Přepočtené koeficientem množství</t>
  </si>
  <si>
    <t>-1878186674</t>
  </si>
  <si>
    <t>-1399929201</t>
  </si>
  <si>
    <t>89502181</t>
  </si>
  <si>
    <t>4*0,30*1,50</t>
  </si>
  <si>
    <t>-1928949940</t>
  </si>
  <si>
    <t>1,8*1,15 'Přepočtené koeficientem množství</t>
  </si>
  <si>
    <t>1907217553</t>
  </si>
  <si>
    <t>14,50</t>
  </si>
  <si>
    <t>468618339</t>
  </si>
  <si>
    <t>-500312294</t>
  </si>
  <si>
    <t>-102124244</t>
  </si>
  <si>
    <t>-184233724</t>
  </si>
  <si>
    <t>-1406109321</t>
  </si>
  <si>
    <t>-414548328</t>
  </si>
  <si>
    <t>10,00</t>
  </si>
  <si>
    <t>-151226880</t>
  </si>
  <si>
    <t>-1163365102</t>
  </si>
  <si>
    <t>10,00*0,20*0,30</t>
  </si>
  <si>
    <t>1856401686</t>
  </si>
  <si>
    <t>14,55</t>
  </si>
  <si>
    <t>839231747</t>
  </si>
  <si>
    <t>1827725382</t>
  </si>
  <si>
    <t>-1401748161</t>
  </si>
  <si>
    <t>685665996</t>
  </si>
  <si>
    <t>1881712591</t>
  </si>
  <si>
    <t>1576571985</t>
  </si>
  <si>
    <t>1,421*15 'Přepočtené koeficientem množství</t>
  </si>
  <si>
    <t>-2138313270</t>
  </si>
  <si>
    <t>1472564452</t>
  </si>
  <si>
    <t>SO03 - Místní komunikace - p.č.147/3</t>
  </si>
  <si>
    <t>1499130283</t>
  </si>
  <si>
    <t>-363143544</t>
  </si>
  <si>
    <t>4,00*0,45</t>
  </si>
  <si>
    <t>429089890</t>
  </si>
  <si>
    <t>0,30*0,30*4,00</t>
  </si>
  <si>
    <t>1846905188</t>
  </si>
  <si>
    <t>1,80+0,36</t>
  </si>
  <si>
    <t>1748385096</t>
  </si>
  <si>
    <t>2,16*5</t>
  </si>
  <si>
    <t>-510970150</t>
  </si>
  <si>
    <t>-509752545</t>
  </si>
  <si>
    <t>2,16*1,9</t>
  </si>
  <si>
    <t>-1239588137</t>
  </si>
  <si>
    <t>1705208530</t>
  </si>
  <si>
    <t>1273332567</t>
  </si>
  <si>
    <t>4*0,30*4,00</t>
  </si>
  <si>
    <t>-1441637620</t>
  </si>
  <si>
    <t>4,8*1,15 'Přepočtené koeficientem množství</t>
  </si>
  <si>
    <t>989092393</t>
  </si>
  <si>
    <t>4,00</t>
  </si>
  <si>
    <t>-513899600</t>
  </si>
  <si>
    <t>-801312217</t>
  </si>
  <si>
    <t>-1129499185</t>
  </si>
  <si>
    <t>1532500844</t>
  </si>
  <si>
    <t>-1333031269</t>
  </si>
  <si>
    <t>1979482005</t>
  </si>
  <si>
    <t>849978797</t>
  </si>
  <si>
    <t>1449061463</t>
  </si>
  <si>
    <t>0,392*15 'Přepočtené koeficientem množství</t>
  </si>
  <si>
    <t>-655602897</t>
  </si>
  <si>
    <t>161440936</t>
  </si>
  <si>
    <t>SO04 - Chodník - p.č.3075/24</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</si>
  <si>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</si>
  <si>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</si>
  <si>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-56487991</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</si>
  <si>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</si>
  <si>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113202111</t>
  </si>
  <si>
    <t>Vytrhání obrub s vybouráním lože, s přemístěním hmot na skládku na vzdálenost do 3 m nebo s naložením na dopravní prostředek z krajníků nebo obrubníků stojatých</t>
  </si>
  <si>
    <t>763141813</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</si>
  <si>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</si>
  <si>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-423755322</t>
  </si>
  <si>
    <t>32,30*0,37</t>
  </si>
  <si>
    <t>964952289</t>
  </si>
  <si>
    <t>-967375448</t>
  </si>
  <si>
    <t>11,951*5</t>
  </si>
  <si>
    <t>-966695898</t>
  </si>
  <si>
    <t>356431095</t>
  </si>
  <si>
    <t>11,951*1,9</t>
  </si>
  <si>
    <t>579122207</t>
  </si>
  <si>
    <t>-903842429</t>
  </si>
  <si>
    <t>1420565454</t>
  </si>
  <si>
    <t>-618527951</t>
  </si>
  <si>
    <t>25,00</t>
  </si>
  <si>
    <t>-966986376</t>
  </si>
  <si>
    <t>25*0,015 'Přepočtené koeficientem množství</t>
  </si>
  <si>
    <t>-1684885635</t>
  </si>
  <si>
    <t>564801112</t>
  </si>
  <si>
    <t>Podklad ze štěrkodrti ŠD s rozprostřením a zhutněním, po zhutnění tl. 40 mm</t>
  </si>
  <si>
    <t>-1699459991</t>
  </si>
  <si>
    <t>fr.4-8</t>
  </si>
  <si>
    <t>29,70+2,60</t>
  </si>
  <si>
    <t>564871111</t>
  </si>
  <si>
    <t>Podklad ze štěrkodrti ŠD s rozprostřením a zhutněním, po zhutnění tl. 250 mm</t>
  </si>
  <si>
    <t>1053139416</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</si>
  <si>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</si>
  <si>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</si>
  <si>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1951844160</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</si>
  <si>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</si>
  <si>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59245212</t>
  </si>
  <si>
    <t>dlažba zámková tvaru I 196x161x60mm přírodní</t>
  </si>
  <si>
    <t>-735325858</t>
  </si>
  <si>
    <t>59245222</t>
  </si>
  <si>
    <t>dlažba zámková tvaru I základní pro nevidomé 196x161x60mm barevná</t>
  </si>
  <si>
    <t>1040792220</t>
  </si>
  <si>
    <t>596211114</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</si>
  <si>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Příplatek k cenám za dlažbu z prvků dvou barev</t>
  </si>
  <si>
    <t>1665461164</t>
  </si>
  <si>
    <t>596212210</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</si>
  <si>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</si>
  <si>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1340383715</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</si>
  <si>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</si>
  <si>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59245213</t>
  </si>
  <si>
    <t>dlažba zámková tvaru I 196x161x80mm přírodní</t>
  </si>
  <si>
    <t>152733637</t>
  </si>
  <si>
    <t>687793093</t>
  </si>
  <si>
    <t>nájezdový</t>
  </si>
  <si>
    <t>4,30</t>
  </si>
  <si>
    <t>59217029</t>
  </si>
  <si>
    <t>obrubník betonový silniční nájezdový 1000x150x150mm</t>
  </si>
  <si>
    <t>-2082017688</t>
  </si>
  <si>
    <t>916231213</t>
  </si>
  <si>
    <t>Osazení chodníkového obrubníku betonového se zřízením lože, s vyplněním a zatřením spár cementovou maltou stojatého s boční opěrou z betonu prostého, do lože z betonu prostého</t>
  </si>
  <si>
    <t>248979092</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</si>
  <si>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4. Měrná jednotka u příplatků je m délky obrubníku.
</t>
  </si>
  <si>
    <t>59217008</t>
  </si>
  <si>
    <t>obrubník betonový parkový 1000x80x200mm</t>
  </si>
  <si>
    <t>376566782</t>
  </si>
  <si>
    <t>-773063030</t>
  </si>
  <si>
    <t>4,30*0,20*0,30</t>
  </si>
  <si>
    <t>29,00*0,15*0,20</t>
  </si>
  <si>
    <t>-1281591468</t>
  </si>
  <si>
    <t>-1115062140</t>
  </si>
  <si>
    <t>-2011353785</t>
  </si>
  <si>
    <t>9,228*15 'Přepočtené koeficientem množství</t>
  </si>
  <si>
    <t>997013631</t>
  </si>
  <si>
    <t>Poplatek za uložení stavebního odpadu na skládce (skládkovné) směsného stavebního a demoličního zatříděného do Katalogu odpadů pod kódem 17 09 04</t>
  </si>
  <si>
    <t>1174531482</t>
  </si>
  <si>
    <t>998223011</t>
  </si>
  <si>
    <t>Přesun hmot pro pozemní komunikace s krytem dlážděným dopravní vzdálenost do 200 m jakékoliv délky objektu</t>
  </si>
  <si>
    <t>1445560357</t>
  </si>
  <si>
    <t>SO05 - Chodník - p.č.3044/1</t>
  </si>
  <si>
    <t>-1964307776</t>
  </si>
  <si>
    <t>-1047839375</t>
  </si>
  <si>
    <t>-405383292</t>
  </si>
  <si>
    <t>16,70*0,37</t>
  </si>
  <si>
    <t>610219991</t>
  </si>
  <si>
    <t>6,179</t>
  </si>
  <si>
    <t>-89146276</t>
  </si>
  <si>
    <t>6,179*5</t>
  </si>
  <si>
    <t>351656226</t>
  </si>
  <si>
    <t>-2135944690</t>
  </si>
  <si>
    <t>6,179*1,9</t>
  </si>
  <si>
    <t>-626958720</t>
  </si>
  <si>
    <t>-813804524</t>
  </si>
  <si>
    <t>-198980331</t>
  </si>
  <si>
    <t>-1408571868</t>
  </si>
  <si>
    <t>1123271204</t>
  </si>
  <si>
    <t>1976962754</t>
  </si>
  <si>
    <t>-833854547</t>
  </si>
  <si>
    <t>3,20+13,50</t>
  </si>
  <si>
    <t>1659890649</t>
  </si>
  <si>
    <t>703210764</t>
  </si>
  <si>
    <t>135384872</t>
  </si>
  <si>
    <t>-1418401707</t>
  </si>
  <si>
    <t>-1315534071</t>
  </si>
  <si>
    <t>-440132340</t>
  </si>
  <si>
    <t>121425906</t>
  </si>
  <si>
    <t>59245224</t>
  </si>
  <si>
    <t>dlažba zámková tvaru I základní pro nevidomé 196x161x80mm barevná</t>
  </si>
  <si>
    <t>284084723</t>
  </si>
  <si>
    <t>596212214</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</si>
  <si>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Příplatek k cenám za dlažbu z prvků dvou barev</t>
  </si>
  <si>
    <t>1193138399</t>
  </si>
  <si>
    <t>-609110437</t>
  </si>
  <si>
    <t>3,48</t>
  </si>
  <si>
    <t>přechodový</t>
  </si>
  <si>
    <t>2*1,25</t>
  </si>
  <si>
    <t>-1953261217</t>
  </si>
  <si>
    <t>1748146632</t>
  </si>
  <si>
    <t>59217030</t>
  </si>
  <si>
    <t>obrubník betonový silniční přechodový 1000x150x150-250mm</t>
  </si>
  <si>
    <t>-1574158656</t>
  </si>
  <si>
    <t>1851052321</t>
  </si>
  <si>
    <t>10,28*0,20*0,30</t>
  </si>
  <si>
    <t>941606619</t>
  </si>
  <si>
    <t>10,30</t>
  </si>
  <si>
    <t>-1214171701</t>
  </si>
  <si>
    <t>-2006214611</t>
  </si>
  <si>
    <t>1755974395</t>
  </si>
  <si>
    <t>1668633912</t>
  </si>
  <si>
    <t>-1808975756</t>
  </si>
  <si>
    <t>-453061745</t>
  </si>
  <si>
    <t>7,334*15 'Přepočtené koeficientem množství</t>
  </si>
  <si>
    <t>873713255</t>
  </si>
  <si>
    <t>1570336959</t>
  </si>
  <si>
    <t>SO06 - Podezdívky, vpusť - p.č.144/1, 147/3, st.87</t>
  </si>
  <si>
    <t xml:space="preserve">    3 - Svislé a kompletní konstrukce</t>
  </si>
  <si>
    <t>PSV - Práce a dodávky PSV</t>
  </si>
  <si>
    <t xml:space="preserve">    711 - Izolace proti vodě, vlhkosti a plynům</t>
  </si>
  <si>
    <t>-1823472898</t>
  </si>
  <si>
    <t>nová podezdívka</t>
  </si>
  <si>
    <t>0,20*0,45*8,76+(0,87+1,63)/2*0,80*8,76</t>
  </si>
  <si>
    <t>132251252</t>
  </si>
  <si>
    <t>Hloubení nezapažených rýh šířky přes 800 do 2 000 mm strojně s urovnáním dna do předepsaného profilu a spádu v hornině třídy těžitelnosti I skupiny 3 přes 20 do 50 m3</t>
  </si>
  <si>
    <t>-1900405475</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</si>
  <si>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</si>
  <si>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oprava podezdívky</t>
  </si>
  <si>
    <t>0,50*1,00*8,59+(1,00+2,30)/2*1,80*8,59</t>
  </si>
  <si>
    <t>-589229058</t>
  </si>
  <si>
    <t>9,548+29,807</t>
  </si>
  <si>
    <t>odpočet zásypy</t>
  </si>
  <si>
    <t>-20,045</t>
  </si>
  <si>
    <t>-817467837</t>
  </si>
  <si>
    <t>19,31*5</t>
  </si>
  <si>
    <t>-748122239</t>
  </si>
  <si>
    <t>221012990</t>
  </si>
  <si>
    <t>19,31*1,9</t>
  </si>
  <si>
    <t>-406053817</t>
  </si>
  <si>
    <t>1670189287</t>
  </si>
  <si>
    <t>0,80*0,50*8,59+(0,95+2,15)/2*0,80*8,59</t>
  </si>
  <si>
    <t>0,50*0,40*8,76+(0,42+1,18)/2*0,60*8,76</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</si>
  <si>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</si>
  <si>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</si>
  <si>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2006094362</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</si>
  <si>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</si>
  <si>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obsypo drenáže</t>
  </si>
  <si>
    <t>0,80*0,35*8,59</t>
  </si>
  <si>
    <t>0,80*0,35*8,76</t>
  </si>
  <si>
    <t>58333674</t>
  </si>
  <si>
    <t>kamenivo těžené hrubé frakce 16/32</t>
  </si>
  <si>
    <t>-1926676211</t>
  </si>
  <si>
    <t>4,858*2 'Přepočtené koeficientem množství</t>
  </si>
  <si>
    <t>144973846</t>
  </si>
  <si>
    <t>1469457034</t>
  </si>
  <si>
    <t>1498241106</t>
  </si>
  <si>
    <t>0,80*8,59</t>
  </si>
  <si>
    <t>0,80*8,76</t>
  </si>
  <si>
    <t>-1077374739</t>
  </si>
  <si>
    <t>13,88*0,015 'Přepočtené koeficientem množství</t>
  </si>
  <si>
    <t>-1735126750</t>
  </si>
  <si>
    <t>211971121</t>
  </si>
  <si>
    <t>Zřízení opláštění výplně z geotextilie odvodňovacích žeber nebo trativodů v rýze nebo zářezu se stěnami svislými nebo šikmými o sklonu přes 1:2 při rozvinuté šířce opláštění do 2,5 m</t>
  </si>
  <si>
    <t>-689265392</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</si>
  <si>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</si>
  <si>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(0,40+0,40+0,50)*8,59+(0,95+2,15)/2*8,59</t>
  </si>
  <si>
    <t>(0,30+0,45+0,50)*8,76+(0,87+1,63)/2*8,76</t>
  </si>
  <si>
    <t>-1271506536</t>
  </si>
  <si>
    <t>-1114881093</t>
  </si>
  <si>
    <t xml:space="preserve">oprava podezdívky </t>
  </si>
  <si>
    <t>8,59</t>
  </si>
  <si>
    <t>8,76</t>
  </si>
  <si>
    <t>271532211</t>
  </si>
  <si>
    <t>Podsyp pod základové konstrukce se zhutněním a urovnáním povrchu z kameniva hrubého, frakce 32 - 63 mm</t>
  </si>
  <si>
    <t>-1774687467</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</si>
  <si>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</si>
  <si>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0,10*1,00*8,59</t>
  </si>
  <si>
    <t>0,10*0,45*8,76</t>
  </si>
  <si>
    <t>271532212</t>
  </si>
  <si>
    <t>Podsyp pod základové konstrukce se zhutněním a urovnáním povrchu z kameniva hrubého, frakce 16 - 32 mm</t>
  </si>
  <si>
    <t>-691563516</t>
  </si>
  <si>
    <t>273313511</t>
  </si>
  <si>
    <t>Základy z betonu prostého desky z betonu kamenem neprokládaného tř. C 12/15</t>
  </si>
  <si>
    <t>2080808805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</si>
  <si>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</si>
  <si>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podkladní beton</t>
  </si>
  <si>
    <t>0,05*1,00*8,59</t>
  </si>
  <si>
    <t>273321511</t>
  </si>
  <si>
    <t>Základy z betonu železového (bez výztuže) desky z betonu bez zvláštních nároků na prostředí tř. C 25/30</t>
  </si>
  <si>
    <t>945593926</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</si>
  <si>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</si>
  <si>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0,25*1,00*8,59</t>
  </si>
  <si>
    <t>0,45*0,45*8,76</t>
  </si>
  <si>
    <t>273361821</t>
  </si>
  <si>
    <t>Výztuž základů desek z betonářské oceli 10 505 (R) nebo BSt 500</t>
  </si>
  <si>
    <t>826563057</t>
  </si>
  <si>
    <t xml:space="preserve">Poznámka k souboru cen:
1. Ceny platí pro desky rovné, s náběhy, hřibové nebo upnuté do žeber včetně výztuže těchto žeber.
</t>
  </si>
  <si>
    <t>0,055</t>
  </si>
  <si>
    <t>0,025</t>
  </si>
  <si>
    <t>274351121</t>
  </si>
  <si>
    <t>Bednění základů pasů rovné zřízení</t>
  </si>
  <si>
    <t>-1079334087</t>
  </si>
  <si>
    <t xml:space="preserve">Poznámka k souboru cen:
1. Ceny jsou určeny pro bednění ve volném prostranství, ve volných nebo zapažených jamách, rýhách a šachtách.
2. Kruhové nebo obloukové bednění poloměru do 1 m se oceňuje individuálně.
</t>
  </si>
  <si>
    <t>0,50*8,76</t>
  </si>
  <si>
    <t>274351122</t>
  </si>
  <si>
    <t>Bednění základů pasů rovné odstranění</t>
  </si>
  <si>
    <t>-2053632177</t>
  </si>
  <si>
    <t>Svislé a kompletní konstrukce</t>
  </si>
  <si>
    <t>311113144</t>
  </si>
  <si>
    <t>Nadzákladové zdi z tvárnic ztraceného bednění hladkých, včetně výplně z betonu třídy C 20/25, tloušťky zdiva přes 250 do 300 mm</t>
  </si>
  <si>
    <t>-1824978045</t>
  </si>
  <si>
    <t xml:space="preserve">Poznámka k souboru cen:
1. V cenách jsou započteny i náklady na dodání a uložení betonu
2. V cenách -3212 až -3234 jsou započteny i náklady na doplňkové - rohové tvárnice.
3. V cenách nejsou započteny náklady na dodání a uložení betonářské výztuže; tyto se oceňují cenami souboru cen 31* 36- . . Výztuž nadzákladových zdí.
4. Množství jednotek se určuje v m2 plochy zdiva.
</t>
  </si>
  <si>
    <t>1,15*1,99+1,565*2,20+1,735*2,20+2,15*2,20</t>
  </si>
  <si>
    <t>(0,42+1,18)/2*8,76</t>
  </si>
  <si>
    <t>311361821</t>
  </si>
  <si>
    <t>Výztuž nadzákladových zdí nosných svislých nebo odkloněných od svislice, rovných nebo oblých z betonářské oceli 10 505 (R) nebo BSt 500</t>
  </si>
  <si>
    <t>-1770298253</t>
  </si>
  <si>
    <t>14,279*8,00*1/1000</t>
  </si>
  <si>
    <t>7,008*8,00*1/1000</t>
  </si>
  <si>
    <t>338171115</t>
  </si>
  <si>
    <t>Montáž sloupků a vzpěr plotových ocelových trubkových nebo profilovaných výšky do 2,00 m ukotvením k pevnému podkladu</t>
  </si>
  <si>
    <t>-780016866</t>
  </si>
  <si>
    <t xml:space="preserve">Poznámka k souboru cen:
1. Ceny lze použít i pro zalití (zabetonování) vzpěr rohových sloupků.
2. V cenách nejsou započteny náklady na:
a) sloupky a vzpěry, toto se oceňuje ve specifikaci,
b) vrtání jamek, tyto se oceňují souborem cen 131 1.-13.. - Vrtání jamek pro plotové sloupky tohoto katalogu.
3. Výškou sloupku se rozumí jeho délka před osazením.
4. V cenách 338 17-1115 a -1125 je pevným podkladem myšlena stávající podezdívka nebo podhrabová deska.
5. Montáž pletiva se oceňuje cenami souboru cen 348 17 Osazení oplocení.
6. V cenách osazování do zemního vrutu je započten i štěrk fixující sloupek.
</t>
  </si>
  <si>
    <t>5,00</t>
  </si>
  <si>
    <t>7,00</t>
  </si>
  <si>
    <t>55342260</t>
  </si>
  <si>
    <t>sloupek plotový koncový Pz a komaxitový 2000/48x1,5mm</t>
  </si>
  <si>
    <t>-1534040680</t>
  </si>
  <si>
    <t>55342177</t>
  </si>
  <si>
    <t xml:space="preserve">nasazovací patka pod sloupek </t>
  </si>
  <si>
    <t>-965016653</t>
  </si>
  <si>
    <t>348262404</t>
  </si>
  <si>
    <t>Ploty z betonových bloků - systém suchého zdění ukončení plotové zdi krycí deskou lepenou mrazuvzdorným lepidlem hladkou přírodní (šedou)</t>
  </si>
  <si>
    <t>-285027276</t>
  </si>
  <si>
    <t xml:space="preserve">Poznámka k souboru cen:
1. Plotová zeď dvouřadá má konstrukční výšku jedné vrstvy 400 mm.
2. Plotová zeď třířadá má konstrukční výšku jedné vrstvy 600 mm.
3. V cenách nejsou započteny náklady na uložení drenážní trubky, tyto se oceňují cenami souboru cen 212 57-2...Trativody z drenážních trubek katalogu 827-1.
4. Množství jednotek:
a) plotových zdí se určuje v m2 plochy zdiva
b) roh v m výšky zdiva
c) plotových sloupků se určuje v m výšky jednotlivých sloupků
d) krycí desky se určuje v m délky zdiva
e) zákrytových desek se určuje v kusech jednotlivých dílů
</t>
  </si>
  <si>
    <t>348401120</t>
  </si>
  <si>
    <t>Montáž oplocení z pletiva strojového s napínacími dráty do 1,6 m</t>
  </si>
  <si>
    <t>-1310685966</t>
  </si>
  <si>
    <t xml:space="preserve">Poznámka k souboru cen:
1. V cenách nejsou započteny náklady na dodávku pletiva a drátů, tyto se oceňují ve specifikaci.
</t>
  </si>
  <si>
    <t>1,99+2,20+2,20+2,20</t>
  </si>
  <si>
    <t>31327502</t>
  </si>
  <si>
    <t>pletivo drátěné plastifikované se čtvercovými oky 50/2,2mm v 1500mm</t>
  </si>
  <si>
    <t>-1138466010</t>
  </si>
  <si>
    <t>348401350</t>
  </si>
  <si>
    <t>Montáž oplocení z pletiva rozvinutí, uchycení a napnutí drátu napínacího</t>
  </si>
  <si>
    <t>1244343371</t>
  </si>
  <si>
    <t>3*(1,99+2,20+2,20+2,20)</t>
  </si>
  <si>
    <t>3*8,76</t>
  </si>
  <si>
    <t>15615300</t>
  </si>
  <si>
    <t>drát kruhový Pz napínací  D 2,80mm</t>
  </si>
  <si>
    <t>647684419</t>
  </si>
  <si>
    <t>31324826</t>
  </si>
  <si>
    <t>napínák na drát bavoletu povrchová úprava žár. zinek</t>
  </si>
  <si>
    <t>293704253</t>
  </si>
  <si>
    <t>348401360</t>
  </si>
  <si>
    <t>Montáž oplocení z pletiva rozvinutí, uchycení a napnutí drátu přiháčkování pletiva k napínacímu drátu</t>
  </si>
  <si>
    <t>-32631823</t>
  </si>
  <si>
    <t>15614125</t>
  </si>
  <si>
    <t>drát kruhový Pz měkký jakost 11 300 D 0,8mm</t>
  </si>
  <si>
    <t>800401300</t>
  </si>
  <si>
    <t>962042321</t>
  </si>
  <si>
    <t>Bourání zdiva z betonu prostého nadzákladového objemu přes 1 m3</t>
  </si>
  <si>
    <t>-1758270349</t>
  </si>
  <si>
    <t xml:space="preserve">Poznámka k souboru cen:
1. Bourání pilířů o průřezu přes 0,36 m2 se oceňuje cenami -2320 a - 2321 jako bourání zdiva nadzákladového z betonu prostého.
</t>
  </si>
  <si>
    <t>0,30*1,50*8,59</t>
  </si>
  <si>
    <t>966071821</t>
  </si>
  <si>
    <t>Rozebrání oplocení z pletiva drátěného se čtvercovými oky, výšky do 1,6 m</t>
  </si>
  <si>
    <t>-299620757</t>
  </si>
  <si>
    <t xml:space="preserve">Poznámka k souboru cen:
1. V cenách jsou započteny i náklady na odklizení materiálu na vzdálenost do 20 m nebo naložení na dopravní prostředek.
2. V cenách nejsou započteny náklady na demontáž sloupků.
</t>
  </si>
  <si>
    <t>497797738</t>
  </si>
  <si>
    <t>998011001</t>
  </si>
  <si>
    <t>Přesun hmot pro budovy občanské výstavby, bydlení, výrobu a služby s nosnou svislou konstrukcí zděnou z cihel, tvárnic nebo kamene vodorovná dopravní vzdálenost do 100 m pro budovy výšky do 6 m</t>
  </si>
  <si>
    <t>45199722</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</si>
  <si>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</si>
  <si>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</si>
  <si>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</si>
  <si>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</si>
  <si>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</si>
  <si>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43</t>
  </si>
  <si>
    <t>711161212</t>
  </si>
  <si>
    <t>Izolace proti zemní vlhkosti a beztlakové vodě nopovými fóliemi na ploše svislé S vrstva ochranná, odvětrávací a drenážní výška nopku 8,0 mm, tl. fólie do 0,6 mm</t>
  </si>
  <si>
    <t>-1343728779</t>
  </si>
  <si>
    <t>2*0,35*8,59+(0,95+2,15)/2*8,59+0,80*8,59</t>
  </si>
  <si>
    <t>0,35*8,76+(0,87+1,63)/2*8,76</t>
  </si>
  <si>
    <t>44</t>
  </si>
  <si>
    <t>711161383</t>
  </si>
  <si>
    <t>Izolace proti zemní vlhkosti a beztlakové vodě nopovými fóliemi ostatní ukončení izolace lištou</t>
  </si>
  <si>
    <t>-1024908231</t>
  </si>
  <si>
    <t>45</t>
  </si>
  <si>
    <t>998711101</t>
  </si>
  <si>
    <t>Přesun hmot pro izolace proti vodě, vlhkosti a plynům stanovený z hmotnosti přesunovaného materiálu vodorovná dopravní vzdálenost do 50 m v objektech výšky do 6 m</t>
  </si>
  <si>
    <t>186175024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</si>
  <si>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</si>
  <si>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SO07 - Vjezdy a ZP p.č.3075/24</t>
  </si>
  <si>
    <t>19077600</t>
  </si>
  <si>
    <t>-1236470548</t>
  </si>
  <si>
    <t>dlážděný povrch</t>
  </si>
  <si>
    <t>57,80*0,37</t>
  </si>
  <si>
    <t>asfaltový povrch</t>
  </si>
  <si>
    <t>43,90*0,45</t>
  </si>
  <si>
    <t>797727635</t>
  </si>
  <si>
    <t>0,30*0,30*(13,00+11,98)</t>
  </si>
  <si>
    <t>1483363522</t>
  </si>
  <si>
    <t>41,141+2,248</t>
  </si>
  <si>
    <t>-1392073068</t>
  </si>
  <si>
    <t>43,389*5</t>
  </si>
  <si>
    <t>-444158157</t>
  </si>
  <si>
    <t>282448621</t>
  </si>
  <si>
    <t>43,389*1,9</t>
  </si>
  <si>
    <t>-1679625293</t>
  </si>
  <si>
    <t>801785262</t>
  </si>
  <si>
    <t>13,00+11,98</t>
  </si>
  <si>
    <t>1966374732</t>
  </si>
  <si>
    <t>4*0,30*(13,00+11,98)</t>
  </si>
  <si>
    <t>-1260964402</t>
  </si>
  <si>
    <t>29,976*1,15 'Přepočtené koeficientem množství</t>
  </si>
  <si>
    <t>1209382514</t>
  </si>
  <si>
    <t>dlážděná plocha</t>
  </si>
  <si>
    <t>21,386</t>
  </si>
  <si>
    <t>-1637346437</t>
  </si>
  <si>
    <t>asfaltová plocha</t>
  </si>
  <si>
    <t>43,90</t>
  </si>
  <si>
    <t>-823371828</t>
  </si>
  <si>
    <t xml:space="preserve">asfaltová plocha </t>
  </si>
  <si>
    <t>-512171599</t>
  </si>
  <si>
    <t>1264086066</t>
  </si>
  <si>
    <t>659794125</t>
  </si>
  <si>
    <t>1595780758</t>
  </si>
  <si>
    <t>434224484</t>
  </si>
  <si>
    <t>1006153719</t>
  </si>
  <si>
    <t>1489172566</t>
  </si>
  <si>
    <t>1275549612</t>
  </si>
  <si>
    <t>2*1,46+2*0,75+1,07+2,20+7,59+11,58+13,00</t>
  </si>
  <si>
    <t>534344755</t>
  </si>
  <si>
    <t>-1443110599</t>
  </si>
  <si>
    <t>39,86*0,20*0,30</t>
  </si>
  <si>
    <t>1661037780</t>
  </si>
  <si>
    <t>368844036</t>
  </si>
  <si>
    <t>-2005900662</t>
  </si>
  <si>
    <t>4,302*15 'Přepočtené koeficientem množství</t>
  </si>
  <si>
    <t>-562187495</t>
  </si>
  <si>
    <t>1045617037</t>
  </si>
  <si>
    <t>SO08 - Vjezd p.č. st.87</t>
  </si>
  <si>
    <t>758174118</t>
  </si>
  <si>
    <t>3,00*0,37</t>
  </si>
  <si>
    <t>1043201231</t>
  </si>
  <si>
    <t>1,11</t>
  </si>
  <si>
    <t>65028676</t>
  </si>
  <si>
    <t>1,11*5</t>
  </si>
  <si>
    <t>-524299531</t>
  </si>
  <si>
    <t>1890426946</t>
  </si>
  <si>
    <t>1,11*1,9</t>
  </si>
  <si>
    <t>-1103748000</t>
  </si>
  <si>
    <t>-1706222658</t>
  </si>
  <si>
    <t>3,00</t>
  </si>
  <si>
    <t>-1891060539</t>
  </si>
  <si>
    <t>-873449812</t>
  </si>
  <si>
    <t>1923678877</t>
  </si>
  <si>
    <t>-556235980</t>
  </si>
  <si>
    <t>5,24</t>
  </si>
  <si>
    <t>1224535702</t>
  </si>
  <si>
    <t>1362620029</t>
  </si>
  <si>
    <t>5,24*0,20*0,30</t>
  </si>
  <si>
    <t>1124928566</t>
  </si>
  <si>
    <t>SO09 - Oprava místní komunikace p.č.3075/24</t>
  </si>
  <si>
    <t>-310581096</t>
  </si>
  <si>
    <t>-283785205</t>
  </si>
  <si>
    <t>29,00*0,45</t>
  </si>
  <si>
    <t>1225368456</t>
  </si>
  <si>
    <t>0,30*0,30*7,21</t>
  </si>
  <si>
    <t>105636437</t>
  </si>
  <si>
    <t>13,05+0,649</t>
  </si>
  <si>
    <t>1635948434</t>
  </si>
  <si>
    <t>13,699*5</t>
  </si>
  <si>
    <t>-292576239</t>
  </si>
  <si>
    <t>2120262763</t>
  </si>
  <si>
    <t>13,699*1,9</t>
  </si>
  <si>
    <t>-1172707153</t>
  </si>
  <si>
    <t>728420286</t>
  </si>
  <si>
    <t>2141404081</t>
  </si>
  <si>
    <t>4*0,30*11,00</t>
  </si>
  <si>
    <t>113508684</t>
  </si>
  <si>
    <t>13,2*1,15 'Přepočtené koeficientem množství</t>
  </si>
  <si>
    <t>254532185</t>
  </si>
  <si>
    <t>29,00</t>
  </si>
  <si>
    <t>581787051</t>
  </si>
  <si>
    <t>748278269</t>
  </si>
  <si>
    <t>-1444125819</t>
  </si>
  <si>
    <t>-886680377</t>
  </si>
  <si>
    <t>-5889407</t>
  </si>
  <si>
    <t>462159884</t>
  </si>
  <si>
    <t>0,50+5,10+7,21+0,50</t>
  </si>
  <si>
    <t>3,50</t>
  </si>
  <si>
    <t>689108924</t>
  </si>
  <si>
    <t>411915615</t>
  </si>
  <si>
    <t>-170477039</t>
  </si>
  <si>
    <t>16,81*0,20*0,30</t>
  </si>
  <si>
    <t>1314781306</t>
  </si>
  <si>
    <t>-1812219454</t>
  </si>
  <si>
    <t>-1675146386</t>
  </si>
  <si>
    <t>2,842*15 'Přepočtené koeficientem množství</t>
  </si>
  <si>
    <t>-103286896</t>
  </si>
  <si>
    <t>-616297142</t>
  </si>
  <si>
    <t>SO10 - Oprava kanalizace</t>
  </si>
  <si>
    <t xml:space="preserve">    4 - Vodorovné konstrukce</t>
  </si>
  <si>
    <t xml:space="preserve">    8 - Trubní vedení</t>
  </si>
  <si>
    <t>132254101</t>
  </si>
  <si>
    <t>Hloubení zapažených rýh šířky do 800 mm strojně s urovnáním dna do předepsaného profilu a spádu v hornině třídy těžitelnosti I skupiny 3 do 20 m3</t>
  </si>
  <si>
    <t>-1274370553</t>
  </si>
  <si>
    <t>pro kanalizaci</t>
  </si>
  <si>
    <t>(12,00+33,00+4,00+11,00)*0,80*1,50</t>
  </si>
  <si>
    <t>151101101</t>
  </si>
  <si>
    <t>Zřízení pažení a rozepření stěn rýh pro podzemní vedení příložné pro jakoukoliv mezerovitost, hloubky do 2 m</t>
  </si>
  <si>
    <t>-70869109</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</si>
  <si>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
</t>
  </si>
  <si>
    <t>(12,00+33,00+4,00+11,00)*1,50*2</t>
  </si>
  <si>
    <t>151101111</t>
  </si>
  <si>
    <t>Odstranění pažení a rozepření stěn rýh pro podzemní vedení s uložením materiálu na vzdálenost do 3 m od kraje výkopu příložné, hloubky do 2 m</t>
  </si>
  <si>
    <t>-402085861</t>
  </si>
  <si>
    <t>-1208734187</t>
  </si>
  <si>
    <t>72,00</t>
  </si>
  <si>
    <t>odpočet objem zásypu</t>
  </si>
  <si>
    <t>-41,16</t>
  </si>
  <si>
    <t>2037749082</t>
  </si>
  <si>
    <t>17,64*5</t>
  </si>
  <si>
    <t>-60829046</t>
  </si>
  <si>
    <t>1119041140</t>
  </si>
  <si>
    <t>17,64*1,9</t>
  </si>
  <si>
    <t>-273621498</t>
  </si>
  <si>
    <t>-1227556418</t>
  </si>
  <si>
    <t>-1*(14,40+7,20)</t>
  </si>
  <si>
    <t>-556727413</t>
  </si>
  <si>
    <t>(12,00+33,00+4,00+11,00)*0,80*0,30</t>
  </si>
  <si>
    <t>58331200</t>
  </si>
  <si>
    <t>štěrkopísek netříděný zásypový</t>
  </si>
  <si>
    <t>-2112636132</t>
  </si>
  <si>
    <t>14,4*2 'Přepočtené koeficientem množství</t>
  </si>
  <si>
    <t>Vodorovné konstrukce</t>
  </si>
  <si>
    <t>451573111</t>
  </si>
  <si>
    <t>Lože pod potrubí, stoky a drobné objekty v otevřeném výkopu z písku a štěrkopísku do 63 mm</t>
  </si>
  <si>
    <t>957298272</t>
  </si>
  <si>
    <t xml:space="preserve">Poznámka k souboru cen:
1. Ceny -1111 a -1192 lze použít i pro zřízení sběrných vrstev nad drenážními trubkami.
2. V cenách -5111 a -1192 jsou započteny i náklady na prohození výkopku získaného při zemních pracích.
</t>
  </si>
  <si>
    <t>(33,00+12,00+4,00+11,00)*0,80*0,15</t>
  </si>
  <si>
    <t>Trubní vedení</t>
  </si>
  <si>
    <t>721171917</t>
  </si>
  <si>
    <t>Opravy odpadního potrubí plastového propojení dosavadního potrubí DN 160</t>
  </si>
  <si>
    <t>-910942676</t>
  </si>
  <si>
    <t>721171918.1</t>
  </si>
  <si>
    <t>Opravy odpadního potrubí plastového propojení dosavadního potrubí DN 400</t>
  </si>
  <si>
    <t>-1060310410</t>
  </si>
  <si>
    <t>810351811</t>
  </si>
  <si>
    <t>Bourání stávajícího potrubí z betonu v otevřeném výkopu DN do 200</t>
  </si>
  <si>
    <t>-303713164</t>
  </si>
  <si>
    <t xml:space="preserve">Poznámka k souboru cen:
1. Ceny jsou určeny pro bourání vodovodního a kanalizačního potrubí.
2. V cenách jsou započteny náklady na bourání potrubí včetně tvarovek.
</t>
  </si>
  <si>
    <t>810391811</t>
  </si>
  <si>
    <t>Bourání stávajícího potrubí z betonu v otevřeném výkopu DN přes 200 do 400</t>
  </si>
  <si>
    <t>2142970694</t>
  </si>
  <si>
    <t>871315231</t>
  </si>
  <si>
    <t>Kanalizační potrubí z tvrdého PVC v otevřeném výkopu ve sklonu do 20 %, hladkého plnostěnného jednovrstvého, tuhost třídy SN 10 DN 160</t>
  </si>
  <si>
    <t>1198467367</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</si>
  <si>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</si>
  <si>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871395231</t>
  </si>
  <si>
    <t>Kanalizační potrubí z tvrdého PVC v otevřeném výkopu ve sklonu do 20 %, hladkého plnostěnného jednovrstvého, tuhost třídy SN 10 DN 400</t>
  </si>
  <si>
    <t>755483583</t>
  </si>
  <si>
    <t>877315211</t>
  </si>
  <si>
    <t>Montáž tvarovek na kanalizačním potrubí z trub z plastu z tvrdého PVC nebo z polypropylenu v otevřeném výkopu jednoosých DN 160</t>
  </si>
  <si>
    <t>1621557274</t>
  </si>
  <si>
    <t xml:space="preserve">Poznámka k souboru cen:
1. V cenách nejsou započteny náklady na dodání tvarovek. Tvarovky se oceňují ve ve specifikaci.
</t>
  </si>
  <si>
    <t>28611361</t>
  </si>
  <si>
    <t>koleno kanalizační PVC KG 160x45°</t>
  </si>
  <si>
    <t>-251643118</t>
  </si>
  <si>
    <t>877395221</t>
  </si>
  <si>
    <t>Montáž tvarovek na kanalizačním potrubí z trub z plastu z tvrdého PVC nebo z polypropylenu v otevřeném výkopu dvouosých DN 400</t>
  </si>
  <si>
    <t>-1512999486</t>
  </si>
  <si>
    <t>28611446</t>
  </si>
  <si>
    <t>odbočka kanalizační plastová s hrdlem KG 400/160/87°</t>
  </si>
  <si>
    <t>995758635</t>
  </si>
  <si>
    <t>890411811</t>
  </si>
  <si>
    <t>Bourání šachet a jímek ručně velikosti obestavěného prostoru do 1,5 m3 z prefabrikovaných skruží</t>
  </si>
  <si>
    <t>691936861</t>
  </si>
  <si>
    <t xml:space="preserve">Poznámka k souboru cen:
1. Ceny jsou určeny pro vodovodní a kanalizačné šachty.
2. Množství měrných jednotek se určuje v m3 obestavěného prostoru šachty nebo jímky.
3. Šachty velikosti nad 5 m3 obestavěného prostoru se oceňují cenami katalogu 801-3 Budov a haly - bourání konstrukcí.
</t>
  </si>
  <si>
    <t>892312121</t>
  </si>
  <si>
    <t>Tlakové zkoušky vzduchem těsnícími vaky ucpávkovými DN 150</t>
  </si>
  <si>
    <t>úsek</t>
  </si>
  <si>
    <t>1007521084</t>
  </si>
  <si>
    <t xml:space="preserve">Poznámka k souboru cen:
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
</t>
  </si>
  <si>
    <t>892351111</t>
  </si>
  <si>
    <t>Tlakové zkoušky vodou na potrubí DN 150 nebo 200</t>
  </si>
  <si>
    <t>-211227994</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</si>
  <si>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</si>
  <si>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12,00+11,00</t>
  </si>
  <si>
    <t>892372111</t>
  </si>
  <si>
    <t>Tlakové zkoušky vodou zabezpečení konců potrubí při tlakových zkouškách DN do 300</t>
  </si>
  <si>
    <t>1365848170</t>
  </si>
  <si>
    <t>892392121</t>
  </si>
  <si>
    <t>Tlakové zkoušky vzduchem těsnícími vaky ucpávkovými DN 400</t>
  </si>
  <si>
    <t>81563266</t>
  </si>
  <si>
    <t>892421111</t>
  </si>
  <si>
    <t>Tlakové zkoušky vodou na potrubí DN 400 nebo 500</t>
  </si>
  <si>
    <t>865780413</t>
  </si>
  <si>
    <t>892442111</t>
  </si>
  <si>
    <t>Tlakové zkoušky vodou zabezpečení konců potrubí při tlakových zkouškách DN přes 300 do 600</t>
  </si>
  <si>
    <t>89680838</t>
  </si>
  <si>
    <t>895941311</t>
  </si>
  <si>
    <t>Zřízení vpusti kanalizační uliční z betonových dílců typ UVB-50</t>
  </si>
  <si>
    <t>-1638640551</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</si>
  <si>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</si>
  <si>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59223850</t>
  </si>
  <si>
    <t>dno pro uliční vpusť s výtokovým otvorem betonové 450x330x50mm</t>
  </si>
  <si>
    <t>-2055289988</t>
  </si>
  <si>
    <t>59223858</t>
  </si>
  <si>
    <t>skruž pro uliční vpusť horní betonová 450x570x50mm</t>
  </si>
  <si>
    <t>-63927408</t>
  </si>
  <si>
    <t>59223862</t>
  </si>
  <si>
    <t>skruž pro uliční vpusť středová betonová 450x295x50mm</t>
  </si>
  <si>
    <t>-1980849627</t>
  </si>
  <si>
    <t>899202211</t>
  </si>
  <si>
    <t>Demontáž mříží litinových včetně rámů, hmotnosti jednotlivě přes 50 do 100 Kg</t>
  </si>
  <si>
    <t>541372226</t>
  </si>
  <si>
    <t>899204112</t>
  </si>
  <si>
    <t>Osazení mříží litinových včetně rámů a košů na bahno pro třídu zatížení D400, E600</t>
  </si>
  <si>
    <t>-1602554956</t>
  </si>
  <si>
    <t xml:space="preserve">Poznámka k souboru cen:
1. V cenách nejsou započteny náklady na dodání mříží, rámů a košů na bahno; tyto náklady se oceňují ve specifikaci.
</t>
  </si>
  <si>
    <t>55242323</t>
  </si>
  <si>
    <t>mříž D 400 - konkávní 300x500mm</t>
  </si>
  <si>
    <t>1411998029</t>
  </si>
  <si>
    <t>28661789</t>
  </si>
  <si>
    <t>koš kalový ocelový pro silniční vpusť 425mm vč. madla</t>
  </si>
  <si>
    <t>503374078</t>
  </si>
  <si>
    <t>2846556</t>
  </si>
  <si>
    <t>352040206</t>
  </si>
  <si>
    <t>-1229939255</t>
  </si>
  <si>
    <t>19,22*15 'Přepočtené koeficientem množství</t>
  </si>
  <si>
    <t>-1749643678</t>
  </si>
  <si>
    <t>998276101</t>
  </si>
  <si>
    <t>Přesun hmot pro trubní vedení hloubené z trub z plastických hmot nebo sklolaminátových pro vodovody nebo kanalizace v otevřeném výkopu dopravní vzdálenost do 15 m</t>
  </si>
  <si>
    <t>-1235018178</t>
  </si>
  <si>
    <t xml:space="preserve">Poznámka k souboru cen:
1. Ceny přesunu hmot nelze užít pro zeminu, sypaniny, štěrkopísek, kamenivo ap. Případná manipulace s tímto materiálem se oceňuje soubory cen 162 ..-.... Vodorovné přemístění výkopku nebo sypaniny katalogu 800-1 Zemní práce.
</t>
  </si>
  <si>
    <t>VON - Vedlejší a ostatní náklady</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</si>
  <si>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</si>
  <si>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</si>
  <si>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</si>
  <si>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</si>
  <si>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</si>
  <si>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</si>
  <si>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</si>
  <si>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</si>
  <si>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012103000</t>
  </si>
  <si>
    <t>Geodetické práce před výstavbou</t>
  </si>
  <si>
    <t>…</t>
  </si>
  <si>
    <t>1024</t>
  </si>
  <si>
    <t>-2005854909</t>
  </si>
  <si>
    <t>výškové zaměření a vytýčení komunikace</t>
  </si>
  <si>
    <t>012303000</t>
  </si>
  <si>
    <t>Geodetické práce po výstavbě</t>
  </si>
  <si>
    <t>-1535941073</t>
  </si>
  <si>
    <t>zaměření skutečného stavu</t>
  </si>
  <si>
    <t>012403000</t>
  </si>
  <si>
    <t>Kartografické práce</t>
  </si>
  <si>
    <t>1472337079</t>
  </si>
  <si>
    <t>vyhotovwní geometrického plánu</t>
  </si>
  <si>
    <t>VRN3</t>
  </si>
  <si>
    <t>Zařízení staveniště</t>
  </si>
  <si>
    <t>030001000</t>
  </si>
  <si>
    <t>663635295</t>
  </si>
  <si>
    <t>034002000</t>
  </si>
  <si>
    <t>Zabezpečení staveniště</t>
  </si>
  <si>
    <t>-1972585074</t>
  </si>
  <si>
    <t>034303000</t>
  </si>
  <si>
    <t>Dopravní značení na staveništi</t>
  </si>
  <si>
    <t>-1245468560</t>
  </si>
  <si>
    <t>034503000</t>
  </si>
  <si>
    <t>Informační tabule na staveništi</t>
  </si>
  <si>
    <t>-922876109</t>
  </si>
  <si>
    <t>VRN4</t>
  </si>
  <si>
    <t>Inženýrská činnost</t>
  </si>
  <si>
    <t>043194000</t>
  </si>
  <si>
    <t>Ostatní zkoušky</t>
  </si>
  <si>
    <t>261927836</t>
  </si>
  <si>
    <t>045203000</t>
  </si>
  <si>
    <t>Kompletační činnost</t>
  </si>
  <si>
    <t>-1908764849</t>
  </si>
  <si>
    <t>příprava a kompletace podkladů pro kolaudaci stavby (revize, posudky, prohlášení apod.)</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</si>
  <si>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</si>
  <si>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</si>
  <si>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</si>
  <si>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</si>
  <si>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</si>
  <si>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</si>
  <si>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</si>
  <si>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</si>
  <si>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</si>
  <si>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</si>
  <si>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</si>
  <si>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</si>
  <si>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</si>
  <si>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</si>
  <si>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</si>
  <si>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</si>
  <si>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</si>
  <si>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</si>
  <si>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</si>
  <si>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</si>
  <si>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</si>
  <si>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</si>
  <si>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</si>
  <si>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</si>
  <si>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</si>
  <si>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</si>
  <si>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</si>
  <si>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</si>
  <si>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</si>
  <si>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</si>
  <si>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</si>
  <si>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</si>
  <si>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</si>
  <si>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</si>
  <si>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</si>
  <si>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</si>
  <si>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</si>
  <si>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</si>
  <si>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</si>
  <si>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</si>
  <si>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</si>
  <si>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</si>
  <si>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</si>
  <si>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</si>
  <si>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</si>
  <si>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</si>
  <si>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</si>
  <si>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</si>
  <si>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</si>
  <si>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</si>
  <si>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</si>
  <si>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</si>
  <si>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</si>
  <si>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</si>
  <si>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</si>
  <si>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</si>
  <si>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</si>
  <si>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</si>
  <si>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</si>
  <si>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</si>
  <si>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</si>
  <si>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</si>
  <si>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</si>
  <si>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</si>
  <si>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</si>
  <si>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</si>
  <si>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</si>
  <si>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</si>
  <si>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</si>
  <si>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</si>
  <si>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</si>
  <si>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</si>
  <si>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</si>
  <si>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</si>
  <si>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</si>
  <si>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</si>
  <si>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</si>
  <si>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</si>
  <si>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</si>
  <si>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</si>
  <si>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</si>
  <si>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</si>
  <si>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</si>
  <si>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</si>
  <si>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</si>
  <si>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</si>
  <si>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</si>
  <si>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</si>
  <si>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</si>
  <si>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</si>
  <si>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</si>
  <si>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</si>
  <si>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</si>
  <si>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</si>
  <si>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</si>
  <si>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</si>
  <si>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</si>
  <si>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</si>
  <si>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</si>
  <si>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</si>
  <si>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</si>
  <si>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</si>
  <si>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</si>
  <si>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</si>
  <si>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</si>
  <si>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</si>
  <si>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</si>
  <si>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</si>
  <si>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</si>
  <si>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</si>
  <si>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</si>
  <si>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</si>
  <si>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</si>
  <si>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</si>
  <si>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</si>
  <si>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</si>
  <si>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</si>
  <si>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</si>
  <si>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</si>
  <si>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</si>
  <si>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</si>
  <si>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</si>
  <si>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</si>
  <si>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</si>
  <si>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</si>
  <si>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</si>
  <si>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</si>
  <si>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</si>
  <si>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</si>
  <si>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</si>
  <si>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</si>
  <si>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</si>
  <si>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</si>
  <si>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</si>
  <si>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</si>
  <si>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</si>
  <si>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</si>
  <si>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</si>
  <si>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</si>
  <si>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</si>
  <si>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</si>
  <si>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</si>
  <si>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</si>
  <si>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</si>
  <si>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</si>
  <si>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</si>
  <si>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</si>
  <si>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</si>
  <si>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</si>
  <si>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</si>
  <si>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</si>
  <si>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</si>
  <si>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</si>
  <si>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</si>
  <si>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</si>
  <si>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</si>
  <si>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</si>
  <si>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</si>
  <si>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</si>
  <si>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</si>
  <si>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</si>
  <si>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</si>
  <si>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</si>
  <si>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</si>
  <si>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</si>
  <si>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</si>
  <si>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</si>
  <si>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</si>
  <si>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</si>
  <si>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</si>
  <si>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</si>
  <si>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</si>
  <si>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</si>
  <si>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</si>
  <si>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</si>
  <si>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</si>
  <si>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</si>
  <si>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</si>
  <si>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</si>
  <si>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</si>
  <si>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</si>
  <si>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</si>
  <si>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</si>
  <si>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</si>
  <si>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zkouška PAU (přítomnost aromatických uhlovodíků)</t>
  </si>
  <si>
    <t>zkouška - výluhy vybouraných podkladních vrstev na ekotoxicitu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</si>
</sst>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8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0" fillId="0" borderId="0" xfId="0" applyFont="1" applyBorder="1" applyAlignment="1">
      <alignment horizontal="left" vertical="center" wrapText="1"/>
    </xf>
    <xf numFmtId="0" fontId="41"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1"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0" xfId="0" applyFont="1" applyBorder="1" applyAlignment="1">
      <alignment horizontal="left" vertical="center"/>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center"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7" fillId="0" borderId="0" xfId="0" applyFont="1" applyAlignment="1" applyProtection="1">
      <alignment horizontal="left" vertical="center" wrapText="1"/>
      <protection/>
    </xf>
    <xf numFmtId="0" fontId="22" fillId="4" borderId="7"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2" fillId="4" borderId="7" xfId="0" applyFont="1" applyFill="1" applyBorder="1" applyAlignment="1" applyProtection="1">
      <alignment horizontal="righ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4" fontId="24"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39" fillId="0" borderId="0" xfId="0" applyFont="1" applyBorder="1" applyAlignment="1">
      <alignment horizontal="center" vertical="center"/>
    </xf>
    <xf numFmtId="0" fontId="39" fillId="0" borderId="0" xfId="0" applyFont="1" applyBorder="1" applyAlignment="1">
      <alignment horizontal="center" vertical="center" wrapText="1"/>
    </xf>
    <xf numFmtId="0" fontId="40"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0" fillId="0" borderId="29" xfId="0" applyFont="1" applyBorder="1" applyAlignment="1">
      <alignment horizontal="left" wrapText="1"/>
    </xf>
    <xf numFmtId="49" fontId="0" fillId="0" borderId="0" xfId="0" applyNumberFormat="1" applyFont="1" applyBorder="1" applyAlignment="1">
      <alignment horizontal="left" vertical="center" wrapText="1"/>
    </xf>
    <xf numFmtId="0" fontId="9" fillId="0" borderId="0" xfId="0" applyFont="1" applyBorder="1" applyAlignment="1" applyProtection="1">
      <alignment/>
      <protection/>
    </xf>
    <xf numFmtId="166" fontId="9" fillId="0" borderId="0" xfId="0" applyNumberFormat="1" applyFont="1" applyBorder="1" applyAlignment="1" applyProtection="1">
      <alignment/>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7"/>
  <sheetViews>
    <sheetView showGridLines="0" workbookViewId="0" topLeftCell="A28">
      <selection activeCell="AP16" sqref="AP16"/>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52"/>
      <c r="AS2" s="352"/>
      <c r="AT2" s="352"/>
      <c r="AU2" s="352"/>
      <c r="AV2" s="352"/>
      <c r="AW2" s="352"/>
      <c r="AX2" s="352"/>
      <c r="AY2" s="352"/>
      <c r="AZ2" s="352"/>
      <c r="BA2" s="352"/>
      <c r="BB2" s="352"/>
      <c r="BC2" s="352"/>
      <c r="BD2" s="352"/>
      <c r="BE2" s="352"/>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36" t="s">
        <v>14</v>
      </c>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23"/>
      <c r="AQ5" s="23"/>
      <c r="AR5" s="21"/>
      <c r="BE5" s="333" t="s">
        <v>15</v>
      </c>
      <c r="BS5" s="18" t="s">
        <v>6</v>
      </c>
    </row>
    <row r="6" spans="2:71" s="1" customFormat="1" ht="36.95" customHeight="1">
      <c r="B6" s="22"/>
      <c r="C6" s="23"/>
      <c r="D6" s="29" t="s">
        <v>16</v>
      </c>
      <c r="E6" s="23"/>
      <c r="F6" s="23"/>
      <c r="G6" s="23"/>
      <c r="H6" s="23"/>
      <c r="I6" s="23"/>
      <c r="J6" s="23"/>
      <c r="K6" s="338" t="s">
        <v>17</v>
      </c>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23"/>
      <c r="AQ6" s="23"/>
      <c r="AR6" s="21"/>
      <c r="BE6" s="334"/>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19</v>
      </c>
      <c r="AO7" s="23"/>
      <c r="AP7" s="23"/>
      <c r="AQ7" s="23"/>
      <c r="AR7" s="21"/>
      <c r="BE7" s="334"/>
      <c r="BS7" s="18" t="s">
        <v>6</v>
      </c>
    </row>
    <row r="8" spans="2:71" s="1" customFormat="1" ht="12" customHeight="1">
      <c r="B8" s="22"/>
      <c r="C8" s="23"/>
      <c r="D8" s="30"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23</v>
      </c>
      <c r="AL8" s="23"/>
      <c r="AM8" s="23"/>
      <c r="AN8" s="31" t="s">
        <v>24</v>
      </c>
      <c r="AO8" s="23"/>
      <c r="AP8" s="23"/>
      <c r="AQ8" s="23"/>
      <c r="AR8" s="21"/>
      <c r="BE8" s="334"/>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34"/>
      <c r="BS9" s="18" t="s">
        <v>6</v>
      </c>
    </row>
    <row r="10" spans="2:71" s="1" customFormat="1" ht="12" customHeight="1">
      <c r="B10" s="22"/>
      <c r="C10" s="23"/>
      <c r="D10" s="30"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26</v>
      </c>
      <c r="AL10" s="23"/>
      <c r="AM10" s="23"/>
      <c r="AN10" s="28" t="s">
        <v>19</v>
      </c>
      <c r="AO10" s="23"/>
      <c r="AP10" s="23"/>
      <c r="AQ10" s="23"/>
      <c r="AR10" s="21"/>
      <c r="BE10" s="334"/>
      <c r="BS10" s="18" t="s">
        <v>6</v>
      </c>
    </row>
    <row r="11" spans="2:71" s="1" customFormat="1" ht="18.4"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28</v>
      </c>
      <c r="AL11" s="23"/>
      <c r="AM11" s="23"/>
      <c r="AN11" s="28" t="s">
        <v>19</v>
      </c>
      <c r="AO11" s="23"/>
      <c r="AP11" s="23"/>
      <c r="AQ11" s="23"/>
      <c r="AR11" s="21"/>
      <c r="BE11" s="334"/>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34"/>
      <c r="BS12" s="18" t="s">
        <v>6</v>
      </c>
    </row>
    <row r="13" spans="2:71" s="1" customFormat="1" ht="12" customHeight="1">
      <c r="B13" s="22"/>
      <c r="C13" s="23"/>
      <c r="D13" s="30"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26</v>
      </c>
      <c r="AL13" s="23"/>
      <c r="AM13" s="23"/>
      <c r="AN13" s="32" t="s">
        <v>30</v>
      </c>
      <c r="AO13" s="23"/>
      <c r="AP13" s="23"/>
      <c r="AQ13" s="23"/>
      <c r="AR13" s="21"/>
      <c r="BE13" s="334"/>
      <c r="BS13" s="18" t="s">
        <v>6</v>
      </c>
    </row>
    <row r="14" spans="2:71" ht="12.75">
      <c r="B14" s="22"/>
      <c r="C14" s="23"/>
      <c r="D14" s="23"/>
      <c r="E14" s="339" t="s">
        <v>30</v>
      </c>
      <c r="F14" s="340"/>
      <c r="G14" s="340"/>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0" t="s">
        <v>28</v>
      </c>
      <c r="AL14" s="23"/>
      <c r="AM14" s="23"/>
      <c r="AN14" s="32" t="s">
        <v>30</v>
      </c>
      <c r="AO14" s="23"/>
      <c r="AP14" s="23"/>
      <c r="AQ14" s="23"/>
      <c r="AR14" s="21"/>
      <c r="BE14" s="334"/>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34"/>
      <c r="BS15" s="18" t="s">
        <v>4</v>
      </c>
    </row>
    <row r="16" spans="2:71" s="1" customFormat="1" ht="12" customHeight="1">
      <c r="B16" s="22"/>
      <c r="C16" s="23"/>
      <c r="D16" s="30"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26</v>
      </c>
      <c r="AL16" s="23"/>
      <c r="AM16" s="23"/>
      <c r="AN16" s="28" t="s">
        <v>19</v>
      </c>
      <c r="AO16" s="23"/>
      <c r="AP16" s="23"/>
      <c r="AQ16" s="23"/>
      <c r="AR16" s="21"/>
      <c r="BE16" s="334"/>
      <c r="BS16" s="18" t="s">
        <v>4</v>
      </c>
    </row>
    <row r="17" spans="2:71" s="1" customFormat="1" ht="18.4"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28</v>
      </c>
      <c r="AL17" s="23"/>
      <c r="AM17" s="23"/>
      <c r="AN17" s="28" t="s">
        <v>19</v>
      </c>
      <c r="AO17" s="23"/>
      <c r="AP17" s="23"/>
      <c r="AQ17" s="23"/>
      <c r="AR17" s="21"/>
      <c r="BE17" s="334"/>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34"/>
      <c r="BS18" s="18" t="s">
        <v>34</v>
      </c>
    </row>
    <row r="19" spans="2:71" s="1" customFormat="1" ht="12" customHeight="1">
      <c r="B19" s="22"/>
      <c r="C19" s="23"/>
      <c r="D19" s="30" t="s">
        <v>35</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26</v>
      </c>
      <c r="AL19" s="23"/>
      <c r="AM19" s="23"/>
      <c r="AN19" s="28" t="s">
        <v>19</v>
      </c>
      <c r="AO19" s="23"/>
      <c r="AP19" s="23"/>
      <c r="AQ19" s="23"/>
      <c r="AR19" s="21"/>
      <c r="BE19" s="334"/>
      <c r="BS19" s="18" t="s">
        <v>34</v>
      </c>
    </row>
    <row r="20" spans="2:71" s="1" customFormat="1" ht="18.4" customHeight="1">
      <c r="B20" s="22"/>
      <c r="C20" s="23"/>
      <c r="D20" s="23"/>
      <c r="E20" s="28" t="s">
        <v>36</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28</v>
      </c>
      <c r="AL20" s="23"/>
      <c r="AM20" s="23"/>
      <c r="AN20" s="28" t="s">
        <v>19</v>
      </c>
      <c r="AO20" s="23"/>
      <c r="AP20" s="23"/>
      <c r="AQ20" s="23"/>
      <c r="AR20" s="21"/>
      <c r="BE20" s="334"/>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34"/>
    </row>
    <row r="22" spans="2:57" s="1" customFormat="1" ht="12" customHeight="1">
      <c r="B22" s="22"/>
      <c r="C22" s="23"/>
      <c r="D22" s="30"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34"/>
    </row>
    <row r="23" spans="2:57" s="1" customFormat="1" ht="47.25" customHeight="1">
      <c r="B23" s="22"/>
      <c r="C23" s="23"/>
      <c r="D23" s="23"/>
      <c r="E23" s="341" t="s">
        <v>38</v>
      </c>
      <c r="F23" s="341"/>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23"/>
      <c r="AP23" s="23"/>
      <c r="AQ23" s="23"/>
      <c r="AR23" s="21"/>
      <c r="BE23" s="334"/>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34"/>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34"/>
    </row>
    <row r="26" spans="1:57" s="2" customFormat="1" ht="25.9" customHeight="1">
      <c r="A26" s="35"/>
      <c r="B26" s="36"/>
      <c r="C26" s="37"/>
      <c r="D26" s="38" t="s">
        <v>39</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42">
        <f>ROUND(AG54,0)</f>
        <v>0</v>
      </c>
      <c r="AL26" s="343"/>
      <c r="AM26" s="343"/>
      <c r="AN26" s="343"/>
      <c r="AO26" s="343"/>
      <c r="AP26" s="37"/>
      <c r="AQ26" s="37"/>
      <c r="AR26" s="40"/>
      <c r="BE26" s="334"/>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334"/>
    </row>
    <row r="28" spans="1:57" s="2" customFormat="1" ht="12.75">
      <c r="A28" s="35"/>
      <c r="B28" s="36"/>
      <c r="C28" s="37"/>
      <c r="D28" s="37"/>
      <c r="E28" s="37"/>
      <c r="F28" s="37"/>
      <c r="G28" s="37"/>
      <c r="H28" s="37"/>
      <c r="I28" s="37"/>
      <c r="J28" s="37"/>
      <c r="K28" s="37"/>
      <c r="L28" s="344" t="s">
        <v>40</v>
      </c>
      <c r="M28" s="344"/>
      <c r="N28" s="344"/>
      <c r="O28" s="344"/>
      <c r="P28" s="344"/>
      <c r="Q28" s="37"/>
      <c r="R28" s="37"/>
      <c r="S28" s="37"/>
      <c r="T28" s="37"/>
      <c r="U28" s="37"/>
      <c r="V28" s="37"/>
      <c r="W28" s="344" t="s">
        <v>41</v>
      </c>
      <c r="X28" s="344"/>
      <c r="Y28" s="344"/>
      <c r="Z28" s="344"/>
      <c r="AA28" s="344"/>
      <c r="AB28" s="344"/>
      <c r="AC28" s="344"/>
      <c r="AD28" s="344"/>
      <c r="AE28" s="344"/>
      <c r="AF28" s="37"/>
      <c r="AG28" s="37"/>
      <c r="AH28" s="37"/>
      <c r="AI28" s="37"/>
      <c r="AJ28" s="37"/>
      <c r="AK28" s="344" t="s">
        <v>42</v>
      </c>
      <c r="AL28" s="344"/>
      <c r="AM28" s="344"/>
      <c r="AN28" s="344"/>
      <c r="AO28" s="344"/>
      <c r="AP28" s="37"/>
      <c r="AQ28" s="37"/>
      <c r="AR28" s="40"/>
      <c r="BE28" s="334"/>
    </row>
    <row r="29" spans="2:57" s="3" customFormat="1" ht="14.45" customHeight="1">
      <c r="B29" s="41"/>
      <c r="C29" s="42"/>
      <c r="D29" s="30" t="s">
        <v>43</v>
      </c>
      <c r="E29" s="42"/>
      <c r="F29" s="30" t="s">
        <v>44</v>
      </c>
      <c r="G29" s="42"/>
      <c r="H29" s="42"/>
      <c r="I29" s="42"/>
      <c r="J29" s="42"/>
      <c r="K29" s="42"/>
      <c r="L29" s="347">
        <v>0.21</v>
      </c>
      <c r="M29" s="346"/>
      <c r="N29" s="346"/>
      <c r="O29" s="346"/>
      <c r="P29" s="346"/>
      <c r="Q29" s="42"/>
      <c r="R29" s="42"/>
      <c r="S29" s="42"/>
      <c r="T29" s="42"/>
      <c r="U29" s="42"/>
      <c r="V29" s="42"/>
      <c r="W29" s="345">
        <f>ROUND(AZ54,0)</f>
        <v>0</v>
      </c>
      <c r="X29" s="346"/>
      <c r="Y29" s="346"/>
      <c r="Z29" s="346"/>
      <c r="AA29" s="346"/>
      <c r="AB29" s="346"/>
      <c r="AC29" s="346"/>
      <c r="AD29" s="346"/>
      <c r="AE29" s="346"/>
      <c r="AF29" s="42"/>
      <c r="AG29" s="42"/>
      <c r="AH29" s="42"/>
      <c r="AI29" s="42"/>
      <c r="AJ29" s="42"/>
      <c r="AK29" s="345">
        <f>ROUND(AV54,0)</f>
        <v>0</v>
      </c>
      <c r="AL29" s="346"/>
      <c r="AM29" s="346"/>
      <c r="AN29" s="346"/>
      <c r="AO29" s="346"/>
      <c r="AP29" s="42"/>
      <c r="AQ29" s="42"/>
      <c r="AR29" s="43"/>
      <c r="BE29" s="335"/>
    </row>
    <row r="30" spans="2:57" s="3" customFormat="1" ht="14.45" customHeight="1">
      <c r="B30" s="41"/>
      <c r="C30" s="42"/>
      <c r="D30" s="42"/>
      <c r="E30" s="42"/>
      <c r="F30" s="30" t="s">
        <v>45</v>
      </c>
      <c r="G30" s="42"/>
      <c r="H30" s="42"/>
      <c r="I30" s="42"/>
      <c r="J30" s="42"/>
      <c r="K30" s="42"/>
      <c r="L30" s="347">
        <v>0.15</v>
      </c>
      <c r="M30" s="346"/>
      <c r="N30" s="346"/>
      <c r="O30" s="346"/>
      <c r="P30" s="346"/>
      <c r="Q30" s="42"/>
      <c r="R30" s="42"/>
      <c r="S30" s="42"/>
      <c r="T30" s="42"/>
      <c r="U30" s="42"/>
      <c r="V30" s="42"/>
      <c r="W30" s="345">
        <f>ROUND(BA54,0)</f>
        <v>0</v>
      </c>
      <c r="X30" s="346"/>
      <c r="Y30" s="346"/>
      <c r="Z30" s="346"/>
      <c r="AA30" s="346"/>
      <c r="AB30" s="346"/>
      <c r="AC30" s="346"/>
      <c r="AD30" s="346"/>
      <c r="AE30" s="346"/>
      <c r="AF30" s="42"/>
      <c r="AG30" s="42"/>
      <c r="AH30" s="42"/>
      <c r="AI30" s="42"/>
      <c r="AJ30" s="42"/>
      <c r="AK30" s="345">
        <f>ROUND(AW54,0)</f>
        <v>0</v>
      </c>
      <c r="AL30" s="346"/>
      <c r="AM30" s="346"/>
      <c r="AN30" s="346"/>
      <c r="AO30" s="346"/>
      <c r="AP30" s="42"/>
      <c r="AQ30" s="42"/>
      <c r="AR30" s="43"/>
      <c r="BE30" s="335"/>
    </row>
    <row r="31" spans="2:57" s="3" customFormat="1" ht="14.45" customHeight="1" hidden="1">
      <c r="B31" s="41"/>
      <c r="C31" s="42"/>
      <c r="D31" s="42"/>
      <c r="E31" s="42"/>
      <c r="F31" s="30" t="s">
        <v>46</v>
      </c>
      <c r="G31" s="42"/>
      <c r="H31" s="42"/>
      <c r="I31" s="42"/>
      <c r="J31" s="42"/>
      <c r="K31" s="42"/>
      <c r="L31" s="347">
        <v>0.21</v>
      </c>
      <c r="M31" s="346"/>
      <c r="N31" s="346"/>
      <c r="O31" s="346"/>
      <c r="P31" s="346"/>
      <c r="Q31" s="42"/>
      <c r="R31" s="42"/>
      <c r="S31" s="42"/>
      <c r="T31" s="42"/>
      <c r="U31" s="42"/>
      <c r="V31" s="42"/>
      <c r="W31" s="345">
        <f>ROUND(BB54,0)</f>
        <v>0</v>
      </c>
      <c r="X31" s="346"/>
      <c r="Y31" s="346"/>
      <c r="Z31" s="346"/>
      <c r="AA31" s="346"/>
      <c r="AB31" s="346"/>
      <c r="AC31" s="346"/>
      <c r="AD31" s="346"/>
      <c r="AE31" s="346"/>
      <c r="AF31" s="42"/>
      <c r="AG31" s="42"/>
      <c r="AH31" s="42"/>
      <c r="AI31" s="42"/>
      <c r="AJ31" s="42"/>
      <c r="AK31" s="345">
        <v>0</v>
      </c>
      <c r="AL31" s="346"/>
      <c r="AM31" s="346"/>
      <c r="AN31" s="346"/>
      <c r="AO31" s="346"/>
      <c r="AP31" s="42"/>
      <c r="AQ31" s="42"/>
      <c r="AR31" s="43"/>
      <c r="BE31" s="335"/>
    </row>
    <row r="32" spans="2:57" s="3" customFormat="1" ht="14.45" customHeight="1" hidden="1">
      <c r="B32" s="41"/>
      <c r="C32" s="42"/>
      <c r="D32" s="42"/>
      <c r="E32" s="42"/>
      <c r="F32" s="30" t="s">
        <v>47</v>
      </c>
      <c r="G32" s="42"/>
      <c r="H32" s="42"/>
      <c r="I32" s="42"/>
      <c r="J32" s="42"/>
      <c r="K32" s="42"/>
      <c r="L32" s="347">
        <v>0.15</v>
      </c>
      <c r="M32" s="346"/>
      <c r="N32" s="346"/>
      <c r="O32" s="346"/>
      <c r="P32" s="346"/>
      <c r="Q32" s="42"/>
      <c r="R32" s="42"/>
      <c r="S32" s="42"/>
      <c r="T32" s="42"/>
      <c r="U32" s="42"/>
      <c r="V32" s="42"/>
      <c r="W32" s="345">
        <f>ROUND(BC54,0)</f>
        <v>0</v>
      </c>
      <c r="X32" s="346"/>
      <c r="Y32" s="346"/>
      <c r="Z32" s="346"/>
      <c r="AA32" s="346"/>
      <c r="AB32" s="346"/>
      <c r="AC32" s="346"/>
      <c r="AD32" s="346"/>
      <c r="AE32" s="346"/>
      <c r="AF32" s="42"/>
      <c r="AG32" s="42"/>
      <c r="AH32" s="42"/>
      <c r="AI32" s="42"/>
      <c r="AJ32" s="42"/>
      <c r="AK32" s="345">
        <v>0</v>
      </c>
      <c r="AL32" s="346"/>
      <c r="AM32" s="346"/>
      <c r="AN32" s="346"/>
      <c r="AO32" s="346"/>
      <c r="AP32" s="42"/>
      <c r="AQ32" s="42"/>
      <c r="AR32" s="43"/>
      <c r="BE32" s="335"/>
    </row>
    <row r="33" spans="2:44" s="3" customFormat="1" ht="14.45" customHeight="1" hidden="1">
      <c r="B33" s="41"/>
      <c r="C33" s="42"/>
      <c r="D33" s="42"/>
      <c r="E33" s="42"/>
      <c r="F33" s="30" t="s">
        <v>48</v>
      </c>
      <c r="G33" s="42"/>
      <c r="H33" s="42"/>
      <c r="I33" s="42"/>
      <c r="J33" s="42"/>
      <c r="K33" s="42"/>
      <c r="L33" s="347">
        <v>0</v>
      </c>
      <c r="M33" s="346"/>
      <c r="N33" s="346"/>
      <c r="O33" s="346"/>
      <c r="P33" s="346"/>
      <c r="Q33" s="42"/>
      <c r="R33" s="42"/>
      <c r="S33" s="42"/>
      <c r="T33" s="42"/>
      <c r="U33" s="42"/>
      <c r="V33" s="42"/>
      <c r="W33" s="345">
        <f>ROUND(BD54,0)</f>
        <v>0</v>
      </c>
      <c r="X33" s="346"/>
      <c r="Y33" s="346"/>
      <c r="Z33" s="346"/>
      <c r="AA33" s="346"/>
      <c r="AB33" s="346"/>
      <c r="AC33" s="346"/>
      <c r="AD33" s="346"/>
      <c r="AE33" s="346"/>
      <c r="AF33" s="42"/>
      <c r="AG33" s="42"/>
      <c r="AH33" s="42"/>
      <c r="AI33" s="42"/>
      <c r="AJ33" s="42"/>
      <c r="AK33" s="345">
        <v>0</v>
      </c>
      <c r="AL33" s="346"/>
      <c r="AM33" s="346"/>
      <c r="AN33" s="346"/>
      <c r="AO33" s="346"/>
      <c r="AP33" s="42"/>
      <c r="AQ33" s="42"/>
      <c r="AR33" s="43"/>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5"/>
    </row>
    <row r="35" spans="1:57" s="2" customFormat="1" ht="25.9" customHeight="1">
      <c r="A35" s="35"/>
      <c r="B35" s="36"/>
      <c r="C35" s="44"/>
      <c r="D35" s="45" t="s">
        <v>49</v>
      </c>
      <c r="E35" s="46"/>
      <c r="F35" s="46"/>
      <c r="G35" s="46"/>
      <c r="H35" s="46"/>
      <c r="I35" s="46"/>
      <c r="J35" s="46"/>
      <c r="K35" s="46"/>
      <c r="L35" s="46"/>
      <c r="M35" s="46"/>
      <c r="N35" s="46"/>
      <c r="O35" s="46"/>
      <c r="P35" s="46"/>
      <c r="Q35" s="46"/>
      <c r="R35" s="46"/>
      <c r="S35" s="46"/>
      <c r="T35" s="47" t="s">
        <v>50</v>
      </c>
      <c r="U35" s="46"/>
      <c r="V35" s="46"/>
      <c r="W35" s="46"/>
      <c r="X35" s="351" t="s">
        <v>51</v>
      </c>
      <c r="Y35" s="349"/>
      <c r="Z35" s="349"/>
      <c r="AA35" s="349"/>
      <c r="AB35" s="349"/>
      <c r="AC35" s="46"/>
      <c r="AD35" s="46"/>
      <c r="AE35" s="46"/>
      <c r="AF35" s="46"/>
      <c r="AG35" s="46"/>
      <c r="AH35" s="46"/>
      <c r="AI35" s="46"/>
      <c r="AJ35" s="46"/>
      <c r="AK35" s="348">
        <f>SUM(AK26:AK33)</f>
        <v>0</v>
      </c>
      <c r="AL35" s="349"/>
      <c r="AM35" s="349"/>
      <c r="AN35" s="349"/>
      <c r="AO35" s="350"/>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6.95" customHeight="1">
      <c r="A37" s="35"/>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0"/>
      <c r="BE37" s="35"/>
    </row>
    <row r="41" spans="1:57" s="2" customFormat="1" ht="6.95" customHeight="1">
      <c r="A41" s="35"/>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40"/>
      <c r="BE41" s="35"/>
    </row>
    <row r="42" spans="1:57" s="2" customFormat="1" ht="24.95" customHeight="1">
      <c r="A42" s="35"/>
      <c r="B42" s="36"/>
      <c r="C42" s="24" t="s">
        <v>52</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0"/>
      <c r="BE42" s="35"/>
    </row>
    <row r="43" spans="1:57" s="2" customFormat="1" ht="6.95" customHeight="1">
      <c r="A43" s="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0"/>
      <c r="BE43" s="35"/>
    </row>
    <row r="44" spans="2:44" s="4" customFormat="1" ht="12" customHeight="1">
      <c r="B44" s="52"/>
      <c r="C44" s="30" t="s">
        <v>13</v>
      </c>
      <c r="D44" s="53"/>
      <c r="E44" s="53"/>
      <c r="F44" s="53"/>
      <c r="G44" s="53"/>
      <c r="H44" s="53"/>
      <c r="I44" s="53"/>
      <c r="J44" s="53"/>
      <c r="K44" s="53"/>
      <c r="L44" s="53" t="str">
        <f>K5</f>
        <v>2020-09-09</v>
      </c>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4"/>
    </row>
    <row r="45" spans="2:44" s="5" customFormat="1" ht="36.95" customHeight="1">
      <c r="B45" s="55"/>
      <c r="C45" s="56" t="s">
        <v>16</v>
      </c>
      <c r="D45" s="57"/>
      <c r="E45" s="57"/>
      <c r="F45" s="57"/>
      <c r="G45" s="57"/>
      <c r="H45" s="57"/>
      <c r="I45" s="57"/>
      <c r="J45" s="57"/>
      <c r="K45" s="57"/>
      <c r="L45" s="330" t="str">
        <f>K6</f>
        <v>Oprava místní komunikace ve Starém Hobzí</v>
      </c>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57"/>
      <c r="AQ45" s="57"/>
      <c r="AR45" s="58"/>
    </row>
    <row r="46" spans="1:57" s="2" customFormat="1" ht="6.95" customHeight="1">
      <c r="A46" s="35"/>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0"/>
      <c r="BE46" s="35"/>
    </row>
    <row r="47" spans="1:57" s="2" customFormat="1" ht="12" customHeight="1">
      <c r="A47" s="35"/>
      <c r="B47" s="36"/>
      <c r="C47" s="30" t="s">
        <v>21</v>
      </c>
      <c r="D47" s="37"/>
      <c r="E47" s="37"/>
      <c r="F47" s="37"/>
      <c r="G47" s="37"/>
      <c r="H47" s="37"/>
      <c r="I47" s="37"/>
      <c r="J47" s="37"/>
      <c r="K47" s="37"/>
      <c r="L47" s="59" t="str">
        <f>IF(K8="","",K8)</f>
        <v>Staré Hobzí</v>
      </c>
      <c r="M47" s="37"/>
      <c r="N47" s="37"/>
      <c r="O47" s="37"/>
      <c r="P47" s="37"/>
      <c r="Q47" s="37"/>
      <c r="R47" s="37"/>
      <c r="S47" s="37"/>
      <c r="T47" s="37"/>
      <c r="U47" s="37"/>
      <c r="V47" s="37"/>
      <c r="W47" s="37"/>
      <c r="X47" s="37"/>
      <c r="Y47" s="37"/>
      <c r="Z47" s="37"/>
      <c r="AA47" s="37"/>
      <c r="AB47" s="37"/>
      <c r="AC47" s="37"/>
      <c r="AD47" s="37"/>
      <c r="AE47" s="37"/>
      <c r="AF47" s="37"/>
      <c r="AG47" s="37"/>
      <c r="AH47" s="37"/>
      <c r="AI47" s="30" t="s">
        <v>23</v>
      </c>
      <c r="AJ47" s="37"/>
      <c r="AK47" s="37"/>
      <c r="AL47" s="37"/>
      <c r="AM47" s="356" t="str">
        <f>IF(AN8="","",AN8)</f>
        <v>30. 9. 2020</v>
      </c>
      <c r="AN47" s="356"/>
      <c r="AO47" s="37"/>
      <c r="AP47" s="37"/>
      <c r="AQ47" s="37"/>
      <c r="AR47" s="40"/>
      <c r="BE47" s="35"/>
    </row>
    <row r="48" spans="1:57" s="2" customFormat="1" ht="6.95" customHeigh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0"/>
      <c r="BE48" s="35"/>
    </row>
    <row r="49" spans="1:57" s="2" customFormat="1" ht="15.2" customHeight="1">
      <c r="A49" s="35"/>
      <c r="B49" s="36"/>
      <c r="C49" s="30" t="s">
        <v>25</v>
      </c>
      <c r="D49" s="37"/>
      <c r="E49" s="37"/>
      <c r="F49" s="37"/>
      <c r="G49" s="37"/>
      <c r="H49" s="37"/>
      <c r="I49" s="37"/>
      <c r="J49" s="37"/>
      <c r="K49" s="37"/>
      <c r="L49" s="53" t="str">
        <f>IF(E11="","",E11)</f>
        <v>Obec Staré Hobzí</v>
      </c>
      <c r="M49" s="37"/>
      <c r="N49" s="37"/>
      <c r="O49" s="37"/>
      <c r="P49" s="37"/>
      <c r="Q49" s="37"/>
      <c r="R49" s="37"/>
      <c r="S49" s="37"/>
      <c r="T49" s="37"/>
      <c r="U49" s="37"/>
      <c r="V49" s="37"/>
      <c r="W49" s="37"/>
      <c r="X49" s="37"/>
      <c r="Y49" s="37"/>
      <c r="Z49" s="37"/>
      <c r="AA49" s="37"/>
      <c r="AB49" s="37"/>
      <c r="AC49" s="37"/>
      <c r="AD49" s="37"/>
      <c r="AE49" s="37"/>
      <c r="AF49" s="37"/>
      <c r="AG49" s="37"/>
      <c r="AH49" s="37"/>
      <c r="AI49" s="30" t="s">
        <v>31</v>
      </c>
      <c r="AJ49" s="37"/>
      <c r="AK49" s="37"/>
      <c r="AL49" s="37"/>
      <c r="AM49" s="357" t="str">
        <f>IF(E17="","",E17)</f>
        <v>f-plan spol. s r.o.</v>
      </c>
      <c r="AN49" s="358"/>
      <c r="AO49" s="358"/>
      <c r="AP49" s="358"/>
      <c r="AQ49" s="37"/>
      <c r="AR49" s="40"/>
      <c r="AS49" s="359" t="s">
        <v>53</v>
      </c>
      <c r="AT49" s="360"/>
      <c r="AU49" s="61"/>
      <c r="AV49" s="61"/>
      <c r="AW49" s="61"/>
      <c r="AX49" s="61"/>
      <c r="AY49" s="61"/>
      <c r="AZ49" s="61"/>
      <c r="BA49" s="61"/>
      <c r="BB49" s="61"/>
      <c r="BC49" s="61"/>
      <c r="BD49" s="62"/>
      <c r="BE49" s="35"/>
    </row>
    <row r="50" spans="1:57" s="2" customFormat="1" ht="15.2" customHeight="1">
      <c r="A50" s="35"/>
      <c r="B50" s="36"/>
      <c r="C50" s="30" t="s">
        <v>29</v>
      </c>
      <c r="D50" s="37"/>
      <c r="E50" s="37"/>
      <c r="F50" s="37"/>
      <c r="G50" s="37"/>
      <c r="H50" s="37"/>
      <c r="I50" s="37"/>
      <c r="J50" s="37"/>
      <c r="K50" s="37"/>
      <c r="L50" s="53"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35</v>
      </c>
      <c r="AJ50" s="37"/>
      <c r="AK50" s="37"/>
      <c r="AL50" s="37"/>
      <c r="AM50" s="357" t="str">
        <f>IF(E20="","",E20)</f>
        <v>Martin Lang</v>
      </c>
      <c r="AN50" s="358"/>
      <c r="AO50" s="358"/>
      <c r="AP50" s="358"/>
      <c r="AQ50" s="37"/>
      <c r="AR50" s="40"/>
      <c r="AS50" s="361"/>
      <c r="AT50" s="362"/>
      <c r="AU50" s="63"/>
      <c r="AV50" s="63"/>
      <c r="AW50" s="63"/>
      <c r="AX50" s="63"/>
      <c r="AY50" s="63"/>
      <c r="AZ50" s="63"/>
      <c r="BA50" s="63"/>
      <c r="BB50" s="63"/>
      <c r="BC50" s="63"/>
      <c r="BD50" s="64"/>
      <c r="BE50" s="35"/>
    </row>
    <row r="51" spans="1:57" s="2" customFormat="1" ht="10.9" customHeight="1">
      <c r="A51" s="35"/>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0"/>
      <c r="AS51" s="363"/>
      <c r="AT51" s="364"/>
      <c r="AU51" s="65"/>
      <c r="AV51" s="65"/>
      <c r="AW51" s="65"/>
      <c r="AX51" s="65"/>
      <c r="AY51" s="65"/>
      <c r="AZ51" s="65"/>
      <c r="BA51" s="65"/>
      <c r="BB51" s="65"/>
      <c r="BC51" s="65"/>
      <c r="BD51" s="66"/>
      <c r="BE51" s="35"/>
    </row>
    <row r="52" spans="1:57" s="2" customFormat="1" ht="29.25" customHeight="1">
      <c r="A52" s="35"/>
      <c r="B52" s="36"/>
      <c r="C52" s="326" t="s">
        <v>54</v>
      </c>
      <c r="D52" s="327"/>
      <c r="E52" s="327"/>
      <c r="F52" s="327"/>
      <c r="G52" s="327"/>
      <c r="H52" s="67"/>
      <c r="I52" s="329" t="s">
        <v>55</v>
      </c>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55" t="s">
        <v>56</v>
      </c>
      <c r="AH52" s="327"/>
      <c r="AI52" s="327"/>
      <c r="AJ52" s="327"/>
      <c r="AK52" s="327"/>
      <c r="AL52" s="327"/>
      <c r="AM52" s="327"/>
      <c r="AN52" s="329" t="s">
        <v>57</v>
      </c>
      <c r="AO52" s="327"/>
      <c r="AP52" s="327"/>
      <c r="AQ52" s="68" t="s">
        <v>58</v>
      </c>
      <c r="AR52" s="40"/>
      <c r="AS52" s="69" t="s">
        <v>59</v>
      </c>
      <c r="AT52" s="70" t="s">
        <v>60</v>
      </c>
      <c r="AU52" s="70" t="s">
        <v>61</v>
      </c>
      <c r="AV52" s="70" t="s">
        <v>62</v>
      </c>
      <c r="AW52" s="70" t="s">
        <v>63</v>
      </c>
      <c r="AX52" s="70" t="s">
        <v>64</v>
      </c>
      <c r="AY52" s="70" t="s">
        <v>65</v>
      </c>
      <c r="AZ52" s="70" t="s">
        <v>66</v>
      </c>
      <c r="BA52" s="70" t="s">
        <v>67</v>
      </c>
      <c r="BB52" s="70" t="s">
        <v>68</v>
      </c>
      <c r="BC52" s="70" t="s">
        <v>69</v>
      </c>
      <c r="BD52" s="71" t="s">
        <v>70</v>
      </c>
      <c r="BE52" s="35"/>
    </row>
    <row r="53" spans="1:57" s="2" customFormat="1" ht="10.9" customHeight="1">
      <c r="A53" s="35"/>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0"/>
      <c r="AS53" s="72"/>
      <c r="AT53" s="73"/>
      <c r="AU53" s="73"/>
      <c r="AV53" s="73"/>
      <c r="AW53" s="73"/>
      <c r="AX53" s="73"/>
      <c r="AY53" s="73"/>
      <c r="AZ53" s="73"/>
      <c r="BA53" s="73"/>
      <c r="BB53" s="73"/>
      <c r="BC53" s="73"/>
      <c r="BD53" s="74"/>
      <c r="BE53" s="35"/>
    </row>
    <row r="54" spans="2:90" s="6" customFormat="1" ht="32.45" customHeight="1">
      <c r="B54" s="75"/>
      <c r="C54" s="76" t="s">
        <v>71</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332">
        <f>ROUND(SUM(AG55:AG65),0)</f>
        <v>0</v>
      </c>
      <c r="AH54" s="332"/>
      <c r="AI54" s="332"/>
      <c r="AJ54" s="332"/>
      <c r="AK54" s="332"/>
      <c r="AL54" s="332"/>
      <c r="AM54" s="332"/>
      <c r="AN54" s="365">
        <f aca="true" t="shared" si="0" ref="AN54:AN65">SUM(AG54,AT54)</f>
        <v>0</v>
      </c>
      <c r="AO54" s="365"/>
      <c r="AP54" s="365"/>
      <c r="AQ54" s="79" t="s">
        <v>19</v>
      </c>
      <c r="AR54" s="80"/>
      <c r="AS54" s="81">
        <f>ROUND(SUM(AS55:AS65),0)</f>
        <v>0</v>
      </c>
      <c r="AT54" s="82">
        <f aca="true" t="shared" si="1" ref="AT54:AT65">ROUND(SUM(AV54:AW54),0)</f>
        <v>0</v>
      </c>
      <c r="AU54" s="83">
        <f>ROUND(SUM(AU55:AU65),5)</f>
        <v>0</v>
      </c>
      <c r="AV54" s="82">
        <f>ROUND(AZ54*L29,0)</f>
        <v>0</v>
      </c>
      <c r="AW54" s="82">
        <f>ROUND(BA54*L30,0)</f>
        <v>0</v>
      </c>
      <c r="AX54" s="82">
        <f>ROUND(BB54*L29,0)</f>
        <v>0</v>
      </c>
      <c r="AY54" s="82">
        <f>ROUND(BC54*L30,0)</f>
        <v>0</v>
      </c>
      <c r="AZ54" s="82">
        <f>ROUND(SUM(AZ55:AZ65),0)</f>
        <v>0</v>
      </c>
      <c r="BA54" s="82">
        <f>ROUND(SUM(BA55:BA65),0)</f>
        <v>0</v>
      </c>
      <c r="BB54" s="82">
        <f>ROUND(SUM(BB55:BB65),0)</f>
        <v>0</v>
      </c>
      <c r="BC54" s="82">
        <f>ROUND(SUM(BC55:BC65),0)</f>
        <v>0</v>
      </c>
      <c r="BD54" s="84">
        <f>ROUND(SUM(BD55:BD65),0)</f>
        <v>0</v>
      </c>
      <c r="BS54" s="85" t="s">
        <v>72</v>
      </c>
      <c r="BT54" s="85" t="s">
        <v>73</v>
      </c>
      <c r="BU54" s="86" t="s">
        <v>74</v>
      </c>
      <c r="BV54" s="85" t="s">
        <v>75</v>
      </c>
      <c r="BW54" s="85" t="s">
        <v>5</v>
      </c>
      <c r="BX54" s="85" t="s">
        <v>76</v>
      </c>
      <c r="CL54" s="85" t="s">
        <v>19</v>
      </c>
    </row>
    <row r="55" spans="1:91" s="7" customFormat="1" ht="24.75" customHeight="1">
      <c r="A55" s="87" t="s">
        <v>77</v>
      </c>
      <c r="B55" s="88"/>
      <c r="C55" s="89"/>
      <c r="D55" s="328" t="s">
        <v>78</v>
      </c>
      <c r="E55" s="328"/>
      <c r="F55" s="328"/>
      <c r="G55" s="328"/>
      <c r="H55" s="328"/>
      <c r="I55" s="90"/>
      <c r="J55" s="328" t="s">
        <v>79</v>
      </c>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53">
        <f>'SO01 - Místní komunikace ...'!J30</f>
        <v>0</v>
      </c>
      <c r="AH55" s="354"/>
      <c r="AI55" s="354"/>
      <c r="AJ55" s="354"/>
      <c r="AK55" s="354"/>
      <c r="AL55" s="354"/>
      <c r="AM55" s="354"/>
      <c r="AN55" s="353">
        <f t="shared" si="0"/>
        <v>0</v>
      </c>
      <c r="AO55" s="354"/>
      <c r="AP55" s="354"/>
      <c r="AQ55" s="91" t="s">
        <v>80</v>
      </c>
      <c r="AR55" s="92"/>
      <c r="AS55" s="93">
        <v>0</v>
      </c>
      <c r="AT55" s="94">
        <f t="shared" si="1"/>
        <v>0</v>
      </c>
      <c r="AU55" s="95">
        <f>'SO01 - Místní komunikace ...'!P86</f>
        <v>0</v>
      </c>
      <c r="AV55" s="94">
        <f>'SO01 - Místní komunikace ...'!J33</f>
        <v>0</v>
      </c>
      <c r="AW55" s="94">
        <f>'SO01 - Místní komunikace ...'!J34</f>
        <v>0</v>
      </c>
      <c r="AX55" s="94">
        <f>'SO01 - Místní komunikace ...'!J35</f>
        <v>0</v>
      </c>
      <c r="AY55" s="94">
        <f>'SO01 - Místní komunikace ...'!J36</f>
        <v>0</v>
      </c>
      <c r="AZ55" s="94">
        <f>'SO01 - Místní komunikace ...'!F33</f>
        <v>0</v>
      </c>
      <c r="BA55" s="94">
        <f>'SO01 - Místní komunikace ...'!F34</f>
        <v>0</v>
      </c>
      <c r="BB55" s="94">
        <f>'SO01 - Místní komunikace ...'!F35</f>
        <v>0</v>
      </c>
      <c r="BC55" s="94">
        <f>'SO01 - Místní komunikace ...'!F36</f>
        <v>0</v>
      </c>
      <c r="BD55" s="96">
        <f>'SO01 - Místní komunikace ...'!F37</f>
        <v>0</v>
      </c>
      <c r="BT55" s="97" t="s">
        <v>34</v>
      </c>
      <c r="BV55" s="97" t="s">
        <v>75</v>
      </c>
      <c r="BW55" s="97" t="s">
        <v>81</v>
      </c>
      <c r="BX55" s="97" t="s">
        <v>5</v>
      </c>
      <c r="CL55" s="97" t="s">
        <v>19</v>
      </c>
      <c r="CM55" s="97" t="s">
        <v>82</v>
      </c>
    </row>
    <row r="56" spans="1:91" s="7" customFormat="1" ht="16.5" customHeight="1">
      <c r="A56" s="87" t="s">
        <v>77</v>
      </c>
      <c r="B56" s="88"/>
      <c r="C56" s="89"/>
      <c r="D56" s="328" t="s">
        <v>83</v>
      </c>
      <c r="E56" s="328"/>
      <c r="F56" s="328"/>
      <c r="G56" s="328"/>
      <c r="H56" s="328"/>
      <c r="I56" s="90"/>
      <c r="J56" s="328" t="s">
        <v>84</v>
      </c>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53">
        <f>'SO02 - Místní komunikace ...'!J30</f>
        <v>0</v>
      </c>
      <c r="AH56" s="354"/>
      <c r="AI56" s="354"/>
      <c r="AJ56" s="354"/>
      <c r="AK56" s="354"/>
      <c r="AL56" s="354"/>
      <c r="AM56" s="354"/>
      <c r="AN56" s="353">
        <f t="shared" si="0"/>
        <v>0</v>
      </c>
      <c r="AO56" s="354"/>
      <c r="AP56" s="354"/>
      <c r="AQ56" s="91" t="s">
        <v>80</v>
      </c>
      <c r="AR56" s="92"/>
      <c r="AS56" s="93">
        <v>0</v>
      </c>
      <c r="AT56" s="94">
        <f t="shared" si="1"/>
        <v>0</v>
      </c>
      <c r="AU56" s="95">
        <f>'SO02 - Místní komunikace ...'!P86</f>
        <v>0</v>
      </c>
      <c r="AV56" s="94">
        <f>'SO02 - Místní komunikace ...'!J33</f>
        <v>0</v>
      </c>
      <c r="AW56" s="94">
        <f>'SO02 - Místní komunikace ...'!J34</f>
        <v>0</v>
      </c>
      <c r="AX56" s="94">
        <f>'SO02 - Místní komunikace ...'!J35</f>
        <v>0</v>
      </c>
      <c r="AY56" s="94">
        <f>'SO02 - Místní komunikace ...'!J36</f>
        <v>0</v>
      </c>
      <c r="AZ56" s="94">
        <f>'SO02 - Místní komunikace ...'!F33</f>
        <v>0</v>
      </c>
      <c r="BA56" s="94">
        <f>'SO02 - Místní komunikace ...'!F34</f>
        <v>0</v>
      </c>
      <c r="BB56" s="94">
        <f>'SO02 - Místní komunikace ...'!F35</f>
        <v>0</v>
      </c>
      <c r="BC56" s="94">
        <f>'SO02 - Místní komunikace ...'!F36</f>
        <v>0</v>
      </c>
      <c r="BD56" s="96">
        <f>'SO02 - Místní komunikace ...'!F37</f>
        <v>0</v>
      </c>
      <c r="BT56" s="97" t="s">
        <v>34</v>
      </c>
      <c r="BV56" s="97" t="s">
        <v>75</v>
      </c>
      <c r="BW56" s="97" t="s">
        <v>85</v>
      </c>
      <c r="BX56" s="97" t="s">
        <v>5</v>
      </c>
      <c r="CL56" s="97" t="s">
        <v>19</v>
      </c>
      <c r="CM56" s="97" t="s">
        <v>82</v>
      </c>
    </row>
    <row r="57" spans="1:91" s="7" customFormat="1" ht="16.5" customHeight="1">
      <c r="A57" s="87" t="s">
        <v>77</v>
      </c>
      <c r="B57" s="88"/>
      <c r="C57" s="89"/>
      <c r="D57" s="328" t="s">
        <v>86</v>
      </c>
      <c r="E57" s="328"/>
      <c r="F57" s="328"/>
      <c r="G57" s="328"/>
      <c r="H57" s="328"/>
      <c r="I57" s="90"/>
      <c r="J57" s="328" t="s">
        <v>87</v>
      </c>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53">
        <f>'SO03 - Místní komunikace ...'!J30</f>
        <v>0</v>
      </c>
      <c r="AH57" s="354"/>
      <c r="AI57" s="354"/>
      <c r="AJ57" s="354"/>
      <c r="AK57" s="354"/>
      <c r="AL57" s="354"/>
      <c r="AM57" s="354"/>
      <c r="AN57" s="353">
        <f t="shared" si="0"/>
        <v>0</v>
      </c>
      <c r="AO57" s="354"/>
      <c r="AP57" s="354"/>
      <c r="AQ57" s="91" t="s">
        <v>80</v>
      </c>
      <c r="AR57" s="92"/>
      <c r="AS57" s="93">
        <v>0</v>
      </c>
      <c r="AT57" s="94">
        <f t="shared" si="1"/>
        <v>0</v>
      </c>
      <c r="AU57" s="95">
        <f>'SO03 - Místní komunikace ...'!P85</f>
        <v>0</v>
      </c>
      <c r="AV57" s="94">
        <f>'SO03 - Místní komunikace ...'!J33</f>
        <v>0</v>
      </c>
      <c r="AW57" s="94">
        <f>'SO03 - Místní komunikace ...'!J34</f>
        <v>0</v>
      </c>
      <c r="AX57" s="94">
        <f>'SO03 - Místní komunikace ...'!J35</f>
        <v>0</v>
      </c>
      <c r="AY57" s="94">
        <f>'SO03 - Místní komunikace ...'!J36</f>
        <v>0</v>
      </c>
      <c r="AZ57" s="94">
        <f>'SO03 - Místní komunikace ...'!F33</f>
        <v>0</v>
      </c>
      <c r="BA57" s="94">
        <f>'SO03 - Místní komunikace ...'!F34</f>
        <v>0</v>
      </c>
      <c r="BB57" s="94">
        <f>'SO03 - Místní komunikace ...'!F35</f>
        <v>0</v>
      </c>
      <c r="BC57" s="94">
        <f>'SO03 - Místní komunikace ...'!F36</f>
        <v>0</v>
      </c>
      <c r="BD57" s="96">
        <f>'SO03 - Místní komunikace ...'!F37</f>
        <v>0</v>
      </c>
      <c r="BT57" s="97" t="s">
        <v>34</v>
      </c>
      <c r="BV57" s="97" t="s">
        <v>75</v>
      </c>
      <c r="BW57" s="97" t="s">
        <v>88</v>
      </c>
      <c r="BX57" s="97" t="s">
        <v>5</v>
      </c>
      <c r="CL57" s="97" t="s">
        <v>19</v>
      </c>
      <c r="CM57" s="97" t="s">
        <v>82</v>
      </c>
    </row>
    <row r="58" spans="1:91" s="7" customFormat="1" ht="16.5" customHeight="1">
      <c r="A58" s="87" t="s">
        <v>77</v>
      </c>
      <c r="B58" s="88"/>
      <c r="C58" s="89"/>
      <c r="D58" s="328" t="s">
        <v>89</v>
      </c>
      <c r="E58" s="328"/>
      <c r="F58" s="328"/>
      <c r="G58" s="328"/>
      <c r="H58" s="328"/>
      <c r="I58" s="90"/>
      <c r="J58" s="328" t="s">
        <v>90</v>
      </c>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53">
        <f>'SO04 - Chodník - p.č.3075-24'!J30</f>
        <v>0</v>
      </c>
      <c r="AH58" s="354"/>
      <c r="AI58" s="354"/>
      <c r="AJ58" s="354"/>
      <c r="AK58" s="354"/>
      <c r="AL58" s="354"/>
      <c r="AM58" s="354"/>
      <c r="AN58" s="353">
        <f t="shared" si="0"/>
        <v>0</v>
      </c>
      <c r="AO58" s="354"/>
      <c r="AP58" s="354"/>
      <c r="AQ58" s="91" t="s">
        <v>80</v>
      </c>
      <c r="AR58" s="92"/>
      <c r="AS58" s="93">
        <v>0</v>
      </c>
      <c r="AT58" s="94">
        <f t="shared" si="1"/>
        <v>0</v>
      </c>
      <c r="AU58" s="95">
        <f>'SO04 - Chodník - p.č.3075-24'!P85</f>
        <v>0</v>
      </c>
      <c r="AV58" s="94">
        <f>'SO04 - Chodník - p.č.3075-24'!J33</f>
        <v>0</v>
      </c>
      <c r="AW58" s="94">
        <f>'SO04 - Chodník - p.č.3075-24'!J34</f>
        <v>0</v>
      </c>
      <c r="AX58" s="94">
        <f>'SO04 - Chodník - p.č.3075-24'!J35</f>
        <v>0</v>
      </c>
      <c r="AY58" s="94">
        <f>'SO04 - Chodník - p.č.3075-24'!J36</f>
        <v>0</v>
      </c>
      <c r="AZ58" s="94">
        <f>'SO04 - Chodník - p.č.3075-24'!F33</f>
        <v>0</v>
      </c>
      <c r="BA58" s="94">
        <f>'SO04 - Chodník - p.č.3075-24'!F34</f>
        <v>0</v>
      </c>
      <c r="BB58" s="94">
        <f>'SO04 - Chodník - p.č.3075-24'!F35</f>
        <v>0</v>
      </c>
      <c r="BC58" s="94">
        <f>'SO04 - Chodník - p.č.3075-24'!F36</f>
        <v>0</v>
      </c>
      <c r="BD58" s="96">
        <f>'SO04 - Chodník - p.č.3075-24'!F37</f>
        <v>0</v>
      </c>
      <c r="BT58" s="97" t="s">
        <v>34</v>
      </c>
      <c r="BV58" s="97" t="s">
        <v>75</v>
      </c>
      <c r="BW58" s="97" t="s">
        <v>91</v>
      </c>
      <c r="BX58" s="97" t="s">
        <v>5</v>
      </c>
      <c r="CL58" s="97" t="s">
        <v>19</v>
      </c>
      <c r="CM58" s="97" t="s">
        <v>82</v>
      </c>
    </row>
    <row r="59" spans="1:91" s="7" customFormat="1" ht="16.5" customHeight="1">
      <c r="A59" s="87" t="s">
        <v>77</v>
      </c>
      <c r="B59" s="88"/>
      <c r="C59" s="89"/>
      <c r="D59" s="328" t="s">
        <v>92</v>
      </c>
      <c r="E59" s="328"/>
      <c r="F59" s="328"/>
      <c r="G59" s="328"/>
      <c r="H59" s="328"/>
      <c r="I59" s="90"/>
      <c r="J59" s="328" t="s">
        <v>93</v>
      </c>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53">
        <f>'SO05 - Chodník - p.č.3044-1'!J30</f>
        <v>0</v>
      </c>
      <c r="AH59" s="354"/>
      <c r="AI59" s="354"/>
      <c r="AJ59" s="354"/>
      <c r="AK59" s="354"/>
      <c r="AL59" s="354"/>
      <c r="AM59" s="354"/>
      <c r="AN59" s="353">
        <f t="shared" si="0"/>
        <v>0</v>
      </c>
      <c r="AO59" s="354"/>
      <c r="AP59" s="354"/>
      <c r="AQ59" s="91" t="s">
        <v>80</v>
      </c>
      <c r="AR59" s="92"/>
      <c r="AS59" s="93">
        <v>0</v>
      </c>
      <c r="AT59" s="94">
        <f t="shared" si="1"/>
        <v>0</v>
      </c>
      <c r="AU59" s="95">
        <f>'SO05 - Chodník - p.č.3044-1'!P85</f>
        <v>0</v>
      </c>
      <c r="AV59" s="94">
        <f>'SO05 - Chodník - p.č.3044-1'!J33</f>
        <v>0</v>
      </c>
      <c r="AW59" s="94">
        <f>'SO05 - Chodník - p.č.3044-1'!J34</f>
        <v>0</v>
      </c>
      <c r="AX59" s="94">
        <f>'SO05 - Chodník - p.č.3044-1'!J35</f>
        <v>0</v>
      </c>
      <c r="AY59" s="94">
        <f>'SO05 - Chodník - p.č.3044-1'!J36</f>
        <v>0</v>
      </c>
      <c r="AZ59" s="94">
        <f>'SO05 - Chodník - p.č.3044-1'!F33</f>
        <v>0</v>
      </c>
      <c r="BA59" s="94">
        <f>'SO05 - Chodník - p.č.3044-1'!F34</f>
        <v>0</v>
      </c>
      <c r="BB59" s="94">
        <f>'SO05 - Chodník - p.č.3044-1'!F35</f>
        <v>0</v>
      </c>
      <c r="BC59" s="94">
        <f>'SO05 - Chodník - p.č.3044-1'!F36</f>
        <v>0</v>
      </c>
      <c r="BD59" s="96">
        <f>'SO05 - Chodník - p.č.3044-1'!F37</f>
        <v>0</v>
      </c>
      <c r="BT59" s="97" t="s">
        <v>34</v>
      </c>
      <c r="BV59" s="97" t="s">
        <v>75</v>
      </c>
      <c r="BW59" s="97" t="s">
        <v>94</v>
      </c>
      <c r="BX59" s="97" t="s">
        <v>5</v>
      </c>
      <c r="CL59" s="97" t="s">
        <v>19</v>
      </c>
      <c r="CM59" s="97" t="s">
        <v>82</v>
      </c>
    </row>
    <row r="60" spans="1:91" s="7" customFormat="1" ht="24.75" customHeight="1">
      <c r="A60" s="87" t="s">
        <v>77</v>
      </c>
      <c r="B60" s="88"/>
      <c r="C60" s="89"/>
      <c r="D60" s="328" t="s">
        <v>95</v>
      </c>
      <c r="E60" s="328"/>
      <c r="F60" s="328"/>
      <c r="G60" s="328"/>
      <c r="H60" s="328"/>
      <c r="I60" s="90"/>
      <c r="J60" s="328" t="s">
        <v>96</v>
      </c>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53">
        <f>'SO06 - Podezdívky, vpusť ...'!J30</f>
        <v>0</v>
      </c>
      <c r="AH60" s="354"/>
      <c r="AI60" s="354"/>
      <c r="AJ60" s="354"/>
      <c r="AK60" s="354"/>
      <c r="AL60" s="354"/>
      <c r="AM60" s="354"/>
      <c r="AN60" s="353">
        <f t="shared" si="0"/>
        <v>0</v>
      </c>
      <c r="AO60" s="354"/>
      <c r="AP60" s="354"/>
      <c r="AQ60" s="91" t="s">
        <v>80</v>
      </c>
      <c r="AR60" s="92"/>
      <c r="AS60" s="93">
        <v>0</v>
      </c>
      <c r="AT60" s="94">
        <f t="shared" si="1"/>
        <v>0</v>
      </c>
      <c r="AU60" s="95">
        <f>'SO06 - Podezdívky, vpusť ...'!P88</f>
        <v>0</v>
      </c>
      <c r="AV60" s="94">
        <f>'SO06 - Podezdívky, vpusť ...'!J33</f>
        <v>0</v>
      </c>
      <c r="AW60" s="94">
        <f>'SO06 - Podezdívky, vpusť ...'!J34</f>
        <v>0</v>
      </c>
      <c r="AX60" s="94">
        <f>'SO06 - Podezdívky, vpusť ...'!J35</f>
        <v>0</v>
      </c>
      <c r="AY60" s="94">
        <f>'SO06 - Podezdívky, vpusť ...'!J36</f>
        <v>0</v>
      </c>
      <c r="AZ60" s="94">
        <f>'SO06 - Podezdívky, vpusť ...'!F33</f>
        <v>0</v>
      </c>
      <c r="BA60" s="94">
        <f>'SO06 - Podezdívky, vpusť ...'!F34</f>
        <v>0</v>
      </c>
      <c r="BB60" s="94">
        <f>'SO06 - Podezdívky, vpusť ...'!F35</f>
        <v>0</v>
      </c>
      <c r="BC60" s="94">
        <f>'SO06 - Podezdívky, vpusť ...'!F36</f>
        <v>0</v>
      </c>
      <c r="BD60" s="96">
        <f>'SO06 - Podezdívky, vpusť ...'!F37</f>
        <v>0</v>
      </c>
      <c r="BT60" s="97" t="s">
        <v>34</v>
      </c>
      <c r="BV60" s="97" t="s">
        <v>75</v>
      </c>
      <c r="BW60" s="97" t="s">
        <v>97</v>
      </c>
      <c r="BX60" s="97" t="s">
        <v>5</v>
      </c>
      <c r="CL60" s="97" t="s">
        <v>19</v>
      </c>
      <c r="CM60" s="97" t="s">
        <v>82</v>
      </c>
    </row>
    <row r="61" spans="1:91" s="7" customFormat="1" ht="16.5" customHeight="1">
      <c r="A61" s="87" t="s">
        <v>77</v>
      </c>
      <c r="B61" s="88"/>
      <c r="C61" s="89"/>
      <c r="D61" s="328" t="s">
        <v>98</v>
      </c>
      <c r="E61" s="328"/>
      <c r="F61" s="328"/>
      <c r="G61" s="328"/>
      <c r="H61" s="328"/>
      <c r="I61" s="90"/>
      <c r="J61" s="328" t="s">
        <v>99</v>
      </c>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53">
        <f>'SO07 - Vjezdy a ZP p.č.30...'!J30</f>
        <v>0</v>
      </c>
      <c r="AH61" s="354"/>
      <c r="AI61" s="354"/>
      <c r="AJ61" s="354"/>
      <c r="AK61" s="354"/>
      <c r="AL61" s="354"/>
      <c r="AM61" s="354"/>
      <c r="AN61" s="353">
        <f t="shared" si="0"/>
        <v>0</v>
      </c>
      <c r="AO61" s="354"/>
      <c r="AP61" s="354"/>
      <c r="AQ61" s="91" t="s">
        <v>80</v>
      </c>
      <c r="AR61" s="92"/>
      <c r="AS61" s="93">
        <v>0</v>
      </c>
      <c r="AT61" s="94">
        <f t="shared" si="1"/>
        <v>0</v>
      </c>
      <c r="AU61" s="95">
        <f>'SO07 - Vjezdy a ZP p.č.30...'!P86</f>
        <v>0</v>
      </c>
      <c r="AV61" s="94">
        <f>'SO07 - Vjezdy a ZP p.č.30...'!J33</f>
        <v>0</v>
      </c>
      <c r="AW61" s="94">
        <f>'SO07 - Vjezdy a ZP p.č.30...'!J34</f>
        <v>0</v>
      </c>
      <c r="AX61" s="94">
        <f>'SO07 - Vjezdy a ZP p.č.30...'!J35</f>
        <v>0</v>
      </c>
      <c r="AY61" s="94">
        <f>'SO07 - Vjezdy a ZP p.č.30...'!J36</f>
        <v>0</v>
      </c>
      <c r="AZ61" s="94">
        <f>'SO07 - Vjezdy a ZP p.č.30...'!F33</f>
        <v>0</v>
      </c>
      <c r="BA61" s="94">
        <f>'SO07 - Vjezdy a ZP p.č.30...'!F34</f>
        <v>0</v>
      </c>
      <c r="BB61" s="94">
        <f>'SO07 - Vjezdy a ZP p.č.30...'!F35</f>
        <v>0</v>
      </c>
      <c r="BC61" s="94">
        <f>'SO07 - Vjezdy a ZP p.č.30...'!F36</f>
        <v>0</v>
      </c>
      <c r="BD61" s="96">
        <f>'SO07 - Vjezdy a ZP p.č.30...'!F37</f>
        <v>0</v>
      </c>
      <c r="BT61" s="97" t="s">
        <v>34</v>
      </c>
      <c r="BV61" s="97" t="s">
        <v>75</v>
      </c>
      <c r="BW61" s="97" t="s">
        <v>100</v>
      </c>
      <c r="BX61" s="97" t="s">
        <v>5</v>
      </c>
      <c r="CL61" s="97" t="s">
        <v>19</v>
      </c>
      <c r="CM61" s="97" t="s">
        <v>82</v>
      </c>
    </row>
    <row r="62" spans="1:91" s="7" customFormat="1" ht="16.5" customHeight="1">
      <c r="A62" s="87" t="s">
        <v>77</v>
      </c>
      <c r="B62" s="88"/>
      <c r="C62" s="89"/>
      <c r="D62" s="328" t="s">
        <v>101</v>
      </c>
      <c r="E62" s="328"/>
      <c r="F62" s="328"/>
      <c r="G62" s="328"/>
      <c r="H62" s="328"/>
      <c r="I62" s="90"/>
      <c r="J62" s="328" t="s">
        <v>102</v>
      </c>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53">
        <f>'SO08 - Vjezd p.č. st.87'!J30</f>
        <v>0</v>
      </c>
      <c r="AH62" s="354"/>
      <c r="AI62" s="354"/>
      <c r="AJ62" s="354"/>
      <c r="AK62" s="354"/>
      <c r="AL62" s="354"/>
      <c r="AM62" s="354"/>
      <c r="AN62" s="353">
        <f t="shared" si="0"/>
        <v>0</v>
      </c>
      <c r="AO62" s="354"/>
      <c r="AP62" s="354"/>
      <c r="AQ62" s="91" t="s">
        <v>80</v>
      </c>
      <c r="AR62" s="92"/>
      <c r="AS62" s="93">
        <v>0</v>
      </c>
      <c r="AT62" s="94">
        <f t="shared" si="1"/>
        <v>0</v>
      </c>
      <c r="AU62" s="95">
        <f>'SO08 - Vjezd p.č. st.87'!P84</f>
        <v>0</v>
      </c>
      <c r="AV62" s="94">
        <f>'SO08 - Vjezd p.č. st.87'!J33</f>
        <v>0</v>
      </c>
      <c r="AW62" s="94">
        <f>'SO08 - Vjezd p.č. st.87'!J34</f>
        <v>0</v>
      </c>
      <c r="AX62" s="94">
        <f>'SO08 - Vjezd p.č. st.87'!J35</f>
        <v>0</v>
      </c>
      <c r="AY62" s="94">
        <f>'SO08 - Vjezd p.č. st.87'!J36</f>
        <v>0</v>
      </c>
      <c r="AZ62" s="94">
        <f>'SO08 - Vjezd p.č. st.87'!F33</f>
        <v>0</v>
      </c>
      <c r="BA62" s="94">
        <f>'SO08 - Vjezd p.č. st.87'!F34</f>
        <v>0</v>
      </c>
      <c r="BB62" s="94">
        <f>'SO08 - Vjezd p.č. st.87'!F35</f>
        <v>0</v>
      </c>
      <c r="BC62" s="94">
        <f>'SO08 - Vjezd p.č. st.87'!F36</f>
        <v>0</v>
      </c>
      <c r="BD62" s="96">
        <f>'SO08 - Vjezd p.č. st.87'!F37</f>
        <v>0</v>
      </c>
      <c r="BT62" s="97" t="s">
        <v>34</v>
      </c>
      <c r="BV62" s="97" t="s">
        <v>75</v>
      </c>
      <c r="BW62" s="97" t="s">
        <v>103</v>
      </c>
      <c r="BX62" s="97" t="s">
        <v>5</v>
      </c>
      <c r="CL62" s="97" t="s">
        <v>19</v>
      </c>
      <c r="CM62" s="97" t="s">
        <v>82</v>
      </c>
    </row>
    <row r="63" spans="1:91" s="7" customFormat="1" ht="16.5" customHeight="1">
      <c r="A63" s="87" t="s">
        <v>77</v>
      </c>
      <c r="B63" s="88"/>
      <c r="C63" s="89"/>
      <c r="D63" s="328" t="s">
        <v>104</v>
      </c>
      <c r="E63" s="328"/>
      <c r="F63" s="328"/>
      <c r="G63" s="328"/>
      <c r="H63" s="328"/>
      <c r="I63" s="90"/>
      <c r="J63" s="328" t="s">
        <v>105</v>
      </c>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53">
        <f>'SO09 - Oprava místní komu...'!J30</f>
        <v>0</v>
      </c>
      <c r="AH63" s="354"/>
      <c r="AI63" s="354"/>
      <c r="AJ63" s="354"/>
      <c r="AK63" s="354"/>
      <c r="AL63" s="354"/>
      <c r="AM63" s="354"/>
      <c r="AN63" s="353">
        <f t="shared" si="0"/>
        <v>0</v>
      </c>
      <c r="AO63" s="354"/>
      <c r="AP63" s="354"/>
      <c r="AQ63" s="91" t="s">
        <v>80</v>
      </c>
      <c r="AR63" s="92"/>
      <c r="AS63" s="93">
        <v>0</v>
      </c>
      <c r="AT63" s="94">
        <f t="shared" si="1"/>
        <v>0</v>
      </c>
      <c r="AU63" s="95">
        <f>'SO09 - Oprava místní komu...'!P86</f>
        <v>0</v>
      </c>
      <c r="AV63" s="94">
        <f>'SO09 - Oprava místní komu...'!J33</f>
        <v>0</v>
      </c>
      <c r="AW63" s="94">
        <f>'SO09 - Oprava místní komu...'!J34</f>
        <v>0</v>
      </c>
      <c r="AX63" s="94">
        <f>'SO09 - Oprava místní komu...'!J35</f>
        <v>0</v>
      </c>
      <c r="AY63" s="94">
        <f>'SO09 - Oprava místní komu...'!J36</f>
        <v>0</v>
      </c>
      <c r="AZ63" s="94">
        <f>'SO09 - Oprava místní komu...'!F33</f>
        <v>0</v>
      </c>
      <c r="BA63" s="94">
        <f>'SO09 - Oprava místní komu...'!F34</f>
        <v>0</v>
      </c>
      <c r="BB63" s="94">
        <f>'SO09 - Oprava místní komu...'!F35</f>
        <v>0</v>
      </c>
      <c r="BC63" s="94">
        <f>'SO09 - Oprava místní komu...'!F36</f>
        <v>0</v>
      </c>
      <c r="BD63" s="96">
        <f>'SO09 - Oprava místní komu...'!F37</f>
        <v>0</v>
      </c>
      <c r="BT63" s="97" t="s">
        <v>34</v>
      </c>
      <c r="BV63" s="97" t="s">
        <v>75</v>
      </c>
      <c r="BW63" s="97" t="s">
        <v>106</v>
      </c>
      <c r="BX63" s="97" t="s">
        <v>5</v>
      </c>
      <c r="CL63" s="97" t="s">
        <v>19</v>
      </c>
      <c r="CM63" s="97" t="s">
        <v>82</v>
      </c>
    </row>
    <row r="64" spans="1:91" s="7" customFormat="1" ht="16.5" customHeight="1">
      <c r="A64" s="87" t="s">
        <v>77</v>
      </c>
      <c r="B64" s="88"/>
      <c r="C64" s="89"/>
      <c r="D64" s="328" t="s">
        <v>107</v>
      </c>
      <c r="E64" s="328"/>
      <c r="F64" s="328"/>
      <c r="G64" s="328"/>
      <c r="H64" s="328"/>
      <c r="I64" s="90"/>
      <c r="J64" s="328" t="s">
        <v>108</v>
      </c>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53">
        <f>'SO10 - Oprava kanalizace'!J30</f>
        <v>0</v>
      </c>
      <c r="AH64" s="354"/>
      <c r="AI64" s="354"/>
      <c r="AJ64" s="354"/>
      <c r="AK64" s="354"/>
      <c r="AL64" s="354"/>
      <c r="AM64" s="354"/>
      <c r="AN64" s="353">
        <f t="shared" si="0"/>
        <v>0</v>
      </c>
      <c r="AO64" s="354"/>
      <c r="AP64" s="354"/>
      <c r="AQ64" s="91" t="s">
        <v>80</v>
      </c>
      <c r="AR64" s="92"/>
      <c r="AS64" s="93">
        <v>0</v>
      </c>
      <c r="AT64" s="94">
        <f t="shared" si="1"/>
        <v>0</v>
      </c>
      <c r="AU64" s="95">
        <f>'SO10 - Oprava kanalizace'!P85</f>
        <v>0</v>
      </c>
      <c r="AV64" s="94">
        <f>'SO10 - Oprava kanalizace'!J33</f>
        <v>0</v>
      </c>
      <c r="AW64" s="94">
        <f>'SO10 - Oprava kanalizace'!J34</f>
        <v>0</v>
      </c>
      <c r="AX64" s="94">
        <f>'SO10 - Oprava kanalizace'!J35</f>
        <v>0</v>
      </c>
      <c r="AY64" s="94">
        <f>'SO10 - Oprava kanalizace'!J36</f>
        <v>0</v>
      </c>
      <c r="AZ64" s="94">
        <f>'SO10 - Oprava kanalizace'!F33</f>
        <v>0</v>
      </c>
      <c r="BA64" s="94">
        <f>'SO10 - Oprava kanalizace'!F34</f>
        <v>0</v>
      </c>
      <c r="BB64" s="94">
        <f>'SO10 - Oprava kanalizace'!F35</f>
        <v>0</v>
      </c>
      <c r="BC64" s="94">
        <f>'SO10 - Oprava kanalizace'!F36</f>
        <v>0</v>
      </c>
      <c r="BD64" s="96">
        <f>'SO10 - Oprava kanalizace'!F37</f>
        <v>0</v>
      </c>
      <c r="BT64" s="97" t="s">
        <v>34</v>
      </c>
      <c r="BV64" s="97" t="s">
        <v>75</v>
      </c>
      <c r="BW64" s="97" t="s">
        <v>109</v>
      </c>
      <c r="BX64" s="97" t="s">
        <v>5</v>
      </c>
      <c r="CL64" s="97" t="s">
        <v>19</v>
      </c>
      <c r="CM64" s="97" t="s">
        <v>82</v>
      </c>
    </row>
    <row r="65" spans="1:91" s="7" customFormat="1" ht="16.5" customHeight="1">
      <c r="A65" s="87" t="s">
        <v>77</v>
      </c>
      <c r="B65" s="88"/>
      <c r="C65" s="89"/>
      <c r="D65" s="328" t="s">
        <v>110</v>
      </c>
      <c r="E65" s="328"/>
      <c r="F65" s="328"/>
      <c r="G65" s="328"/>
      <c r="H65" s="328"/>
      <c r="I65" s="90"/>
      <c r="J65" s="328" t="s">
        <v>111</v>
      </c>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53">
        <f>'VON - Vedlejší a ostatní ...'!J30</f>
        <v>0</v>
      </c>
      <c r="AH65" s="354"/>
      <c r="AI65" s="354"/>
      <c r="AJ65" s="354"/>
      <c r="AK65" s="354"/>
      <c r="AL65" s="354"/>
      <c r="AM65" s="354"/>
      <c r="AN65" s="353">
        <f t="shared" si="0"/>
        <v>0</v>
      </c>
      <c r="AO65" s="354"/>
      <c r="AP65" s="354"/>
      <c r="AQ65" s="91" t="s">
        <v>80</v>
      </c>
      <c r="AR65" s="92"/>
      <c r="AS65" s="98">
        <v>0</v>
      </c>
      <c r="AT65" s="99">
        <f t="shared" si="1"/>
        <v>0</v>
      </c>
      <c r="AU65" s="100">
        <f>'VON - Vedlejší a ostatní ...'!P83</f>
        <v>0</v>
      </c>
      <c r="AV65" s="99">
        <f>'VON - Vedlejší a ostatní ...'!J33</f>
        <v>0</v>
      </c>
      <c r="AW65" s="99">
        <f>'VON - Vedlejší a ostatní ...'!J34</f>
        <v>0</v>
      </c>
      <c r="AX65" s="99">
        <f>'VON - Vedlejší a ostatní ...'!J35</f>
        <v>0</v>
      </c>
      <c r="AY65" s="99">
        <f>'VON - Vedlejší a ostatní ...'!J36</f>
        <v>0</v>
      </c>
      <c r="AZ65" s="99">
        <f>'VON - Vedlejší a ostatní ...'!F33</f>
        <v>0</v>
      </c>
      <c r="BA65" s="99">
        <f>'VON - Vedlejší a ostatní ...'!F34</f>
        <v>0</v>
      </c>
      <c r="BB65" s="99">
        <f>'VON - Vedlejší a ostatní ...'!F35</f>
        <v>0</v>
      </c>
      <c r="BC65" s="99">
        <f>'VON - Vedlejší a ostatní ...'!F36</f>
        <v>0</v>
      </c>
      <c r="BD65" s="101">
        <f>'VON - Vedlejší a ostatní ...'!F37</f>
        <v>0</v>
      </c>
      <c r="BT65" s="97" t="s">
        <v>34</v>
      </c>
      <c r="BV65" s="97" t="s">
        <v>75</v>
      </c>
      <c r="BW65" s="97" t="s">
        <v>112</v>
      </c>
      <c r="BX65" s="97" t="s">
        <v>5</v>
      </c>
      <c r="CL65" s="97" t="s">
        <v>19</v>
      </c>
      <c r="CM65" s="97" t="s">
        <v>82</v>
      </c>
    </row>
    <row r="66" spans="1:57" s="2" customFormat="1" ht="30" customHeight="1">
      <c r="A66" s="35"/>
      <c r="B66" s="36"/>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40"/>
      <c r="AS66" s="35"/>
      <c r="AT66" s="35"/>
      <c r="AU66" s="35"/>
      <c r="AV66" s="35"/>
      <c r="AW66" s="35"/>
      <c r="AX66" s="35"/>
      <c r="AY66" s="35"/>
      <c r="AZ66" s="35"/>
      <c r="BA66" s="35"/>
      <c r="BB66" s="35"/>
      <c r="BC66" s="35"/>
      <c r="BD66" s="35"/>
      <c r="BE66" s="35"/>
    </row>
    <row r="67" spans="1:57" s="2" customFormat="1" ht="6.95" customHeight="1">
      <c r="A67" s="35"/>
      <c r="B67" s="48"/>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0"/>
      <c r="AS67" s="35"/>
      <c r="AT67" s="35"/>
      <c r="AU67" s="35"/>
      <c r="AV67" s="35"/>
      <c r="AW67" s="35"/>
      <c r="AX67" s="35"/>
      <c r="AY67" s="35"/>
      <c r="AZ67" s="35"/>
      <c r="BA67" s="35"/>
      <c r="BB67" s="35"/>
      <c r="BC67" s="35"/>
      <c r="BD67" s="35"/>
      <c r="BE67" s="35"/>
    </row>
  </sheetData>
  <sheetProtection algorithmName="SHA-512" hashValue="QsNXk4hSKODVT8+QlhQwDEbmJv717Bss50rL0Mc+2h4EgnN84yKyx+Epbx4+ndd/m7bWnrK1dFojHNMGC8ukmw==" saltValue="zvEM2KJDBJC7a/2IjPA3myjMjPqNa7eU/UDp325vu43fCI7CekACYCCS8XueFy7ZebuTjwW2X6gqLjJztuYriw==" spinCount="100000" sheet="1" objects="1" scenarios="1" formatColumns="0" formatRows="0"/>
  <mergeCells count="82">
    <mergeCell ref="AN65:AP65"/>
    <mergeCell ref="AG65:AM65"/>
    <mergeCell ref="AN54:AP54"/>
    <mergeCell ref="AG64:AM64"/>
    <mergeCell ref="AG56:AM56"/>
    <mergeCell ref="AG58:AM58"/>
    <mergeCell ref="AM47:AN47"/>
    <mergeCell ref="AM49:AP49"/>
    <mergeCell ref="AM50:AP50"/>
    <mergeCell ref="AN64:AP64"/>
    <mergeCell ref="AN63:AP63"/>
    <mergeCell ref="AN57:AP57"/>
    <mergeCell ref="AN52:AP52"/>
    <mergeCell ref="AN62:AP62"/>
    <mergeCell ref="AN61:AP61"/>
    <mergeCell ref="AN56:AP56"/>
    <mergeCell ref="AN60:AP60"/>
    <mergeCell ref="AN58:AP58"/>
    <mergeCell ref="AN59:AP59"/>
    <mergeCell ref="AK35:AO35"/>
    <mergeCell ref="X35:AB35"/>
    <mergeCell ref="AR2:BE2"/>
    <mergeCell ref="AG63:AM63"/>
    <mergeCell ref="AG62:AM62"/>
    <mergeCell ref="AG52:AM52"/>
    <mergeCell ref="AG60:AM60"/>
    <mergeCell ref="AG55:AM55"/>
    <mergeCell ref="AG59:AM59"/>
    <mergeCell ref="AG61:AM61"/>
    <mergeCell ref="AG57:AM57"/>
    <mergeCell ref="AN55:AP55"/>
    <mergeCell ref="AS49:AT51"/>
    <mergeCell ref="AK32:AO32"/>
    <mergeCell ref="L32:P32"/>
    <mergeCell ref="W32:AE32"/>
    <mergeCell ref="AK33:AO33"/>
    <mergeCell ref="L33:P33"/>
    <mergeCell ref="W33:AE33"/>
    <mergeCell ref="AK30:AO30"/>
    <mergeCell ref="L30:P30"/>
    <mergeCell ref="W30:AE30"/>
    <mergeCell ref="L31:P31"/>
    <mergeCell ref="W31:AE31"/>
    <mergeCell ref="AK31:AO31"/>
    <mergeCell ref="L45:AO45"/>
    <mergeCell ref="D65:H65"/>
    <mergeCell ref="J65:AF65"/>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D62:H62"/>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C52:G52"/>
    <mergeCell ref="D61:H61"/>
    <mergeCell ref="D58:H58"/>
    <mergeCell ref="D55:H55"/>
    <mergeCell ref="D59:H59"/>
    <mergeCell ref="D60:H60"/>
    <mergeCell ref="D56:H56"/>
    <mergeCell ref="D57:H57"/>
  </mergeCells>
  <hyperlinks>
    <hyperlink ref="A55" location="'SO01 - Místní komunikace ...'!C2" display="/"/>
    <hyperlink ref="A56" location="'SO02 - Místní komunikace ...'!C2" display="/"/>
    <hyperlink ref="A57" location="'SO03 - Místní komunikace ...'!C2" display="/"/>
    <hyperlink ref="A58" location="'SO04 - Chodník - p.č.3075-24'!C2" display="/"/>
    <hyperlink ref="A59" location="'SO05 - Chodník - p.č.3044-1'!C2" display="/"/>
    <hyperlink ref="A60" location="'SO06 - Podezdívky, vpusť ...'!C2" display="/"/>
    <hyperlink ref="A61" location="'SO07 - Vjezdy a ZP p.č.30...'!C2" display="/"/>
    <hyperlink ref="A62" location="'SO08 - Vjezd p.č. st.87'!C2" display="/"/>
    <hyperlink ref="A63" location="'SO09 - Oprava místní komu...'!C2" display="/"/>
    <hyperlink ref="A64" location="'SO10 - Oprava kanalizace'!C2" display="/"/>
    <hyperlink ref="A65" location="'VO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2"/>
      <c r="M2" s="352"/>
      <c r="N2" s="352"/>
      <c r="O2" s="352"/>
      <c r="P2" s="352"/>
      <c r="Q2" s="352"/>
      <c r="R2" s="352"/>
      <c r="S2" s="352"/>
      <c r="T2" s="352"/>
      <c r="U2" s="352"/>
      <c r="V2" s="352"/>
      <c r="AT2" s="18" t="s">
        <v>106</v>
      </c>
    </row>
    <row r="3" spans="2:46" s="1" customFormat="1" ht="6.95" customHeight="1">
      <c r="B3" s="102"/>
      <c r="C3" s="103"/>
      <c r="D3" s="103"/>
      <c r="E3" s="103"/>
      <c r="F3" s="103"/>
      <c r="G3" s="103"/>
      <c r="H3" s="103"/>
      <c r="I3" s="103"/>
      <c r="J3" s="103"/>
      <c r="K3" s="103"/>
      <c r="L3" s="21"/>
      <c r="AT3" s="18" t="s">
        <v>82</v>
      </c>
    </row>
    <row r="4" spans="2:46" s="1" customFormat="1" ht="24.95" customHeight="1">
      <c r="B4" s="21"/>
      <c r="D4" s="104" t="s">
        <v>113</v>
      </c>
      <c r="L4" s="21"/>
      <c r="M4" s="105" t="s">
        <v>10</v>
      </c>
      <c r="AT4" s="18" t="s">
        <v>4</v>
      </c>
    </row>
    <row r="5" spans="2:12" s="1" customFormat="1" ht="6.95" customHeight="1">
      <c r="B5" s="21"/>
      <c r="L5" s="21"/>
    </row>
    <row r="6" spans="2:12" s="1" customFormat="1" ht="12" customHeight="1">
      <c r="B6" s="21"/>
      <c r="D6" s="106" t="s">
        <v>16</v>
      </c>
      <c r="L6" s="21"/>
    </row>
    <row r="7" spans="2:12" s="1" customFormat="1" ht="16.5" customHeight="1">
      <c r="B7" s="21"/>
      <c r="E7" s="366" t="str">
        <f>'Rekapitulace stavby'!K6</f>
        <v>Oprava místní komunikace ve Starém Hobzí</v>
      </c>
      <c r="F7" s="367"/>
      <c r="G7" s="367"/>
      <c r="H7" s="367"/>
      <c r="L7" s="21"/>
    </row>
    <row r="8" spans="1:31" s="2" customFormat="1" ht="12" customHeight="1">
      <c r="A8" s="35"/>
      <c r="B8" s="40"/>
      <c r="C8" s="35"/>
      <c r="D8" s="106" t="s">
        <v>114</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8" t="s">
        <v>848</v>
      </c>
      <c r="F9" s="369"/>
      <c r="G9" s="369"/>
      <c r="H9" s="369"/>
      <c r="I9" s="35"/>
      <c r="J9" s="35"/>
      <c r="K9" s="35"/>
      <c r="L9" s="10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19</v>
      </c>
      <c r="G11" s="35"/>
      <c r="H11" s="35"/>
      <c r="I11" s="106" t="s">
        <v>20</v>
      </c>
      <c r="J11" s="108" t="s">
        <v>19</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21</v>
      </c>
      <c r="E12" s="35"/>
      <c r="F12" s="108" t="s">
        <v>22</v>
      </c>
      <c r="G12" s="35"/>
      <c r="H12" s="35"/>
      <c r="I12" s="106" t="s">
        <v>23</v>
      </c>
      <c r="J12" s="109" t="str">
        <f>'Rekapitulace stavby'!AN8</f>
        <v>30. 9. 2020</v>
      </c>
      <c r="K12" s="35"/>
      <c r="L12" s="10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25</v>
      </c>
      <c r="E14" s="35"/>
      <c r="F14" s="35"/>
      <c r="G14" s="35"/>
      <c r="H14" s="35"/>
      <c r="I14" s="106" t="s">
        <v>26</v>
      </c>
      <c r="J14" s="108" t="s">
        <v>19</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
        <v>27</v>
      </c>
      <c r="F15" s="35"/>
      <c r="G15" s="35"/>
      <c r="H15" s="35"/>
      <c r="I15" s="106" t="s">
        <v>28</v>
      </c>
      <c r="J15" s="108" t="s">
        <v>19</v>
      </c>
      <c r="K15" s="35"/>
      <c r="L15" s="10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29</v>
      </c>
      <c r="E17" s="35"/>
      <c r="F17" s="35"/>
      <c r="G17" s="35"/>
      <c r="H17" s="35"/>
      <c r="I17" s="106" t="s">
        <v>26</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70" t="str">
        <f>'Rekapitulace stavby'!E14</f>
        <v>Vyplň údaj</v>
      </c>
      <c r="F18" s="371"/>
      <c r="G18" s="371"/>
      <c r="H18" s="371"/>
      <c r="I18" s="106" t="s">
        <v>28</v>
      </c>
      <c r="J18" s="31" t="str">
        <f>'Rekapitulace stavby'!AN14</f>
        <v>Vyplň údaj</v>
      </c>
      <c r="K18" s="35"/>
      <c r="L18" s="10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31</v>
      </c>
      <c r="E20" s="35"/>
      <c r="F20" s="35"/>
      <c r="G20" s="35"/>
      <c r="H20" s="35"/>
      <c r="I20" s="106" t="s">
        <v>26</v>
      </c>
      <c r="J20" s="108" t="s">
        <v>19</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
        <v>32</v>
      </c>
      <c r="F21" s="35"/>
      <c r="G21" s="35"/>
      <c r="H21" s="35"/>
      <c r="I21" s="106" t="s">
        <v>28</v>
      </c>
      <c r="J21" s="108" t="s">
        <v>19</v>
      </c>
      <c r="K21" s="35"/>
      <c r="L21" s="10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35</v>
      </c>
      <c r="E23" s="35"/>
      <c r="F23" s="35"/>
      <c r="G23" s="35"/>
      <c r="H23" s="35"/>
      <c r="I23" s="106" t="s">
        <v>26</v>
      </c>
      <c r="J23" s="108" t="s">
        <v>19</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
        <v>36</v>
      </c>
      <c r="F24" s="35"/>
      <c r="G24" s="35"/>
      <c r="H24" s="35"/>
      <c r="I24" s="106" t="s">
        <v>28</v>
      </c>
      <c r="J24" s="108" t="s">
        <v>19</v>
      </c>
      <c r="K24" s="35"/>
      <c r="L24" s="10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37</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83.25" customHeight="1">
      <c r="A27" s="110"/>
      <c r="B27" s="111"/>
      <c r="C27" s="110"/>
      <c r="D27" s="110"/>
      <c r="E27" s="372" t="s">
        <v>38</v>
      </c>
      <c r="F27" s="372"/>
      <c r="G27" s="372"/>
      <c r="H27" s="372"/>
      <c r="I27" s="110"/>
      <c r="J27" s="110"/>
      <c r="K27" s="110"/>
      <c r="L27" s="112"/>
      <c r="S27" s="110"/>
      <c r="T27" s="110"/>
      <c r="U27" s="110"/>
      <c r="V27" s="110"/>
      <c r="W27" s="110"/>
      <c r="X27" s="110"/>
      <c r="Y27" s="110"/>
      <c r="Z27" s="110"/>
      <c r="AA27" s="110"/>
      <c r="AB27" s="110"/>
      <c r="AC27" s="110"/>
      <c r="AD27" s="110"/>
      <c r="AE27" s="110"/>
    </row>
    <row r="28" spans="1:31" s="2" customFormat="1" ht="6.95"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5"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39</v>
      </c>
      <c r="E30" s="35"/>
      <c r="F30" s="35"/>
      <c r="G30" s="35"/>
      <c r="H30" s="35"/>
      <c r="I30" s="35"/>
      <c r="J30" s="115">
        <f>ROUND(J86,0)</f>
        <v>0</v>
      </c>
      <c r="K30" s="35"/>
      <c r="L30" s="107"/>
      <c r="S30" s="35"/>
      <c r="T30" s="35"/>
      <c r="U30" s="35"/>
      <c r="V30" s="35"/>
      <c r="W30" s="35"/>
      <c r="X30" s="35"/>
      <c r="Y30" s="35"/>
      <c r="Z30" s="35"/>
      <c r="AA30" s="35"/>
      <c r="AB30" s="35"/>
      <c r="AC30" s="35"/>
      <c r="AD30" s="35"/>
      <c r="AE30" s="35"/>
    </row>
    <row r="31" spans="1:31" s="2" customFormat="1" ht="6.95"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5" customHeight="1">
      <c r="A32" s="35"/>
      <c r="B32" s="40"/>
      <c r="C32" s="35"/>
      <c r="D32" s="35"/>
      <c r="E32" s="35"/>
      <c r="F32" s="116" t="s">
        <v>41</v>
      </c>
      <c r="G32" s="35"/>
      <c r="H32" s="35"/>
      <c r="I32" s="116" t="s">
        <v>40</v>
      </c>
      <c r="J32" s="116" t="s">
        <v>42</v>
      </c>
      <c r="K32" s="35"/>
      <c r="L32" s="107"/>
      <c r="S32" s="35"/>
      <c r="T32" s="35"/>
      <c r="U32" s="35"/>
      <c r="V32" s="35"/>
      <c r="W32" s="35"/>
      <c r="X32" s="35"/>
      <c r="Y32" s="35"/>
      <c r="Z32" s="35"/>
      <c r="AA32" s="35"/>
      <c r="AB32" s="35"/>
      <c r="AC32" s="35"/>
      <c r="AD32" s="35"/>
      <c r="AE32" s="35"/>
    </row>
    <row r="33" spans="1:31" s="2" customFormat="1" ht="14.45" customHeight="1">
      <c r="A33" s="35"/>
      <c r="B33" s="40"/>
      <c r="C33" s="35"/>
      <c r="D33" s="117" t="s">
        <v>43</v>
      </c>
      <c r="E33" s="106" t="s">
        <v>44</v>
      </c>
      <c r="F33" s="118">
        <f>ROUND((SUM(BE86:BE166)),0)</f>
        <v>0</v>
      </c>
      <c r="G33" s="35"/>
      <c r="H33" s="35"/>
      <c r="I33" s="119">
        <v>0.21</v>
      </c>
      <c r="J33" s="118">
        <f>ROUND(((SUM(BE86:BE166))*I33),0)</f>
        <v>0</v>
      </c>
      <c r="K33" s="35"/>
      <c r="L33" s="107"/>
      <c r="S33" s="35"/>
      <c r="T33" s="35"/>
      <c r="U33" s="35"/>
      <c r="V33" s="35"/>
      <c r="W33" s="35"/>
      <c r="X33" s="35"/>
      <c r="Y33" s="35"/>
      <c r="Z33" s="35"/>
      <c r="AA33" s="35"/>
      <c r="AB33" s="35"/>
      <c r="AC33" s="35"/>
      <c r="AD33" s="35"/>
      <c r="AE33" s="35"/>
    </row>
    <row r="34" spans="1:31" s="2" customFormat="1" ht="14.45" customHeight="1">
      <c r="A34" s="35"/>
      <c r="B34" s="40"/>
      <c r="C34" s="35"/>
      <c r="D34" s="35"/>
      <c r="E34" s="106" t="s">
        <v>45</v>
      </c>
      <c r="F34" s="118">
        <f>ROUND((SUM(BF86:BF166)),0)</f>
        <v>0</v>
      </c>
      <c r="G34" s="35"/>
      <c r="H34" s="35"/>
      <c r="I34" s="119">
        <v>0.15</v>
      </c>
      <c r="J34" s="118">
        <f>ROUND(((SUM(BF86:BF166))*I34),0)</f>
        <v>0</v>
      </c>
      <c r="K34" s="35"/>
      <c r="L34" s="107"/>
      <c r="S34" s="35"/>
      <c r="T34" s="35"/>
      <c r="U34" s="35"/>
      <c r="V34" s="35"/>
      <c r="W34" s="35"/>
      <c r="X34" s="35"/>
      <c r="Y34" s="35"/>
      <c r="Z34" s="35"/>
      <c r="AA34" s="35"/>
      <c r="AB34" s="35"/>
      <c r="AC34" s="35"/>
      <c r="AD34" s="35"/>
      <c r="AE34" s="35"/>
    </row>
    <row r="35" spans="1:31" s="2" customFormat="1" ht="14.45" customHeight="1" hidden="1">
      <c r="A35" s="35"/>
      <c r="B35" s="40"/>
      <c r="C35" s="35"/>
      <c r="D35" s="35"/>
      <c r="E35" s="106" t="s">
        <v>46</v>
      </c>
      <c r="F35" s="118">
        <f>ROUND((SUM(BG86:BG166)),0)</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5" customHeight="1" hidden="1">
      <c r="A36" s="35"/>
      <c r="B36" s="40"/>
      <c r="C36" s="35"/>
      <c r="D36" s="35"/>
      <c r="E36" s="106" t="s">
        <v>47</v>
      </c>
      <c r="F36" s="118">
        <f>ROUND((SUM(BH86:BH166)),0)</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5" customHeight="1" hidden="1">
      <c r="A37" s="35"/>
      <c r="B37" s="40"/>
      <c r="C37" s="35"/>
      <c r="D37" s="35"/>
      <c r="E37" s="106" t="s">
        <v>48</v>
      </c>
      <c r="F37" s="118">
        <f>ROUND((SUM(BI86:BI166)),0)</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49</v>
      </c>
      <c r="E39" s="122"/>
      <c r="F39" s="122"/>
      <c r="G39" s="123" t="s">
        <v>50</v>
      </c>
      <c r="H39" s="124" t="s">
        <v>51</v>
      </c>
      <c r="I39" s="122"/>
      <c r="J39" s="125">
        <f>SUM(J30:J37)</f>
        <v>0</v>
      </c>
      <c r="K39" s="126"/>
      <c r="L39" s="107"/>
      <c r="S39" s="35"/>
      <c r="T39" s="35"/>
      <c r="U39" s="35"/>
      <c r="V39" s="35"/>
      <c r="W39" s="35"/>
      <c r="X39" s="35"/>
      <c r="Y39" s="35"/>
      <c r="Z39" s="35"/>
      <c r="AA39" s="35"/>
      <c r="AB39" s="35"/>
      <c r="AC39" s="35"/>
      <c r="AD39" s="35"/>
      <c r="AE39" s="35"/>
    </row>
    <row r="40" spans="1:31" s="2" customFormat="1" ht="14.45"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5"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5" customHeight="1">
      <c r="A45" s="35"/>
      <c r="B45" s="36"/>
      <c r="C45" s="24" t="s">
        <v>116</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16.5" customHeight="1">
      <c r="A48" s="35"/>
      <c r="B48" s="36"/>
      <c r="C48" s="37"/>
      <c r="D48" s="37"/>
      <c r="E48" s="373" t="str">
        <f>E7</f>
        <v>Oprava místní komunikace ve Starém Hobzí</v>
      </c>
      <c r="F48" s="374"/>
      <c r="G48" s="374"/>
      <c r="H48" s="374"/>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114</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30" t="str">
        <f>E9</f>
        <v>SO09 - Oprava místní komunikace p.č.3075/24</v>
      </c>
      <c r="F50" s="375"/>
      <c r="G50" s="375"/>
      <c r="H50" s="375"/>
      <c r="I50" s="37"/>
      <c r="J50" s="37"/>
      <c r="K50" s="37"/>
      <c r="L50" s="10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Staré Hobzí</v>
      </c>
      <c r="G52" s="37"/>
      <c r="H52" s="37"/>
      <c r="I52" s="30" t="s">
        <v>23</v>
      </c>
      <c r="J52" s="60" t="str">
        <f>IF(J12="","",J12)</f>
        <v>30. 9. 2020</v>
      </c>
      <c r="K52" s="37"/>
      <c r="L52" s="10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15.2" customHeight="1">
      <c r="A54" s="35"/>
      <c r="B54" s="36"/>
      <c r="C54" s="30" t="s">
        <v>25</v>
      </c>
      <c r="D54" s="37"/>
      <c r="E54" s="37"/>
      <c r="F54" s="28" t="str">
        <f>E15</f>
        <v>Obec Staré Hobzí</v>
      </c>
      <c r="G54" s="37"/>
      <c r="H54" s="37"/>
      <c r="I54" s="30" t="s">
        <v>31</v>
      </c>
      <c r="J54" s="33" t="str">
        <f>E21</f>
        <v>f-plan spol. s r.o.</v>
      </c>
      <c r="K54" s="37"/>
      <c r="L54" s="107"/>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35</v>
      </c>
      <c r="J55" s="33" t="str">
        <f>E24</f>
        <v>Martin Lang</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117</v>
      </c>
      <c r="D57" s="132"/>
      <c r="E57" s="132"/>
      <c r="F57" s="132"/>
      <c r="G57" s="132"/>
      <c r="H57" s="132"/>
      <c r="I57" s="132"/>
      <c r="J57" s="133" t="s">
        <v>118</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9" customHeight="1">
      <c r="A59" s="35"/>
      <c r="B59" s="36"/>
      <c r="C59" s="134" t="s">
        <v>71</v>
      </c>
      <c r="D59" s="37"/>
      <c r="E59" s="37"/>
      <c r="F59" s="37"/>
      <c r="G59" s="37"/>
      <c r="H59" s="37"/>
      <c r="I59" s="37"/>
      <c r="J59" s="78">
        <f>J86</f>
        <v>0</v>
      </c>
      <c r="K59" s="37"/>
      <c r="L59" s="107"/>
      <c r="S59" s="35"/>
      <c r="T59" s="35"/>
      <c r="U59" s="35"/>
      <c r="V59" s="35"/>
      <c r="W59" s="35"/>
      <c r="X59" s="35"/>
      <c r="Y59" s="35"/>
      <c r="Z59" s="35"/>
      <c r="AA59" s="35"/>
      <c r="AB59" s="35"/>
      <c r="AC59" s="35"/>
      <c r="AD59" s="35"/>
      <c r="AE59" s="35"/>
      <c r="AU59" s="18" t="s">
        <v>119</v>
      </c>
    </row>
    <row r="60" spans="2:12" s="9" customFormat="1" ht="24.95" customHeight="1">
      <c r="B60" s="135"/>
      <c r="C60" s="136"/>
      <c r="D60" s="137" t="s">
        <v>120</v>
      </c>
      <c r="E60" s="138"/>
      <c r="F60" s="138"/>
      <c r="G60" s="138"/>
      <c r="H60" s="138"/>
      <c r="I60" s="138"/>
      <c r="J60" s="139">
        <f>J87</f>
        <v>0</v>
      </c>
      <c r="K60" s="136"/>
      <c r="L60" s="140"/>
    </row>
    <row r="61" spans="2:12" s="10" customFormat="1" ht="19.9" customHeight="1">
      <c r="B61" s="141"/>
      <c r="C61" s="142"/>
      <c r="D61" s="143" t="s">
        <v>121</v>
      </c>
      <c r="E61" s="144"/>
      <c r="F61" s="144"/>
      <c r="G61" s="144"/>
      <c r="H61" s="144"/>
      <c r="I61" s="144"/>
      <c r="J61" s="145">
        <f>J88</f>
        <v>0</v>
      </c>
      <c r="K61" s="142"/>
      <c r="L61" s="146"/>
    </row>
    <row r="62" spans="2:12" s="10" customFormat="1" ht="19.9" customHeight="1">
      <c r="B62" s="141"/>
      <c r="C62" s="142"/>
      <c r="D62" s="143" t="s">
        <v>122</v>
      </c>
      <c r="E62" s="144"/>
      <c r="F62" s="144"/>
      <c r="G62" s="144"/>
      <c r="H62" s="144"/>
      <c r="I62" s="144"/>
      <c r="J62" s="145">
        <f>J117</f>
        <v>0</v>
      </c>
      <c r="K62" s="142"/>
      <c r="L62" s="146"/>
    </row>
    <row r="63" spans="2:12" s="10" customFormat="1" ht="19.9" customHeight="1">
      <c r="B63" s="141"/>
      <c r="C63" s="142"/>
      <c r="D63" s="143" t="s">
        <v>123</v>
      </c>
      <c r="E63" s="144"/>
      <c r="F63" s="144"/>
      <c r="G63" s="144"/>
      <c r="H63" s="144"/>
      <c r="I63" s="144"/>
      <c r="J63" s="145">
        <f>J126</f>
        <v>0</v>
      </c>
      <c r="K63" s="142"/>
      <c r="L63" s="146"/>
    </row>
    <row r="64" spans="2:12" s="10" customFormat="1" ht="19.9" customHeight="1">
      <c r="B64" s="141"/>
      <c r="C64" s="142"/>
      <c r="D64" s="143" t="s">
        <v>124</v>
      </c>
      <c r="E64" s="144"/>
      <c r="F64" s="144"/>
      <c r="G64" s="144"/>
      <c r="H64" s="144"/>
      <c r="I64" s="144"/>
      <c r="J64" s="145">
        <f>J141</f>
        <v>0</v>
      </c>
      <c r="K64" s="142"/>
      <c r="L64" s="146"/>
    </row>
    <row r="65" spans="2:12" s="10" customFormat="1" ht="19.9" customHeight="1">
      <c r="B65" s="141"/>
      <c r="C65" s="142"/>
      <c r="D65" s="143" t="s">
        <v>125</v>
      </c>
      <c r="E65" s="144"/>
      <c r="F65" s="144"/>
      <c r="G65" s="144"/>
      <c r="H65" s="144"/>
      <c r="I65" s="144"/>
      <c r="J65" s="145">
        <f>J154</f>
        <v>0</v>
      </c>
      <c r="K65" s="142"/>
      <c r="L65" s="146"/>
    </row>
    <row r="66" spans="2:12" s="10" customFormat="1" ht="19.9" customHeight="1">
      <c r="B66" s="141"/>
      <c r="C66" s="142"/>
      <c r="D66" s="143" t="s">
        <v>126</v>
      </c>
      <c r="E66" s="144"/>
      <c r="F66" s="144"/>
      <c r="G66" s="144"/>
      <c r="H66" s="144"/>
      <c r="I66" s="144"/>
      <c r="J66" s="145">
        <f>J164</f>
        <v>0</v>
      </c>
      <c r="K66" s="142"/>
      <c r="L66" s="146"/>
    </row>
    <row r="67" spans="1:31" s="2" customFormat="1" ht="21.75" customHeight="1">
      <c r="A67" s="35"/>
      <c r="B67" s="36"/>
      <c r="C67" s="37"/>
      <c r="D67" s="37"/>
      <c r="E67" s="37"/>
      <c r="F67" s="37"/>
      <c r="G67" s="37"/>
      <c r="H67" s="37"/>
      <c r="I67" s="37"/>
      <c r="J67" s="37"/>
      <c r="K67" s="37"/>
      <c r="L67" s="107"/>
      <c r="S67" s="35"/>
      <c r="T67" s="35"/>
      <c r="U67" s="35"/>
      <c r="V67" s="35"/>
      <c r="W67" s="35"/>
      <c r="X67" s="35"/>
      <c r="Y67" s="35"/>
      <c r="Z67" s="35"/>
      <c r="AA67" s="35"/>
      <c r="AB67" s="35"/>
      <c r="AC67" s="35"/>
      <c r="AD67" s="35"/>
      <c r="AE67" s="35"/>
    </row>
    <row r="68" spans="1:31" s="2" customFormat="1" ht="6.95" customHeight="1">
      <c r="A68" s="35"/>
      <c r="B68" s="48"/>
      <c r="C68" s="49"/>
      <c r="D68" s="49"/>
      <c r="E68" s="49"/>
      <c r="F68" s="49"/>
      <c r="G68" s="49"/>
      <c r="H68" s="49"/>
      <c r="I68" s="49"/>
      <c r="J68" s="49"/>
      <c r="K68" s="49"/>
      <c r="L68" s="107"/>
      <c r="S68" s="35"/>
      <c r="T68" s="35"/>
      <c r="U68" s="35"/>
      <c r="V68" s="35"/>
      <c r="W68" s="35"/>
      <c r="X68" s="35"/>
      <c r="Y68" s="35"/>
      <c r="Z68" s="35"/>
      <c r="AA68" s="35"/>
      <c r="AB68" s="35"/>
      <c r="AC68" s="35"/>
      <c r="AD68" s="35"/>
      <c r="AE68" s="35"/>
    </row>
    <row r="72" spans="1:31" s="2" customFormat="1" ht="6.95" customHeight="1">
      <c r="A72" s="35"/>
      <c r="B72" s="50"/>
      <c r="C72" s="51"/>
      <c r="D72" s="51"/>
      <c r="E72" s="51"/>
      <c r="F72" s="51"/>
      <c r="G72" s="51"/>
      <c r="H72" s="51"/>
      <c r="I72" s="51"/>
      <c r="J72" s="51"/>
      <c r="K72" s="51"/>
      <c r="L72" s="107"/>
      <c r="S72" s="35"/>
      <c r="T72" s="35"/>
      <c r="U72" s="35"/>
      <c r="V72" s="35"/>
      <c r="W72" s="35"/>
      <c r="X72" s="35"/>
      <c r="Y72" s="35"/>
      <c r="Z72" s="35"/>
      <c r="AA72" s="35"/>
      <c r="AB72" s="35"/>
      <c r="AC72" s="35"/>
      <c r="AD72" s="35"/>
      <c r="AE72" s="35"/>
    </row>
    <row r="73" spans="1:31" s="2" customFormat="1" ht="24.95" customHeight="1">
      <c r="A73" s="35"/>
      <c r="B73" s="36"/>
      <c r="C73" s="24" t="s">
        <v>127</v>
      </c>
      <c r="D73" s="37"/>
      <c r="E73" s="37"/>
      <c r="F73" s="37"/>
      <c r="G73" s="37"/>
      <c r="H73" s="37"/>
      <c r="I73" s="37"/>
      <c r="J73" s="37"/>
      <c r="K73" s="37"/>
      <c r="L73" s="107"/>
      <c r="S73" s="35"/>
      <c r="T73" s="35"/>
      <c r="U73" s="35"/>
      <c r="V73" s="35"/>
      <c r="W73" s="35"/>
      <c r="X73" s="35"/>
      <c r="Y73" s="35"/>
      <c r="Z73" s="35"/>
      <c r="AA73" s="35"/>
      <c r="AB73" s="35"/>
      <c r="AC73" s="35"/>
      <c r="AD73" s="35"/>
      <c r="AE73" s="35"/>
    </row>
    <row r="74" spans="1:31" s="2" customFormat="1" ht="6.95" customHeight="1">
      <c r="A74" s="35"/>
      <c r="B74" s="36"/>
      <c r="C74" s="37"/>
      <c r="D74" s="37"/>
      <c r="E74" s="37"/>
      <c r="F74" s="37"/>
      <c r="G74" s="37"/>
      <c r="H74" s="37"/>
      <c r="I74" s="37"/>
      <c r="J74" s="37"/>
      <c r="K74" s="37"/>
      <c r="L74" s="107"/>
      <c r="S74" s="35"/>
      <c r="T74" s="35"/>
      <c r="U74" s="35"/>
      <c r="V74" s="35"/>
      <c r="W74" s="35"/>
      <c r="X74" s="35"/>
      <c r="Y74" s="35"/>
      <c r="Z74" s="35"/>
      <c r="AA74" s="35"/>
      <c r="AB74" s="35"/>
      <c r="AC74" s="35"/>
      <c r="AD74" s="35"/>
      <c r="AE74" s="35"/>
    </row>
    <row r="75" spans="1:31" s="2" customFormat="1" ht="12" customHeight="1">
      <c r="A75" s="35"/>
      <c r="B75" s="36"/>
      <c r="C75" s="30" t="s">
        <v>16</v>
      </c>
      <c r="D75" s="37"/>
      <c r="E75" s="37"/>
      <c r="F75" s="37"/>
      <c r="G75" s="37"/>
      <c r="H75" s="37"/>
      <c r="I75" s="37"/>
      <c r="J75" s="37"/>
      <c r="K75" s="37"/>
      <c r="L75" s="107"/>
      <c r="S75" s="35"/>
      <c r="T75" s="35"/>
      <c r="U75" s="35"/>
      <c r="V75" s="35"/>
      <c r="W75" s="35"/>
      <c r="X75" s="35"/>
      <c r="Y75" s="35"/>
      <c r="Z75" s="35"/>
      <c r="AA75" s="35"/>
      <c r="AB75" s="35"/>
      <c r="AC75" s="35"/>
      <c r="AD75" s="35"/>
      <c r="AE75" s="35"/>
    </row>
    <row r="76" spans="1:31" s="2" customFormat="1" ht="16.5" customHeight="1">
      <c r="A76" s="35"/>
      <c r="B76" s="36"/>
      <c r="C76" s="37"/>
      <c r="D76" s="37"/>
      <c r="E76" s="373" t="str">
        <f>E7</f>
        <v>Oprava místní komunikace ve Starém Hobzí</v>
      </c>
      <c r="F76" s="374"/>
      <c r="G76" s="374"/>
      <c r="H76" s="374"/>
      <c r="I76" s="37"/>
      <c r="J76" s="37"/>
      <c r="K76" s="37"/>
      <c r="L76" s="107"/>
      <c r="S76" s="35"/>
      <c r="T76" s="35"/>
      <c r="U76" s="35"/>
      <c r="V76" s="35"/>
      <c r="W76" s="35"/>
      <c r="X76" s="35"/>
      <c r="Y76" s="35"/>
      <c r="Z76" s="35"/>
      <c r="AA76" s="35"/>
      <c r="AB76" s="35"/>
      <c r="AC76" s="35"/>
      <c r="AD76" s="35"/>
      <c r="AE76" s="35"/>
    </row>
    <row r="77" spans="1:31" s="2" customFormat="1" ht="12" customHeight="1">
      <c r="A77" s="35"/>
      <c r="B77" s="36"/>
      <c r="C77" s="30" t="s">
        <v>114</v>
      </c>
      <c r="D77" s="37"/>
      <c r="E77" s="37"/>
      <c r="F77" s="37"/>
      <c r="G77" s="37"/>
      <c r="H77" s="37"/>
      <c r="I77" s="37"/>
      <c r="J77" s="37"/>
      <c r="K77" s="37"/>
      <c r="L77" s="107"/>
      <c r="S77" s="35"/>
      <c r="T77" s="35"/>
      <c r="U77" s="35"/>
      <c r="V77" s="35"/>
      <c r="W77" s="35"/>
      <c r="X77" s="35"/>
      <c r="Y77" s="35"/>
      <c r="Z77" s="35"/>
      <c r="AA77" s="35"/>
      <c r="AB77" s="35"/>
      <c r="AC77" s="35"/>
      <c r="AD77" s="35"/>
      <c r="AE77" s="35"/>
    </row>
    <row r="78" spans="1:31" s="2" customFormat="1" ht="16.5" customHeight="1">
      <c r="A78" s="35"/>
      <c r="B78" s="36"/>
      <c r="C78" s="37"/>
      <c r="D78" s="37"/>
      <c r="E78" s="330" t="str">
        <f>E9</f>
        <v>SO09 - Oprava místní komunikace p.č.3075/24</v>
      </c>
      <c r="F78" s="375"/>
      <c r="G78" s="375"/>
      <c r="H78" s="375"/>
      <c r="I78" s="37"/>
      <c r="J78" s="37"/>
      <c r="K78" s="37"/>
      <c r="L78" s="107"/>
      <c r="S78" s="35"/>
      <c r="T78" s="35"/>
      <c r="U78" s="35"/>
      <c r="V78" s="35"/>
      <c r="W78" s="35"/>
      <c r="X78" s="35"/>
      <c r="Y78" s="35"/>
      <c r="Z78" s="35"/>
      <c r="AA78" s="35"/>
      <c r="AB78" s="35"/>
      <c r="AC78" s="35"/>
      <c r="AD78" s="35"/>
      <c r="AE78" s="35"/>
    </row>
    <row r="79" spans="1:31" s="2" customFormat="1" ht="6.95" customHeight="1">
      <c r="A79" s="35"/>
      <c r="B79" s="36"/>
      <c r="C79" s="37"/>
      <c r="D79" s="37"/>
      <c r="E79" s="37"/>
      <c r="F79" s="37"/>
      <c r="G79" s="37"/>
      <c r="H79" s="37"/>
      <c r="I79" s="37"/>
      <c r="J79" s="37"/>
      <c r="K79" s="37"/>
      <c r="L79" s="107"/>
      <c r="S79" s="35"/>
      <c r="T79" s="35"/>
      <c r="U79" s="35"/>
      <c r="V79" s="35"/>
      <c r="W79" s="35"/>
      <c r="X79" s="35"/>
      <c r="Y79" s="35"/>
      <c r="Z79" s="35"/>
      <c r="AA79" s="35"/>
      <c r="AB79" s="35"/>
      <c r="AC79" s="35"/>
      <c r="AD79" s="35"/>
      <c r="AE79" s="35"/>
    </row>
    <row r="80" spans="1:31" s="2" customFormat="1" ht="12" customHeight="1">
      <c r="A80" s="35"/>
      <c r="B80" s="36"/>
      <c r="C80" s="30" t="s">
        <v>21</v>
      </c>
      <c r="D80" s="37"/>
      <c r="E80" s="37"/>
      <c r="F80" s="28" t="str">
        <f>F12</f>
        <v>Staré Hobzí</v>
      </c>
      <c r="G80" s="37"/>
      <c r="H80" s="37"/>
      <c r="I80" s="30" t="s">
        <v>23</v>
      </c>
      <c r="J80" s="60" t="str">
        <f>IF(J12="","",J12)</f>
        <v>30. 9. 2020</v>
      </c>
      <c r="K80" s="37"/>
      <c r="L80" s="107"/>
      <c r="S80" s="35"/>
      <c r="T80" s="35"/>
      <c r="U80" s="35"/>
      <c r="V80" s="35"/>
      <c r="W80" s="35"/>
      <c r="X80" s="35"/>
      <c r="Y80" s="35"/>
      <c r="Z80" s="35"/>
      <c r="AA80" s="35"/>
      <c r="AB80" s="35"/>
      <c r="AC80" s="35"/>
      <c r="AD80" s="35"/>
      <c r="AE80" s="35"/>
    </row>
    <row r="81" spans="1:31" s="2" customFormat="1" ht="6.95" customHeight="1">
      <c r="A81" s="35"/>
      <c r="B81" s="36"/>
      <c r="C81" s="37"/>
      <c r="D81" s="37"/>
      <c r="E81" s="37"/>
      <c r="F81" s="37"/>
      <c r="G81" s="37"/>
      <c r="H81" s="37"/>
      <c r="I81" s="37"/>
      <c r="J81" s="37"/>
      <c r="K81" s="37"/>
      <c r="L81" s="107"/>
      <c r="S81" s="35"/>
      <c r="T81" s="35"/>
      <c r="U81" s="35"/>
      <c r="V81" s="35"/>
      <c r="W81" s="35"/>
      <c r="X81" s="35"/>
      <c r="Y81" s="35"/>
      <c r="Z81" s="35"/>
      <c r="AA81" s="35"/>
      <c r="AB81" s="35"/>
      <c r="AC81" s="35"/>
      <c r="AD81" s="35"/>
      <c r="AE81" s="35"/>
    </row>
    <row r="82" spans="1:31" s="2" customFormat="1" ht="15.2" customHeight="1">
      <c r="A82" s="35"/>
      <c r="B82" s="36"/>
      <c r="C82" s="30" t="s">
        <v>25</v>
      </c>
      <c r="D82" s="37"/>
      <c r="E82" s="37"/>
      <c r="F82" s="28" t="str">
        <f>E15</f>
        <v>Obec Staré Hobzí</v>
      </c>
      <c r="G82" s="37"/>
      <c r="H82" s="37"/>
      <c r="I82" s="30" t="s">
        <v>31</v>
      </c>
      <c r="J82" s="33" t="str">
        <f>E21</f>
        <v>f-plan spol. s r.o.</v>
      </c>
      <c r="K82" s="37"/>
      <c r="L82" s="107"/>
      <c r="S82" s="35"/>
      <c r="T82" s="35"/>
      <c r="U82" s="35"/>
      <c r="V82" s="35"/>
      <c r="W82" s="35"/>
      <c r="X82" s="35"/>
      <c r="Y82" s="35"/>
      <c r="Z82" s="35"/>
      <c r="AA82" s="35"/>
      <c r="AB82" s="35"/>
      <c r="AC82" s="35"/>
      <c r="AD82" s="35"/>
      <c r="AE82" s="35"/>
    </row>
    <row r="83" spans="1:31" s="2" customFormat="1" ht="15.2" customHeight="1">
      <c r="A83" s="35"/>
      <c r="B83" s="36"/>
      <c r="C83" s="30" t="s">
        <v>29</v>
      </c>
      <c r="D83" s="37"/>
      <c r="E83" s="37"/>
      <c r="F83" s="28" t="str">
        <f>IF(E18="","",E18)</f>
        <v>Vyplň údaj</v>
      </c>
      <c r="G83" s="37"/>
      <c r="H83" s="37"/>
      <c r="I83" s="30" t="s">
        <v>35</v>
      </c>
      <c r="J83" s="33" t="str">
        <f>E24</f>
        <v>Martin Lang</v>
      </c>
      <c r="K83" s="37"/>
      <c r="L83" s="107"/>
      <c r="S83" s="35"/>
      <c r="T83" s="35"/>
      <c r="U83" s="35"/>
      <c r="V83" s="35"/>
      <c r="W83" s="35"/>
      <c r="X83" s="35"/>
      <c r="Y83" s="35"/>
      <c r="Z83" s="35"/>
      <c r="AA83" s="35"/>
      <c r="AB83" s="35"/>
      <c r="AC83" s="35"/>
      <c r="AD83" s="35"/>
      <c r="AE83" s="35"/>
    </row>
    <row r="84" spans="1:31" s="2" customFormat="1" ht="10.35" customHeight="1">
      <c r="A84" s="35"/>
      <c r="B84" s="36"/>
      <c r="C84" s="37"/>
      <c r="D84" s="37"/>
      <c r="E84" s="37"/>
      <c r="F84" s="37"/>
      <c r="G84" s="37"/>
      <c r="H84" s="37"/>
      <c r="I84" s="37"/>
      <c r="J84" s="37"/>
      <c r="K84" s="37"/>
      <c r="L84" s="107"/>
      <c r="S84" s="35"/>
      <c r="T84" s="35"/>
      <c r="U84" s="35"/>
      <c r="V84" s="35"/>
      <c r="W84" s="35"/>
      <c r="X84" s="35"/>
      <c r="Y84" s="35"/>
      <c r="Z84" s="35"/>
      <c r="AA84" s="35"/>
      <c r="AB84" s="35"/>
      <c r="AC84" s="35"/>
      <c r="AD84" s="35"/>
      <c r="AE84" s="35"/>
    </row>
    <row r="85" spans="1:31" s="11" customFormat="1" ht="29.25" customHeight="1">
      <c r="A85" s="147"/>
      <c r="B85" s="148"/>
      <c r="C85" s="149" t="s">
        <v>128</v>
      </c>
      <c r="D85" s="150" t="s">
        <v>58</v>
      </c>
      <c r="E85" s="150" t="s">
        <v>54</v>
      </c>
      <c r="F85" s="150" t="s">
        <v>55</v>
      </c>
      <c r="G85" s="150" t="s">
        <v>129</v>
      </c>
      <c r="H85" s="150" t="s">
        <v>130</v>
      </c>
      <c r="I85" s="150" t="s">
        <v>131</v>
      </c>
      <c r="J85" s="150" t="s">
        <v>118</v>
      </c>
      <c r="K85" s="151" t="s">
        <v>132</v>
      </c>
      <c r="L85" s="152"/>
      <c r="M85" s="69" t="s">
        <v>19</v>
      </c>
      <c r="N85" s="70" t="s">
        <v>43</v>
      </c>
      <c r="O85" s="70" t="s">
        <v>133</v>
      </c>
      <c r="P85" s="70" t="s">
        <v>134</v>
      </c>
      <c r="Q85" s="70" t="s">
        <v>135</v>
      </c>
      <c r="R85" s="70" t="s">
        <v>136</v>
      </c>
      <c r="S85" s="70" t="s">
        <v>137</v>
      </c>
      <c r="T85" s="71" t="s">
        <v>138</v>
      </c>
      <c r="U85" s="147"/>
      <c r="V85" s="147"/>
      <c r="W85" s="147"/>
      <c r="X85" s="147"/>
      <c r="Y85" s="147"/>
      <c r="Z85" s="147"/>
      <c r="AA85" s="147"/>
      <c r="AB85" s="147"/>
      <c r="AC85" s="147"/>
      <c r="AD85" s="147"/>
      <c r="AE85" s="147"/>
    </row>
    <row r="86" spans="1:63" s="2" customFormat="1" ht="22.9" customHeight="1">
      <c r="A86" s="35"/>
      <c r="B86" s="36"/>
      <c r="C86" s="76" t="s">
        <v>139</v>
      </c>
      <c r="D86" s="37"/>
      <c r="E86" s="37"/>
      <c r="F86" s="37"/>
      <c r="G86" s="37"/>
      <c r="H86" s="37"/>
      <c r="I86" s="37"/>
      <c r="J86" s="153">
        <f>BK86</f>
        <v>0</v>
      </c>
      <c r="K86" s="37"/>
      <c r="L86" s="40"/>
      <c r="M86" s="72"/>
      <c r="N86" s="154"/>
      <c r="O86" s="73"/>
      <c r="P86" s="155">
        <f>P87</f>
        <v>0</v>
      </c>
      <c r="Q86" s="73"/>
      <c r="R86" s="155">
        <f>R87</f>
        <v>8.45639506</v>
      </c>
      <c r="S86" s="73"/>
      <c r="T86" s="156">
        <f>T87</f>
        <v>2.842</v>
      </c>
      <c r="U86" s="35"/>
      <c r="V86" s="35"/>
      <c r="W86" s="35"/>
      <c r="X86" s="35"/>
      <c r="Y86" s="35"/>
      <c r="Z86" s="35"/>
      <c r="AA86" s="35"/>
      <c r="AB86" s="35"/>
      <c r="AC86" s="35"/>
      <c r="AD86" s="35"/>
      <c r="AE86" s="35"/>
      <c r="AT86" s="18" t="s">
        <v>72</v>
      </c>
      <c r="AU86" s="18" t="s">
        <v>119</v>
      </c>
      <c r="BK86" s="157">
        <f>BK87</f>
        <v>0</v>
      </c>
    </row>
    <row r="87" spans="2:63" s="12" customFormat="1" ht="25.9" customHeight="1">
      <c r="B87" s="158"/>
      <c r="C87" s="159"/>
      <c r="D87" s="160" t="s">
        <v>72</v>
      </c>
      <c r="E87" s="161" t="s">
        <v>140</v>
      </c>
      <c r="F87" s="161" t="s">
        <v>141</v>
      </c>
      <c r="G87" s="159"/>
      <c r="H87" s="159"/>
      <c r="I87" s="162"/>
      <c r="J87" s="163">
        <f>BK87</f>
        <v>0</v>
      </c>
      <c r="K87" s="159"/>
      <c r="L87" s="164"/>
      <c r="M87" s="165"/>
      <c r="N87" s="166"/>
      <c r="O87" s="166"/>
      <c r="P87" s="167">
        <f>P88+P117+P126+P141+P154+P164</f>
        <v>0</v>
      </c>
      <c r="Q87" s="166"/>
      <c r="R87" s="167">
        <f>R88+R117+R126+R141+R154+R164</f>
        <v>8.45639506</v>
      </c>
      <c r="S87" s="166"/>
      <c r="T87" s="168">
        <f>T88+T117+T126+T141+T154+T164</f>
        <v>2.842</v>
      </c>
      <c r="AR87" s="169" t="s">
        <v>34</v>
      </c>
      <c r="AT87" s="170" t="s">
        <v>72</v>
      </c>
      <c r="AU87" s="170" t="s">
        <v>73</v>
      </c>
      <c r="AY87" s="169" t="s">
        <v>142</v>
      </c>
      <c r="BK87" s="171">
        <f>BK88+BK117+BK126+BK141+BK154+BK164</f>
        <v>0</v>
      </c>
    </row>
    <row r="88" spans="2:63" s="12" customFormat="1" ht="22.9" customHeight="1">
      <c r="B88" s="158"/>
      <c r="C88" s="159"/>
      <c r="D88" s="160" t="s">
        <v>72</v>
      </c>
      <c r="E88" s="172" t="s">
        <v>34</v>
      </c>
      <c r="F88" s="172" t="s">
        <v>143</v>
      </c>
      <c r="G88" s="159"/>
      <c r="H88" s="159"/>
      <c r="I88" s="162"/>
      <c r="J88" s="173">
        <f>BK88</f>
        <v>0</v>
      </c>
      <c r="K88" s="159"/>
      <c r="L88" s="164"/>
      <c r="M88" s="165"/>
      <c r="N88" s="166"/>
      <c r="O88" s="166"/>
      <c r="P88" s="167">
        <f>SUM(P89:P116)</f>
        <v>0</v>
      </c>
      <c r="Q88" s="166"/>
      <c r="R88" s="167">
        <f>SUM(R89:R116)</f>
        <v>0</v>
      </c>
      <c r="S88" s="166"/>
      <c r="T88" s="168">
        <f>SUM(T89:T116)</f>
        <v>2.842</v>
      </c>
      <c r="AR88" s="169" t="s">
        <v>34</v>
      </c>
      <c r="AT88" s="170" t="s">
        <v>72</v>
      </c>
      <c r="AU88" s="170" t="s">
        <v>34</v>
      </c>
      <c r="AY88" s="169" t="s">
        <v>142</v>
      </c>
      <c r="BK88" s="171">
        <f>SUM(BK89:BK116)</f>
        <v>0</v>
      </c>
    </row>
    <row r="89" spans="1:65" s="2" customFormat="1" ht="49.15" customHeight="1">
      <c r="A89" s="35"/>
      <c r="B89" s="36"/>
      <c r="C89" s="174" t="s">
        <v>34</v>
      </c>
      <c r="D89" s="174" t="s">
        <v>144</v>
      </c>
      <c r="E89" s="175" t="s">
        <v>382</v>
      </c>
      <c r="F89" s="176" t="s">
        <v>383</v>
      </c>
      <c r="G89" s="177" t="s">
        <v>147</v>
      </c>
      <c r="H89" s="178">
        <v>29</v>
      </c>
      <c r="I89" s="179"/>
      <c r="J89" s="180">
        <f>ROUND(I89*H89,2)</f>
        <v>0</v>
      </c>
      <c r="K89" s="176" t="s">
        <v>148</v>
      </c>
      <c r="L89" s="40"/>
      <c r="M89" s="181" t="s">
        <v>19</v>
      </c>
      <c r="N89" s="182" t="s">
        <v>44</v>
      </c>
      <c r="O89" s="65"/>
      <c r="P89" s="183">
        <f>O89*H89</f>
        <v>0</v>
      </c>
      <c r="Q89" s="183">
        <v>0</v>
      </c>
      <c r="R89" s="183">
        <f>Q89*H89</f>
        <v>0</v>
      </c>
      <c r="S89" s="183">
        <v>0.098</v>
      </c>
      <c r="T89" s="184">
        <f>S89*H89</f>
        <v>2.842</v>
      </c>
      <c r="U89" s="35"/>
      <c r="V89" s="35"/>
      <c r="W89" s="35"/>
      <c r="X89" s="35"/>
      <c r="Y89" s="35"/>
      <c r="Z89" s="35"/>
      <c r="AA89" s="35"/>
      <c r="AB89" s="35"/>
      <c r="AC89" s="35"/>
      <c r="AD89" s="35"/>
      <c r="AE89" s="35"/>
      <c r="AR89" s="185" t="s">
        <v>149</v>
      </c>
      <c r="AT89" s="185" t="s">
        <v>144</v>
      </c>
      <c r="AU89" s="185" t="s">
        <v>82</v>
      </c>
      <c r="AY89" s="18" t="s">
        <v>142</v>
      </c>
      <c r="BE89" s="186">
        <f>IF(N89="základní",J89,0)</f>
        <v>0</v>
      </c>
      <c r="BF89" s="186">
        <f>IF(N89="snížená",J89,0)</f>
        <v>0</v>
      </c>
      <c r="BG89" s="186">
        <f>IF(N89="zákl. přenesená",J89,0)</f>
        <v>0</v>
      </c>
      <c r="BH89" s="186">
        <f>IF(N89="sníž. přenesená",J89,0)</f>
        <v>0</v>
      </c>
      <c r="BI89" s="186">
        <f>IF(N89="nulová",J89,0)</f>
        <v>0</v>
      </c>
      <c r="BJ89" s="18" t="s">
        <v>34</v>
      </c>
      <c r="BK89" s="186">
        <f>ROUND(I89*H89,2)</f>
        <v>0</v>
      </c>
      <c r="BL89" s="18" t="s">
        <v>149</v>
      </c>
      <c r="BM89" s="185" t="s">
        <v>849</v>
      </c>
    </row>
    <row r="90" spans="1:47" s="2" customFormat="1" ht="302.25">
      <c r="A90" s="35"/>
      <c r="B90" s="36"/>
      <c r="C90" s="37"/>
      <c r="D90" s="187" t="s">
        <v>151</v>
      </c>
      <c r="E90" s="37"/>
      <c r="F90" s="188" t="s">
        <v>152</v>
      </c>
      <c r="G90" s="37"/>
      <c r="H90" s="37"/>
      <c r="I90" s="189"/>
      <c r="J90" s="37"/>
      <c r="K90" s="37"/>
      <c r="L90" s="40"/>
      <c r="M90" s="190"/>
      <c r="N90" s="191"/>
      <c r="O90" s="65"/>
      <c r="P90" s="65"/>
      <c r="Q90" s="65"/>
      <c r="R90" s="65"/>
      <c r="S90" s="65"/>
      <c r="T90" s="66"/>
      <c r="U90" s="35"/>
      <c r="V90" s="35"/>
      <c r="W90" s="35"/>
      <c r="X90" s="35"/>
      <c r="Y90" s="35"/>
      <c r="Z90" s="35"/>
      <c r="AA90" s="35"/>
      <c r="AB90" s="35"/>
      <c r="AC90" s="35"/>
      <c r="AD90" s="35"/>
      <c r="AE90" s="35"/>
      <c r="AT90" s="18" t="s">
        <v>151</v>
      </c>
      <c r="AU90" s="18" t="s">
        <v>82</v>
      </c>
    </row>
    <row r="91" spans="1:65" s="2" customFormat="1" ht="24.2" customHeight="1">
      <c r="A91" s="35"/>
      <c r="B91" s="36"/>
      <c r="C91" s="174" t="s">
        <v>82</v>
      </c>
      <c r="D91" s="174" t="s">
        <v>144</v>
      </c>
      <c r="E91" s="175" t="s">
        <v>385</v>
      </c>
      <c r="F91" s="176" t="s">
        <v>386</v>
      </c>
      <c r="G91" s="177" t="s">
        <v>155</v>
      </c>
      <c r="H91" s="178">
        <v>13.05</v>
      </c>
      <c r="I91" s="179"/>
      <c r="J91" s="180">
        <f>ROUND(I91*H91,2)</f>
        <v>0</v>
      </c>
      <c r="K91" s="176" t="s">
        <v>148</v>
      </c>
      <c r="L91" s="40"/>
      <c r="M91" s="181" t="s">
        <v>19</v>
      </c>
      <c r="N91" s="182" t="s">
        <v>44</v>
      </c>
      <c r="O91" s="65"/>
      <c r="P91" s="183">
        <f>O91*H91</f>
        <v>0</v>
      </c>
      <c r="Q91" s="183">
        <v>0</v>
      </c>
      <c r="R91" s="183">
        <f>Q91*H91</f>
        <v>0</v>
      </c>
      <c r="S91" s="183">
        <v>0</v>
      </c>
      <c r="T91" s="184">
        <f>S91*H91</f>
        <v>0</v>
      </c>
      <c r="U91" s="35"/>
      <c r="V91" s="35"/>
      <c r="W91" s="35"/>
      <c r="X91" s="35"/>
      <c r="Y91" s="35"/>
      <c r="Z91" s="35"/>
      <c r="AA91" s="35"/>
      <c r="AB91" s="35"/>
      <c r="AC91" s="35"/>
      <c r="AD91" s="35"/>
      <c r="AE91" s="35"/>
      <c r="AR91" s="185" t="s">
        <v>149</v>
      </c>
      <c r="AT91" s="185" t="s">
        <v>144</v>
      </c>
      <c r="AU91" s="185" t="s">
        <v>82</v>
      </c>
      <c r="AY91" s="18" t="s">
        <v>142</v>
      </c>
      <c r="BE91" s="186">
        <f>IF(N91="základní",J91,0)</f>
        <v>0</v>
      </c>
      <c r="BF91" s="186">
        <f>IF(N91="snížená",J91,0)</f>
        <v>0</v>
      </c>
      <c r="BG91" s="186">
        <f>IF(N91="zákl. přenesená",J91,0)</f>
        <v>0</v>
      </c>
      <c r="BH91" s="186">
        <f>IF(N91="sníž. přenesená",J91,0)</f>
        <v>0</v>
      </c>
      <c r="BI91" s="186">
        <f>IF(N91="nulová",J91,0)</f>
        <v>0</v>
      </c>
      <c r="BJ91" s="18" t="s">
        <v>34</v>
      </c>
      <c r="BK91" s="186">
        <f>ROUND(I91*H91,2)</f>
        <v>0</v>
      </c>
      <c r="BL91" s="18" t="s">
        <v>149</v>
      </c>
      <c r="BM91" s="185" t="s">
        <v>850</v>
      </c>
    </row>
    <row r="92" spans="1:47" s="2" customFormat="1" ht="39">
      <c r="A92" s="35"/>
      <c r="B92" s="36"/>
      <c r="C92" s="37"/>
      <c r="D92" s="187" t="s">
        <v>151</v>
      </c>
      <c r="E92" s="37"/>
      <c r="F92" s="188" t="s">
        <v>157</v>
      </c>
      <c r="G92" s="37"/>
      <c r="H92" s="37"/>
      <c r="I92" s="189"/>
      <c r="J92" s="37"/>
      <c r="K92" s="37"/>
      <c r="L92" s="40"/>
      <c r="M92" s="190"/>
      <c r="N92" s="191"/>
      <c r="O92" s="65"/>
      <c r="P92" s="65"/>
      <c r="Q92" s="65"/>
      <c r="R92" s="65"/>
      <c r="S92" s="65"/>
      <c r="T92" s="66"/>
      <c r="U92" s="35"/>
      <c r="V92" s="35"/>
      <c r="W92" s="35"/>
      <c r="X92" s="35"/>
      <c r="Y92" s="35"/>
      <c r="Z92" s="35"/>
      <c r="AA92" s="35"/>
      <c r="AB92" s="35"/>
      <c r="AC92" s="35"/>
      <c r="AD92" s="35"/>
      <c r="AE92" s="35"/>
      <c r="AT92" s="18" t="s">
        <v>151</v>
      </c>
      <c r="AU92" s="18" t="s">
        <v>82</v>
      </c>
    </row>
    <row r="93" spans="2:51" s="14" customFormat="1" ht="11.25">
      <c r="B93" s="202"/>
      <c r="C93" s="203"/>
      <c r="D93" s="187" t="s">
        <v>158</v>
      </c>
      <c r="E93" s="204" t="s">
        <v>19</v>
      </c>
      <c r="F93" s="205" t="s">
        <v>851</v>
      </c>
      <c r="G93" s="203"/>
      <c r="H93" s="206">
        <v>13.05</v>
      </c>
      <c r="I93" s="207"/>
      <c r="J93" s="203"/>
      <c r="K93" s="203"/>
      <c r="L93" s="208"/>
      <c r="M93" s="209"/>
      <c r="N93" s="210"/>
      <c r="O93" s="210"/>
      <c r="P93" s="210"/>
      <c r="Q93" s="210"/>
      <c r="R93" s="210"/>
      <c r="S93" s="210"/>
      <c r="T93" s="211"/>
      <c r="AT93" s="212" t="s">
        <v>158</v>
      </c>
      <c r="AU93" s="212" t="s">
        <v>82</v>
      </c>
      <c r="AV93" s="14" t="s">
        <v>82</v>
      </c>
      <c r="AW93" s="14" t="s">
        <v>33</v>
      </c>
      <c r="AX93" s="14" t="s">
        <v>73</v>
      </c>
      <c r="AY93" s="212" t="s">
        <v>142</v>
      </c>
    </row>
    <row r="94" spans="2:51" s="15" customFormat="1" ht="11.25">
      <c r="B94" s="213"/>
      <c r="C94" s="214"/>
      <c r="D94" s="187" t="s">
        <v>158</v>
      </c>
      <c r="E94" s="215" t="s">
        <v>19</v>
      </c>
      <c r="F94" s="216" t="s">
        <v>161</v>
      </c>
      <c r="G94" s="214"/>
      <c r="H94" s="217">
        <v>13.05</v>
      </c>
      <c r="I94" s="218"/>
      <c r="J94" s="214"/>
      <c r="K94" s="214"/>
      <c r="L94" s="219"/>
      <c r="M94" s="220"/>
      <c r="N94" s="221"/>
      <c r="O94" s="221"/>
      <c r="P94" s="221"/>
      <c r="Q94" s="221"/>
      <c r="R94" s="221"/>
      <c r="S94" s="221"/>
      <c r="T94" s="222"/>
      <c r="AT94" s="223" t="s">
        <v>158</v>
      </c>
      <c r="AU94" s="223" t="s">
        <v>82</v>
      </c>
      <c r="AV94" s="15" t="s">
        <v>149</v>
      </c>
      <c r="AW94" s="15" t="s">
        <v>33</v>
      </c>
      <c r="AX94" s="15" t="s">
        <v>34</v>
      </c>
      <c r="AY94" s="223" t="s">
        <v>142</v>
      </c>
    </row>
    <row r="95" spans="1:65" s="2" customFormat="1" ht="37.9" customHeight="1">
      <c r="A95" s="35"/>
      <c r="B95" s="36"/>
      <c r="C95" s="174" t="s">
        <v>162</v>
      </c>
      <c r="D95" s="174" t="s">
        <v>144</v>
      </c>
      <c r="E95" s="175" t="s">
        <v>163</v>
      </c>
      <c r="F95" s="176" t="s">
        <v>164</v>
      </c>
      <c r="G95" s="177" t="s">
        <v>155</v>
      </c>
      <c r="H95" s="178">
        <v>0.649</v>
      </c>
      <c r="I95" s="179"/>
      <c r="J95" s="180">
        <f>ROUND(I95*H95,2)</f>
        <v>0</v>
      </c>
      <c r="K95" s="176" t="s">
        <v>148</v>
      </c>
      <c r="L95" s="40"/>
      <c r="M95" s="181" t="s">
        <v>19</v>
      </c>
      <c r="N95" s="182" t="s">
        <v>44</v>
      </c>
      <c r="O95" s="65"/>
      <c r="P95" s="183">
        <f>O95*H95</f>
        <v>0</v>
      </c>
      <c r="Q95" s="183">
        <v>0</v>
      </c>
      <c r="R95" s="183">
        <f>Q95*H95</f>
        <v>0</v>
      </c>
      <c r="S95" s="183">
        <v>0</v>
      </c>
      <c r="T95" s="184">
        <f>S95*H95</f>
        <v>0</v>
      </c>
      <c r="U95" s="35"/>
      <c r="V95" s="35"/>
      <c r="W95" s="35"/>
      <c r="X95" s="35"/>
      <c r="Y95" s="35"/>
      <c r="Z95" s="35"/>
      <c r="AA95" s="35"/>
      <c r="AB95" s="35"/>
      <c r="AC95" s="35"/>
      <c r="AD95" s="35"/>
      <c r="AE95" s="35"/>
      <c r="AR95" s="185" t="s">
        <v>149</v>
      </c>
      <c r="AT95" s="185" t="s">
        <v>144</v>
      </c>
      <c r="AU95" s="185" t="s">
        <v>82</v>
      </c>
      <c r="AY95" s="18" t="s">
        <v>142</v>
      </c>
      <c r="BE95" s="186">
        <f>IF(N95="základní",J95,0)</f>
        <v>0</v>
      </c>
      <c r="BF95" s="186">
        <f>IF(N95="snížená",J95,0)</f>
        <v>0</v>
      </c>
      <c r="BG95" s="186">
        <f>IF(N95="zákl. přenesená",J95,0)</f>
        <v>0</v>
      </c>
      <c r="BH95" s="186">
        <f>IF(N95="sníž. přenesená",J95,0)</f>
        <v>0</v>
      </c>
      <c r="BI95" s="186">
        <f>IF(N95="nulová",J95,0)</f>
        <v>0</v>
      </c>
      <c r="BJ95" s="18" t="s">
        <v>34</v>
      </c>
      <c r="BK95" s="186">
        <f>ROUND(I95*H95,2)</f>
        <v>0</v>
      </c>
      <c r="BL95" s="18" t="s">
        <v>149</v>
      </c>
      <c r="BM95" s="185" t="s">
        <v>852</v>
      </c>
    </row>
    <row r="96" spans="1:47" s="2" customFormat="1" ht="48.75">
      <c r="A96" s="35"/>
      <c r="B96" s="36"/>
      <c r="C96" s="37"/>
      <c r="D96" s="187" t="s">
        <v>151</v>
      </c>
      <c r="E96" s="37"/>
      <c r="F96" s="188" t="s">
        <v>166</v>
      </c>
      <c r="G96" s="37"/>
      <c r="H96" s="37"/>
      <c r="I96" s="189"/>
      <c r="J96" s="37"/>
      <c r="K96" s="37"/>
      <c r="L96" s="40"/>
      <c r="M96" s="190"/>
      <c r="N96" s="191"/>
      <c r="O96" s="65"/>
      <c r="P96" s="65"/>
      <c r="Q96" s="65"/>
      <c r="R96" s="65"/>
      <c r="S96" s="65"/>
      <c r="T96" s="66"/>
      <c r="U96" s="35"/>
      <c r="V96" s="35"/>
      <c r="W96" s="35"/>
      <c r="X96" s="35"/>
      <c r="Y96" s="35"/>
      <c r="Z96" s="35"/>
      <c r="AA96" s="35"/>
      <c r="AB96" s="35"/>
      <c r="AC96" s="35"/>
      <c r="AD96" s="35"/>
      <c r="AE96" s="35"/>
      <c r="AT96" s="18" t="s">
        <v>151</v>
      </c>
      <c r="AU96" s="18" t="s">
        <v>82</v>
      </c>
    </row>
    <row r="97" spans="2:51" s="13" customFormat="1" ht="11.25">
      <c r="B97" s="192"/>
      <c r="C97" s="193"/>
      <c r="D97" s="187" t="s">
        <v>158</v>
      </c>
      <c r="E97" s="194" t="s">
        <v>19</v>
      </c>
      <c r="F97" s="195" t="s">
        <v>167</v>
      </c>
      <c r="G97" s="193"/>
      <c r="H97" s="194" t="s">
        <v>19</v>
      </c>
      <c r="I97" s="196"/>
      <c r="J97" s="193"/>
      <c r="K97" s="193"/>
      <c r="L97" s="197"/>
      <c r="M97" s="198"/>
      <c r="N97" s="199"/>
      <c r="O97" s="199"/>
      <c r="P97" s="199"/>
      <c r="Q97" s="199"/>
      <c r="R97" s="199"/>
      <c r="S97" s="199"/>
      <c r="T97" s="200"/>
      <c r="AT97" s="201" t="s">
        <v>158</v>
      </c>
      <c r="AU97" s="201" t="s">
        <v>82</v>
      </c>
      <c r="AV97" s="13" t="s">
        <v>34</v>
      </c>
      <c r="AW97" s="13" t="s">
        <v>33</v>
      </c>
      <c r="AX97" s="13" t="s">
        <v>73</v>
      </c>
      <c r="AY97" s="201" t="s">
        <v>142</v>
      </c>
    </row>
    <row r="98" spans="2:51" s="14" customFormat="1" ht="11.25">
      <c r="B98" s="202"/>
      <c r="C98" s="203"/>
      <c r="D98" s="187" t="s">
        <v>158</v>
      </c>
      <c r="E98" s="204" t="s">
        <v>19</v>
      </c>
      <c r="F98" s="205" t="s">
        <v>853</v>
      </c>
      <c r="G98" s="203"/>
      <c r="H98" s="206">
        <v>0.649</v>
      </c>
      <c r="I98" s="207"/>
      <c r="J98" s="203"/>
      <c r="K98" s="203"/>
      <c r="L98" s="208"/>
      <c r="M98" s="209"/>
      <c r="N98" s="210"/>
      <c r="O98" s="210"/>
      <c r="P98" s="210"/>
      <c r="Q98" s="210"/>
      <c r="R98" s="210"/>
      <c r="S98" s="210"/>
      <c r="T98" s="211"/>
      <c r="AT98" s="212" t="s">
        <v>158</v>
      </c>
      <c r="AU98" s="212" t="s">
        <v>82</v>
      </c>
      <c r="AV98" s="14" t="s">
        <v>82</v>
      </c>
      <c r="AW98" s="14" t="s">
        <v>33</v>
      </c>
      <c r="AX98" s="14" t="s">
        <v>73</v>
      </c>
      <c r="AY98" s="212" t="s">
        <v>142</v>
      </c>
    </row>
    <row r="99" spans="2:51" s="15" customFormat="1" ht="11.25">
      <c r="B99" s="213"/>
      <c r="C99" s="214"/>
      <c r="D99" s="187" t="s">
        <v>158</v>
      </c>
      <c r="E99" s="215" t="s">
        <v>19</v>
      </c>
      <c r="F99" s="216" t="s">
        <v>161</v>
      </c>
      <c r="G99" s="214"/>
      <c r="H99" s="217">
        <v>0.649</v>
      </c>
      <c r="I99" s="218"/>
      <c r="J99" s="214"/>
      <c r="K99" s="214"/>
      <c r="L99" s="219"/>
      <c r="M99" s="220"/>
      <c r="N99" s="221"/>
      <c r="O99" s="221"/>
      <c r="P99" s="221"/>
      <c r="Q99" s="221"/>
      <c r="R99" s="221"/>
      <c r="S99" s="221"/>
      <c r="T99" s="222"/>
      <c r="AT99" s="223" t="s">
        <v>158</v>
      </c>
      <c r="AU99" s="223" t="s">
        <v>82</v>
      </c>
      <c r="AV99" s="15" t="s">
        <v>149</v>
      </c>
      <c r="AW99" s="15" t="s">
        <v>33</v>
      </c>
      <c r="AX99" s="15" t="s">
        <v>34</v>
      </c>
      <c r="AY99" s="223" t="s">
        <v>142</v>
      </c>
    </row>
    <row r="100" spans="1:65" s="2" customFormat="1" ht="62.65" customHeight="1">
      <c r="A100" s="35"/>
      <c r="B100" s="36"/>
      <c r="C100" s="174" t="s">
        <v>149</v>
      </c>
      <c r="D100" s="174" t="s">
        <v>144</v>
      </c>
      <c r="E100" s="175" t="s">
        <v>169</v>
      </c>
      <c r="F100" s="176" t="s">
        <v>170</v>
      </c>
      <c r="G100" s="177" t="s">
        <v>155</v>
      </c>
      <c r="H100" s="178">
        <v>13.699</v>
      </c>
      <c r="I100" s="179"/>
      <c r="J100" s="180">
        <f>ROUND(I100*H100,2)</f>
        <v>0</v>
      </c>
      <c r="K100" s="176" t="s">
        <v>148</v>
      </c>
      <c r="L100" s="40"/>
      <c r="M100" s="181" t="s">
        <v>19</v>
      </c>
      <c r="N100" s="182" t="s">
        <v>44</v>
      </c>
      <c r="O100" s="65"/>
      <c r="P100" s="183">
        <f>O100*H100</f>
        <v>0</v>
      </c>
      <c r="Q100" s="183">
        <v>0</v>
      </c>
      <c r="R100" s="183">
        <f>Q100*H100</f>
        <v>0</v>
      </c>
      <c r="S100" s="183">
        <v>0</v>
      </c>
      <c r="T100" s="184">
        <f>S100*H100</f>
        <v>0</v>
      </c>
      <c r="U100" s="35"/>
      <c r="V100" s="35"/>
      <c r="W100" s="35"/>
      <c r="X100" s="35"/>
      <c r="Y100" s="35"/>
      <c r="Z100" s="35"/>
      <c r="AA100" s="35"/>
      <c r="AB100" s="35"/>
      <c r="AC100" s="35"/>
      <c r="AD100" s="35"/>
      <c r="AE100" s="35"/>
      <c r="AR100" s="185" t="s">
        <v>149</v>
      </c>
      <c r="AT100" s="185" t="s">
        <v>144</v>
      </c>
      <c r="AU100" s="185" t="s">
        <v>82</v>
      </c>
      <c r="AY100" s="18" t="s">
        <v>142</v>
      </c>
      <c r="BE100" s="186">
        <f>IF(N100="základní",J100,0)</f>
        <v>0</v>
      </c>
      <c r="BF100" s="186">
        <f>IF(N100="snížená",J100,0)</f>
        <v>0</v>
      </c>
      <c r="BG100" s="186">
        <f>IF(N100="zákl. přenesená",J100,0)</f>
        <v>0</v>
      </c>
      <c r="BH100" s="186">
        <f>IF(N100="sníž. přenesená",J100,0)</f>
        <v>0</v>
      </c>
      <c r="BI100" s="186">
        <f>IF(N100="nulová",J100,0)</f>
        <v>0</v>
      </c>
      <c r="BJ100" s="18" t="s">
        <v>34</v>
      </c>
      <c r="BK100" s="186">
        <f>ROUND(I100*H100,2)</f>
        <v>0</v>
      </c>
      <c r="BL100" s="18" t="s">
        <v>149</v>
      </c>
      <c r="BM100" s="185" t="s">
        <v>854</v>
      </c>
    </row>
    <row r="101" spans="1:47" s="2" customFormat="1" ht="78">
      <c r="A101" s="35"/>
      <c r="B101" s="36"/>
      <c r="C101" s="37"/>
      <c r="D101" s="187" t="s">
        <v>151</v>
      </c>
      <c r="E101" s="37"/>
      <c r="F101" s="188" t="s">
        <v>172</v>
      </c>
      <c r="G101" s="37"/>
      <c r="H101" s="37"/>
      <c r="I101" s="189"/>
      <c r="J101" s="37"/>
      <c r="K101" s="37"/>
      <c r="L101" s="40"/>
      <c r="M101" s="190"/>
      <c r="N101" s="191"/>
      <c r="O101" s="65"/>
      <c r="P101" s="65"/>
      <c r="Q101" s="65"/>
      <c r="R101" s="65"/>
      <c r="S101" s="65"/>
      <c r="T101" s="66"/>
      <c r="U101" s="35"/>
      <c r="V101" s="35"/>
      <c r="W101" s="35"/>
      <c r="X101" s="35"/>
      <c r="Y101" s="35"/>
      <c r="Z101" s="35"/>
      <c r="AA101" s="35"/>
      <c r="AB101" s="35"/>
      <c r="AC101" s="35"/>
      <c r="AD101" s="35"/>
      <c r="AE101" s="35"/>
      <c r="AT101" s="18" t="s">
        <v>151</v>
      </c>
      <c r="AU101" s="18" t="s">
        <v>82</v>
      </c>
    </row>
    <row r="102" spans="2:51" s="13" customFormat="1" ht="11.25">
      <c r="B102" s="192"/>
      <c r="C102" s="193"/>
      <c r="D102" s="187" t="s">
        <v>158</v>
      </c>
      <c r="E102" s="194" t="s">
        <v>19</v>
      </c>
      <c r="F102" s="195" t="s">
        <v>173</v>
      </c>
      <c r="G102" s="193"/>
      <c r="H102" s="194" t="s">
        <v>19</v>
      </c>
      <c r="I102" s="196"/>
      <c r="J102" s="193"/>
      <c r="K102" s="193"/>
      <c r="L102" s="197"/>
      <c r="M102" s="198"/>
      <c r="N102" s="199"/>
      <c r="O102" s="199"/>
      <c r="P102" s="199"/>
      <c r="Q102" s="199"/>
      <c r="R102" s="199"/>
      <c r="S102" s="199"/>
      <c r="T102" s="200"/>
      <c r="AT102" s="201" t="s">
        <v>158</v>
      </c>
      <c r="AU102" s="201" t="s">
        <v>82</v>
      </c>
      <c r="AV102" s="13" t="s">
        <v>34</v>
      </c>
      <c r="AW102" s="13" t="s">
        <v>33</v>
      </c>
      <c r="AX102" s="13" t="s">
        <v>73</v>
      </c>
      <c r="AY102" s="201" t="s">
        <v>142</v>
      </c>
    </row>
    <row r="103" spans="2:51" s="14" customFormat="1" ht="11.25">
      <c r="B103" s="202"/>
      <c r="C103" s="203"/>
      <c r="D103" s="187" t="s">
        <v>158</v>
      </c>
      <c r="E103" s="204" t="s">
        <v>19</v>
      </c>
      <c r="F103" s="205" t="s">
        <v>855</v>
      </c>
      <c r="G103" s="203"/>
      <c r="H103" s="206">
        <v>13.699</v>
      </c>
      <c r="I103" s="207"/>
      <c r="J103" s="203"/>
      <c r="K103" s="203"/>
      <c r="L103" s="208"/>
      <c r="M103" s="209"/>
      <c r="N103" s="210"/>
      <c r="O103" s="210"/>
      <c r="P103" s="210"/>
      <c r="Q103" s="210"/>
      <c r="R103" s="210"/>
      <c r="S103" s="210"/>
      <c r="T103" s="211"/>
      <c r="AT103" s="212" t="s">
        <v>158</v>
      </c>
      <c r="AU103" s="212" t="s">
        <v>82</v>
      </c>
      <c r="AV103" s="14" t="s">
        <v>82</v>
      </c>
      <c r="AW103" s="14" t="s">
        <v>33</v>
      </c>
      <c r="AX103" s="14" t="s">
        <v>73</v>
      </c>
      <c r="AY103" s="212" t="s">
        <v>142</v>
      </c>
    </row>
    <row r="104" spans="2:51" s="15" customFormat="1" ht="11.25">
      <c r="B104" s="213"/>
      <c r="C104" s="214"/>
      <c r="D104" s="187" t="s">
        <v>158</v>
      </c>
      <c r="E104" s="215" t="s">
        <v>19</v>
      </c>
      <c r="F104" s="216" t="s">
        <v>161</v>
      </c>
      <c r="G104" s="214"/>
      <c r="H104" s="217">
        <v>13.699</v>
      </c>
      <c r="I104" s="218"/>
      <c r="J104" s="214"/>
      <c r="K104" s="214"/>
      <c r="L104" s="219"/>
      <c r="M104" s="220"/>
      <c r="N104" s="221"/>
      <c r="O104" s="221"/>
      <c r="P104" s="221"/>
      <c r="Q104" s="221"/>
      <c r="R104" s="221"/>
      <c r="S104" s="221"/>
      <c r="T104" s="222"/>
      <c r="AT104" s="223" t="s">
        <v>158</v>
      </c>
      <c r="AU104" s="223" t="s">
        <v>82</v>
      </c>
      <c r="AV104" s="15" t="s">
        <v>149</v>
      </c>
      <c r="AW104" s="15" t="s">
        <v>33</v>
      </c>
      <c r="AX104" s="15" t="s">
        <v>34</v>
      </c>
      <c r="AY104" s="223" t="s">
        <v>142</v>
      </c>
    </row>
    <row r="105" spans="1:65" s="2" customFormat="1" ht="62.65" customHeight="1">
      <c r="A105" s="35"/>
      <c r="B105" s="36"/>
      <c r="C105" s="174" t="s">
        <v>175</v>
      </c>
      <c r="D105" s="174" t="s">
        <v>144</v>
      </c>
      <c r="E105" s="175" t="s">
        <v>176</v>
      </c>
      <c r="F105" s="176" t="s">
        <v>177</v>
      </c>
      <c r="G105" s="177" t="s">
        <v>155</v>
      </c>
      <c r="H105" s="178">
        <v>68.495</v>
      </c>
      <c r="I105" s="179"/>
      <c r="J105" s="180">
        <f>ROUND(I105*H105,2)</f>
        <v>0</v>
      </c>
      <c r="K105" s="176" t="s">
        <v>148</v>
      </c>
      <c r="L105" s="40"/>
      <c r="M105" s="181" t="s">
        <v>19</v>
      </c>
      <c r="N105" s="182" t="s">
        <v>44</v>
      </c>
      <c r="O105" s="65"/>
      <c r="P105" s="183">
        <f>O105*H105</f>
        <v>0</v>
      </c>
      <c r="Q105" s="183">
        <v>0</v>
      </c>
      <c r="R105" s="183">
        <f>Q105*H105</f>
        <v>0</v>
      </c>
      <c r="S105" s="183">
        <v>0</v>
      </c>
      <c r="T105" s="184">
        <f>S105*H105</f>
        <v>0</v>
      </c>
      <c r="U105" s="35"/>
      <c r="V105" s="35"/>
      <c r="W105" s="35"/>
      <c r="X105" s="35"/>
      <c r="Y105" s="35"/>
      <c r="Z105" s="35"/>
      <c r="AA105" s="35"/>
      <c r="AB105" s="35"/>
      <c r="AC105" s="35"/>
      <c r="AD105" s="35"/>
      <c r="AE105" s="35"/>
      <c r="AR105" s="185" t="s">
        <v>149</v>
      </c>
      <c r="AT105" s="185" t="s">
        <v>144</v>
      </c>
      <c r="AU105" s="185" t="s">
        <v>82</v>
      </c>
      <c r="AY105" s="18" t="s">
        <v>142</v>
      </c>
      <c r="BE105" s="186">
        <f>IF(N105="základní",J105,0)</f>
        <v>0</v>
      </c>
      <c r="BF105" s="186">
        <f>IF(N105="snížená",J105,0)</f>
        <v>0</v>
      </c>
      <c r="BG105" s="186">
        <f>IF(N105="zákl. přenesená",J105,0)</f>
        <v>0</v>
      </c>
      <c r="BH105" s="186">
        <f>IF(N105="sníž. přenesená",J105,0)</f>
        <v>0</v>
      </c>
      <c r="BI105" s="186">
        <f>IF(N105="nulová",J105,0)</f>
        <v>0</v>
      </c>
      <c r="BJ105" s="18" t="s">
        <v>34</v>
      </c>
      <c r="BK105" s="186">
        <f>ROUND(I105*H105,2)</f>
        <v>0</v>
      </c>
      <c r="BL105" s="18" t="s">
        <v>149</v>
      </c>
      <c r="BM105" s="185" t="s">
        <v>856</v>
      </c>
    </row>
    <row r="106" spans="1:47" s="2" customFormat="1" ht="78">
      <c r="A106" s="35"/>
      <c r="B106" s="36"/>
      <c r="C106" s="37"/>
      <c r="D106" s="187" t="s">
        <v>151</v>
      </c>
      <c r="E106" s="37"/>
      <c r="F106" s="188" t="s">
        <v>172</v>
      </c>
      <c r="G106" s="37"/>
      <c r="H106" s="37"/>
      <c r="I106" s="189"/>
      <c r="J106" s="37"/>
      <c r="K106" s="37"/>
      <c r="L106" s="40"/>
      <c r="M106" s="190"/>
      <c r="N106" s="191"/>
      <c r="O106" s="65"/>
      <c r="P106" s="65"/>
      <c r="Q106" s="65"/>
      <c r="R106" s="65"/>
      <c r="S106" s="65"/>
      <c r="T106" s="66"/>
      <c r="U106" s="35"/>
      <c r="V106" s="35"/>
      <c r="W106" s="35"/>
      <c r="X106" s="35"/>
      <c r="Y106" s="35"/>
      <c r="Z106" s="35"/>
      <c r="AA106" s="35"/>
      <c r="AB106" s="35"/>
      <c r="AC106" s="35"/>
      <c r="AD106" s="35"/>
      <c r="AE106" s="35"/>
      <c r="AT106" s="18" t="s">
        <v>151</v>
      </c>
      <c r="AU106" s="18" t="s">
        <v>82</v>
      </c>
    </row>
    <row r="107" spans="2:51" s="14" customFormat="1" ht="11.25">
      <c r="B107" s="202"/>
      <c r="C107" s="203"/>
      <c r="D107" s="187" t="s">
        <v>158</v>
      </c>
      <c r="E107" s="204" t="s">
        <v>19</v>
      </c>
      <c r="F107" s="205" t="s">
        <v>857</v>
      </c>
      <c r="G107" s="203"/>
      <c r="H107" s="206">
        <v>68.495</v>
      </c>
      <c r="I107" s="207"/>
      <c r="J107" s="203"/>
      <c r="K107" s="203"/>
      <c r="L107" s="208"/>
      <c r="M107" s="209"/>
      <c r="N107" s="210"/>
      <c r="O107" s="210"/>
      <c r="P107" s="210"/>
      <c r="Q107" s="210"/>
      <c r="R107" s="210"/>
      <c r="S107" s="210"/>
      <c r="T107" s="211"/>
      <c r="AT107" s="212" t="s">
        <v>158</v>
      </c>
      <c r="AU107" s="212" t="s">
        <v>82</v>
      </c>
      <c r="AV107" s="14" t="s">
        <v>82</v>
      </c>
      <c r="AW107" s="14" t="s">
        <v>33</v>
      </c>
      <c r="AX107" s="14" t="s">
        <v>73</v>
      </c>
      <c r="AY107" s="212" t="s">
        <v>142</v>
      </c>
    </row>
    <row r="108" spans="2:51" s="15" customFormat="1" ht="11.25">
      <c r="B108" s="213"/>
      <c r="C108" s="214"/>
      <c r="D108" s="187" t="s">
        <v>158</v>
      </c>
      <c r="E108" s="215" t="s">
        <v>19</v>
      </c>
      <c r="F108" s="216" t="s">
        <v>161</v>
      </c>
      <c r="G108" s="214"/>
      <c r="H108" s="217">
        <v>68.495</v>
      </c>
      <c r="I108" s="218"/>
      <c r="J108" s="214"/>
      <c r="K108" s="214"/>
      <c r="L108" s="219"/>
      <c r="M108" s="220"/>
      <c r="N108" s="221"/>
      <c r="O108" s="221"/>
      <c r="P108" s="221"/>
      <c r="Q108" s="221"/>
      <c r="R108" s="221"/>
      <c r="S108" s="221"/>
      <c r="T108" s="222"/>
      <c r="AT108" s="223" t="s">
        <v>158</v>
      </c>
      <c r="AU108" s="223" t="s">
        <v>82</v>
      </c>
      <c r="AV108" s="15" t="s">
        <v>149</v>
      </c>
      <c r="AW108" s="15" t="s">
        <v>33</v>
      </c>
      <c r="AX108" s="15" t="s">
        <v>34</v>
      </c>
      <c r="AY108" s="223" t="s">
        <v>142</v>
      </c>
    </row>
    <row r="109" spans="1:65" s="2" customFormat="1" ht="37.9" customHeight="1">
      <c r="A109" s="35"/>
      <c r="B109" s="36"/>
      <c r="C109" s="174" t="s">
        <v>180</v>
      </c>
      <c r="D109" s="174" t="s">
        <v>144</v>
      </c>
      <c r="E109" s="175" t="s">
        <v>181</v>
      </c>
      <c r="F109" s="176" t="s">
        <v>182</v>
      </c>
      <c r="G109" s="177" t="s">
        <v>155</v>
      </c>
      <c r="H109" s="178">
        <v>13.699</v>
      </c>
      <c r="I109" s="179"/>
      <c r="J109" s="180">
        <f>ROUND(I109*H109,2)</f>
        <v>0</v>
      </c>
      <c r="K109" s="176" t="s">
        <v>148</v>
      </c>
      <c r="L109" s="40"/>
      <c r="M109" s="181" t="s">
        <v>19</v>
      </c>
      <c r="N109" s="182" t="s">
        <v>44</v>
      </c>
      <c r="O109" s="65"/>
      <c r="P109" s="183">
        <f>O109*H109</f>
        <v>0</v>
      </c>
      <c r="Q109" s="183">
        <v>0</v>
      </c>
      <c r="R109" s="183">
        <f>Q109*H109</f>
        <v>0</v>
      </c>
      <c r="S109" s="183">
        <v>0</v>
      </c>
      <c r="T109" s="184">
        <f>S109*H109</f>
        <v>0</v>
      </c>
      <c r="U109" s="35"/>
      <c r="V109" s="35"/>
      <c r="W109" s="35"/>
      <c r="X109" s="35"/>
      <c r="Y109" s="35"/>
      <c r="Z109" s="35"/>
      <c r="AA109" s="35"/>
      <c r="AB109" s="35"/>
      <c r="AC109" s="35"/>
      <c r="AD109" s="35"/>
      <c r="AE109" s="35"/>
      <c r="AR109" s="185" t="s">
        <v>149</v>
      </c>
      <c r="AT109" s="185" t="s">
        <v>144</v>
      </c>
      <c r="AU109" s="185" t="s">
        <v>82</v>
      </c>
      <c r="AY109" s="18" t="s">
        <v>142</v>
      </c>
      <c r="BE109" s="186">
        <f>IF(N109="základní",J109,0)</f>
        <v>0</v>
      </c>
      <c r="BF109" s="186">
        <f>IF(N109="snížená",J109,0)</f>
        <v>0</v>
      </c>
      <c r="BG109" s="186">
        <f>IF(N109="zákl. přenesená",J109,0)</f>
        <v>0</v>
      </c>
      <c r="BH109" s="186">
        <f>IF(N109="sníž. přenesená",J109,0)</f>
        <v>0</v>
      </c>
      <c r="BI109" s="186">
        <f>IF(N109="nulová",J109,0)</f>
        <v>0</v>
      </c>
      <c r="BJ109" s="18" t="s">
        <v>34</v>
      </c>
      <c r="BK109" s="186">
        <f>ROUND(I109*H109,2)</f>
        <v>0</v>
      </c>
      <c r="BL109" s="18" t="s">
        <v>149</v>
      </c>
      <c r="BM109" s="185" t="s">
        <v>858</v>
      </c>
    </row>
    <row r="110" spans="1:47" s="2" customFormat="1" ht="136.5">
      <c r="A110" s="35"/>
      <c r="B110" s="36"/>
      <c r="C110" s="37"/>
      <c r="D110" s="187" t="s">
        <v>151</v>
      </c>
      <c r="E110" s="37"/>
      <c r="F110" s="188" t="s">
        <v>184</v>
      </c>
      <c r="G110" s="37"/>
      <c r="H110" s="37"/>
      <c r="I110" s="189"/>
      <c r="J110" s="37"/>
      <c r="K110" s="37"/>
      <c r="L110" s="40"/>
      <c r="M110" s="190"/>
      <c r="N110" s="191"/>
      <c r="O110" s="65"/>
      <c r="P110" s="65"/>
      <c r="Q110" s="65"/>
      <c r="R110" s="65"/>
      <c r="S110" s="65"/>
      <c r="T110" s="66"/>
      <c r="U110" s="35"/>
      <c r="V110" s="35"/>
      <c r="W110" s="35"/>
      <c r="X110" s="35"/>
      <c r="Y110" s="35"/>
      <c r="Z110" s="35"/>
      <c r="AA110" s="35"/>
      <c r="AB110" s="35"/>
      <c r="AC110" s="35"/>
      <c r="AD110" s="35"/>
      <c r="AE110" s="35"/>
      <c r="AT110" s="18" t="s">
        <v>151</v>
      </c>
      <c r="AU110" s="18" t="s">
        <v>82</v>
      </c>
    </row>
    <row r="111" spans="1:65" s="2" customFormat="1" ht="37.9" customHeight="1">
      <c r="A111" s="35"/>
      <c r="B111" s="36"/>
      <c r="C111" s="174" t="s">
        <v>185</v>
      </c>
      <c r="D111" s="174" t="s">
        <v>144</v>
      </c>
      <c r="E111" s="175" t="s">
        <v>186</v>
      </c>
      <c r="F111" s="176" t="s">
        <v>187</v>
      </c>
      <c r="G111" s="177" t="s">
        <v>188</v>
      </c>
      <c r="H111" s="178">
        <v>26.028</v>
      </c>
      <c r="I111" s="179"/>
      <c r="J111" s="180">
        <f>ROUND(I111*H111,2)</f>
        <v>0</v>
      </c>
      <c r="K111" s="176" t="s">
        <v>148</v>
      </c>
      <c r="L111" s="40"/>
      <c r="M111" s="181" t="s">
        <v>19</v>
      </c>
      <c r="N111" s="182" t="s">
        <v>44</v>
      </c>
      <c r="O111" s="65"/>
      <c r="P111" s="183">
        <f>O111*H111</f>
        <v>0</v>
      </c>
      <c r="Q111" s="183">
        <v>0</v>
      </c>
      <c r="R111" s="183">
        <f>Q111*H111</f>
        <v>0</v>
      </c>
      <c r="S111" s="183">
        <v>0</v>
      </c>
      <c r="T111" s="184">
        <f>S111*H111</f>
        <v>0</v>
      </c>
      <c r="U111" s="35"/>
      <c r="V111" s="35"/>
      <c r="W111" s="35"/>
      <c r="X111" s="35"/>
      <c r="Y111" s="35"/>
      <c r="Z111" s="35"/>
      <c r="AA111" s="35"/>
      <c r="AB111" s="35"/>
      <c r="AC111" s="35"/>
      <c r="AD111" s="35"/>
      <c r="AE111" s="35"/>
      <c r="AR111" s="185" t="s">
        <v>149</v>
      </c>
      <c r="AT111" s="185" t="s">
        <v>144</v>
      </c>
      <c r="AU111" s="185" t="s">
        <v>82</v>
      </c>
      <c r="AY111" s="18" t="s">
        <v>142</v>
      </c>
      <c r="BE111" s="186">
        <f>IF(N111="základní",J111,0)</f>
        <v>0</v>
      </c>
      <c r="BF111" s="186">
        <f>IF(N111="snížená",J111,0)</f>
        <v>0</v>
      </c>
      <c r="BG111" s="186">
        <f>IF(N111="zákl. přenesená",J111,0)</f>
        <v>0</v>
      </c>
      <c r="BH111" s="186">
        <f>IF(N111="sníž. přenesená",J111,0)</f>
        <v>0</v>
      </c>
      <c r="BI111" s="186">
        <f>IF(N111="nulová",J111,0)</f>
        <v>0</v>
      </c>
      <c r="BJ111" s="18" t="s">
        <v>34</v>
      </c>
      <c r="BK111" s="186">
        <f>ROUND(I111*H111,2)</f>
        <v>0</v>
      </c>
      <c r="BL111" s="18" t="s">
        <v>149</v>
      </c>
      <c r="BM111" s="185" t="s">
        <v>859</v>
      </c>
    </row>
    <row r="112" spans="1:47" s="2" customFormat="1" ht="58.5">
      <c r="A112" s="35"/>
      <c r="B112" s="36"/>
      <c r="C112" s="37"/>
      <c r="D112" s="187" t="s">
        <v>151</v>
      </c>
      <c r="E112" s="37"/>
      <c r="F112" s="188" t="s">
        <v>190</v>
      </c>
      <c r="G112" s="37"/>
      <c r="H112" s="37"/>
      <c r="I112" s="189"/>
      <c r="J112" s="37"/>
      <c r="K112" s="37"/>
      <c r="L112" s="40"/>
      <c r="M112" s="190"/>
      <c r="N112" s="191"/>
      <c r="O112" s="65"/>
      <c r="P112" s="65"/>
      <c r="Q112" s="65"/>
      <c r="R112" s="65"/>
      <c r="S112" s="65"/>
      <c r="T112" s="66"/>
      <c r="U112" s="35"/>
      <c r="V112" s="35"/>
      <c r="W112" s="35"/>
      <c r="X112" s="35"/>
      <c r="Y112" s="35"/>
      <c r="Z112" s="35"/>
      <c r="AA112" s="35"/>
      <c r="AB112" s="35"/>
      <c r="AC112" s="35"/>
      <c r="AD112" s="35"/>
      <c r="AE112" s="35"/>
      <c r="AT112" s="18" t="s">
        <v>151</v>
      </c>
      <c r="AU112" s="18" t="s">
        <v>82</v>
      </c>
    </row>
    <row r="113" spans="2:51" s="14" customFormat="1" ht="11.25">
      <c r="B113" s="202"/>
      <c r="C113" s="203"/>
      <c r="D113" s="187" t="s">
        <v>158</v>
      </c>
      <c r="E113" s="204" t="s">
        <v>19</v>
      </c>
      <c r="F113" s="205" t="s">
        <v>860</v>
      </c>
      <c r="G113" s="203"/>
      <c r="H113" s="206">
        <v>26.028</v>
      </c>
      <c r="I113" s="207"/>
      <c r="J113" s="203"/>
      <c r="K113" s="203"/>
      <c r="L113" s="208"/>
      <c r="M113" s="209"/>
      <c r="N113" s="210"/>
      <c r="O113" s="210"/>
      <c r="P113" s="210"/>
      <c r="Q113" s="210"/>
      <c r="R113" s="210"/>
      <c r="S113" s="210"/>
      <c r="T113" s="211"/>
      <c r="AT113" s="212" t="s">
        <v>158</v>
      </c>
      <c r="AU113" s="212" t="s">
        <v>82</v>
      </c>
      <c r="AV113" s="14" t="s">
        <v>82</v>
      </c>
      <c r="AW113" s="14" t="s">
        <v>33</v>
      </c>
      <c r="AX113" s="14" t="s">
        <v>73</v>
      </c>
      <c r="AY113" s="212" t="s">
        <v>142</v>
      </c>
    </row>
    <row r="114" spans="2:51" s="15" customFormat="1" ht="11.25">
      <c r="B114" s="213"/>
      <c r="C114" s="214"/>
      <c r="D114" s="187" t="s">
        <v>158</v>
      </c>
      <c r="E114" s="215" t="s">
        <v>19</v>
      </c>
      <c r="F114" s="216" t="s">
        <v>161</v>
      </c>
      <c r="G114" s="214"/>
      <c r="H114" s="217">
        <v>26.028</v>
      </c>
      <c r="I114" s="218"/>
      <c r="J114" s="214"/>
      <c r="K114" s="214"/>
      <c r="L114" s="219"/>
      <c r="M114" s="220"/>
      <c r="N114" s="221"/>
      <c r="O114" s="221"/>
      <c r="P114" s="221"/>
      <c r="Q114" s="221"/>
      <c r="R114" s="221"/>
      <c r="S114" s="221"/>
      <c r="T114" s="222"/>
      <c r="AT114" s="223" t="s">
        <v>158</v>
      </c>
      <c r="AU114" s="223" t="s">
        <v>82</v>
      </c>
      <c r="AV114" s="15" t="s">
        <v>149</v>
      </c>
      <c r="AW114" s="15" t="s">
        <v>33</v>
      </c>
      <c r="AX114" s="15" t="s">
        <v>34</v>
      </c>
      <c r="AY114" s="223" t="s">
        <v>142</v>
      </c>
    </row>
    <row r="115" spans="1:65" s="2" customFormat="1" ht="37.9" customHeight="1">
      <c r="A115" s="35"/>
      <c r="B115" s="36"/>
      <c r="C115" s="174" t="s">
        <v>192</v>
      </c>
      <c r="D115" s="174" t="s">
        <v>144</v>
      </c>
      <c r="E115" s="175" t="s">
        <v>193</v>
      </c>
      <c r="F115" s="176" t="s">
        <v>194</v>
      </c>
      <c r="G115" s="177" t="s">
        <v>155</v>
      </c>
      <c r="H115" s="178">
        <v>13.699</v>
      </c>
      <c r="I115" s="179"/>
      <c r="J115" s="180">
        <f>ROUND(I115*H115,2)</f>
        <v>0</v>
      </c>
      <c r="K115" s="176" t="s">
        <v>148</v>
      </c>
      <c r="L115" s="40"/>
      <c r="M115" s="181" t="s">
        <v>19</v>
      </c>
      <c r="N115" s="182" t="s">
        <v>44</v>
      </c>
      <c r="O115" s="65"/>
      <c r="P115" s="183">
        <f>O115*H115</f>
        <v>0</v>
      </c>
      <c r="Q115" s="183">
        <v>0</v>
      </c>
      <c r="R115" s="183">
        <f>Q115*H115</f>
        <v>0</v>
      </c>
      <c r="S115" s="183">
        <v>0</v>
      </c>
      <c r="T115" s="184">
        <f>S115*H115</f>
        <v>0</v>
      </c>
      <c r="U115" s="35"/>
      <c r="V115" s="35"/>
      <c r="W115" s="35"/>
      <c r="X115" s="35"/>
      <c r="Y115" s="35"/>
      <c r="Z115" s="35"/>
      <c r="AA115" s="35"/>
      <c r="AB115" s="35"/>
      <c r="AC115" s="35"/>
      <c r="AD115" s="35"/>
      <c r="AE115" s="35"/>
      <c r="AR115" s="185" t="s">
        <v>149</v>
      </c>
      <c r="AT115" s="185" t="s">
        <v>144</v>
      </c>
      <c r="AU115" s="185" t="s">
        <v>82</v>
      </c>
      <c r="AY115" s="18" t="s">
        <v>142</v>
      </c>
      <c r="BE115" s="186">
        <f>IF(N115="základní",J115,0)</f>
        <v>0</v>
      </c>
      <c r="BF115" s="186">
        <f>IF(N115="snížená",J115,0)</f>
        <v>0</v>
      </c>
      <c r="BG115" s="186">
        <f>IF(N115="zákl. přenesená",J115,0)</f>
        <v>0</v>
      </c>
      <c r="BH115" s="186">
        <f>IF(N115="sníž. přenesená",J115,0)</f>
        <v>0</v>
      </c>
      <c r="BI115" s="186">
        <f>IF(N115="nulová",J115,0)</f>
        <v>0</v>
      </c>
      <c r="BJ115" s="18" t="s">
        <v>34</v>
      </c>
      <c r="BK115" s="186">
        <f>ROUND(I115*H115,2)</f>
        <v>0</v>
      </c>
      <c r="BL115" s="18" t="s">
        <v>149</v>
      </c>
      <c r="BM115" s="185" t="s">
        <v>861</v>
      </c>
    </row>
    <row r="116" spans="1:47" s="2" customFormat="1" ht="165.75">
      <c r="A116" s="35"/>
      <c r="B116" s="36"/>
      <c r="C116" s="37"/>
      <c r="D116" s="187" t="s">
        <v>151</v>
      </c>
      <c r="E116" s="37"/>
      <c r="F116" s="188" t="s">
        <v>196</v>
      </c>
      <c r="G116" s="37"/>
      <c r="H116" s="37"/>
      <c r="I116" s="189"/>
      <c r="J116" s="37"/>
      <c r="K116" s="37"/>
      <c r="L116" s="40"/>
      <c r="M116" s="190"/>
      <c r="N116" s="191"/>
      <c r="O116" s="65"/>
      <c r="P116" s="65"/>
      <c r="Q116" s="65"/>
      <c r="R116" s="65"/>
      <c r="S116" s="65"/>
      <c r="T116" s="66"/>
      <c r="U116" s="35"/>
      <c r="V116" s="35"/>
      <c r="W116" s="35"/>
      <c r="X116" s="35"/>
      <c r="Y116" s="35"/>
      <c r="Z116" s="35"/>
      <c r="AA116" s="35"/>
      <c r="AB116" s="35"/>
      <c r="AC116" s="35"/>
      <c r="AD116" s="35"/>
      <c r="AE116" s="35"/>
      <c r="AT116" s="18" t="s">
        <v>151</v>
      </c>
      <c r="AU116" s="18" t="s">
        <v>82</v>
      </c>
    </row>
    <row r="117" spans="2:63" s="12" customFormat="1" ht="22.9" customHeight="1">
      <c r="B117" s="158"/>
      <c r="C117" s="159"/>
      <c r="D117" s="160" t="s">
        <v>72</v>
      </c>
      <c r="E117" s="172" t="s">
        <v>82</v>
      </c>
      <c r="F117" s="172" t="s">
        <v>234</v>
      </c>
      <c r="G117" s="159"/>
      <c r="H117" s="159"/>
      <c r="I117" s="162"/>
      <c r="J117" s="173">
        <f>BK117</f>
        <v>0</v>
      </c>
      <c r="K117" s="159"/>
      <c r="L117" s="164"/>
      <c r="M117" s="165"/>
      <c r="N117" s="166"/>
      <c r="O117" s="166"/>
      <c r="P117" s="167">
        <f>SUM(P118:P125)</f>
        <v>0</v>
      </c>
      <c r="Q117" s="166"/>
      <c r="R117" s="167">
        <f>SUM(R118:R125)</f>
        <v>2.2542740000000006</v>
      </c>
      <c r="S117" s="166"/>
      <c r="T117" s="168">
        <f>SUM(T118:T125)</f>
        <v>0</v>
      </c>
      <c r="AR117" s="169" t="s">
        <v>34</v>
      </c>
      <c r="AT117" s="170" t="s">
        <v>72</v>
      </c>
      <c r="AU117" s="170" t="s">
        <v>34</v>
      </c>
      <c r="AY117" s="169" t="s">
        <v>142</v>
      </c>
      <c r="BK117" s="171">
        <f>SUM(BK118:BK125)</f>
        <v>0</v>
      </c>
    </row>
    <row r="118" spans="1:65" s="2" customFormat="1" ht="62.65" customHeight="1">
      <c r="A118" s="35"/>
      <c r="B118" s="36"/>
      <c r="C118" s="174" t="s">
        <v>197</v>
      </c>
      <c r="D118" s="174" t="s">
        <v>144</v>
      </c>
      <c r="E118" s="175" t="s">
        <v>235</v>
      </c>
      <c r="F118" s="176" t="s">
        <v>236</v>
      </c>
      <c r="G118" s="177" t="s">
        <v>237</v>
      </c>
      <c r="H118" s="178">
        <v>11</v>
      </c>
      <c r="I118" s="179"/>
      <c r="J118" s="180">
        <f>ROUND(I118*H118,2)</f>
        <v>0</v>
      </c>
      <c r="K118" s="176" t="s">
        <v>148</v>
      </c>
      <c r="L118" s="40"/>
      <c r="M118" s="181" t="s">
        <v>19</v>
      </c>
      <c r="N118" s="182" t="s">
        <v>44</v>
      </c>
      <c r="O118" s="65"/>
      <c r="P118" s="183">
        <f>O118*H118</f>
        <v>0</v>
      </c>
      <c r="Q118" s="183">
        <v>0.2044</v>
      </c>
      <c r="R118" s="183">
        <f>Q118*H118</f>
        <v>2.2484</v>
      </c>
      <c r="S118" s="183">
        <v>0</v>
      </c>
      <c r="T118" s="184">
        <f>S118*H118</f>
        <v>0</v>
      </c>
      <c r="U118" s="35"/>
      <c r="V118" s="35"/>
      <c r="W118" s="35"/>
      <c r="X118" s="35"/>
      <c r="Y118" s="35"/>
      <c r="Z118" s="35"/>
      <c r="AA118" s="35"/>
      <c r="AB118" s="35"/>
      <c r="AC118" s="35"/>
      <c r="AD118" s="35"/>
      <c r="AE118" s="35"/>
      <c r="AR118" s="185" t="s">
        <v>149</v>
      </c>
      <c r="AT118" s="185" t="s">
        <v>144</v>
      </c>
      <c r="AU118" s="185" t="s">
        <v>82</v>
      </c>
      <c r="AY118" s="18" t="s">
        <v>142</v>
      </c>
      <c r="BE118" s="186">
        <f>IF(N118="základní",J118,0)</f>
        <v>0</v>
      </c>
      <c r="BF118" s="186">
        <f>IF(N118="snížená",J118,0)</f>
        <v>0</v>
      </c>
      <c r="BG118" s="186">
        <f>IF(N118="zákl. přenesená",J118,0)</f>
        <v>0</v>
      </c>
      <c r="BH118" s="186">
        <f>IF(N118="sníž. přenesená",J118,0)</f>
        <v>0</v>
      </c>
      <c r="BI118" s="186">
        <f>IF(N118="nulová",J118,0)</f>
        <v>0</v>
      </c>
      <c r="BJ118" s="18" t="s">
        <v>34</v>
      </c>
      <c r="BK118" s="186">
        <f>ROUND(I118*H118,2)</f>
        <v>0</v>
      </c>
      <c r="BL118" s="18" t="s">
        <v>149</v>
      </c>
      <c r="BM118" s="185" t="s">
        <v>862</v>
      </c>
    </row>
    <row r="119" spans="1:47" s="2" customFormat="1" ht="126.75">
      <c r="A119" s="35"/>
      <c r="B119" s="36"/>
      <c r="C119" s="37"/>
      <c r="D119" s="187" t="s">
        <v>151</v>
      </c>
      <c r="E119" s="37"/>
      <c r="F119" s="188" t="s">
        <v>239</v>
      </c>
      <c r="G119" s="37"/>
      <c r="H119" s="37"/>
      <c r="I119" s="189"/>
      <c r="J119" s="37"/>
      <c r="K119" s="37"/>
      <c r="L119" s="40"/>
      <c r="M119" s="190"/>
      <c r="N119" s="191"/>
      <c r="O119" s="65"/>
      <c r="P119" s="65"/>
      <c r="Q119" s="65"/>
      <c r="R119" s="65"/>
      <c r="S119" s="65"/>
      <c r="T119" s="66"/>
      <c r="U119" s="35"/>
      <c r="V119" s="35"/>
      <c r="W119" s="35"/>
      <c r="X119" s="35"/>
      <c r="Y119" s="35"/>
      <c r="Z119" s="35"/>
      <c r="AA119" s="35"/>
      <c r="AB119" s="35"/>
      <c r="AC119" s="35"/>
      <c r="AD119" s="35"/>
      <c r="AE119" s="35"/>
      <c r="AT119" s="18" t="s">
        <v>151</v>
      </c>
      <c r="AU119" s="18" t="s">
        <v>82</v>
      </c>
    </row>
    <row r="120" spans="1:65" s="2" customFormat="1" ht="37.9" customHeight="1">
      <c r="A120" s="35"/>
      <c r="B120" s="36"/>
      <c r="C120" s="174" t="s">
        <v>206</v>
      </c>
      <c r="D120" s="174" t="s">
        <v>144</v>
      </c>
      <c r="E120" s="175" t="s">
        <v>241</v>
      </c>
      <c r="F120" s="176" t="s">
        <v>242</v>
      </c>
      <c r="G120" s="177" t="s">
        <v>147</v>
      </c>
      <c r="H120" s="178">
        <v>13.2</v>
      </c>
      <c r="I120" s="179"/>
      <c r="J120" s="180">
        <f>ROUND(I120*H120,2)</f>
        <v>0</v>
      </c>
      <c r="K120" s="176" t="s">
        <v>148</v>
      </c>
      <c r="L120" s="40"/>
      <c r="M120" s="181" t="s">
        <v>19</v>
      </c>
      <c r="N120" s="182" t="s">
        <v>44</v>
      </c>
      <c r="O120" s="65"/>
      <c r="P120" s="183">
        <f>O120*H120</f>
        <v>0</v>
      </c>
      <c r="Q120" s="183">
        <v>0.0001</v>
      </c>
      <c r="R120" s="183">
        <f>Q120*H120</f>
        <v>0.00132</v>
      </c>
      <c r="S120" s="183">
        <v>0</v>
      </c>
      <c r="T120" s="184">
        <f>S120*H120</f>
        <v>0</v>
      </c>
      <c r="U120" s="35"/>
      <c r="V120" s="35"/>
      <c r="W120" s="35"/>
      <c r="X120" s="35"/>
      <c r="Y120" s="35"/>
      <c r="Z120" s="35"/>
      <c r="AA120" s="35"/>
      <c r="AB120" s="35"/>
      <c r="AC120" s="35"/>
      <c r="AD120" s="35"/>
      <c r="AE120" s="35"/>
      <c r="AR120" s="185" t="s">
        <v>149</v>
      </c>
      <c r="AT120" s="185" t="s">
        <v>144</v>
      </c>
      <c r="AU120" s="185" t="s">
        <v>82</v>
      </c>
      <c r="AY120" s="18" t="s">
        <v>142</v>
      </c>
      <c r="BE120" s="186">
        <f>IF(N120="základní",J120,0)</f>
        <v>0</v>
      </c>
      <c r="BF120" s="186">
        <f>IF(N120="snížená",J120,0)</f>
        <v>0</v>
      </c>
      <c r="BG120" s="186">
        <f>IF(N120="zákl. přenesená",J120,0)</f>
        <v>0</v>
      </c>
      <c r="BH120" s="186">
        <f>IF(N120="sníž. přenesená",J120,0)</f>
        <v>0</v>
      </c>
      <c r="BI120" s="186">
        <f>IF(N120="nulová",J120,0)</f>
        <v>0</v>
      </c>
      <c r="BJ120" s="18" t="s">
        <v>34</v>
      </c>
      <c r="BK120" s="186">
        <f>ROUND(I120*H120,2)</f>
        <v>0</v>
      </c>
      <c r="BL120" s="18" t="s">
        <v>149</v>
      </c>
      <c r="BM120" s="185" t="s">
        <v>863</v>
      </c>
    </row>
    <row r="121" spans="1:47" s="2" customFormat="1" ht="97.5">
      <c r="A121" s="35"/>
      <c r="B121" s="36"/>
      <c r="C121" s="37"/>
      <c r="D121" s="187" t="s">
        <v>151</v>
      </c>
      <c r="E121" s="37"/>
      <c r="F121" s="188" t="s">
        <v>244</v>
      </c>
      <c r="G121" s="37"/>
      <c r="H121" s="37"/>
      <c r="I121" s="189"/>
      <c r="J121" s="37"/>
      <c r="K121" s="37"/>
      <c r="L121" s="40"/>
      <c r="M121" s="190"/>
      <c r="N121" s="191"/>
      <c r="O121" s="65"/>
      <c r="P121" s="65"/>
      <c r="Q121" s="65"/>
      <c r="R121" s="65"/>
      <c r="S121" s="65"/>
      <c r="T121" s="66"/>
      <c r="U121" s="35"/>
      <c r="V121" s="35"/>
      <c r="W121" s="35"/>
      <c r="X121" s="35"/>
      <c r="Y121" s="35"/>
      <c r="Z121" s="35"/>
      <c r="AA121" s="35"/>
      <c r="AB121" s="35"/>
      <c r="AC121" s="35"/>
      <c r="AD121" s="35"/>
      <c r="AE121" s="35"/>
      <c r="AT121" s="18" t="s">
        <v>151</v>
      </c>
      <c r="AU121" s="18" t="s">
        <v>82</v>
      </c>
    </row>
    <row r="122" spans="2:51" s="14" customFormat="1" ht="11.25">
      <c r="B122" s="202"/>
      <c r="C122" s="203"/>
      <c r="D122" s="187" t="s">
        <v>158</v>
      </c>
      <c r="E122" s="204" t="s">
        <v>19</v>
      </c>
      <c r="F122" s="205" t="s">
        <v>864</v>
      </c>
      <c r="G122" s="203"/>
      <c r="H122" s="206">
        <v>13.2</v>
      </c>
      <c r="I122" s="207"/>
      <c r="J122" s="203"/>
      <c r="K122" s="203"/>
      <c r="L122" s="208"/>
      <c r="M122" s="209"/>
      <c r="N122" s="210"/>
      <c r="O122" s="210"/>
      <c r="P122" s="210"/>
      <c r="Q122" s="210"/>
      <c r="R122" s="210"/>
      <c r="S122" s="210"/>
      <c r="T122" s="211"/>
      <c r="AT122" s="212" t="s">
        <v>158</v>
      </c>
      <c r="AU122" s="212" t="s">
        <v>82</v>
      </c>
      <c r="AV122" s="14" t="s">
        <v>82</v>
      </c>
      <c r="AW122" s="14" t="s">
        <v>33</v>
      </c>
      <c r="AX122" s="14" t="s">
        <v>73</v>
      </c>
      <c r="AY122" s="212" t="s">
        <v>142</v>
      </c>
    </row>
    <row r="123" spans="2:51" s="15" customFormat="1" ht="11.25">
      <c r="B123" s="213"/>
      <c r="C123" s="214"/>
      <c r="D123" s="187" t="s">
        <v>158</v>
      </c>
      <c r="E123" s="215" t="s">
        <v>19</v>
      </c>
      <c r="F123" s="216" t="s">
        <v>161</v>
      </c>
      <c r="G123" s="214"/>
      <c r="H123" s="217">
        <v>13.2</v>
      </c>
      <c r="I123" s="218"/>
      <c r="J123" s="214"/>
      <c r="K123" s="214"/>
      <c r="L123" s="219"/>
      <c r="M123" s="220"/>
      <c r="N123" s="221"/>
      <c r="O123" s="221"/>
      <c r="P123" s="221"/>
      <c r="Q123" s="221"/>
      <c r="R123" s="221"/>
      <c r="S123" s="221"/>
      <c r="T123" s="222"/>
      <c r="AT123" s="223" t="s">
        <v>158</v>
      </c>
      <c r="AU123" s="223" t="s">
        <v>82</v>
      </c>
      <c r="AV123" s="15" t="s">
        <v>149</v>
      </c>
      <c r="AW123" s="15" t="s">
        <v>33</v>
      </c>
      <c r="AX123" s="15" t="s">
        <v>34</v>
      </c>
      <c r="AY123" s="223" t="s">
        <v>142</v>
      </c>
    </row>
    <row r="124" spans="1:65" s="2" customFormat="1" ht="24.2" customHeight="1">
      <c r="A124" s="35"/>
      <c r="B124" s="36"/>
      <c r="C124" s="224" t="s">
        <v>211</v>
      </c>
      <c r="D124" s="224" t="s">
        <v>223</v>
      </c>
      <c r="E124" s="225" t="s">
        <v>247</v>
      </c>
      <c r="F124" s="226" t="s">
        <v>248</v>
      </c>
      <c r="G124" s="227" t="s">
        <v>147</v>
      </c>
      <c r="H124" s="228">
        <v>15.18</v>
      </c>
      <c r="I124" s="229"/>
      <c r="J124" s="230">
        <f>ROUND(I124*H124,2)</f>
        <v>0</v>
      </c>
      <c r="K124" s="226" t="s">
        <v>148</v>
      </c>
      <c r="L124" s="231"/>
      <c r="M124" s="232" t="s">
        <v>19</v>
      </c>
      <c r="N124" s="233" t="s">
        <v>44</v>
      </c>
      <c r="O124" s="65"/>
      <c r="P124" s="183">
        <f>O124*H124</f>
        <v>0</v>
      </c>
      <c r="Q124" s="183">
        <v>0.0003</v>
      </c>
      <c r="R124" s="183">
        <f>Q124*H124</f>
        <v>0.004554</v>
      </c>
      <c r="S124" s="183">
        <v>0</v>
      </c>
      <c r="T124" s="184">
        <f>S124*H124</f>
        <v>0</v>
      </c>
      <c r="U124" s="35"/>
      <c r="V124" s="35"/>
      <c r="W124" s="35"/>
      <c r="X124" s="35"/>
      <c r="Y124" s="35"/>
      <c r="Z124" s="35"/>
      <c r="AA124" s="35"/>
      <c r="AB124" s="35"/>
      <c r="AC124" s="35"/>
      <c r="AD124" s="35"/>
      <c r="AE124" s="35"/>
      <c r="AR124" s="185" t="s">
        <v>192</v>
      </c>
      <c r="AT124" s="185" t="s">
        <v>223</v>
      </c>
      <c r="AU124" s="185" t="s">
        <v>82</v>
      </c>
      <c r="AY124" s="18" t="s">
        <v>142</v>
      </c>
      <c r="BE124" s="186">
        <f>IF(N124="základní",J124,0)</f>
        <v>0</v>
      </c>
      <c r="BF124" s="186">
        <f>IF(N124="snížená",J124,0)</f>
        <v>0</v>
      </c>
      <c r="BG124" s="186">
        <f>IF(N124="zákl. přenesená",J124,0)</f>
        <v>0</v>
      </c>
      <c r="BH124" s="186">
        <f>IF(N124="sníž. přenesená",J124,0)</f>
        <v>0</v>
      </c>
      <c r="BI124" s="186">
        <f>IF(N124="nulová",J124,0)</f>
        <v>0</v>
      </c>
      <c r="BJ124" s="18" t="s">
        <v>34</v>
      </c>
      <c r="BK124" s="186">
        <f>ROUND(I124*H124,2)</f>
        <v>0</v>
      </c>
      <c r="BL124" s="18" t="s">
        <v>149</v>
      </c>
      <c r="BM124" s="185" t="s">
        <v>865</v>
      </c>
    </row>
    <row r="125" spans="2:51" s="14" customFormat="1" ht="11.25">
      <c r="B125" s="202"/>
      <c r="C125" s="203"/>
      <c r="D125" s="187" t="s">
        <v>158</v>
      </c>
      <c r="E125" s="203"/>
      <c r="F125" s="205" t="s">
        <v>866</v>
      </c>
      <c r="G125" s="203"/>
      <c r="H125" s="206">
        <v>15.18</v>
      </c>
      <c r="I125" s="207"/>
      <c r="J125" s="203"/>
      <c r="K125" s="203"/>
      <c r="L125" s="208"/>
      <c r="M125" s="209"/>
      <c r="N125" s="210"/>
      <c r="O125" s="210"/>
      <c r="P125" s="210"/>
      <c r="Q125" s="210"/>
      <c r="R125" s="210"/>
      <c r="S125" s="210"/>
      <c r="T125" s="211"/>
      <c r="AT125" s="212" t="s">
        <v>158</v>
      </c>
      <c r="AU125" s="212" t="s">
        <v>82</v>
      </c>
      <c r="AV125" s="14" t="s">
        <v>82</v>
      </c>
      <c r="AW125" s="14" t="s">
        <v>4</v>
      </c>
      <c r="AX125" s="14" t="s">
        <v>34</v>
      </c>
      <c r="AY125" s="212" t="s">
        <v>142</v>
      </c>
    </row>
    <row r="126" spans="2:63" s="12" customFormat="1" ht="22.9" customHeight="1">
      <c r="B126" s="158"/>
      <c r="C126" s="159"/>
      <c r="D126" s="160" t="s">
        <v>72</v>
      </c>
      <c r="E126" s="172" t="s">
        <v>175</v>
      </c>
      <c r="F126" s="172" t="s">
        <v>251</v>
      </c>
      <c r="G126" s="159"/>
      <c r="H126" s="159"/>
      <c r="I126" s="162"/>
      <c r="J126" s="173">
        <f>BK126</f>
        <v>0</v>
      </c>
      <c r="K126" s="159"/>
      <c r="L126" s="164"/>
      <c r="M126" s="165"/>
      <c r="N126" s="166"/>
      <c r="O126" s="166"/>
      <c r="P126" s="167">
        <f>SUM(P127:P140)</f>
        <v>0</v>
      </c>
      <c r="Q126" s="166"/>
      <c r="R126" s="167">
        <f>SUM(R127:R140)</f>
        <v>0</v>
      </c>
      <c r="S126" s="166"/>
      <c r="T126" s="168">
        <f>SUM(T127:T140)</f>
        <v>0</v>
      </c>
      <c r="AR126" s="169" t="s">
        <v>34</v>
      </c>
      <c r="AT126" s="170" t="s">
        <v>72</v>
      </c>
      <c r="AU126" s="170" t="s">
        <v>34</v>
      </c>
      <c r="AY126" s="169" t="s">
        <v>142</v>
      </c>
      <c r="BK126" s="171">
        <f>SUM(BK127:BK140)</f>
        <v>0</v>
      </c>
    </row>
    <row r="127" spans="1:65" s="2" customFormat="1" ht="24.2" customHeight="1">
      <c r="A127" s="35"/>
      <c r="B127" s="36"/>
      <c r="C127" s="174" t="s">
        <v>216</v>
      </c>
      <c r="D127" s="174" t="s">
        <v>144</v>
      </c>
      <c r="E127" s="175" t="s">
        <v>253</v>
      </c>
      <c r="F127" s="176" t="s">
        <v>254</v>
      </c>
      <c r="G127" s="177" t="s">
        <v>147</v>
      </c>
      <c r="H127" s="178">
        <v>29</v>
      </c>
      <c r="I127" s="179"/>
      <c r="J127" s="180">
        <f>ROUND(I127*H127,2)</f>
        <v>0</v>
      </c>
      <c r="K127" s="176" t="s">
        <v>148</v>
      </c>
      <c r="L127" s="40"/>
      <c r="M127" s="181" t="s">
        <v>19</v>
      </c>
      <c r="N127" s="182" t="s">
        <v>44</v>
      </c>
      <c r="O127" s="65"/>
      <c r="P127" s="183">
        <f>O127*H127</f>
        <v>0</v>
      </c>
      <c r="Q127" s="183">
        <v>0</v>
      </c>
      <c r="R127" s="183">
        <f>Q127*H127</f>
        <v>0</v>
      </c>
      <c r="S127" s="183">
        <v>0</v>
      </c>
      <c r="T127" s="184">
        <f>S127*H127</f>
        <v>0</v>
      </c>
      <c r="U127" s="35"/>
      <c r="V127" s="35"/>
      <c r="W127" s="35"/>
      <c r="X127" s="35"/>
      <c r="Y127" s="35"/>
      <c r="Z127" s="35"/>
      <c r="AA127" s="35"/>
      <c r="AB127" s="35"/>
      <c r="AC127" s="35"/>
      <c r="AD127" s="35"/>
      <c r="AE127" s="35"/>
      <c r="AR127" s="185" t="s">
        <v>149</v>
      </c>
      <c r="AT127" s="185" t="s">
        <v>144</v>
      </c>
      <c r="AU127" s="185" t="s">
        <v>82</v>
      </c>
      <c r="AY127" s="18" t="s">
        <v>142</v>
      </c>
      <c r="BE127" s="186">
        <f>IF(N127="základní",J127,0)</f>
        <v>0</v>
      </c>
      <c r="BF127" s="186">
        <f>IF(N127="snížená",J127,0)</f>
        <v>0</v>
      </c>
      <c r="BG127" s="186">
        <f>IF(N127="zákl. přenesená",J127,0)</f>
        <v>0</v>
      </c>
      <c r="BH127" s="186">
        <f>IF(N127="sníž. přenesená",J127,0)</f>
        <v>0</v>
      </c>
      <c r="BI127" s="186">
        <f>IF(N127="nulová",J127,0)</f>
        <v>0</v>
      </c>
      <c r="BJ127" s="18" t="s">
        <v>34</v>
      </c>
      <c r="BK127" s="186">
        <f>ROUND(I127*H127,2)</f>
        <v>0</v>
      </c>
      <c r="BL127" s="18" t="s">
        <v>149</v>
      </c>
      <c r="BM127" s="185" t="s">
        <v>867</v>
      </c>
    </row>
    <row r="128" spans="2:51" s="13" customFormat="1" ht="11.25">
      <c r="B128" s="192"/>
      <c r="C128" s="193"/>
      <c r="D128" s="187" t="s">
        <v>158</v>
      </c>
      <c r="E128" s="194" t="s">
        <v>19</v>
      </c>
      <c r="F128" s="195" t="s">
        <v>256</v>
      </c>
      <c r="G128" s="193"/>
      <c r="H128" s="194" t="s">
        <v>19</v>
      </c>
      <c r="I128" s="196"/>
      <c r="J128" s="193"/>
      <c r="K128" s="193"/>
      <c r="L128" s="197"/>
      <c r="M128" s="198"/>
      <c r="N128" s="199"/>
      <c r="O128" s="199"/>
      <c r="P128" s="199"/>
      <c r="Q128" s="199"/>
      <c r="R128" s="199"/>
      <c r="S128" s="199"/>
      <c r="T128" s="200"/>
      <c r="AT128" s="201" t="s">
        <v>158</v>
      </c>
      <c r="AU128" s="201" t="s">
        <v>82</v>
      </c>
      <c r="AV128" s="13" t="s">
        <v>34</v>
      </c>
      <c r="AW128" s="13" t="s">
        <v>33</v>
      </c>
      <c r="AX128" s="13" t="s">
        <v>73</v>
      </c>
      <c r="AY128" s="201" t="s">
        <v>142</v>
      </c>
    </row>
    <row r="129" spans="2:51" s="14" customFormat="1" ht="11.25">
      <c r="B129" s="202"/>
      <c r="C129" s="203"/>
      <c r="D129" s="187" t="s">
        <v>158</v>
      </c>
      <c r="E129" s="204" t="s">
        <v>19</v>
      </c>
      <c r="F129" s="205" t="s">
        <v>868</v>
      </c>
      <c r="G129" s="203"/>
      <c r="H129" s="206">
        <v>29</v>
      </c>
      <c r="I129" s="207"/>
      <c r="J129" s="203"/>
      <c r="K129" s="203"/>
      <c r="L129" s="208"/>
      <c r="M129" s="209"/>
      <c r="N129" s="210"/>
      <c r="O129" s="210"/>
      <c r="P129" s="210"/>
      <c r="Q129" s="210"/>
      <c r="R129" s="210"/>
      <c r="S129" s="210"/>
      <c r="T129" s="211"/>
      <c r="AT129" s="212" t="s">
        <v>158</v>
      </c>
      <c r="AU129" s="212" t="s">
        <v>82</v>
      </c>
      <c r="AV129" s="14" t="s">
        <v>82</v>
      </c>
      <c r="AW129" s="14" t="s">
        <v>33</v>
      </c>
      <c r="AX129" s="14" t="s">
        <v>73</v>
      </c>
      <c r="AY129" s="212" t="s">
        <v>142</v>
      </c>
    </row>
    <row r="130" spans="2:51" s="15" customFormat="1" ht="11.25">
      <c r="B130" s="213"/>
      <c r="C130" s="214"/>
      <c r="D130" s="187" t="s">
        <v>158</v>
      </c>
      <c r="E130" s="215" t="s">
        <v>19</v>
      </c>
      <c r="F130" s="216" t="s">
        <v>161</v>
      </c>
      <c r="G130" s="214"/>
      <c r="H130" s="217">
        <v>29</v>
      </c>
      <c r="I130" s="218"/>
      <c r="J130" s="214"/>
      <c r="K130" s="214"/>
      <c r="L130" s="219"/>
      <c r="M130" s="220"/>
      <c r="N130" s="221"/>
      <c r="O130" s="221"/>
      <c r="P130" s="221"/>
      <c r="Q130" s="221"/>
      <c r="R130" s="221"/>
      <c r="S130" s="221"/>
      <c r="T130" s="222"/>
      <c r="AT130" s="223" t="s">
        <v>158</v>
      </c>
      <c r="AU130" s="223" t="s">
        <v>82</v>
      </c>
      <c r="AV130" s="15" t="s">
        <v>149</v>
      </c>
      <c r="AW130" s="15" t="s">
        <v>33</v>
      </c>
      <c r="AX130" s="15" t="s">
        <v>34</v>
      </c>
      <c r="AY130" s="223" t="s">
        <v>142</v>
      </c>
    </row>
    <row r="131" spans="1:65" s="2" customFormat="1" ht="24.2" customHeight="1">
      <c r="A131" s="35"/>
      <c r="B131" s="36"/>
      <c r="C131" s="174" t="s">
        <v>222</v>
      </c>
      <c r="D131" s="174" t="s">
        <v>144</v>
      </c>
      <c r="E131" s="175" t="s">
        <v>259</v>
      </c>
      <c r="F131" s="176" t="s">
        <v>260</v>
      </c>
      <c r="G131" s="177" t="s">
        <v>147</v>
      </c>
      <c r="H131" s="178">
        <v>29</v>
      </c>
      <c r="I131" s="179"/>
      <c r="J131" s="180">
        <f>ROUND(I131*H131,2)</f>
        <v>0</v>
      </c>
      <c r="K131" s="176" t="s">
        <v>148</v>
      </c>
      <c r="L131" s="40"/>
      <c r="M131" s="181" t="s">
        <v>19</v>
      </c>
      <c r="N131" s="182" t="s">
        <v>44</v>
      </c>
      <c r="O131" s="65"/>
      <c r="P131" s="183">
        <f>O131*H131</f>
        <v>0</v>
      </c>
      <c r="Q131" s="183">
        <v>0</v>
      </c>
      <c r="R131" s="183">
        <f>Q131*H131</f>
        <v>0</v>
      </c>
      <c r="S131" s="183">
        <v>0</v>
      </c>
      <c r="T131" s="184">
        <f>S131*H131</f>
        <v>0</v>
      </c>
      <c r="U131" s="35"/>
      <c r="V131" s="35"/>
      <c r="W131" s="35"/>
      <c r="X131" s="35"/>
      <c r="Y131" s="35"/>
      <c r="Z131" s="35"/>
      <c r="AA131" s="35"/>
      <c r="AB131" s="35"/>
      <c r="AC131" s="35"/>
      <c r="AD131" s="35"/>
      <c r="AE131" s="35"/>
      <c r="AR131" s="185" t="s">
        <v>149</v>
      </c>
      <c r="AT131" s="185" t="s">
        <v>144</v>
      </c>
      <c r="AU131" s="185" t="s">
        <v>82</v>
      </c>
      <c r="AY131" s="18" t="s">
        <v>142</v>
      </c>
      <c r="BE131" s="186">
        <f>IF(N131="základní",J131,0)</f>
        <v>0</v>
      </c>
      <c r="BF131" s="186">
        <f>IF(N131="snížená",J131,0)</f>
        <v>0</v>
      </c>
      <c r="BG131" s="186">
        <f>IF(N131="zákl. přenesená",J131,0)</f>
        <v>0</v>
      </c>
      <c r="BH131" s="186">
        <f>IF(N131="sníž. přenesená",J131,0)</f>
        <v>0</v>
      </c>
      <c r="BI131" s="186">
        <f>IF(N131="nulová",J131,0)</f>
        <v>0</v>
      </c>
      <c r="BJ131" s="18" t="s">
        <v>34</v>
      </c>
      <c r="BK131" s="186">
        <f>ROUND(I131*H131,2)</f>
        <v>0</v>
      </c>
      <c r="BL131" s="18" t="s">
        <v>149</v>
      </c>
      <c r="BM131" s="185" t="s">
        <v>869</v>
      </c>
    </row>
    <row r="132" spans="2:51" s="13" customFormat="1" ht="11.25">
      <c r="B132" s="192"/>
      <c r="C132" s="193"/>
      <c r="D132" s="187" t="s">
        <v>158</v>
      </c>
      <c r="E132" s="194" t="s">
        <v>19</v>
      </c>
      <c r="F132" s="195" t="s">
        <v>262</v>
      </c>
      <c r="G132" s="193"/>
      <c r="H132" s="194" t="s">
        <v>19</v>
      </c>
      <c r="I132" s="196"/>
      <c r="J132" s="193"/>
      <c r="K132" s="193"/>
      <c r="L132" s="197"/>
      <c r="M132" s="198"/>
      <c r="N132" s="199"/>
      <c r="O132" s="199"/>
      <c r="P132" s="199"/>
      <c r="Q132" s="199"/>
      <c r="R132" s="199"/>
      <c r="S132" s="199"/>
      <c r="T132" s="200"/>
      <c r="AT132" s="201" t="s">
        <v>158</v>
      </c>
      <c r="AU132" s="201" t="s">
        <v>82</v>
      </c>
      <c r="AV132" s="13" t="s">
        <v>34</v>
      </c>
      <c r="AW132" s="13" t="s">
        <v>33</v>
      </c>
      <c r="AX132" s="13" t="s">
        <v>73</v>
      </c>
      <c r="AY132" s="201" t="s">
        <v>142</v>
      </c>
    </row>
    <row r="133" spans="2:51" s="14" customFormat="1" ht="11.25">
      <c r="B133" s="202"/>
      <c r="C133" s="203"/>
      <c r="D133" s="187" t="s">
        <v>158</v>
      </c>
      <c r="E133" s="204" t="s">
        <v>19</v>
      </c>
      <c r="F133" s="205" t="s">
        <v>868</v>
      </c>
      <c r="G133" s="203"/>
      <c r="H133" s="206">
        <v>29</v>
      </c>
      <c r="I133" s="207"/>
      <c r="J133" s="203"/>
      <c r="K133" s="203"/>
      <c r="L133" s="208"/>
      <c r="M133" s="209"/>
      <c r="N133" s="210"/>
      <c r="O133" s="210"/>
      <c r="P133" s="210"/>
      <c r="Q133" s="210"/>
      <c r="R133" s="210"/>
      <c r="S133" s="210"/>
      <c r="T133" s="211"/>
      <c r="AT133" s="212" t="s">
        <v>158</v>
      </c>
      <c r="AU133" s="212" t="s">
        <v>82</v>
      </c>
      <c r="AV133" s="14" t="s">
        <v>82</v>
      </c>
      <c r="AW133" s="14" t="s">
        <v>33</v>
      </c>
      <c r="AX133" s="14" t="s">
        <v>73</v>
      </c>
      <c r="AY133" s="212" t="s">
        <v>142</v>
      </c>
    </row>
    <row r="134" spans="2:51" s="15" customFormat="1" ht="11.25">
      <c r="B134" s="213"/>
      <c r="C134" s="214"/>
      <c r="D134" s="187" t="s">
        <v>158</v>
      </c>
      <c r="E134" s="215" t="s">
        <v>19</v>
      </c>
      <c r="F134" s="216" t="s">
        <v>161</v>
      </c>
      <c r="G134" s="214"/>
      <c r="H134" s="217">
        <v>29</v>
      </c>
      <c r="I134" s="218"/>
      <c r="J134" s="214"/>
      <c r="K134" s="214"/>
      <c r="L134" s="219"/>
      <c r="M134" s="220"/>
      <c r="N134" s="221"/>
      <c r="O134" s="221"/>
      <c r="P134" s="221"/>
      <c r="Q134" s="221"/>
      <c r="R134" s="221"/>
      <c r="S134" s="221"/>
      <c r="T134" s="222"/>
      <c r="AT134" s="223" t="s">
        <v>158</v>
      </c>
      <c r="AU134" s="223" t="s">
        <v>82</v>
      </c>
      <c r="AV134" s="15" t="s">
        <v>149</v>
      </c>
      <c r="AW134" s="15" t="s">
        <v>33</v>
      </c>
      <c r="AX134" s="15" t="s">
        <v>34</v>
      </c>
      <c r="AY134" s="223" t="s">
        <v>142</v>
      </c>
    </row>
    <row r="135" spans="1:65" s="2" customFormat="1" ht="49.15" customHeight="1">
      <c r="A135" s="35"/>
      <c r="B135" s="36"/>
      <c r="C135" s="174" t="s">
        <v>229</v>
      </c>
      <c r="D135" s="174" t="s">
        <v>144</v>
      </c>
      <c r="E135" s="175" t="s">
        <v>264</v>
      </c>
      <c r="F135" s="176" t="s">
        <v>265</v>
      </c>
      <c r="G135" s="177" t="s">
        <v>147</v>
      </c>
      <c r="H135" s="178">
        <v>29</v>
      </c>
      <c r="I135" s="179"/>
      <c r="J135" s="180">
        <f>ROUND(I135*H135,2)</f>
        <v>0</v>
      </c>
      <c r="K135" s="176" t="s">
        <v>148</v>
      </c>
      <c r="L135" s="40"/>
      <c r="M135" s="181" t="s">
        <v>19</v>
      </c>
      <c r="N135" s="182" t="s">
        <v>44</v>
      </c>
      <c r="O135" s="65"/>
      <c r="P135" s="183">
        <f>O135*H135</f>
        <v>0</v>
      </c>
      <c r="Q135" s="183">
        <v>0</v>
      </c>
      <c r="R135" s="183">
        <f>Q135*H135</f>
        <v>0</v>
      </c>
      <c r="S135" s="183">
        <v>0</v>
      </c>
      <c r="T135" s="184">
        <f>S135*H135</f>
        <v>0</v>
      </c>
      <c r="U135" s="35"/>
      <c r="V135" s="35"/>
      <c r="W135" s="35"/>
      <c r="X135" s="35"/>
      <c r="Y135" s="35"/>
      <c r="Z135" s="35"/>
      <c r="AA135" s="35"/>
      <c r="AB135" s="35"/>
      <c r="AC135" s="35"/>
      <c r="AD135" s="35"/>
      <c r="AE135" s="35"/>
      <c r="AR135" s="185" t="s">
        <v>149</v>
      </c>
      <c r="AT135" s="185" t="s">
        <v>144</v>
      </c>
      <c r="AU135" s="185" t="s">
        <v>82</v>
      </c>
      <c r="AY135" s="18" t="s">
        <v>142</v>
      </c>
      <c r="BE135" s="186">
        <f>IF(N135="základní",J135,0)</f>
        <v>0</v>
      </c>
      <c r="BF135" s="186">
        <f>IF(N135="snížená",J135,0)</f>
        <v>0</v>
      </c>
      <c r="BG135" s="186">
        <f>IF(N135="zákl. přenesená",J135,0)</f>
        <v>0</v>
      </c>
      <c r="BH135" s="186">
        <f>IF(N135="sníž. přenesená",J135,0)</f>
        <v>0</v>
      </c>
      <c r="BI135" s="186">
        <f>IF(N135="nulová",J135,0)</f>
        <v>0</v>
      </c>
      <c r="BJ135" s="18" t="s">
        <v>34</v>
      </c>
      <c r="BK135" s="186">
        <f>ROUND(I135*H135,2)</f>
        <v>0</v>
      </c>
      <c r="BL135" s="18" t="s">
        <v>149</v>
      </c>
      <c r="BM135" s="185" t="s">
        <v>870</v>
      </c>
    </row>
    <row r="136" spans="1:47" s="2" customFormat="1" ht="58.5">
      <c r="A136" s="35"/>
      <c r="B136" s="36"/>
      <c r="C136" s="37"/>
      <c r="D136" s="187" t="s">
        <v>151</v>
      </c>
      <c r="E136" s="37"/>
      <c r="F136" s="188" t="s">
        <v>267</v>
      </c>
      <c r="G136" s="37"/>
      <c r="H136" s="37"/>
      <c r="I136" s="189"/>
      <c r="J136" s="37"/>
      <c r="K136" s="37"/>
      <c r="L136" s="40"/>
      <c r="M136" s="190"/>
      <c r="N136" s="191"/>
      <c r="O136" s="65"/>
      <c r="P136" s="65"/>
      <c r="Q136" s="65"/>
      <c r="R136" s="65"/>
      <c r="S136" s="65"/>
      <c r="T136" s="66"/>
      <c r="U136" s="35"/>
      <c r="V136" s="35"/>
      <c r="W136" s="35"/>
      <c r="X136" s="35"/>
      <c r="Y136" s="35"/>
      <c r="Z136" s="35"/>
      <c r="AA136" s="35"/>
      <c r="AB136" s="35"/>
      <c r="AC136" s="35"/>
      <c r="AD136" s="35"/>
      <c r="AE136" s="35"/>
      <c r="AT136" s="18" t="s">
        <v>151</v>
      </c>
      <c r="AU136" s="18" t="s">
        <v>82</v>
      </c>
    </row>
    <row r="137" spans="1:65" s="2" customFormat="1" ht="24.2" customHeight="1">
      <c r="A137" s="35"/>
      <c r="B137" s="36"/>
      <c r="C137" s="174" t="s">
        <v>8</v>
      </c>
      <c r="D137" s="174" t="s">
        <v>144</v>
      </c>
      <c r="E137" s="175" t="s">
        <v>268</v>
      </c>
      <c r="F137" s="176" t="s">
        <v>269</v>
      </c>
      <c r="G137" s="177" t="s">
        <v>147</v>
      </c>
      <c r="H137" s="178">
        <v>29</v>
      </c>
      <c r="I137" s="179"/>
      <c r="J137" s="180">
        <f>ROUND(I137*H137,2)</f>
        <v>0</v>
      </c>
      <c r="K137" s="176" t="s">
        <v>148</v>
      </c>
      <c r="L137" s="40"/>
      <c r="M137" s="181" t="s">
        <v>19</v>
      </c>
      <c r="N137" s="182" t="s">
        <v>44</v>
      </c>
      <c r="O137" s="65"/>
      <c r="P137" s="183">
        <f>O137*H137</f>
        <v>0</v>
      </c>
      <c r="Q137" s="183">
        <v>0</v>
      </c>
      <c r="R137" s="183">
        <f>Q137*H137</f>
        <v>0</v>
      </c>
      <c r="S137" s="183">
        <v>0</v>
      </c>
      <c r="T137" s="184">
        <f>S137*H137</f>
        <v>0</v>
      </c>
      <c r="U137" s="35"/>
      <c r="V137" s="35"/>
      <c r="W137" s="35"/>
      <c r="X137" s="35"/>
      <c r="Y137" s="35"/>
      <c r="Z137" s="35"/>
      <c r="AA137" s="35"/>
      <c r="AB137" s="35"/>
      <c r="AC137" s="35"/>
      <c r="AD137" s="35"/>
      <c r="AE137" s="35"/>
      <c r="AR137" s="185" t="s">
        <v>149</v>
      </c>
      <c r="AT137" s="185" t="s">
        <v>144</v>
      </c>
      <c r="AU137" s="185" t="s">
        <v>82</v>
      </c>
      <c r="AY137" s="18" t="s">
        <v>142</v>
      </c>
      <c r="BE137" s="186">
        <f>IF(N137="základní",J137,0)</f>
        <v>0</v>
      </c>
      <c r="BF137" s="186">
        <f>IF(N137="snížená",J137,0)</f>
        <v>0</v>
      </c>
      <c r="BG137" s="186">
        <f>IF(N137="zákl. přenesená",J137,0)</f>
        <v>0</v>
      </c>
      <c r="BH137" s="186">
        <f>IF(N137="sníž. přenesená",J137,0)</f>
        <v>0</v>
      </c>
      <c r="BI137" s="186">
        <f>IF(N137="nulová",J137,0)</f>
        <v>0</v>
      </c>
      <c r="BJ137" s="18" t="s">
        <v>34</v>
      </c>
      <c r="BK137" s="186">
        <f>ROUND(I137*H137,2)</f>
        <v>0</v>
      </c>
      <c r="BL137" s="18" t="s">
        <v>149</v>
      </c>
      <c r="BM137" s="185" t="s">
        <v>871</v>
      </c>
    </row>
    <row r="138" spans="1:65" s="2" customFormat="1" ht="24.2" customHeight="1">
      <c r="A138" s="35"/>
      <c r="B138" s="36"/>
      <c r="C138" s="174" t="s">
        <v>240</v>
      </c>
      <c r="D138" s="174" t="s">
        <v>144</v>
      </c>
      <c r="E138" s="175" t="s">
        <v>272</v>
      </c>
      <c r="F138" s="176" t="s">
        <v>273</v>
      </c>
      <c r="G138" s="177" t="s">
        <v>147</v>
      </c>
      <c r="H138" s="178">
        <v>29</v>
      </c>
      <c r="I138" s="179"/>
      <c r="J138" s="180">
        <f>ROUND(I138*H138,2)</f>
        <v>0</v>
      </c>
      <c r="K138" s="176" t="s">
        <v>148</v>
      </c>
      <c r="L138" s="40"/>
      <c r="M138" s="181" t="s">
        <v>19</v>
      </c>
      <c r="N138" s="182" t="s">
        <v>44</v>
      </c>
      <c r="O138" s="65"/>
      <c r="P138" s="183">
        <f>O138*H138</f>
        <v>0</v>
      </c>
      <c r="Q138" s="183">
        <v>0</v>
      </c>
      <c r="R138" s="183">
        <f>Q138*H138</f>
        <v>0</v>
      </c>
      <c r="S138" s="183">
        <v>0</v>
      </c>
      <c r="T138" s="184">
        <f>S138*H138</f>
        <v>0</v>
      </c>
      <c r="U138" s="35"/>
      <c r="V138" s="35"/>
      <c r="W138" s="35"/>
      <c r="X138" s="35"/>
      <c r="Y138" s="35"/>
      <c r="Z138" s="35"/>
      <c r="AA138" s="35"/>
      <c r="AB138" s="35"/>
      <c r="AC138" s="35"/>
      <c r="AD138" s="35"/>
      <c r="AE138" s="35"/>
      <c r="AR138" s="185" t="s">
        <v>149</v>
      </c>
      <c r="AT138" s="185" t="s">
        <v>144</v>
      </c>
      <c r="AU138" s="185" t="s">
        <v>82</v>
      </c>
      <c r="AY138" s="18" t="s">
        <v>142</v>
      </c>
      <c r="BE138" s="186">
        <f>IF(N138="základní",J138,0)</f>
        <v>0</v>
      </c>
      <c r="BF138" s="186">
        <f>IF(N138="snížená",J138,0)</f>
        <v>0</v>
      </c>
      <c r="BG138" s="186">
        <f>IF(N138="zákl. přenesená",J138,0)</f>
        <v>0</v>
      </c>
      <c r="BH138" s="186">
        <f>IF(N138="sníž. přenesená",J138,0)</f>
        <v>0</v>
      </c>
      <c r="BI138" s="186">
        <f>IF(N138="nulová",J138,0)</f>
        <v>0</v>
      </c>
      <c r="BJ138" s="18" t="s">
        <v>34</v>
      </c>
      <c r="BK138" s="186">
        <f>ROUND(I138*H138,2)</f>
        <v>0</v>
      </c>
      <c r="BL138" s="18" t="s">
        <v>149</v>
      </c>
      <c r="BM138" s="185" t="s">
        <v>872</v>
      </c>
    </row>
    <row r="139" spans="1:65" s="2" customFormat="1" ht="37.9" customHeight="1">
      <c r="A139" s="35"/>
      <c r="B139" s="36"/>
      <c r="C139" s="174" t="s">
        <v>246</v>
      </c>
      <c r="D139" s="174" t="s">
        <v>144</v>
      </c>
      <c r="E139" s="175" t="s">
        <v>276</v>
      </c>
      <c r="F139" s="176" t="s">
        <v>277</v>
      </c>
      <c r="G139" s="177" t="s">
        <v>147</v>
      </c>
      <c r="H139" s="178">
        <v>29</v>
      </c>
      <c r="I139" s="179"/>
      <c r="J139" s="180">
        <f>ROUND(I139*H139,2)</f>
        <v>0</v>
      </c>
      <c r="K139" s="176" t="s">
        <v>148</v>
      </c>
      <c r="L139" s="40"/>
      <c r="M139" s="181" t="s">
        <v>19</v>
      </c>
      <c r="N139" s="182" t="s">
        <v>44</v>
      </c>
      <c r="O139" s="65"/>
      <c r="P139" s="183">
        <f>O139*H139</f>
        <v>0</v>
      </c>
      <c r="Q139" s="183">
        <v>0</v>
      </c>
      <c r="R139" s="183">
        <f>Q139*H139</f>
        <v>0</v>
      </c>
      <c r="S139" s="183">
        <v>0</v>
      </c>
      <c r="T139" s="184">
        <f>S139*H139</f>
        <v>0</v>
      </c>
      <c r="U139" s="35"/>
      <c r="V139" s="35"/>
      <c r="W139" s="35"/>
      <c r="X139" s="35"/>
      <c r="Y139" s="35"/>
      <c r="Z139" s="35"/>
      <c r="AA139" s="35"/>
      <c r="AB139" s="35"/>
      <c r="AC139" s="35"/>
      <c r="AD139" s="35"/>
      <c r="AE139" s="35"/>
      <c r="AR139" s="185" t="s">
        <v>149</v>
      </c>
      <c r="AT139" s="185" t="s">
        <v>144</v>
      </c>
      <c r="AU139" s="185" t="s">
        <v>82</v>
      </c>
      <c r="AY139" s="18" t="s">
        <v>142</v>
      </c>
      <c r="BE139" s="186">
        <f>IF(N139="základní",J139,0)</f>
        <v>0</v>
      </c>
      <c r="BF139" s="186">
        <f>IF(N139="snížená",J139,0)</f>
        <v>0</v>
      </c>
      <c r="BG139" s="186">
        <f>IF(N139="zákl. přenesená",J139,0)</f>
        <v>0</v>
      </c>
      <c r="BH139" s="186">
        <f>IF(N139="sníž. přenesená",J139,0)</f>
        <v>0</v>
      </c>
      <c r="BI139" s="186">
        <f>IF(N139="nulová",J139,0)</f>
        <v>0</v>
      </c>
      <c r="BJ139" s="18" t="s">
        <v>34</v>
      </c>
      <c r="BK139" s="186">
        <f>ROUND(I139*H139,2)</f>
        <v>0</v>
      </c>
      <c r="BL139" s="18" t="s">
        <v>149</v>
      </c>
      <c r="BM139" s="185" t="s">
        <v>873</v>
      </c>
    </row>
    <row r="140" spans="1:47" s="2" customFormat="1" ht="58.5">
      <c r="A140" s="35"/>
      <c r="B140" s="36"/>
      <c r="C140" s="37"/>
      <c r="D140" s="187" t="s">
        <v>151</v>
      </c>
      <c r="E140" s="37"/>
      <c r="F140" s="188" t="s">
        <v>279</v>
      </c>
      <c r="G140" s="37"/>
      <c r="H140" s="37"/>
      <c r="I140" s="189"/>
      <c r="J140" s="37"/>
      <c r="K140" s="37"/>
      <c r="L140" s="40"/>
      <c r="M140" s="190"/>
      <c r="N140" s="191"/>
      <c r="O140" s="65"/>
      <c r="P140" s="65"/>
      <c r="Q140" s="65"/>
      <c r="R140" s="65"/>
      <c r="S140" s="65"/>
      <c r="T140" s="66"/>
      <c r="U140" s="35"/>
      <c r="V140" s="35"/>
      <c r="W140" s="35"/>
      <c r="X140" s="35"/>
      <c r="Y140" s="35"/>
      <c r="Z140" s="35"/>
      <c r="AA140" s="35"/>
      <c r="AB140" s="35"/>
      <c r="AC140" s="35"/>
      <c r="AD140" s="35"/>
      <c r="AE140" s="35"/>
      <c r="AT140" s="18" t="s">
        <v>151</v>
      </c>
      <c r="AU140" s="18" t="s">
        <v>82</v>
      </c>
    </row>
    <row r="141" spans="2:63" s="12" customFormat="1" ht="22.9" customHeight="1">
      <c r="B141" s="158"/>
      <c r="C141" s="159"/>
      <c r="D141" s="160" t="s">
        <v>72</v>
      </c>
      <c r="E141" s="172" t="s">
        <v>197</v>
      </c>
      <c r="F141" s="172" t="s">
        <v>280</v>
      </c>
      <c r="G141" s="159"/>
      <c r="H141" s="159"/>
      <c r="I141" s="162"/>
      <c r="J141" s="173">
        <f>BK141</f>
        <v>0</v>
      </c>
      <c r="K141" s="159"/>
      <c r="L141" s="164"/>
      <c r="M141" s="165"/>
      <c r="N141" s="166"/>
      <c r="O141" s="166"/>
      <c r="P141" s="167">
        <f>SUM(P142:P153)</f>
        <v>0</v>
      </c>
      <c r="Q141" s="166"/>
      <c r="R141" s="167">
        <f>SUM(R142:R153)</f>
        <v>6.20212106</v>
      </c>
      <c r="S141" s="166"/>
      <c r="T141" s="168">
        <f>SUM(T142:T153)</f>
        <v>0</v>
      </c>
      <c r="AR141" s="169" t="s">
        <v>34</v>
      </c>
      <c r="AT141" s="170" t="s">
        <v>72</v>
      </c>
      <c r="AU141" s="170" t="s">
        <v>34</v>
      </c>
      <c r="AY141" s="169" t="s">
        <v>142</v>
      </c>
      <c r="BK141" s="171">
        <f>SUM(BK142:BK153)</f>
        <v>0</v>
      </c>
    </row>
    <row r="142" spans="1:65" s="2" customFormat="1" ht="49.15" customHeight="1">
      <c r="A142" s="35"/>
      <c r="B142" s="36"/>
      <c r="C142" s="174" t="s">
        <v>252</v>
      </c>
      <c r="D142" s="174" t="s">
        <v>144</v>
      </c>
      <c r="E142" s="175" t="s">
        <v>294</v>
      </c>
      <c r="F142" s="176" t="s">
        <v>295</v>
      </c>
      <c r="G142" s="177" t="s">
        <v>237</v>
      </c>
      <c r="H142" s="178">
        <v>16.81</v>
      </c>
      <c r="I142" s="179"/>
      <c r="J142" s="180">
        <f>ROUND(I142*H142,2)</f>
        <v>0</v>
      </c>
      <c r="K142" s="176" t="s">
        <v>148</v>
      </c>
      <c r="L142" s="40"/>
      <c r="M142" s="181" t="s">
        <v>19</v>
      </c>
      <c r="N142" s="182" t="s">
        <v>44</v>
      </c>
      <c r="O142" s="65"/>
      <c r="P142" s="183">
        <f>O142*H142</f>
        <v>0</v>
      </c>
      <c r="Q142" s="183">
        <v>0.1554</v>
      </c>
      <c r="R142" s="183">
        <f>Q142*H142</f>
        <v>2.6122739999999998</v>
      </c>
      <c r="S142" s="183">
        <v>0</v>
      </c>
      <c r="T142" s="184">
        <f>S142*H142</f>
        <v>0</v>
      </c>
      <c r="U142" s="35"/>
      <c r="V142" s="35"/>
      <c r="W142" s="35"/>
      <c r="X142" s="35"/>
      <c r="Y142" s="35"/>
      <c r="Z142" s="35"/>
      <c r="AA142" s="35"/>
      <c r="AB142" s="35"/>
      <c r="AC142" s="35"/>
      <c r="AD142" s="35"/>
      <c r="AE142" s="35"/>
      <c r="AR142" s="185" t="s">
        <v>149</v>
      </c>
      <c r="AT142" s="185" t="s">
        <v>144</v>
      </c>
      <c r="AU142" s="185" t="s">
        <v>82</v>
      </c>
      <c r="AY142" s="18" t="s">
        <v>142</v>
      </c>
      <c r="BE142" s="186">
        <f>IF(N142="základní",J142,0)</f>
        <v>0</v>
      </c>
      <c r="BF142" s="186">
        <f>IF(N142="snížená",J142,0)</f>
        <v>0</v>
      </c>
      <c r="BG142" s="186">
        <f>IF(N142="zákl. přenesená",J142,0)</f>
        <v>0</v>
      </c>
      <c r="BH142" s="186">
        <f>IF(N142="sníž. přenesená",J142,0)</f>
        <v>0</v>
      </c>
      <c r="BI142" s="186">
        <f>IF(N142="nulová",J142,0)</f>
        <v>0</v>
      </c>
      <c r="BJ142" s="18" t="s">
        <v>34</v>
      </c>
      <c r="BK142" s="186">
        <f>ROUND(I142*H142,2)</f>
        <v>0</v>
      </c>
      <c r="BL142" s="18" t="s">
        <v>149</v>
      </c>
      <c r="BM142" s="185" t="s">
        <v>874</v>
      </c>
    </row>
    <row r="143" spans="1:47" s="2" customFormat="1" ht="126.75">
      <c r="A143" s="35"/>
      <c r="B143" s="36"/>
      <c r="C143" s="37"/>
      <c r="D143" s="187" t="s">
        <v>151</v>
      </c>
      <c r="E143" s="37"/>
      <c r="F143" s="188" t="s">
        <v>297</v>
      </c>
      <c r="G143" s="37"/>
      <c r="H143" s="37"/>
      <c r="I143" s="189"/>
      <c r="J143" s="37"/>
      <c r="K143" s="37"/>
      <c r="L143" s="40"/>
      <c r="M143" s="190"/>
      <c r="N143" s="191"/>
      <c r="O143" s="65"/>
      <c r="P143" s="65"/>
      <c r="Q143" s="65"/>
      <c r="R143" s="65"/>
      <c r="S143" s="65"/>
      <c r="T143" s="66"/>
      <c r="U143" s="35"/>
      <c r="V143" s="35"/>
      <c r="W143" s="35"/>
      <c r="X143" s="35"/>
      <c r="Y143" s="35"/>
      <c r="Z143" s="35"/>
      <c r="AA143" s="35"/>
      <c r="AB143" s="35"/>
      <c r="AC143" s="35"/>
      <c r="AD143" s="35"/>
      <c r="AE143" s="35"/>
      <c r="AT143" s="18" t="s">
        <v>151</v>
      </c>
      <c r="AU143" s="18" t="s">
        <v>82</v>
      </c>
    </row>
    <row r="144" spans="2:51" s="13" customFormat="1" ht="11.25">
      <c r="B144" s="192"/>
      <c r="C144" s="193"/>
      <c r="D144" s="187" t="s">
        <v>158</v>
      </c>
      <c r="E144" s="194" t="s">
        <v>19</v>
      </c>
      <c r="F144" s="195" t="s">
        <v>298</v>
      </c>
      <c r="G144" s="193"/>
      <c r="H144" s="194" t="s">
        <v>19</v>
      </c>
      <c r="I144" s="196"/>
      <c r="J144" s="193"/>
      <c r="K144" s="193"/>
      <c r="L144" s="197"/>
      <c r="M144" s="198"/>
      <c r="N144" s="199"/>
      <c r="O144" s="199"/>
      <c r="P144" s="199"/>
      <c r="Q144" s="199"/>
      <c r="R144" s="199"/>
      <c r="S144" s="199"/>
      <c r="T144" s="200"/>
      <c r="AT144" s="201" t="s">
        <v>158</v>
      </c>
      <c r="AU144" s="201" t="s">
        <v>82</v>
      </c>
      <c r="AV144" s="13" t="s">
        <v>34</v>
      </c>
      <c r="AW144" s="13" t="s">
        <v>33</v>
      </c>
      <c r="AX144" s="13" t="s">
        <v>73</v>
      </c>
      <c r="AY144" s="201" t="s">
        <v>142</v>
      </c>
    </row>
    <row r="145" spans="2:51" s="14" customFormat="1" ht="11.25">
      <c r="B145" s="202"/>
      <c r="C145" s="203"/>
      <c r="D145" s="187" t="s">
        <v>158</v>
      </c>
      <c r="E145" s="204" t="s">
        <v>19</v>
      </c>
      <c r="F145" s="205" t="s">
        <v>875</v>
      </c>
      <c r="G145" s="203"/>
      <c r="H145" s="206">
        <v>13.31</v>
      </c>
      <c r="I145" s="207"/>
      <c r="J145" s="203"/>
      <c r="K145" s="203"/>
      <c r="L145" s="208"/>
      <c r="M145" s="209"/>
      <c r="N145" s="210"/>
      <c r="O145" s="210"/>
      <c r="P145" s="210"/>
      <c r="Q145" s="210"/>
      <c r="R145" s="210"/>
      <c r="S145" s="210"/>
      <c r="T145" s="211"/>
      <c r="AT145" s="212" t="s">
        <v>158</v>
      </c>
      <c r="AU145" s="212" t="s">
        <v>82</v>
      </c>
      <c r="AV145" s="14" t="s">
        <v>82</v>
      </c>
      <c r="AW145" s="14" t="s">
        <v>33</v>
      </c>
      <c r="AX145" s="14" t="s">
        <v>73</v>
      </c>
      <c r="AY145" s="212" t="s">
        <v>142</v>
      </c>
    </row>
    <row r="146" spans="2:51" s="13" customFormat="1" ht="11.25">
      <c r="B146" s="192"/>
      <c r="C146" s="193"/>
      <c r="D146" s="187" t="s">
        <v>158</v>
      </c>
      <c r="E146" s="194" t="s">
        <v>19</v>
      </c>
      <c r="F146" s="195" t="s">
        <v>520</v>
      </c>
      <c r="G146" s="193"/>
      <c r="H146" s="194" t="s">
        <v>19</v>
      </c>
      <c r="I146" s="196"/>
      <c r="J146" s="193"/>
      <c r="K146" s="193"/>
      <c r="L146" s="197"/>
      <c r="M146" s="198"/>
      <c r="N146" s="199"/>
      <c r="O146" s="199"/>
      <c r="P146" s="199"/>
      <c r="Q146" s="199"/>
      <c r="R146" s="199"/>
      <c r="S146" s="199"/>
      <c r="T146" s="200"/>
      <c r="AT146" s="201" t="s">
        <v>158</v>
      </c>
      <c r="AU146" s="201" t="s">
        <v>82</v>
      </c>
      <c r="AV146" s="13" t="s">
        <v>34</v>
      </c>
      <c r="AW146" s="13" t="s">
        <v>33</v>
      </c>
      <c r="AX146" s="13" t="s">
        <v>73</v>
      </c>
      <c r="AY146" s="201" t="s">
        <v>142</v>
      </c>
    </row>
    <row r="147" spans="2:51" s="14" customFormat="1" ht="11.25">
      <c r="B147" s="202"/>
      <c r="C147" s="203"/>
      <c r="D147" s="187" t="s">
        <v>158</v>
      </c>
      <c r="E147" s="204" t="s">
        <v>19</v>
      </c>
      <c r="F147" s="205" t="s">
        <v>876</v>
      </c>
      <c r="G147" s="203"/>
      <c r="H147" s="206">
        <v>3.5</v>
      </c>
      <c r="I147" s="207"/>
      <c r="J147" s="203"/>
      <c r="K147" s="203"/>
      <c r="L147" s="208"/>
      <c r="M147" s="209"/>
      <c r="N147" s="210"/>
      <c r="O147" s="210"/>
      <c r="P147" s="210"/>
      <c r="Q147" s="210"/>
      <c r="R147" s="210"/>
      <c r="S147" s="210"/>
      <c r="T147" s="211"/>
      <c r="AT147" s="212" t="s">
        <v>158</v>
      </c>
      <c r="AU147" s="212" t="s">
        <v>82</v>
      </c>
      <c r="AV147" s="14" t="s">
        <v>82</v>
      </c>
      <c r="AW147" s="14" t="s">
        <v>33</v>
      </c>
      <c r="AX147" s="14" t="s">
        <v>73</v>
      </c>
      <c r="AY147" s="212" t="s">
        <v>142</v>
      </c>
    </row>
    <row r="148" spans="2:51" s="15" customFormat="1" ht="11.25">
      <c r="B148" s="213"/>
      <c r="C148" s="214"/>
      <c r="D148" s="187" t="s">
        <v>158</v>
      </c>
      <c r="E148" s="215" t="s">
        <v>19</v>
      </c>
      <c r="F148" s="216" t="s">
        <v>161</v>
      </c>
      <c r="G148" s="214"/>
      <c r="H148" s="217">
        <v>16.81</v>
      </c>
      <c r="I148" s="218"/>
      <c r="J148" s="214"/>
      <c r="K148" s="214"/>
      <c r="L148" s="219"/>
      <c r="M148" s="220"/>
      <c r="N148" s="221"/>
      <c r="O148" s="221"/>
      <c r="P148" s="221"/>
      <c r="Q148" s="221"/>
      <c r="R148" s="221"/>
      <c r="S148" s="221"/>
      <c r="T148" s="222"/>
      <c r="AT148" s="223" t="s">
        <v>158</v>
      </c>
      <c r="AU148" s="223" t="s">
        <v>82</v>
      </c>
      <c r="AV148" s="15" t="s">
        <v>149</v>
      </c>
      <c r="AW148" s="15" t="s">
        <v>33</v>
      </c>
      <c r="AX148" s="15" t="s">
        <v>34</v>
      </c>
      <c r="AY148" s="223" t="s">
        <v>142</v>
      </c>
    </row>
    <row r="149" spans="1:65" s="2" customFormat="1" ht="24.2" customHeight="1">
      <c r="A149" s="35"/>
      <c r="B149" s="36"/>
      <c r="C149" s="224" t="s">
        <v>258</v>
      </c>
      <c r="D149" s="224" t="s">
        <v>223</v>
      </c>
      <c r="E149" s="225" t="s">
        <v>522</v>
      </c>
      <c r="F149" s="226" t="s">
        <v>523</v>
      </c>
      <c r="G149" s="227" t="s">
        <v>237</v>
      </c>
      <c r="H149" s="228">
        <v>4</v>
      </c>
      <c r="I149" s="229"/>
      <c r="J149" s="230">
        <f>ROUND(I149*H149,2)</f>
        <v>0</v>
      </c>
      <c r="K149" s="226" t="s">
        <v>148</v>
      </c>
      <c r="L149" s="231"/>
      <c r="M149" s="232" t="s">
        <v>19</v>
      </c>
      <c r="N149" s="233" t="s">
        <v>44</v>
      </c>
      <c r="O149" s="65"/>
      <c r="P149" s="183">
        <f>O149*H149</f>
        <v>0</v>
      </c>
      <c r="Q149" s="183">
        <v>0.0483</v>
      </c>
      <c r="R149" s="183">
        <f>Q149*H149</f>
        <v>0.1932</v>
      </c>
      <c r="S149" s="183">
        <v>0</v>
      </c>
      <c r="T149" s="184">
        <f>S149*H149</f>
        <v>0</v>
      </c>
      <c r="U149" s="35"/>
      <c r="V149" s="35"/>
      <c r="W149" s="35"/>
      <c r="X149" s="35"/>
      <c r="Y149" s="35"/>
      <c r="Z149" s="35"/>
      <c r="AA149" s="35"/>
      <c r="AB149" s="35"/>
      <c r="AC149" s="35"/>
      <c r="AD149" s="35"/>
      <c r="AE149" s="35"/>
      <c r="AR149" s="185" t="s">
        <v>192</v>
      </c>
      <c r="AT149" s="185" t="s">
        <v>223</v>
      </c>
      <c r="AU149" s="185" t="s">
        <v>82</v>
      </c>
      <c r="AY149" s="18" t="s">
        <v>142</v>
      </c>
      <c r="BE149" s="186">
        <f>IF(N149="základní",J149,0)</f>
        <v>0</v>
      </c>
      <c r="BF149" s="186">
        <f>IF(N149="snížená",J149,0)</f>
        <v>0</v>
      </c>
      <c r="BG149" s="186">
        <f>IF(N149="zákl. přenesená",J149,0)</f>
        <v>0</v>
      </c>
      <c r="BH149" s="186">
        <f>IF(N149="sníž. přenesená",J149,0)</f>
        <v>0</v>
      </c>
      <c r="BI149" s="186">
        <f>IF(N149="nulová",J149,0)</f>
        <v>0</v>
      </c>
      <c r="BJ149" s="18" t="s">
        <v>34</v>
      </c>
      <c r="BK149" s="186">
        <f>ROUND(I149*H149,2)</f>
        <v>0</v>
      </c>
      <c r="BL149" s="18" t="s">
        <v>149</v>
      </c>
      <c r="BM149" s="185" t="s">
        <v>877</v>
      </c>
    </row>
    <row r="150" spans="1:65" s="2" customFormat="1" ht="14.45" customHeight="1">
      <c r="A150" s="35"/>
      <c r="B150" s="36"/>
      <c r="C150" s="224" t="s">
        <v>263</v>
      </c>
      <c r="D150" s="224" t="s">
        <v>223</v>
      </c>
      <c r="E150" s="225" t="s">
        <v>301</v>
      </c>
      <c r="F150" s="226" t="s">
        <v>302</v>
      </c>
      <c r="G150" s="227" t="s">
        <v>237</v>
      </c>
      <c r="H150" s="228">
        <v>14</v>
      </c>
      <c r="I150" s="229"/>
      <c r="J150" s="230">
        <f>ROUND(I150*H150,2)</f>
        <v>0</v>
      </c>
      <c r="K150" s="226" t="s">
        <v>148</v>
      </c>
      <c r="L150" s="231"/>
      <c r="M150" s="232" t="s">
        <v>19</v>
      </c>
      <c r="N150" s="233" t="s">
        <v>44</v>
      </c>
      <c r="O150" s="65"/>
      <c r="P150" s="183">
        <f>O150*H150</f>
        <v>0</v>
      </c>
      <c r="Q150" s="183">
        <v>0.08</v>
      </c>
      <c r="R150" s="183">
        <f>Q150*H150</f>
        <v>1.12</v>
      </c>
      <c r="S150" s="183">
        <v>0</v>
      </c>
      <c r="T150" s="184">
        <f>S150*H150</f>
        <v>0</v>
      </c>
      <c r="U150" s="35"/>
      <c r="V150" s="35"/>
      <c r="W150" s="35"/>
      <c r="X150" s="35"/>
      <c r="Y150" s="35"/>
      <c r="Z150" s="35"/>
      <c r="AA150" s="35"/>
      <c r="AB150" s="35"/>
      <c r="AC150" s="35"/>
      <c r="AD150" s="35"/>
      <c r="AE150" s="35"/>
      <c r="AR150" s="185" t="s">
        <v>192</v>
      </c>
      <c r="AT150" s="185" t="s">
        <v>223</v>
      </c>
      <c r="AU150" s="185" t="s">
        <v>82</v>
      </c>
      <c r="AY150" s="18" t="s">
        <v>142</v>
      </c>
      <c r="BE150" s="186">
        <f>IF(N150="základní",J150,0)</f>
        <v>0</v>
      </c>
      <c r="BF150" s="186">
        <f>IF(N150="snížená",J150,0)</f>
        <v>0</v>
      </c>
      <c r="BG150" s="186">
        <f>IF(N150="zákl. přenesená",J150,0)</f>
        <v>0</v>
      </c>
      <c r="BH150" s="186">
        <f>IF(N150="sníž. přenesená",J150,0)</f>
        <v>0</v>
      </c>
      <c r="BI150" s="186">
        <f>IF(N150="nulová",J150,0)</f>
        <v>0</v>
      </c>
      <c r="BJ150" s="18" t="s">
        <v>34</v>
      </c>
      <c r="BK150" s="186">
        <f>ROUND(I150*H150,2)</f>
        <v>0</v>
      </c>
      <c r="BL150" s="18" t="s">
        <v>149</v>
      </c>
      <c r="BM150" s="185" t="s">
        <v>878</v>
      </c>
    </row>
    <row r="151" spans="1:65" s="2" customFormat="1" ht="24.2" customHeight="1">
      <c r="A151" s="35"/>
      <c r="B151" s="36"/>
      <c r="C151" s="174" t="s">
        <v>7</v>
      </c>
      <c r="D151" s="174" t="s">
        <v>144</v>
      </c>
      <c r="E151" s="175" t="s">
        <v>305</v>
      </c>
      <c r="F151" s="176" t="s">
        <v>306</v>
      </c>
      <c r="G151" s="177" t="s">
        <v>155</v>
      </c>
      <c r="H151" s="178">
        <v>1.009</v>
      </c>
      <c r="I151" s="179"/>
      <c r="J151" s="180">
        <f>ROUND(I151*H151,2)</f>
        <v>0</v>
      </c>
      <c r="K151" s="176" t="s">
        <v>148</v>
      </c>
      <c r="L151" s="40"/>
      <c r="M151" s="181" t="s">
        <v>19</v>
      </c>
      <c r="N151" s="182" t="s">
        <v>44</v>
      </c>
      <c r="O151" s="65"/>
      <c r="P151" s="183">
        <f>O151*H151</f>
        <v>0</v>
      </c>
      <c r="Q151" s="183">
        <v>2.25634</v>
      </c>
      <c r="R151" s="183">
        <f>Q151*H151</f>
        <v>2.2766470599999997</v>
      </c>
      <c r="S151" s="183">
        <v>0</v>
      </c>
      <c r="T151" s="184">
        <f>S151*H151</f>
        <v>0</v>
      </c>
      <c r="U151" s="35"/>
      <c r="V151" s="35"/>
      <c r="W151" s="35"/>
      <c r="X151" s="35"/>
      <c r="Y151" s="35"/>
      <c r="Z151" s="35"/>
      <c r="AA151" s="35"/>
      <c r="AB151" s="35"/>
      <c r="AC151" s="35"/>
      <c r="AD151" s="35"/>
      <c r="AE151" s="35"/>
      <c r="AR151" s="185" t="s">
        <v>149</v>
      </c>
      <c r="AT151" s="185" t="s">
        <v>144</v>
      </c>
      <c r="AU151" s="185" t="s">
        <v>82</v>
      </c>
      <c r="AY151" s="18" t="s">
        <v>142</v>
      </c>
      <c r="BE151" s="186">
        <f>IF(N151="základní",J151,0)</f>
        <v>0</v>
      </c>
      <c r="BF151" s="186">
        <f>IF(N151="snížená",J151,0)</f>
        <v>0</v>
      </c>
      <c r="BG151" s="186">
        <f>IF(N151="zákl. přenesená",J151,0)</f>
        <v>0</v>
      </c>
      <c r="BH151" s="186">
        <f>IF(N151="sníž. přenesená",J151,0)</f>
        <v>0</v>
      </c>
      <c r="BI151" s="186">
        <f>IF(N151="nulová",J151,0)</f>
        <v>0</v>
      </c>
      <c r="BJ151" s="18" t="s">
        <v>34</v>
      </c>
      <c r="BK151" s="186">
        <f>ROUND(I151*H151,2)</f>
        <v>0</v>
      </c>
      <c r="BL151" s="18" t="s">
        <v>149</v>
      </c>
      <c r="BM151" s="185" t="s">
        <v>879</v>
      </c>
    </row>
    <row r="152" spans="2:51" s="14" customFormat="1" ht="11.25">
      <c r="B152" s="202"/>
      <c r="C152" s="203"/>
      <c r="D152" s="187" t="s">
        <v>158</v>
      </c>
      <c r="E152" s="204" t="s">
        <v>19</v>
      </c>
      <c r="F152" s="205" t="s">
        <v>880</v>
      </c>
      <c r="G152" s="203"/>
      <c r="H152" s="206">
        <v>1.009</v>
      </c>
      <c r="I152" s="207"/>
      <c r="J152" s="203"/>
      <c r="K152" s="203"/>
      <c r="L152" s="208"/>
      <c r="M152" s="209"/>
      <c r="N152" s="210"/>
      <c r="O152" s="210"/>
      <c r="P152" s="210"/>
      <c r="Q152" s="210"/>
      <c r="R152" s="210"/>
      <c r="S152" s="210"/>
      <c r="T152" s="211"/>
      <c r="AT152" s="212" t="s">
        <v>158</v>
      </c>
      <c r="AU152" s="212" t="s">
        <v>82</v>
      </c>
      <c r="AV152" s="14" t="s">
        <v>82</v>
      </c>
      <c r="AW152" s="14" t="s">
        <v>33</v>
      </c>
      <c r="AX152" s="14" t="s">
        <v>73</v>
      </c>
      <c r="AY152" s="212" t="s">
        <v>142</v>
      </c>
    </row>
    <row r="153" spans="2:51" s="15" customFormat="1" ht="11.25">
      <c r="B153" s="213"/>
      <c r="C153" s="214"/>
      <c r="D153" s="187" t="s">
        <v>158</v>
      </c>
      <c r="E153" s="215" t="s">
        <v>19</v>
      </c>
      <c r="F153" s="216" t="s">
        <v>161</v>
      </c>
      <c r="G153" s="214"/>
      <c r="H153" s="217">
        <v>1.009</v>
      </c>
      <c r="I153" s="218"/>
      <c r="J153" s="214"/>
      <c r="K153" s="214"/>
      <c r="L153" s="219"/>
      <c r="M153" s="220"/>
      <c r="N153" s="221"/>
      <c r="O153" s="221"/>
      <c r="P153" s="221"/>
      <c r="Q153" s="221"/>
      <c r="R153" s="221"/>
      <c r="S153" s="221"/>
      <c r="T153" s="222"/>
      <c r="AT153" s="223" t="s">
        <v>158</v>
      </c>
      <c r="AU153" s="223" t="s">
        <v>82</v>
      </c>
      <c r="AV153" s="15" t="s">
        <v>149</v>
      </c>
      <c r="AW153" s="15" t="s">
        <v>33</v>
      </c>
      <c r="AX153" s="15" t="s">
        <v>34</v>
      </c>
      <c r="AY153" s="223" t="s">
        <v>142</v>
      </c>
    </row>
    <row r="154" spans="2:63" s="12" customFormat="1" ht="22.9" customHeight="1">
      <c r="B154" s="158"/>
      <c r="C154" s="159"/>
      <c r="D154" s="160" t="s">
        <v>72</v>
      </c>
      <c r="E154" s="172" t="s">
        <v>352</v>
      </c>
      <c r="F154" s="172" t="s">
        <v>353</v>
      </c>
      <c r="G154" s="159"/>
      <c r="H154" s="159"/>
      <c r="I154" s="162"/>
      <c r="J154" s="173">
        <f>BK154</f>
        <v>0</v>
      </c>
      <c r="K154" s="159"/>
      <c r="L154" s="164"/>
      <c r="M154" s="165"/>
      <c r="N154" s="166"/>
      <c r="O154" s="166"/>
      <c r="P154" s="167">
        <f>SUM(P155:P163)</f>
        <v>0</v>
      </c>
      <c r="Q154" s="166"/>
      <c r="R154" s="167">
        <f>SUM(R155:R163)</f>
        <v>0</v>
      </c>
      <c r="S154" s="166"/>
      <c r="T154" s="168">
        <f>SUM(T155:T163)</f>
        <v>0</v>
      </c>
      <c r="AR154" s="169" t="s">
        <v>34</v>
      </c>
      <c r="AT154" s="170" t="s">
        <v>72</v>
      </c>
      <c r="AU154" s="170" t="s">
        <v>34</v>
      </c>
      <c r="AY154" s="169" t="s">
        <v>142</v>
      </c>
      <c r="BK154" s="171">
        <f>SUM(BK155:BK163)</f>
        <v>0</v>
      </c>
    </row>
    <row r="155" spans="1:65" s="2" customFormat="1" ht="24.2" customHeight="1">
      <c r="A155" s="35"/>
      <c r="B155" s="36"/>
      <c r="C155" s="174" t="s">
        <v>271</v>
      </c>
      <c r="D155" s="174" t="s">
        <v>144</v>
      </c>
      <c r="E155" s="175" t="s">
        <v>355</v>
      </c>
      <c r="F155" s="176" t="s">
        <v>356</v>
      </c>
      <c r="G155" s="177" t="s">
        <v>188</v>
      </c>
      <c r="H155" s="178">
        <v>2.842</v>
      </c>
      <c r="I155" s="179"/>
      <c r="J155" s="180">
        <f>ROUND(I155*H155,2)</f>
        <v>0</v>
      </c>
      <c r="K155" s="176" t="s">
        <v>148</v>
      </c>
      <c r="L155" s="40"/>
      <c r="M155" s="181" t="s">
        <v>19</v>
      </c>
      <c r="N155" s="182" t="s">
        <v>44</v>
      </c>
      <c r="O155" s="65"/>
      <c r="P155" s="183">
        <f>O155*H155</f>
        <v>0</v>
      </c>
      <c r="Q155" s="183">
        <v>0</v>
      </c>
      <c r="R155" s="183">
        <f>Q155*H155</f>
        <v>0</v>
      </c>
      <c r="S155" s="183">
        <v>0</v>
      </c>
      <c r="T155" s="184">
        <f>S155*H155</f>
        <v>0</v>
      </c>
      <c r="U155" s="35"/>
      <c r="V155" s="35"/>
      <c r="W155" s="35"/>
      <c r="X155" s="35"/>
      <c r="Y155" s="35"/>
      <c r="Z155" s="35"/>
      <c r="AA155" s="35"/>
      <c r="AB155" s="35"/>
      <c r="AC155" s="35"/>
      <c r="AD155" s="35"/>
      <c r="AE155" s="35"/>
      <c r="AR155" s="185" t="s">
        <v>149</v>
      </c>
      <c r="AT155" s="185" t="s">
        <v>144</v>
      </c>
      <c r="AU155" s="185" t="s">
        <v>82</v>
      </c>
      <c r="AY155" s="18" t="s">
        <v>142</v>
      </c>
      <c r="BE155" s="186">
        <f>IF(N155="základní",J155,0)</f>
        <v>0</v>
      </c>
      <c r="BF155" s="186">
        <f>IF(N155="snížená",J155,0)</f>
        <v>0</v>
      </c>
      <c r="BG155" s="186">
        <f>IF(N155="zákl. přenesená",J155,0)</f>
        <v>0</v>
      </c>
      <c r="BH155" s="186">
        <f>IF(N155="sníž. přenesená",J155,0)</f>
        <v>0</v>
      </c>
      <c r="BI155" s="186">
        <f>IF(N155="nulová",J155,0)</f>
        <v>0</v>
      </c>
      <c r="BJ155" s="18" t="s">
        <v>34</v>
      </c>
      <c r="BK155" s="186">
        <f>ROUND(I155*H155,2)</f>
        <v>0</v>
      </c>
      <c r="BL155" s="18" t="s">
        <v>149</v>
      </c>
      <c r="BM155" s="185" t="s">
        <v>881</v>
      </c>
    </row>
    <row r="156" spans="1:47" s="2" customFormat="1" ht="39">
      <c r="A156" s="35"/>
      <c r="B156" s="36"/>
      <c r="C156" s="37"/>
      <c r="D156" s="187" t="s">
        <v>151</v>
      </c>
      <c r="E156" s="37"/>
      <c r="F156" s="188" t="s">
        <v>358</v>
      </c>
      <c r="G156" s="37"/>
      <c r="H156" s="37"/>
      <c r="I156" s="189"/>
      <c r="J156" s="37"/>
      <c r="K156" s="37"/>
      <c r="L156" s="40"/>
      <c r="M156" s="190"/>
      <c r="N156" s="191"/>
      <c r="O156" s="65"/>
      <c r="P156" s="65"/>
      <c r="Q156" s="65"/>
      <c r="R156" s="65"/>
      <c r="S156" s="65"/>
      <c r="T156" s="66"/>
      <c r="U156" s="35"/>
      <c r="V156" s="35"/>
      <c r="W156" s="35"/>
      <c r="X156" s="35"/>
      <c r="Y156" s="35"/>
      <c r="Z156" s="35"/>
      <c r="AA156" s="35"/>
      <c r="AB156" s="35"/>
      <c r="AC156" s="35"/>
      <c r="AD156" s="35"/>
      <c r="AE156" s="35"/>
      <c r="AT156" s="18" t="s">
        <v>151</v>
      </c>
      <c r="AU156" s="18" t="s">
        <v>82</v>
      </c>
    </row>
    <row r="157" spans="1:65" s="2" customFormat="1" ht="24.2" customHeight="1">
      <c r="A157" s="35"/>
      <c r="B157" s="36"/>
      <c r="C157" s="174" t="s">
        <v>275</v>
      </c>
      <c r="D157" s="174" t="s">
        <v>144</v>
      </c>
      <c r="E157" s="175" t="s">
        <v>360</v>
      </c>
      <c r="F157" s="176" t="s">
        <v>361</v>
      </c>
      <c r="G157" s="177" t="s">
        <v>188</v>
      </c>
      <c r="H157" s="178">
        <v>2.842</v>
      </c>
      <c r="I157" s="179"/>
      <c r="J157" s="180">
        <f>ROUND(I157*H157,2)</f>
        <v>0</v>
      </c>
      <c r="K157" s="176" t="s">
        <v>148</v>
      </c>
      <c r="L157" s="40"/>
      <c r="M157" s="181" t="s">
        <v>19</v>
      </c>
      <c r="N157" s="182" t="s">
        <v>44</v>
      </c>
      <c r="O157" s="65"/>
      <c r="P157" s="183">
        <f>O157*H157</f>
        <v>0</v>
      </c>
      <c r="Q157" s="183">
        <v>0</v>
      </c>
      <c r="R157" s="183">
        <f>Q157*H157</f>
        <v>0</v>
      </c>
      <c r="S157" s="183">
        <v>0</v>
      </c>
      <c r="T157" s="184">
        <f>S157*H157</f>
        <v>0</v>
      </c>
      <c r="U157" s="35"/>
      <c r="V157" s="35"/>
      <c r="W157" s="35"/>
      <c r="X157" s="35"/>
      <c r="Y157" s="35"/>
      <c r="Z157" s="35"/>
      <c r="AA157" s="35"/>
      <c r="AB157" s="35"/>
      <c r="AC157" s="35"/>
      <c r="AD157" s="35"/>
      <c r="AE157" s="35"/>
      <c r="AR157" s="185" t="s">
        <v>149</v>
      </c>
      <c r="AT157" s="185" t="s">
        <v>144</v>
      </c>
      <c r="AU157" s="185" t="s">
        <v>82</v>
      </c>
      <c r="AY157" s="18" t="s">
        <v>142</v>
      </c>
      <c r="BE157" s="186">
        <f>IF(N157="základní",J157,0)</f>
        <v>0</v>
      </c>
      <c r="BF157" s="186">
        <f>IF(N157="snížená",J157,0)</f>
        <v>0</v>
      </c>
      <c r="BG157" s="186">
        <f>IF(N157="zákl. přenesená",J157,0)</f>
        <v>0</v>
      </c>
      <c r="BH157" s="186">
        <f>IF(N157="sníž. přenesená",J157,0)</f>
        <v>0</v>
      </c>
      <c r="BI157" s="186">
        <f>IF(N157="nulová",J157,0)</f>
        <v>0</v>
      </c>
      <c r="BJ157" s="18" t="s">
        <v>34</v>
      </c>
      <c r="BK157" s="186">
        <f>ROUND(I157*H157,2)</f>
        <v>0</v>
      </c>
      <c r="BL157" s="18" t="s">
        <v>149</v>
      </c>
      <c r="BM157" s="185" t="s">
        <v>882</v>
      </c>
    </row>
    <row r="158" spans="1:47" s="2" customFormat="1" ht="87.75">
      <c r="A158" s="35"/>
      <c r="B158" s="36"/>
      <c r="C158" s="37"/>
      <c r="D158" s="187" t="s">
        <v>151</v>
      </c>
      <c r="E158" s="37"/>
      <c r="F158" s="188" t="s">
        <v>363</v>
      </c>
      <c r="G158" s="37"/>
      <c r="H158" s="37"/>
      <c r="I158" s="189"/>
      <c r="J158" s="37"/>
      <c r="K158" s="37"/>
      <c r="L158" s="40"/>
      <c r="M158" s="190"/>
      <c r="N158" s="191"/>
      <c r="O158" s="65"/>
      <c r="P158" s="65"/>
      <c r="Q158" s="65"/>
      <c r="R158" s="65"/>
      <c r="S158" s="65"/>
      <c r="T158" s="66"/>
      <c r="U158" s="35"/>
      <c r="V158" s="35"/>
      <c r="W158" s="35"/>
      <c r="X158" s="35"/>
      <c r="Y158" s="35"/>
      <c r="Z158" s="35"/>
      <c r="AA158" s="35"/>
      <c r="AB158" s="35"/>
      <c r="AC158" s="35"/>
      <c r="AD158" s="35"/>
      <c r="AE158" s="35"/>
      <c r="AT158" s="18" t="s">
        <v>151</v>
      </c>
      <c r="AU158" s="18" t="s">
        <v>82</v>
      </c>
    </row>
    <row r="159" spans="1:65" s="2" customFormat="1" ht="37.9" customHeight="1">
      <c r="A159" s="35"/>
      <c r="B159" s="36"/>
      <c r="C159" s="174" t="s">
        <v>281</v>
      </c>
      <c r="D159" s="174" t="s">
        <v>144</v>
      </c>
      <c r="E159" s="175" t="s">
        <v>365</v>
      </c>
      <c r="F159" s="176" t="s">
        <v>366</v>
      </c>
      <c r="G159" s="177" t="s">
        <v>188</v>
      </c>
      <c r="H159" s="178">
        <v>42.63</v>
      </c>
      <c r="I159" s="179"/>
      <c r="J159" s="180">
        <f>ROUND(I159*H159,2)</f>
        <v>0</v>
      </c>
      <c r="K159" s="176" t="s">
        <v>148</v>
      </c>
      <c r="L159" s="40"/>
      <c r="M159" s="181" t="s">
        <v>19</v>
      </c>
      <c r="N159" s="182" t="s">
        <v>44</v>
      </c>
      <c r="O159" s="65"/>
      <c r="P159" s="183">
        <f>O159*H159</f>
        <v>0</v>
      </c>
      <c r="Q159" s="183">
        <v>0</v>
      </c>
      <c r="R159" s="183">
        <f>Q159*H159</f>
        <v>0</v>
      </c>
      <c r="S159" s="183">
        <v>0</v>
      </c>
      <c r="T159" s="184">
        <f>S159*H159</f>
        <v>0</v>
      </c>
      <c r="U159" s="35"/>
      <c r="V159" s="35"/>
      <c r="W159" s="35"/>
      <c r="X159" s="35"/>
      <c r="Y159" s="35"/>
      <c r="Z159" s="35"/>
      <c r="AA159" s="35"/>
      <c r="AB159" s="35"/>
      <c r="AC159" s="35"/>
      <c r="AD159" s="35"/>
      <c r="AE159" s="35"/>
      <c r="AR159" s="185" t="s">
        <v>149</v>
      </c>
      <c r="AT159" s="185" t="s">
        <v>144</v>
      </c>
      <c r="AU159" s="185" t="s">
        <v>82</v>
      </c>
      <c r="AY159" s="18" t="s">
        <v>142</v>
      </c>
      <c r="BE159" s="186">
        <f>IF(N159="základní",J159,0)</f>
        <v>0</v>
      </c>
      <c r="BF159" s="186">
        <f>IF(N159="snížená",J159,0)</f>
        <v>0</v>
      </c>
      <c r="BG159" s="186">
        <f>IF(N159="zákl. přenesená",J159,0)</f>
        <v>0</v>
      </c>
      <c r="BH159" s="186">
        <f>IF(N159="sníž. přenesená",J159,0)</f>
        <v>0</v>
      </c>
      <c r="BI159" s="186">
        <f>IF(N159="nulová",J159,0)</f>
        <v>0</v>
      </c>
      <c r="BJ159" s="18" t="s">
        <v>34</v>
      </c>
      <c r="BK159" s="186">
        <f>ROUND(I159*H159,2)</f>
        <v>0</v>
      </c>
      <c r="BL159" s="18" t="s">
        <v>149</v>
      </c>
      <c r="BM159" s="185" t="s">
        <v>883</v>
      </c>
    </row>
    <row r="160" spans="1:47" s="2" customFormat="1" ht="87.75">
      <c r="A160" s="35"/>
      <c r="B160" s="36"/>
      <c r="C160" s="37"/>
      <c r="D160" s="187" t="s">
        <v>151</v>
      </c>
      <c r="E160" s="37"/>
      <c r="F160" s="188" t="s">
        <v>363</v>
      </c>
      <c r="G160" s="37"/>
      <c r="H160" s="37"/>
      <c r="I160" s="189"/>
      <c r="J160" s="37"/>
      <c r="K160" s="37"/>
      <c r="L160" s="40"/>
      <c r="M160" s="190"/>
      <c r="N160" s="191"/>
      <c r="O160" s="65"/>
      <c r="P160" s="65"/>
      <c r="Q160" s="65"/>
      <c r="R160" s="65"/>
      <c r="S160" s="65"/>
      <c r="T160" s="66"/>
      <c r="U160" s="35"/>
      <c r="V160" s="35"/>
      <c r="W160" s="35"/>
      <c r="X160" s="35"/>
      <c r="Y160" s="35"/>
      <c r="Z160" s="35"/>
      <c r="AA160" s="35"/>
      <c r="AB160" s="35"/>
      <c r="AC160" s="35"/>
      <c r="AD160" s="35"/>
      <c r="AE160" s="35"/>
      <c r="AT160" s="18" t="s">
        <v>151</v>
      </c>
      <c r="AU160" s="18" t="s">
        <v>82</v>
      </c>
    </row>
    <row r="161" spans="2:51" s="14" customFormat="1" ht="11.25">
      <c r="B161" s="202"/>
      <c r="C161" s="203"/>
      <c r="D161" s="187" t="s">
        <v>158</v>
      </c>
      <c r="E161" s="203"/>
      <c r="F161" s="205" t="s">
        <v>884</v>
      </c>
      <c r="G161" s="203"/>
      <c r="H161" s="206">
        <v>42.63</v>
      </c>
      <c r="I161" s="207"/>
      <c r="J161" s="203"/>
      <c r="K161" s="203"/>
      <c r="L161" s="208"/>
      <c r="M161" s="209"/>
      <c r="N161" s="210"/>
      <c r="O161" s="210"/>
      <c r="P161" s="210"/>
      <c r="Q161" s="210"/>
      <c r="R161" s="210"/>
      <c r="S161" s="210"/>
      <c r="T161" s="211"/>
      <c r="AT161" s="212" t="s">
        <v>158</v>
      </c>
      <c r="AU161" s="212" t="s">
        <v>82</v>
      </c>
      <c r="AV161" s="14" t="s">
        <v>82</v>
      </c>
      <c r="AW161" s="14" t="s">
        <v>4</v>
      </c>
      <c r="AX161" s="14" t="s">
        <v>34</v>
      </c>
      <c r="AY161" s="212" t="s">
        <v>142</v>
      </c>
    </row>
    <row r="162" spans="1:65" s="2" customFormat="1" ht="37.9" customHeight="1">
      <c r="A162" s="35"/>
      <c r="B162" s="36"/>
      <c r="C162" s="174" t="s">
        <v>288</v>
      </c>
      <c r="D162" s="174" t="s">
        <v>144</v>
      </c>
      <c r="E162" s="175" t="s">
        <v>370</v>
      </c>
      <c r="F162" s="176" t="s">
        <v>371</v>
      </c>
      <c r="G162" s="177" t="s">
        <v>188</v>
      </c>
      <c r="H162" s="178">
        <v>2.842</v>
      </c>
      <c r="I162" s="179"/>
      <c r="J162" s="180">
        <f>ROUND(I162*H162,2)</f>
        <v>0</v>
      </c>
      <c r="K162" s="176" t="s">
        <v>148</v>
      </c>
      <c r="L162" s="40"/>
      <c r="M162" s="181" t="s">
        <v>19</v>
      </c>
      <c r="N162" s="182" t="s">
        <v>44</v>
      </c>
      <c r="O162" s="65"/>
      <c r="P162" s="183">
        <f>O162*H162</f>
        <v>0</v>
      </c>
      <c r="Q162" s="183">
        <v>0</v>
      </c>
      <c r="R162" s="183">
        <f>Q162*H162</f>
        <v>0</v>
      </c>
      <c r="S162" s="183">
        <v>0</v>
      </c>
      <c r="T162" s="184">
        <f>S162*H162</f>
        <v>0</v>
      </c>
      <c r="U162" s="35"/>
      <c r="V162" s="35"/>
      <c r="W162" s="35"/>
      <c r="X162" s="35"/>
      <c r="Y162" s="35"/>
      <c r="Z162" s="35"/>
      <c r="AA162" s="35"/>
      <c r="AB162" s="35"/>
      <c r="AC162" s="35"/>
      <c r="AD162" s="35"/>
      <c r="AE162" s="35"/>
      <c r="AR162" s="185" t="s">
        <v>149</v>
      </c>
      <c r="AT162" s="185" t="s">
        <v>144</v>
      </c>
      <c r="AU162" s="185" t="s">
        <v>82</v>
      </c>
      <c r="AY162" s="18" t="s">
        <v>142</v>
      </c>
      <c r="BE162" s="186">
        <f>IF(N162="základní",J162,0)</f>
        <v>0</v>
      </c>
      <c r="BF162" s="186">
        <f>IF(N162="snížená",J162,0)</f>
        <v>0</v>
      </c>
      <c r="BG162" s="186">
        <f>IF(N162="zákl. přenesená",J162,0)</f>
        <v>0</v>
      </c>
      <c r="BH162" s="186">
        <f>IF(N162="sníž. přenesená",J162,0)</f>
        <v>0</v>
      </c>
      <c r="BI162" s="186">
        <f>IF(N162="nulová",J162,0)</f>
        <v>0</v>
      </c>
      <c r="BJ162" s="18" t="s">
        <v>34</v>
      </c>
      <c r="BK162" s="186">
        <f>ROUND(I162*H162,2)</f>
        <v>0</v>
      </c>
      <c r="BL162" s="18" t="s">
        <v>149</v>
      </c>
      <c r="BM162" s="185" t="s">
        <v>885</v>
      </c>
    </row>
    <row r="163" spans="1:47" s="2" customFormat="1" ht="97.5">
      <c r="A163" s="35"/>
      <c r="B163" s="36"/>
      <c r="C163" s="37"/>
      <c r="D163" s="187" t="s">
        <v>151</v>
      </c>
      <c r="E163" s="37"/>
      <c r="F163" s="188" t="s">
        <v>373</v>
      </c>
      <c r="G163" s="37"/>
      <c r="H163" s="37"/>
      <c r="I163" s="189"/>
      <c r="J163" s="37"/>
      <c r="K163" s="37"/>
      <c r="L163" s="40"/>
      <c r="M163" s="190"/>
      <c r="N163" s="191"/>
      <c r="O163" s="65"/>
      <c r="P163" s="65"/>
      <c r="Q163" s="65"/>
      <c r="R163" s="65"/>
      <c r="S163" s="65"/>
      <c r="T163" s="66"/>
      <c r="U163" s="35"/>
      <c r="V163" s="35"/>
      <c r="W163" s="35"/>
      <c r="X163" s="35"/>
      <c r="Y163" s="35"/>
      <c r="Z163" s="35"/>
      <c r="AA163" s="35"/>
      <c r="AB163" s="35"/>
      <c r="AC163" s="35"/>
      <c r="AD163" s="35"/>
      <c r="AE163" s="35"/>
      <c r="AT163" s="18" t="s">
        <v>151</v>
      </c>
      <c r="AU163" s="18" t="s">
        <v>82</v>
      </c>
    </row>
    <row r="164" spans="2:63" s="12" customFormat="1" ht="22.9" customHeight="1">
      <c r="B164" s="158"/>
      <c r="C164" s="159"/>
      <c r="D164" s="160" t="s">
        <v>72</v>
      </c>
      <c r="E164" s="172" t="s">
        <v>374</v>
      </c>
      <c r="F164" s="172" t="s">
        <v>375</v>
      </c>
      <c r="G164" s="159"/>
      <c r="H164" s="159"/>
      <c r="I164" s="162"/>
      <c r="J164" s="173">
        <f>BK164</f>
        <v>0</v>
      </c>
      <c r="K164" s="159"/>
      <c r="L164" s="164"/>
      <c r="M164" s="165"/>
      <c r="N164" s="166"/>
      <c r="O164" s="166"/>
      <c r="P164" s="167">
        <f>SUM(P165:P166)</f>
        <v>0</v>
      </c>
      <c r="Q164" s="166"/>
      <c r="R164" s="167">
        <f>SUM(R165:R166)</f>
        <v>0</v>
      </c>
      <c r="S164" s="166"/>
      <c r="T164" s="168">
        <f>SUM(T165:T166)</f>
        <v>0</v>
      </c>
      <c r="AR164" s="169" t="s">
        <v>34</v>
      </c>
      <c r="AT164" s="170" t="s">
        <v>72</v>
      </c>
      <c r="AU164" s="170" t="s">
        <v>34</v>
      </c>
      <c r="AY164" s="169" t="s">
        <v>142</v>
      </c>
      <c r="BK164" s="171">
        <f>SUM(BK165:BK166)</f>
        <v>0</v>
      </c>
    </row>
    <row r="165" spans="1:65" s="2" customFormat="1" ht="37.9" customHeight="1">
      <c r="A165" s="35"/>
      <c r="B165" s="36"/>
      <c r="C165" s="174" t="s">
        <v>293</v>
      </c>
      <c r="D165" s="174" t="s">
        <v>144</v>
      </c>
      <c r="E165" s="175" t="s">
        <v>377</v>
      </c>
      <c r="F165" s="176" t="s">
        <v>378</v>
      </c>
      <c r="G165" s="177" t="s">
        <v>188</v>
      </c>
      <c r="H165" s="178">
        <v>8.456</v>
      </c>
      <c r="I165" s="179"/>
      <c r="J165" s="180">
        <f>ROUND(I165*H165,2)</f>
        <v>0</v>
      </c>
      <c r="K165" s="176" t="s">
        <v>148</v>
      </c>
      <c r="L165" s="40"/>
      <c r="M165" s="181" t="s">
        <v>19</v>
      </c>
      <c r="N165" s="182" t="s">
        <v>44</v>
      </c>
      <c r="O165" s="65"/>
      <c r="P165" s="183">
        <f>O165*H165</f>
        <v>0</v>
      </c>
      <c r="Q165" s="183">
        <v>0</v>
      </c>
      <c r="R165" s="183">
        <f>Q165*H165</f>
        <v>0</v>
      </c>
      <c r="S165" s="183">
        <v>0</v>
      </c>
      <c r="T165" s="184">
        <f>S165*H165</f>
        <v>0</v>
      </c>
      <c r="U165" s="35"/>
      <c r="V165" s="35"/>
      <c r="W165" s="35"/>
      <c r="X165" s="35"/>
      <c r="Y165" s="35"/>
      <c r="Z165" s="35"/>
      <c r="AA165" s="35"/>
      <c r="AB165" s="35"/>
      <c r="AC165" s="35"/>
      <c r="AD165" s="35"/>
      <c r="AE165" s="35"/>
      <c r="AR165" s="185" t="s">
        <v>149</v>
      </c>
      <c r="AT165" s="185" t="s">
        <v>144</v>
      </c>
      <c r="AU165" s="185" t="s">
        <v>82</v>
      </c>
      <c r="AY165" s="18" t="s">
        <v>142</v>
      </c>
      <c r="BE165" s="186">
        <f>IF(N165="základní",J165,0)</f>
        <v>0</v>
      </c>
      <c r="BF165" s="186">
        <f>IF(N165="snížená",J165,0)</f>
        <v>0</v>
      </c>
      <c r="BG165" s="186">
        <f>IF(N165="zákl. přenesená",J165,0)</f>
        <v>0</v>
      </c>
      <c r="BH165" s="186">
        <f>IF(N165="sníž. přenesená",J165,0)</f>
        <v>0</v>
      </c>
      <c r="BI165" s="186">
        <f>IF(N165="nulová",J165,0)</f>
        <v>0</v>
      </c>
      <c r="BJ165" s="18" t="s">
        <v>34</v>
      </c>
      <c r="BK165" s="186">
        <f>ROUND(I165*H165,2)</f>
        <v>0</v>
      </c>
      <c r="BL165" s="18" t="s">
        <v>149</v>
      </c>
      <c r="BM165" s="185" t="s">
        <v>886</v>
      </c>
    </row>
    <row r="166" spans="1:47" s="2" customFormat="1" ht="39">
      <c r="A166" s="35"/>
      <c r="B166" s="36"/>
      <c r="C166" s="37"/>
      <c r="D166" s="187" t="s">
        <v>151</v>
      </c>
      <c r="E166" s="37"/>
      <c r="F166" s="188" t="s">
        <v>380</v>
      </c>
      <c r="G166" s="37"/>
      <c r="H166" s="37"/>
      <c r="I166" s="189"/>
      <c r="J166" s="37"/>
      <c r="K166" s="37"/>
      <c r="L166" s="40"/>
      <c r="M166" s="234"/>
      <c r="N166" s="235"/>
      <c r="O166" s="236"/>
      <c r="P166" s="236"/>
      <c r="Q166" s="236"/>
      <c r="R166" s="236"/>
      <c r="S166" s="236"/>
      <c r="T166" s="237"/>
      <c r="U166" s="35"/>
      <c r="V166" s="35"/>
      <c r="W166" s="35"/>
      <c r="X166" s="35"/>
      <c r="Y166" s="35"/>
      <c r="Z166" s="35"/>
      <c r="AA166" s="35"/>
      <c r="AB166" s="35"/>
      <c r="AC166" s="35"/>
      <c r="AD166" s="35"/>
      <c r="AE166" s="35"/>
      <c r="AT166" s="18" t="s">
        <v>151</v>
      </c>
      <c r="AU166" s="18" t="s">
        <v>82</v>
      </c>
    </row>
    <row r="167" spans="1:31" s="2" customFormat="1" ht="6.95" customHeight="1">
      <c r="A167" s="35"/>
      <c r="B167" s="48"/>
      <c r="C167" s="49"/>
      <c r="D167" s="49"/>
      <c r="E167" s="49"/>
      <c r="F167" s="49"/>
      <c r="G167" s="49"/>
      <c r="H167" s="49"/>
      <c r="I167" s="49"/>
      <c r="J167" s="49"/>
      <c r="K167" s="49"/>
      <c r="L167" s="40"/>
      <c r="M167" s="35"/>
      <c r="O167" s="35"/>
      <c r="P167" s="35"/>
      <c r="Q167" s="35"/>
      <c r="R167" s="35"/>
      <c r="S167" s="35"/>
      <c r="T167" s="35"/>
      <c r="U167" s="35"/>
      <c r="V167" s="35"/>
      <c r="W167" s="35"/>
      <c r="X167" s="35"/>
      <c r="Y167" s="35"/>
      <c r="Z167" s="35"/>
      <c r="AA167" s="35"/>
      <c r="AB167" s="35"/>
      <c r="AC167" s="35"/>
      <c r="AD167" s="35"/>
      <c r="AE167" s="35"/>
    </row>
  </sheetData>
  <sheetProtection algorithmName="SHA-512" hashValue="xLKbzjKCWjhWjzWJMhgpPrztIulDSlWBqjBAwUzA8hrwV/txBYUa7G/AwvhXn1pBZVtPcsak8ob/JU/PRDwtlQ==" saltValue="fe2j1RVyopBRXXOdaQ9ezlrL3EHtBTeN0pfYoagp8B/lZLP0TPNPRIdVO5rfO43B3266kWmjlRZJAy04qQNvaQ==" spinCount="100000" sheet="1" objects="1" scenarios="1" formatColumns="0" formatRows="0" autoFilter="0"/>
  <autoFilter ref="C85:K166"/>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2"/>
      <c r="M2" s="352"/>
      <c r="N2" s="352"/>
      <c r="O2" s="352"/>
      <c r="P2" s="352"/>
      <c r="Q2" s="352"/>
      <c r="R2" s="352"/>
      <c r="S2" s="352"/>
      <c r="T2" s="352"/>
      <c r="U2" s="352"/>
      <c r="V2" s="352"/>
      <c r="AT2" s="18" t="s">
        <v>109</v>
      </c>
    </row>
    <row r="3" spans="2:46" s="1" customFormat="1" ht="6.95" customHeight="1">
      <c r="B3" s="102"/>
      <c r="C3" s="103"/>
      <c r="D3" s="103"/>
      <c r="E3" s="103"/>
      <c r="F3" s="103"/>
      <c r="G3" s="103"/>
      <c r="H3" s="103"/>
      <c r="I3" s="103"/>
      <c r="J3" s="103"/>
      <c r="K3" s="103"/>
      <c r="L3" s="21"/>
      <c r="AT3" s="18" t="s">
        <v>82</v>
      </c>
    </row>
    <row r="4" spans="2:46" s="1" customFormat="1" ht="24.95" customHeight="1">
      <c r="B4" s="21"/>
      <c r="D4" s="104" t="s">
        <v>113</v>
      </c>
      <c r="L4" s="21"/>
      <c r="M4" s="105" t="s">
        <v>10</v>
      </c>
      <c r="AT4" s="18" t="s">
        <v>4</v>
      </c>
    </row>
    <row r="5" spans="2:12" s="1" customFormat="1" ht="6.95" customHeight="1">
      <c r="B5" s="21"/>
      <c r="L5" s="21"/>
    </row>
    <row r="6" spans="2:12" s="1" customFormat="1" ht="12" customHeight="1">
      <c r="B6" s="21"/>
      <c r="D6" s="106" t="s">
        <v>16</v>
      </c>
      <c r="L6" s="21"/>
    </row>
    <row r="7" spans="2:12" s="1" customFormat="1" ht="16.5" customHeight="1">
      <c r="B7" s="21"/>
      <c r="E7" s="366" t="str">
        <f>'Rekapitulace stavby'!K6</f>
        <v>Oprava místní komunikace ve Starém Hobzí</v>
      </c>
      <c r="F7" s="367"/>
      <c r="G7" s="367"/>
      <c r="H7" s="367"/>
      <c r="L7" s="21"/>
    </row>
    <row r="8" spans="1:31" s="2" customFormat="1" ht="12" customHeight="1">
      <c r="A8" s="35"/>
      <c r="B8" s="40"/>
      <c r="C8" s="35"/>
      <c r="D8" s="106" t="s">
        <v>114</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8" t="s">
        <v>887</v>
      </c>
      <c r="F9" s="369"/>
      <c r="G9" s="369"/>
      <c r="H9" s="369"/>
      <c r="I9" s="35"/>
      <c r="J9" s="35"/>
      <c r="K9" s="35"/>
      <c r="L9" s="10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19</v>
      </c>
      <c r="G11" s="35"/>
      <c r="H11" s="35"/>
      <c r="I11" s="106" t="s">
        <v>20</v>
      </c>
      <c r="J11" s="108" t="s">
        <v>19</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21</v>
      </c>
      <c r="E12" s="35"/>
      <c r="F12" s="108" t="s">
        <v>22</v>
      </c>
      <c r="G12" s="35"/>
      <c r="H12" s="35"/>
      <c r="I12" s="106" t="s">
        <v>23</v>
      </c>
      <c r="J12" s="109" t="str">
        <f>'Rekapitulace stavby'!AN8</f>
        <v>30. 9. 2020</v>
      </c>
      <c r="K12" s="35"/>
      <c r="L12" s="10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25</v>
      </c>
      <c r="E14" s="35"/>
      <c r="F14" s="35"/>
      <c r="G14" s="35"/>
      <c r="H14" s="35"/>
      <c r="I14" s="106" t="s">
        <v>26</v>
      </c>
      <c r="J14" s="108" t="s">
        <v>19</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
        <v>27</v>
      </c>
      <c r="F15" s="35"/>
      <c r="G15" s="35"/>
      <c r="H15" s="35"/>
      <c r="I15" s="106" t="s">
        <v>28</v>
      </c>
      <c r="J15" s="108" t="s">
        <v>19</v>
      </c>
      <c r="K15" s="35"/>
      <c r="L15" s="10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29</v>
      </c>
      <c r="E17" s="35"/>
      <c r="F17" s="35"/>
      <c r="G17" s="35"/>
      <c r="H17" s="35"/>
      <c r="I17" s="106" t="s">
        <v>26</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70" t="str">
        <f>'Rekapitulace stavby'!E14</f>
        <v>Vyplň údaj</v>
      </c>
      <c r="F18" s="371"/>
      <c r="G18" s="371"/>
      <c r="H18" s="371"/>
      <c r="I18" s="106" t="s">
        <v>28</v>
      </c>
      <c r="J18" s="31" t="str">
        <f>'Rekapitulace stavby'!AN14</f>
        <v>Vyplň údaj</v>
      </c>
      <c r="K18" s="35"/>
      <c r="L18" s="10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31</v>
      </c>
      <c r="E20" s="35"/>
      <c r="F20" s="35"/>
      <c r="G20" s="35"/>
      <c r="H20" s="35"/>
      <c r="I20" s="106" t="s">
        <v>26</v>
      </c>
      <c r="J20" s="108" t="s">
        <v>19</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
        <v>32</v>
      </c>
      <c r="F21" s="35"/>
      <c r="G21" s="35"/>
      <c r="H21" s="35"/>
      <c r="I21" s="106" t="s">
        <v>28</v>
      </c>
      <c r="J21" s="108" t="s">
        <v>19</v>
      </c>
      <c r="K21" s="35"/>
      <c r="L21" s="10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35</v>
      </c>
      <c r="E23" s="35"/>
      <c r="F23" s="35"/>
      <c r="G23" s="35"/>
      <c r="H23" s="35"/>
      <c r="I23" s="106" t="s">
        <v>26</v>
      </c>
      <c r="J23" s="108" t="s">
        <v>19</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
        <v>36</v>
      </c>
      <c r="F24" s="35"/>
      <c r="G24" s="35"/>
      <c r="H24" s="35"/>
      <c r="I24" s="106" t="s">
        <v>28</v>
      </c>
      <c r="J24" s="108" t="s">
        <v>19</v>
      </c>
      <c r="K24" s="35"/>
      <c r="L24" s="10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37</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16.5" customHeight="1">
      <c r="A27" s="110"/>
      <c r="B27" s="111"/>
      <c r="C27" s="110"/>
      <c r="D27" s="110"/>
      <c r="E27" s="372" t="s">
        <v>19</v>
      </c>
      <c r="F27" s="372"/>
      <c r="G27" s="372"/>
      <c r="H27" s="372"/>
      <c r="I27" s="110"/>
      <c r="J27" s="110"/>
      <c r="K27" s="110"/>
      <c r="L27" s="112"/>
      <c r="S27" s="110"/>
      <c r="T27" s="110"/>
      <c r="U27" s="110"/>
      <c r="V27" s="110"/>
      <c r="W27" s="110"/>
      <c r="X27" s="110"/>
      <c r="Y27" s="110"/>
      <c r="Z27" s="110"/>
      <c r="AA27" s="110"/>
      <c r="AB27" s="110"/>
      <c r="AC27" s="110"/>
      <c r="AD27" s="110"/>
      <c r="AE27" s="110"/>
    </row>
    <row r="28" spans="1:31" s="2" customFormat="1" ht="6.95"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5"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39</v>
      </c>
      <c r="E30" s="35"/>
      <c r="F30" s="35"/>
      <c r="G30" s="35"/>
      <c r="H30" s="35"/>
      <c r="I30" s="35"/>
      <c r="J30" s="115">
        <f>ROUND(J85,0)</f>
        <v>0</v>
      </c>
      <c r="K30" s="35"/>
      <c r="L30" s="107"/>
      <c r="S30" s="35"/>
      <c r="T30" s="35"/>
      <c r="U30" s="35"/>
      <c r="V30" s="35"/>
      <c r="W30" s="35"/>
      <c r="X30" s="35"/>
      <c r="Y30" s="35"/>
      <c r="Z30" s="35"/>
      <c r="AA30" s="35"/>
      <c r="AB30" s="35"/>
      <c r="AC30" s="35"/>
      <c r="AD30" s="35"/>
      <c r="AE30" s="35"/>
    </row>
    <row r="31" spans="1:31" s="2" customFormat="1" ht="6.95"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5" customHeight="1">
      <c r="A32" s="35"/>
      <c r="B32" s="40"/>
      <c r="C32" s="35"/>
      <c r="D32" s="35"/>
      <c r="E32" s="35"/>
      <c r="F32" s="116" t="s">
        <v>41</v>
      </c>
      <c r="G32" s="35"/>
      <c r="H32" s="35"/>
      <c r="I32" s="116" t="s">
        <v>40</v>
      </c>
      <c r="J32" s="116" t="s">
        <v>42</v>
      </c>
      <c r="K32" s="35"/>
      <c r="L32" s="107"/>
      <c r="S32" s="35"/>
      <c r="T32" s="35"/>
      <c r="U32" s="35"/>
      <c r="V32" s="35"/>
      <c r="W32" s="35"/>
      <c r="X32" s="35"/>
      <c r="Y32" s="35"/>
      <c r="Z32" s="35"/>
      <c r="AA32" s="35"/>
      <c r="AB32" s="35"/>
      <c r="AC32" s="35"/>
      <c r="AD32" s="35"/>
      <c r="AE32" s="35"/>
    </row>
    <row r="33" spans="1:31" s="2" customFormat="1" ht="14.45" customHeight="1">
      <c r="A33" s="35"/>
      <c r="B33" s="40"/>
      <c r="C33" s="35"/>
      <c r="D33" s="117" t="s">
        <v>43</v>
      </c>
      <c r="E33" s="106" t="s">
        <v>44</v>
      </c>
      <c r="F33" s="118">
        <f>ROUND((SUM(BE85:BE193)),0)</f>
        <v>0</v>
      </c>
      <c r="G33" s="35"/>
      <c r="H33" s="35"/>
      <c r="I33" s="119">
        <v>0.21</v>
      </c>
      <c r="J33" s="118">
        <f>ROUND(((SUM(BE85:BE193))*I33),0)</f>
        <v>0</v>
      </c>
      <c r="K33" s="35"/>
      <c r="L33" s="107"/>
      <c r="S33" s="35"/>
      <c r="T33" s="35"/>
      <c r="U33" s="35"/>
      <c r="V33" s="35"/>
      <c r="W33" s="35"/>
      <c r="X33" s="35"/>
      <c r="Y33" s="35"/>
      <c r="Z33" s="35"/>
      <c r="AA33" s="35"/>
      <c r="AB33" s="35"/>
      <c r="AC33" s="35"/>
      <c r="AD33" s="35"/>
      <c r="AE33" s="35"/>
    </row>
    <row r="34" spans="1:31" s="2" customFormat="1" ht="14.45" customHeight="1">
      <c r="A34" s="35"/>
      <c r="B34" s="40"/>
      <c r="C34" s="35"/>
      <c r="D34" s="35"/>
      <c r="E34" s="106" t="s">
        <v>45</v>
      </c>
      <c r="F34" s="118">
        <f>ROUND((SUM(BF85:BF193)),0)</f>
        <v>0</v>
      </c>
      <c r="G34" s="35"/>
      <c r="H34" s="35"/>
      <c r="I34" s="119">
        <v>0.15</v>
      </c>
      <c r="J34" s="118">
        <f>ROUND(((SUM(BF85:BF193))*I34),0)</f>
        <v>0</v>
      </c>
      <c r="K34" s="35"/>
      <c r="L34" s="107"/>
      <c r="S34" s="35"/>
      <c r="T34" s="35"/>
      <c r="U34" s="35"/>
      <c r="V34" s="35"/>
      <c r="W34" s="35"/>
      <c r="X34" s="35"/>
      <c r="Y34" s="35"/>
      <c r="Z34" s="35"/>
      <c r="AA34" s="35"/>
      <c r="AB34" s="35"/>
      <c r="AC34" s="35"/>
      <c r="AD34" s="35"/>
      <c r="AE34" s="35"/>
    </row>
    <row r="35" spans="1:31" s="2" customFormat="1" ht="14.45" customHeight="1" hidden="1">
      <c r="A35" s="35"/>
      <c r="B35" s="40"/>
      <c r="C35" s="35"/>
      <c r="D35" s="35"/>
      <c r="E35" s="106" t="s">
        <v>46</v>
      </c>
      <c r="F35" s="118">
        <f>ROUND((SUM(BG85:BG193)),0)</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5" customHeight="1" hidden="1">
      <c r="A36" s="35"/>
      <c r="B36" s="40"/>
      <c r="C36" s="35"/>
      <c r="D36" s="35"/>
      <c r="E36" s="106" t="s">
        <v>47</v>
      </c>
      <c r="F36" s="118">
        <f>ROUND((SUM(BH85:BH193)),0)</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5" customHeight="1" hidden="1">
      <c r="A37" s="35"/>
      <c r="B37" s="40"/>
      <c r="C37" s="35"/>
      <c r="D37" s="35"/>
      <c r="E37" s="106" t="s">
        <v>48</v>
      </c>
      <c r="F37" s="118">
        <f>ROUND((SUM(BI85:BI193)),0)</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49</v>
      </c>
      <c r="E39" s="122"/>
      <c r="F39" s="122"/>
      <c r="G39" s="123" t="s">
        <v>50</v>
      </c>
      <c r="H39" s="124" t="s">
        <v>51</v>
      </c>
      <c r="I39" s="122"/>
      <c r="J39" s="125">
        <f>SUM(J30:J37)</f>
        <v>0</v>
      </c>
      <c r="K39" s="126"/>
      <c r="L39" s="107"/>
      <c r="S39" s="35"/>
      <c r="T39" s="35"/>
      <c r="U39" s="35"/>
      <c r="V39" s="35"/>
      <c r="W39" s="35"/>
      <c r="X39" s="35"/>
      <c r="Y39" s="35"/>
      <c r="Z39" s="35"/>
      <c r="AA39" s="35"/>
      <c r="AB39" s="35"/>
      <c r="AC39" s="35"/>
      <c r="AD39" s="35"/>
      <c r="AE39" s="35"/>
    </row>
    <row r="40" spans="1:31" s="2" customFormat="1" ht="14.45"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5"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5" customHeight="1">
      <c r="A45" s="35"/>
      <c r="B45" s="36"/>
      <c r="C45" s="24" t="s">
        <v>116</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16.5" customHeight="1">
      <c r="A48" s="35"/>
      <c r="B48" s="36"/>
      <c r="C48" s="37"/>
      <c r="D48" s="37"/>
      <c r="E48" s="373" t="str">
        <f>E7</f>
        <v>Oprava místní komunikace ve Starém Hobzí</v>
      </c>
      <c r="F48" s="374"/>
      <c r="G48" s="374"/>
      <c r="H48" s="374"/>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114</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30" t="str">
        <f>E9</f>
        <v>SO10 - Oprava kanalizace</v>
      </c>
      <c r="F50" s="375"/>
      <c r="G50" s="375"/>
      <c r="H50" s="375"/>
      <c r="I50" s="37"/>
      <c r="J50" s="37"/>
      <c r="K50" s="37"/>
      <c r="L50" s="10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Staré Hobzí</v>
      </c>
      <c r="G52" s="37"/>
      <c r="H52" s="37"/>
      <c r="I52" s="30" t="s">
        <v>23</v>
      </c>
      <c r="J52" s="60" t="str">
        <f>IF(J12="","",J12)</f>
        <v>30. 9. 2020</v>
      </c>
      <c r="K52" s="37"/>
      <c r="L52" s="10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15.2" customHeight="1">
      <c r="A54" s="35"/>
      <c r="B54" s="36"/>
      <c r="C54" s="30" t="s">
        <v>25</v>
      </c>
      <c r="D54" s="37"/>
      <c r="E54" s="37"/>
      <c r="F54" s="28" t="str">
        <f>E15</f>
        <v>Obec Staré Hobzí</v>
      </c>
      <c r="G54" s="37"/>
      <c r="H54" s="37"/>
      <c r="I54" s="30" t="s">
        <v>31</v>
      </c>
      <c r="J54" s="33" t="str">
        <f>E21</f>
        <v>f-plan spol. s r.o.</v>
      </c>
      <c r="K54" s="37"/>
      <c r="L54" s="107"/>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35</v>
      </c>
      <c r="J55" s="33" t="str">
        <f>E24</f>
        <v>Martin Lang</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117</v>
      </c>
      <c r="D57" s="132"/>
      <c r="E57" s="132"/>
      <c r="F57" s="132"/>
      <c r="G57" s="132"/>
      <c r="H57" s="132"/>
      <c r="I57" s="132"/>
      <c r="J57" s="133" t="s">
        <v>118</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9" customHeight="1">
      <c r="A59" s="35"/>
      <c r="B59" s="36"/>
      <c r="C59" s="134" t="s">
        <v>71</v>
      </c>
      <c r="D59" s="37"/>
      <c r="E59" s="37"/>
      <c r="F59" s="37"/>
      <c r="G59" s="37"/>
      <c r="H59" s="37"/>
      <c r="I59" s="37"/>
      <c r="J59" s="78">
        <f>J85</f>
        <v>0</v>
      </c>
      <c r="K59" s="37"/>
      <c r="L59" s="107"/>
      <c r="S59" s="35"/>
      <c r="T59" s="35"/>
      <c r="U59" s="35"/>
      <c r="V59" s="35"/>
      <c r="W59" s="35"/>
      <c r="X59" s="35"/>
      <c r="Y59" s="35"/>
      <c r="Z59" s="35"/>
      <c r="AA59" s="35"/>
      <c r="AB59" s="35"/>
      <c r="AC59" s="35"/>
      <c r="AD59" s="35"/>
      <c r="AE59" s="35"/>
      <c r="AU59" s="18" t="s">
        <v>119</v>
      </c>
    </row>
    <row r="60" spans="2:12" s="9" customFormat="1" ht="24.95" customHeight="1">
      <c r="B60" s="135"/>
      <c r="C60" s="136"/>
      <c r="D60" s="137" t="s">
        <v>120</v>
      </c>
      <c r="E60" s="138"/>
      <c r="F60" s="138"/>
      <c r="G60" s="138"/>
      <c r="H60" s="138"/>
      <c r="I60" s="138"/>
      <c r="J60" s="139">
        <f>J86</f>
        <v>0</v>
      </c>
      <c r="K60" s="136"/>
      <c r="L60" s="140"/>
    </row>
    <row r="61" spans="2:12" s="10" customFormat="1" ht="19.9" customHeight="1">
      <c r="B61" s="141"/>
      <c r="C61" s="142"/>
      <c r="D61" s="143" t="s">
        <v>121</v>
      </c>
      <c r="E61" s="144"/>
      <c r="F61" s="144"/>
      <c r="G61" s="144"/>
      <c r="H61" s="144"/>
      <c r="I61" s="144"/>
      <c r="J61" s="145">
        <f>J87</f>
        <v>0</v>
      </c>
      <c r="K61" s="142"/>
      <c r="L61" s="146"/>
    </row>
    <row r="62" spans="2:12" s="10" customFormat="1" ht="19.9" customHeight="1">
      <c r="B62" s="141"/>
      <c r="C62" s="142"/>
      <c r="D62" s="143" t="s">
        <v>888</v>
      </c>
      <c r="E62" s="144"/>
      <c r="F62" s="144"/>
      <c r="G62" s="144"/>
      <c r="H62" s="144"/>
      <c r="I62" s="144"/>
      <c r="J62" s="145">
        <f>J132</f>
        <v>0</v>
      </c>
      <c r="K62" s="142"/>
      <c r="L62" s="146"/>
    </row>
    <row r="63" spans="2:12" s="10" customFormat="1" ht="19.9" customHeight="1">
      <c r="B63" s="141"/>
      <c r="C63" s="142"/>
      <c r="D63" s="143" t="s">
        <v>889</v>
      </c>
      <c r="E63" s="144"/>
      <c r="F63" s="144"/>
      <c r="G63" s="144"/>
      <c r="H63" s="144"/>
      <c r="I63" s="144"/>
      <c r="J63" s="145">
        <f>J138</f>
        <v>0</v>
      </c>
      <c r="K63" s="142"/>
      <c r="L63" s="146"/>
    </row>
    <row r="64" spans="2:12" s="10" customFormat="1" ht="19.9" customHeight="1">
      <c r="B64" s="141"/>
      <c r="C64" s="142"/>
      <c r="D64" s="143" t="s">
        <v>125</v>
      </c>
      <c r="E64" s="144"/>
      <c r="F64" s="144"/>
      <c r="G64" s="144"/>
      <c r="H64" s="144"/>
      <c r="I64" s="144"/>
      <c r="J64" s="145">
        <f>J181</f>
        <v>0</v>
      </c>
      <c r="K64" s="142"/>
      <c r="L64" s="146"/>
    </row>
    <row r="65" spans="2:12" s="10" customFormat="1" ht="19.9" customHeight="1">
      <c r="B65" s="141"/>
      <c r="C65" s="142"/>
      <c r="D65" s="143" t="s">
        <v>126</v>
      </c>
      <c r="E65" s="144"/>
      <c r="F65" s="144"/>
      <c r="G65" s="144"/>
      <c r="H65" s="144"/>
      <c r="I65" s="144"/>
      <c r="J65" s="145">
        <f>J191</f>
        <v>0</v>
      </c>
      <c r="K65" s="142"/>
      <c r="L65" s="146"/>
    </row>
    <row r="66" spans="1:31" s="2" customFormat="1" ht="21.75" customHeight="1">
      <c r="A66" s="35"/>
      <c r="B66" s="36"/>
      <c r="C66" s="37"/>
      <c r="D66" s="37"/>
      <c r="E66" s="37"/>
      <c r="F66" s="37"/>
      <c r="G66" s="37"/>
      <c r="H66" s="37"/>
      <c r="I66" s="37"/>
      <c r="J66" s="37"/>
      <c r="K66" s="37"/>
      <c r="L66" s="107"/>
      <c r="S66" s="35"/>
      <c r="T66" s="35"/>
      <c r="U66" s="35"/>
      <c r="V66" s="35"/>
      <c r="W66" s="35"/>
      <c r="X66" s="35"/>
      <c r="Y66" s="35"/>
      <c r="Z66" s="35"/>
      <c r="AA66" s="35"/>
      <c r="AB66" s="35"/>
      <c r="AC66" s="35"/>
      <c r="AD66" s="35"/>
      <c r="AE66" s="35"/>
    </row>
    <row r="67" spans="1:31" s="2" customFormat="1" ht="6.95" customHeight="1">
      <c r="A67" s="35"/>
      <c r="B67" s="48"/>
      <c r="C67" s="49"/>
      <c r="D67" s="49"/>
      <c r="E67" s="49"/>
      <c r="F67" s="49"/>
      <c r="G67" s="49"/>
      <c r="H67" s="49"/>
      <c r="I67" s="49"/>
      <c r="J67" s="49"/>
      <c r="K67" s="49"/>
      <c r="L67" s="107"/>
      <c r="S67" s="35"/>
      <c r="T67" s="35"/>
      <c r="U67" s="35"/>
      <c r="V67" s="35"/>
      <c r="W67" s="35"/>
      <c r="X67" s="35"/>
      <c r="Y67" s="35"/>
      <c r="Z67" s="35"/>
      <c r="AA67" s="35"/>
      <c r="AB67" s="35"/>
      <c r="AC67" s="35"/>
      <c r="AD67" s="35"/>
      <c r="AE67" s="35"/>
    </row>
    <row r="71" spans="1:31" s="2" customFormat="1" ht="6.95" customHeight="1">
      <c r="A71" s="35"/>
      <c r="B71" s="50"/>
      <c r="C71" s="51"/>
      <c r="D71" s="51"/>
      <c r="E71" s="51"/>
      <c r="F71" s="51"/>
      <c r="G71" s="51"/>
      <c r="H71" s="51"/>
      <c r="I71" s="51"/>
      <c r="J71" s="51"/>
      <c r="K71" s="51"/>
      <c r="L71" s="107"/>
      <c r="S71" s="35"/>
      <c r="T71" s="35"/>
      <c r="U71" s="35"/>
      <c r="V71" s="35"/>
      <c r="W71" s="35"/>
      <c r="X71" s="35"/>
      <c r="Y71" s="35"/>
      <c r="Z71" s="35"/>
      <c r="AA71" s="35"/>
      <c r="AB71" s="35"/>
      <c r="AC71" s="35"/>
      <c r="AD71" s="35"/>
      <c r="AE71" s="35"/>
    </row>
    <row r="72" spans="1:31" s="2" customFormat="1" ht="24.95" customHeight="1">
      <c r="A72" s="35"/>
      <c r="B72" s="36"/>
      <c r="C72" s="24" t="s">
        <v>127</v>
      </c>
      <c r="D72" s="37"/>
      <c r="E72" s="37"/>
      <c r="F72" s="37"/>
      <c r="G72" s="37"/>
      <c r="H72" s="37"/>
      <c r="I72" s="37"/>
      <c r="J72" s="37"/>
      <c r="K72" s="37"/>
      <c r="L72" s="107"/>
      <c r="S72" s="35"/>
      <c r="T72" s="35"/>
      <c r="U72" s="35"/>
      <c r="V72" s="35"/>
      <c r="W72" s="35"/>
      <c r="X72" s="35"/>
      <c r="Y72" s="35"/>
      <c r="Z72" s="35"/>
      <c r="AA72" s="35"/>
      <c r="AB72" s="35"/>
      <c r="AC72" s="35"/>
      <c r="AD72" s="35"/>
      <c r="AE72" s="35"/>
    </row>
    <row r="73" spans="1:31" s="2" customFormat="1" ht="6.95" customHeight="1">
      <c r="A73" s="35"/>
      <c r="B73" s="36"/>
      <c r="C73" s="37"/>
      <c r="D73" s="37"/>
      <c r="E73" s="37"/>
      <c r="F73" s="37"/>
      <c r="G73" s="37"/>
      <c r="H73" s="37"/>
      <c r="I73" s="37"/>
      <c r="J73" s="37"/>
      <c r="K73" s="37"/>
      <c r="L73" s="107"/>
      <c r="S73" s="35"/>
      <c r="T73" s="35"/>
      <c r="U73" s="35"/>
      <c r="V73" s="35"/>
      <c r="W73" s="35"/>
      <c r="X73" s="35"/>
      <c r="Y73" s="35"/>
      <c r="Z73" s="35"/>
      <c r="AA73" s="35"/>
      <c r="AB73" s="35"/>
      <c r="AC73" s="35"/>
      <c r="AD73" s="35"/>
      <c r="AE73" s="35"/>
    </row>
    <row r="74" spans="1:31" s="2" customFormat="1" ht="12" customHeight="1">
      <c r="A74" s="35"/>
      <c r="B74" s="36"/>
      <c r="C74" s="30" t="s">
        <v>16</v>
      </c>
      <c r="D74" s="37"/>
      <c r="E74" s="37"/>
      <c r="F74" s="37"/>
      <c r="G74" s="37"/>
      <c r="H74" s="37"/>
      <c r="I74" s="37"/>
      <c r="J74" s="37"/>
      <c r="K74" s="37"/>
      <c r="L74" s="107"/>
      <c r="S74" s="35"/>
      <c r="T74" s="35"/>
      <c r="U74" s="35"/>
      <c r="V74" s="35"/>
      <c r="W74" s="35"/>
      <c r="X74" s="35"/>
      <c r="Y74" s="35"/>
      <c r="Z74" s="35"/>
      <c r="AA74" s="35"/>
      <c r="AB74" s="35"/>
      <c r="AC74" s="35"/>
      <c r="AD74" s="35"/>
      <c r="AE74" s="35"/>
    </row>
    <row r="75" spans="1:31" s="2" customFormat="1" ht="16.5" customHeight="1">
      <c r="A75" s="35"/>
      <c r="B75" s="36"/>
      <c r="C75" s="37"/>
      <c r="D75" s="37"/>
      <c r="E75" s="373" t="str">
        <f>E7</f>
        <v>Oprava místní komunikace ve Starém Hobzí</v>
      </c>
      <c r="F75" s="374"/>
      <c r="G75" s="374"/>
      <c r="H75" s="374"/>
      <c r="I75" s="37"/>
      <c r="J75" s="37"/>
      <c r="K75" s="37"/>
      <c r="L75" s="107"/>
      <c r="S75" s="35"/>
      <c r="T75" s="35"/>
      <c r="U75" s="35"/>
      <c r="V75" s="35"/>
      <c r="W75" s="35"/>
      <c r="X75" s="35"/>
      <c r="Y75" s="35"/>
      <c r="Z75" s="35"/>
      <c r="AA75" s="35"/>
      <c r="AB75" s="35"/>
      <c r="AC75" s="35"/>
      <c r="AD75" s="35"/>
      <c r="AE75" s="35"/>
    </row>
    <row r="76" spans="1:31" s="2" customFormat="1" ht="12" customHeight="1">
      <c r="A76" s="35"/>
      <c r="B76" s="36"/>
      <c r="C76" s="30" t="s">
        <v>114</v>
      </c>
      <c r="D76" s="37"/>
      <c r="E76" s="37"/>
      <c r="F76" s="37"/>
      <c r="G76" s="37"/>
      <c r="H76" s="37"/>
      <c r="I76" s="37"/>
      <c r="J76" s="37"/>
      <c r="K76" s="37"/>
      <c r="L76" s="107"/>
      <c r="S76" s="35"/>
      <c r="T76" s="35"/>
      <c r="U76" s="35"/>
      <c r="V76" s="35"/>
      <c r="W76" s="35"/>
      <c r="X76" s="35"/>
      <c r="Y76" s="35"/>
      <c r="Z76" s="35"/>
      <c r="AA76" s="35"/>
      <c r="AB76" s="35"/>
      <c r="AC76" s="35"/>
      <c r="AD76" s="35"/>
      <c r="AE76" s="35"/>
    </row>
    <row r="77" spans="1:31" s="2" customFormat="1" ht="16.5" customHeight="1">
      <c r="A77" s="35"/>
      <c r="B77" s="36"/>
      <c r="C77" s="37"/>
      <c r="D77" s="37"/>
      <c r="E77" s="330" t="str">
        <f>E9</f>
        <v>SO10 - Oprava kanalizace</v>
      </c>
      <c r="F77" s="375"/>
      <c r="G77" s="375"/>
      <c r="H77" s="375"/>
      <c r="I77" s="37"/>
      <c r="J77" s="37"/>
      <c r="K77" s="37"/>
      <c r="L77" s="107"/>
      <c r="S77" s="35"/>
      <c r="T77" s="35"/>
      <c r="U77" s="35"/>
      <c r="V77" s="35"/>
      <c r="W77" s="35"/>
      <c r="X77" s="35"/>
      <c r="Y77" s="35"/>
      <c r="Z77" s="35"/>
      <c r="AA77" s="35"/>
      <c r="AB77" s="35"/>
      <c r="AC77" s="35"/>
      <c r="AD77" s="35"/>
      <c r="AE77" s="35"/>
    </row>
    <row r="78" spans="1:31" s="2" customFormat="1" ht="6.95" customHeight="1">
      <c r="A78" s="35"/>
      <c r="B78" s="36"/>
      <c r="C78" s="37"/>
      <c r="D78" s="37"/>
      <c r="E78" s="37"/>
      <c r="F78" s="37"/>
      <c r="G78" s="37"/>
      <c r="H78" s="37"/>
      <c r="I78" s="37"/>
      <c r="J78" s="37"/>
      <c r="K78" s="37"/>
      <c r="L78" s="107"/>
      <c r="S78" s="35"/>
      <c r="T78" s="35"/>
      <c r="U78" s="35"/>
      <c r="V78" s="35"/>
      <c r="W78" s="35"/>
      <c r="X78" s="35"/>
      <c r="Y78" s="35"/>
      <c r="Z78" s="35"/>
      <c r="AA78" s="35"/>
      <c r="AB78" s="35"/>
      <c r="AC78" s="35"/>
      <c r="AD78" s="35"/>
      <c r="AE78" s="35"/>
    </row>
    <row r="79" spans="1:31" s="2" customFormat="1" ht="12" customHeight="1">
      <c r="A79" s="35"/>
      <c r="B79" s="36"/>
      <c r="C79" s="30" t="s">
        <v>21</v>
      </c>
      <c r="D79" s="37"/>
      <c r="E79" s="37"/>
      <c r="F79" s="28" t="str">
        <f>F12</f>
        <v>Staré Hobzí</v>
      </c>
      <c r="G79" s="37"/>
      <c r="H79" s="37"/>
      <c r="I79" s="30" t="s">
        <v>23</v>
      </c>
      <c r="J79" s="60" t="str">
        <f>IF(J12="","",J12)</f>
        <v>30. 9. 2020</v>
      </c>
      <c r="K79" s="37"/>
      <c r="L79" s="107"/>
      <c r="S79" s="35"/>
      <c r="T79" s="35"/>
      <c r="U79" s="35"/>
      <c r="V79" s="35"/>
      <c r="W79" s="35"/>
      <c r="X79" s="35"/>
      <c r="Y79" s="35"/>
      <c r="Z79" s="35"/>
      <c r="AA79" s="35"/>
      <c r="AB79" s="35"/>
      <c r="AC79" s="35"/>
      <c r="AD79" s="35"/>
      <c r="AE79" s="35"/>
    </row>
    <row r="80" spans="1:31" s="2" customFormat="1" ht="6.95" customHeight="1">
      <c r="A80" s="35"/>
      <c r="B80" s="36"/>
      <c r="C80" s="37"/>
      <c r="D80" s="37"/>
      <c r="E80" s="37"/>
      <c r="F80" s="37"/>
      <c r="G80" s="37"/>
      <c r="H80" s="37"/>
      <c r="I80" s="37"/>
      <c r="J80" s="37"/>
      <c r="K80" s="37"/>
      <c r="L80" s="107"/>
      <c r="S80" s="35"/>
      <c r="T80" s="35"/>
      <c r="U80" s="35"/>
      <c r="V80" s="35"/>
      <c r="W80" s="35"/>
      <c r="X80" s="35"/>
      <c r="Y80" s="35"/>
      <c r="Z80" s="35"/>
      <c r="AA80" s="35"/>
      <c r="AB80" s="35"/>
      <c r="AC80" s="35"/>
      <c r="AD80" s="35"/>
      <c r="AE80" s="35"/>
    </row>
    <row r="81" spans="1:31" s="2" customFormat="1" ht="15.2" customHeight="1">
      <c r="A81" s="35"/>
      <c r="B81" s="36"/>
      <c r="C81" s="30" t="s">
        <v>25</v>
      </c>
      <c r="D81" s="37"/>
      <c r="E81" s="37"/>
      <c r="F81" s="28" t="str">
        <f>E15</f>
        <v>Obec Staré Hobzí</v>
      </c>
      <c r="G81" s="37"/>
      <c r="H81" s="37"/>
      <c r="I81" s="30" t="s">
        <v>31</v>
      </c>
      <c r="J81" s="33" t="str">
        <f>E21</f>
        <v>f-plan spol. s r.o.</v>
      </c>
      <c r="K81" s="37"/>
      <c r="L81" s="107"/>
      <c r="S81" s="35"/>
      <c r="T81" s="35"/>
      <c r="U81" s="35"/>
      <c r="V81" s="35"/>
      <c r="W81" s="35"/>
      <c r="X81" s="35"/>
      <c r="Y81" s="35"/>
      <c r="Z81" s="35"/>
      <c r="AA81" s="35"/>
      <c r="AB81" s="35"/>
      <c r="AC81" s="35"/>
      <c r="AD81" s="35"/>
      <c r="AE81" s="35"/>
    </row>
    <row r="82" spans="1:31" s="2" customFormat="1" ht="15.2" customHeight="1">
      <c r="A82" s="35"/>
      <c r="B82" s="36"/>
      <c r="C82" s="30" t="s">
        <v>29</v>
      </c>
      <c r="D82" s="37"/>
      <c r="E82" s="37"/>
      <c r="F82" s="28" t="str">
        <f>IF(E18="","",E18)</f>
        <v>Vyplň údaj</v>
      </c>
      <c r="G82" s="37"/>
      <c r="H82" s="37"/>
      <c r="I82" s="30" t="s">
        <v>35</v>
      </c>
      <c r="J82" s="33" t="str">
        <f>E24</f>
        <v>Martin Lang</v>
      </c>
      <c r="K82" s="37"/>
      <c r="L82" s="107"/>
      <c r="S82" s="35"/>
      <c r="T82" s="35"/>
      <c r="U82" s="35"/>
      <c r="V82" s="35"/>
      <c r="W82" s="35"/>
      <c r="X82" s="35"/>
      <c r="Y82" s="35"/>
      <c r="Z82" s="35"/>
      <c r="AA82" s="35"/>
      <c r="AB82" s="35"/>
      <c r="AC82" s="35"/>
      <c r="AD82" s="35"/>
      <c r="AE82" s="35"/>
    </row>
    <row r="83" spans="1:31" s="2" customFormat="1" ht="10.35" customHeight="1">
      <c r="A83" s="35"/>
      <c r="B83" s="36"/>
      <c r="C83" s="37"/>
      <c r="D83" s="37"/>
      <c r="E83" s="37"/>
      <c r="F83" s="37"/>
      <c r="G83" s="37"/>
      <c r="H83" s="37"/>
      <c r="I83" s="37"/>
      <c r="J83" s="37"/>
      <c r="K83" s="37"/>
      <c r="L83" s="107"/>
      <c r="S83" s="35"/>
      <c r="T83" s="35"/>
      <c r="U83" s="35"/>
      <c r="V83" s="35"/>
      <c r="W83" s="35"/>
      <c r="X83" s="35"/>
      <c r="Y83" s="35"/>
      <c r="Z83" s="35"/>
      <c r="AA83" s="35"/>
      <c r="AB83" s="35"/>
      <c r="AC83" s="35"/>
      <c r="AD83" s="35"/>
      <c r="AE83" s="35"/>
    </row>
    <row r="84" spans="1:31" s="11" customFormat="1" ht="29.25" customHeight="1">
      <c r="A84" s="147"/>
      <c r="B84" s="148"/>
      <c r="C84" s="149" t="s">
        <v>128</v>
      </c>
      <c r="D84" s="150" t="s">
        <v>58</v>
      </c>
      <c r="E84" s="150" t="s">
        <v>54</v>
      </c>
      <c r="F84" s="150" t="s">
        <v>55</v>
      </c>
      <c r="G84" s="150" t="s">
        <v>129</v>
      </c>
      <c r="H84" s="150" t="s">
        <v>130</v>
      </c>
      <c r="I84" s="150" t="s">
        <v>131</v>
      </c>
      <c r="J84" s="150" t="s">
        <v>118</v>
      </c>
      <c r="K84" s="151" t="s">
        <v>132</v>
      </c>
      <c r="L84" s="152"/>
      <c r="M84" s="69" t="s">
        <v>19</v>
      </c>
      <c r="N84" s="70" t="s">
        <v>43</v>
      </c>
      <c r="O84" s="70" t="s">
        <v>133</v>
      </c>
      <c r="P84" s="70" t="s">
        <v>134</v>
      </c>
      <c r="Q84" s="70" t="s">
        <v>135</v>
      </c>
      <c r="R84" s="70" t="s">
        <v>136</v>
      </c>
      <c r="S84" s="70" t="s">
        <v>137</v>
      </c>
      <c r="T84" s="71" t="s">
        <v>138</v>
      </c>
      <c r="U84" s="147"/>
      <c r="V84" s="147"/>
      <c r="W84" s="147"/>
      <c r="X84" s="147"/>
      <c r="Y84" s="147"/>
      <c r="Z84" s="147"/>
      <c r="AA84" s="147"/>
      <c r="AB84" s="147"/>
      <c r="AC84" s="147"/>
      <c r="AD84" s="147"/>
      <c r="AE84" s="147"/>
    </row>
    <row r="85" spans="1:63" s="2" customFormat="1" ht="22.9" customHeight="1">
      <c r="A85" s="35"/>
      <c r="B85" s="36"/>
      <c r="C85" s="76" t="s">
        <v>139</v>
      </c>
      <c r="D85" s="37"/>
      <c r="E85" s="37"/>
      <c r="F85" s="37"/>
      <c r="G85" s="37"/>
      <c r="H85" s="37"/>
      <c r="I85" s="37"/>
      <c r="J85" s="153">
        <f>BK85</f>
        <v>0</v>
      </c>
      <c r="K85" s="37"/>
      <c r="L85" s="40"/>
      <c r="M85" s="72"/>
      <c r="N85" s="154"/>
      <c r="O85" s="73"/>
      <c r="P85" s="155">
        <f>P86</f>
        <v>0</v>
      </c>
      <c r="Q85" s="73"/>
      <c r="R85" s="155">
        <f>R86</f>
        <v>37.17114</v>
      </c>
      <c r="S85" s="73"/>
      <c r="T85" s="156">
        <f>T86</f>
        <v>19.22</v>
      </c>
      <c r="U85" s="35"/>
      <c r="V85" s="35"/>
      <c r="W85" s="35"/>
      <c r="X85" s="35"/>
      <c r="Y85" s="35"/>
      <c r="Z85" s="35"/>
      <c r="AA85" s="35"/>
      <c r="AB85" s="35"/>
      <c r="AC85" s="35"/>
      <c r="AD85" s="35"/>
      <c r="AE85" s="35"/>
      <c r="AT85" s="18" t="s">
        <v>72</v>
      </c>
      <c r="AU85" s="18" t="s">
        <v>119</v>
      </c>
      <c r="BK85" s="157">
        <f>BK86</f>
        <v>0</v>
      </c>
    </row>
    <row r="86" spans="2:63" s="12" customFormat="1" ht="25.9" customHeight="1">
      <c r="B86" s="158"/>
      <c r="C86" s="159"/>
      <c r="D86" s="160" t="s">
        <v>72</v>
      </c>
      <c r="E86" s="161" t="s">
        <v>140</v>
      </c>
      <c r="F86" s="161" t="s">
        <v>141</v>
      </c>
      <c r="G86" s="159"/>
      <c r="H86" s="159"/>
      <c r="I86" s="162"/>
      <c r="J86" s="163">
        <f>BK86</f>
        <v>0</v>
      </c>
      <c r="K86" s="159"/>
      <c r="L86" s="164"/>
      <c r="M86" s="165"/>
      <c r="N86" s="166"/>
      <c r="O86" s="166"/>
      <c r="P86" s="167">
        <f>P87+P132+P138+P181+P191</f>
        <v>0</v>
      </c>
      <c r="Q86" s="166"/>
      <c r="R86" s="167">
        <f>R87+R132+R138+R181+R191</f>
        <v>37.17114</v>
      </c>
      <c r="S86" s="166"/>
      <c r="T86" s="168">
        <f>T87+T132+T138+T181+T191</f>
        <v>19.22</v>
      </c>
      <c r="AR86" s="169" t="s">
        <v>34</v>
      </c>
      <c r="AT86" s="170" t="s">
        <v>72</v>
      </c>
      <c r="AU86" s="170" t="s">
        <v>73</v>
      </c>
      <c r="AY86" s="169" t="s">
        <v>142</v>
      </c>
      <c r="BK86" s="171">
        <f>BK87+BK132+BK138+BK181+BK191</f>
        <v>0</v>
      </c>
    </row>
    <row r="87" spans="2:63" s="12" customFormat="1" ht="22.9" customHeight="1">
      <c r="B87" s="158"/>
      <c r="C87" s="159"/>
      <c r="D87" s="160" t="s">
        <v>72</v>
      </c>
      <c r="E87" s="172" t="s">
        <v>34</v>
      </c>
      <c r="F87" s="172" t="s">
        <v>143</v>
      </c>
      <c r="G87" s="159"/>
      <c r="H87" s="159"/>
      <c r="I87" s="162"/>
      <c r="J87" s="173">
        <f>BK87</f>
        <v>0</v>
      </c>
      <c r="K87" s="159"/>
      <c r="L87" s="164"/>
      <c r="M87" s="165"/>
      <c r="N87" s="166"/>
      <c r="O87" s="166"/>
      <c r="P87" s="167">
        <f>SUM(P88:P131)</f>
        <v>0</v>
      </c>
      <c r="Q87" s="166"/>
      <c r="R87" s="167">
        <f>SUM(R88:R131)</f>
        <v>28.9512</v>
      </c>
      <c r="S87" s="166"/>
      <c r="T87" s="168">
        <f>SUM(T88:T131)</f>
        <v>0</v>
      </c>
      <c r="AR87" s="169" t="s">
        <v>34</v>
      </c>
      <c r="AT87" s="170" t="s">
        <v>72</v>
      </c>
      <c r="AU87" s="170" t="s">
        <v>34</v>
      </c>
      <c r="AY87" s="169" t="s">
        <v>142</v>
      </c>
      <c r="BK87" s="171">
        <f>SUM(BK88:BK131)</f>
        <v>0</v>
      </c>
    </row>
    <row r="88" spans="1:65" s="2" customFormat="1" ht="37.9" customHeight="1">
      <c r="A88" s="35"/>
      <c r="B88" s="36"/>
      <c r="C88" s="174" t="s">
        <v>34</v>
      </c>
      <c r="D88" s="174" t="s">
        <v>144</v>
      </c>
      <c r="E88" s="175" t="s">
        <v>890</v>
      </c>
      <c r="F88" s="176" t="s">
        <v>891</v>
      </c>
      <c r="G88" s="177" t="s">
        <v>155</v>
      </c>
      <c r="H88" s="178">
        <v>72</v>
      </c>
      <c r="I88" s="179"/>
      <c r="J88" s="180">
        <f>ROUND(I88*H88,2)</f>
        <v>0</v>
      </c>
      <c r="K88" s="176" t="s">
        <v>148</v>
      </c>
      <c r="L88" s="40"/>
      <c r="M88" s="181" t="s">
        <v>19</v>
      </c>
      <c r="N88" s="182" t="s">
        <v>44</v>
      </c>
      <c r="O88" s="65"/>
      <c r="P88" s="183">
        <f>O88*H88</f>
        <v>0</v>
      </c>
      <c r="Q88" s="183">
        <v>0</v>
      </c>
      <c r="R88" s="183">
        <f>Q88*H88</f>
        <v>0</v>
      </c>
      <c r="S88" s="183">
        <v>0</v>
      </c>
      <c r="T88" s="184">
        <f>S88*H88</f>
        <v>0</v>
      </c>
      <c r="U88" s="35"/>
      <c r="V88" s="35"/>
      <c r="W88" s="35"/>
      <c r="X88" s="35"/>
      <c r="Y88" s="35"/>
      <c r="Z88" s="35"/>
      <c r="AA88" s="35"/>
      <c r="AB88" s="35"/>
      <c r="AC88" s="35"/>
      <c r="AD88" s="35"/>
      <c r="AE88" s="35"/>
      <c r="AR88" s="185" t="s">
        <v>149</v>
      </c>
      <c r="AT88" s="185" t="s">
        <v>144</v>
      </c>
      <c r="AU88" s="185" t="s">
        <v>82</v>
      </c>
      <c r="AY88" s="18" t="s">
        <v>142</v>
      </c>
      <c r="BE88" s="186">
        <f>IF(N88="základní",J88,0)</f>
        <v>0</v>
      </c>
      <c r="BF88" s="186">
        <f>IF(N88="snížená",J88,0)</f>
        <v>0</v>
      </c>
      <c r="BG88" s="186">
        <f>IF(N88="zákl. přenesená",J88,0)</f>
        <v>0</v>
      </c>
      <c r="BH88" s="186">
        <f>IF(N88="sníž. přenesená",J88,0)</f>
        <v>0</v>
      </c>
      <c r="BI88" s="186">
        <f>IF(N88="nulová",J88,0)</f>
        <v>0</v>
      </c>
      <c r="BJ88" s="18" t="s">
        <v>34</v>
      </c>
      <c r="BK88" s="186">
        <f>ROUND(I88*H88,2)</f>
        <v>0</v>
      </c>
      <c r="BL88" s="18" t="s">
        <v>149</v>
      </c>
      <c r="BM88" s="185" t="s">
        <v>892</v>
      </c>
    </row>
    <row r="89" spans="1:47" s="2" customFormat="1" ht="48.75">
      <c r="A89" s="35"/>
      <c r="B89" s="36"/>
      <c r="C89" s="37"/>
      <c r="D89" s="187" t="s">
        <v>151</v>
      </c>
      <c r="E89" s="37"/>
      <c r="F89" s="188" t="s">
        <v>166</v>
      </c>
      <c r="G89" s="37"/>
      <c r="H89" s="37"/>
      <c r="I89" s="189"/>
      <c r="J89" s="37"/>
      <c r="K89" s="37"/>
      <c r="L89" s="40"/>
      <c r="M89" s="190"/>
      <c r="N89" s="191"/>
      <c r="O89" s="65"/>
      <c r="P89" s="65"/>
      <c r="Q89" s="65"/>
      <c r="R89" s="65"/>
      <c r="S89" s="65"/>
      <c r="T89" s="66"/>
      <c r="U89" s="35"/>
      <c r="V89" s="35"/>
      <c r="W89" s="35"/>
      <c r="X89" s="35"/>
      <c r="Y89" s="35"/>
      <c r="Z89" s="35"/>
      <c r="AA89" s="35"/>
      <c r="AB89" s="35"/>
      <c r="AC89" s="35"/>
      <c r="AD89" s="35"/>
      <c r="AE89" s="35"/>
      <c r="AT89" s="18" t="s">
        <v>151</v>
      </c>
      <c r="AU89" s="18" t="s">
        <v>82</v>
      </c>
    </row>
    <row r="90" spans="2:51" s="13" customFormat="1" ht="11.25">
      <c r="B90" s="192"/>
      <c r="C90" s="193"/>
      <c r="D90" s="187" t="s">
        <v>158</v>
      </c>
      <c r="E90" s="194" t="s">
        <v>19</v>
      </c>
      <c r="F90" s="195" t="s">
        <v>893</v>
      </c>
      <c r="G90" s="193"/>
      <c r="H90" s="194" t="s">
        <v>19</v>
      </c>
      <c r="I90" s="196"/>
      <c r="J90" s="193"/>
      <c r="K90" s="193"/>
      <c r="L90" s="197"/>
      <c r="M90" s="198"/>
      <c r="N90" s="199"/>
      <c r="O90" s="199"/>
      <c r="P90" s="199"/>
      <c r="Q90" s="199"/>
      <c r="R90" s="199"/>
      <c r="S90" s="199"/>
      <c r="T90" s="200"/>
      <c r="AT90" s="201" t="s">
        <v>158</v>
      </c>
      <c r="AU90" s="201" t="s">
        <v>82</v>
      </c>
      <c r="AV90" s="13" t="s">
        <v>34</v>
      </c>
      <c r="AW90" s="13" t="s">
        <v>33</v>
      </c>
      <c r="AX90" s="13" t="s">
        <v>73</v>
      </c>
      <c r="AY90" s="201" t="s">
        <v>142</v>
      </c>
    </row>
    <row r="91" spans="2:51" s="14" customFormat="1" ht="11.25">
      <c r="B91" s="202"/>
      <c r="C91" s="203"/>
      <c r="D91" s="187" t="s">
        <v>158</v>
      </c>
      <c r="E91" s="204" t="s">
        <v>19</v>
      </c>
      <c r="F91" s="205" t="s">
        <v>894</v>
      </c>
      <c r="G91" s="203"/>
      <c r="H91" s="206">
        <v>72</v>
      </c>
      <c r="I91" s="207"/>
      <c r="J91" s="203"/>
      <c r="K91" s="203"/>
      <c r="L91" s="208"/>
      <c r="M91" s="209"/>
      <c r="N91" s="210"/>
      <c r="O91" s="210"/>
      <c r="P91" s="210"/>
      <c r="Q91" s="210"/>
      <c r="R91" s="210"/>
      <c r="S91" s="210"/>
      <c r="T91" s="211"/>
      <c r="AT91" s="212" t="s">
        <v>158</v>
      </c>
      <c r="AU91" s="212" t="s">
        <v>82</v>
      </c>
      <c r="AV91" s="14" t="s">
        <v>82</v>
      </c>
      <c r="AW91" s="14" t="s">
        <v>33</v>
      </c>
      <c r="AX91" s="14" t="s">
        <v>73</v>
      </c>
      <c r="AY91" s="212" t="s">
        <v>142</v>
      </c>
    </row>
    <row r="92" spans="2:51" s="15" customFormat="1" ht="11.25">
      <c r="B92" s="213"/>
      <c r="C92" s="214"/>
      <c r="D92" s="187" t="s">
        <v>158</v>
      </c>
      <c r="E92" s="215" t="s">
        <v>19</v>
      </c>
      <c r="F92" s="216" t="s">
        <v>161</v>
      </c>
      <c r="G92" s="214"/>
      <c r="H92" s="217">
        <v>72</v>
      </c>
      <c r="I92" s="218"/>
      <c r="J92" s="214"/>
      <c r="K92" s="214"/>
      <c r="L92" s="219"/>
      <c r="M92" s="220"/>
      <c r="N92" s="221"/>
      <c r="O92" s="221"/>
      <c r="P92" s="221"/>
      <c r="Q92" s="221"/>
      <c r="R92" s="221"/>
      <c r="S92" s="221"/>
      <c r="T92" s="222"/>
      <c r="AT92" s="223" t="s">
        <v>158</v>
      </c>
      <c r="AU92" s="223" t="s">
        <v>82</v>
      </c>
      <c r="AV92" s="15" t="s">
        <v>149</v>
      </c>
      <c r="AW92" s="15" t="s">
        <v>33</v>
      </c>
      <c r="AX92" s="15" t="s">
        <v>34</v>
      </c>
      <c r="AY92" s="223" t="s">
        <v>142</v>
      </c>
    </row>
    <row r="93" spans="1:65" s="2" customFormat="1" ht="37.9" customHeight="1">
      <c r="A93" s="35"/>
      <c r="B93" s="36"/>
      <c r="C93" s="174" t="s">
        <v>82</v>
      </c>
      <c r="D93" s="174" t="s">
        <v>144</v>
      </c>
      <c r="E93" s="175" t="s">
        <v>895</v>
      </c>
      <c r="F93" s="176" t="s">
        <v>896</v>
      </c>
      <c r="G93" s="177" t="s">
        <v>147</v>
      </c>
      <c r="H93" s="178">
        <v>180</v>
      </c>
      <c r="I93" s="179"/>
      <c r="J93" s="180">
        <f>ROUND(I93*H93,2)</f>
        <v>0</v>
      </c>
      <c r="K93" s="176" t="s">
        <v>148</v>
      </c>
      <c r="L93" s="40"/>
      <c r="M93" s="181" t="s">
        <v>19</v>
      </c>
      <c r="N93" s="182" t="s">
        <v>44</v>
      </c>
      <c r="O93" s="65"/>
      <c r="P93" s="183">
        <f>O93*H93</f>
        <v>0</v>
      </c>
      <c r="Q93" s="183">
        <v>0.00084</v>
      </c>
      <c r="R93" s="183">
        <f>Q93*H93</f>
        <v>0.1512</v>
      </c>
      <c r="S93" s="183">
        <v>0</v>
      </c>
      <c r="T93" s="184">
        <f>S93*H93</f>
        <v>0</v>
      </c>
      <c r="U93" s="35"/>
      <c r="V93" s="35"/>
      <c r="W93" s="35"/>
      <c r="X93" s="35"/>
      <c r="Y93" s="35"/>
      <c r="Z93" s="35"/>
      <c r="AA93" s="35"/>
      <c r="AB93" s="35"/>
      <c r="AC93" s="35"/>
      <c r="AD93" s="35"/>
      <c r="AE93" s="35"/>
      <c r="AR93" s="185" t="s">
        <v>149</v>
      </c>
      <c r="AT93" s="185" t="s">
        <v>144</v>
      </c>
      <c r="AU93" s="185" t="s">
        <v>82</v>
      </c>
      <c r="AY93" s="18" t="s">
        <v>142</v>
      </c>
      <c r="BE93" s="186">
        <f>IF(N93="základní",J93,0)</f>
        <v>0</v>
      </c>
      <c r="BF93" s="186">
        <f>IF(N93="snížená",J93,0)</f>
        <v>0</v>
      </c>
      <c r="BG93" s="186">
        <f>IF(N93="zákl. přenesená",J93,0)</f>
        <v>0</v>
      </c>
      <c r="BH93" s="186">
        <f>IF(N93="sníž. přenesená",J93,0)</f>
        <v>0</v>
      </c>
      <c r="BI93" s="186">
        <f>IF(N93="nulová",J93,0)</f>
        <v>0</v>
      </c>
      <c r="BJ93" s="18" t="s">
        <v>34</v>
      </c>
      <c r="BK93" s="186">
        <f>ROUND(I93*H93,2)</f>
        <v>0</v>
      </c>
      <c r="BL93" s="18" t="s">
        <v>149</v>
      </c>
      <c r="BM93" s="185" t="s">
        <v>897</v>
      </c>
    </row>
    <row r="94" spans="1:47" s="2" customFormat="1" ht="175.5">
      <c r="A94" s="35"/>
      <c r="B94" s="36"/>
      <c r="C94" s="37"/>
      <c r="D94" s="187" t="s">
        <v>151</v>
      </c>
      <c r="E94" s="37"/>
      <c r="F94" s="188" t="s">
        <v>898</v>
      </c>
      <c r="G94" s="37"/>
      <c r="H94" s="37"/>
      <c r="I94" s="189"/>
      <c r="J94" s="37"/>
      <c r="K94" s="37"/>
      <c r="L94" s="40"/>
      <c r="M94" s="190"/>
      <c r="N94" s="191"/>
      <c r="O94" s="65"/>
      <c r="P94" s="65"/>
      <c r="Q94" s="65"/>
      <c r="R94" s="65"/>
      <c r="S94" s="65"/>
      <c r="T94" s="66"/>
      <c r="U94" s="35"/>
      <c r="V94" s="35"/>
      <c r="W94" s="35"/>
      <c r="X94" s="35"/>
      <c r="Y94" s="35"/>
      <c r="Z94" s="35"/>
      <c r="AA94" s="35"/>
      <c r="AB94" s="35"/>
      <c r="AC94" s="35"/>
      <c r="AD94" s="35"/>
      <c r="AE94" s="35"/>
      <c r="AT94" s="18" t="s">
        <v>151</v>
      </c>
      <c r="AU94" s="18" t="s">
        <v>82</v>
      </c>
    </row>
    <row r="95" spans="2:51" s="13" customFormat="1" ht="11.25">
      <c r="B95" s="192"/>
      <c r="C95" s="193"/>
      <c r="D95" s="187" t="s">
        <v>158</v>
      </c>
      <c r="E95" s="194" t="s">
        <v>19</v>
      </c>
      <c r="F95" s="195" t="s">
        <v>893</v>
      </c>
      <c r="G95" s="193"/>
      <c r="H95" s="194" t="s">
        <v>19</v>
      </c>
      <c r="I95" s="196"/>
      <c r="J95" s="193"/>
      <c r="K95" s="193"/>
      <c r="L95" s="197"/>
      <c r="M95" s="198"/>
      <c r="N95" s="199"/>
      <c r="O95" s="199"/>
      <c r="P95" s="199"/>
      <c r="Q95" s="199"/>
      <c r="R95" s="199"/>
      <c r="S95" s="199"/>
      <c r="T95" s="200"/>
      <c r="AT95" s="201" t="s">
        <v>158</v>
      </c>
      <c r="AU95" s="201" t="s">
        <v>82</v>
      </c>
      <c r="AV95" s="13" t="s">
        <v>34</v>
      </c>
      <c r="AW95" s="13" t="s">
        <v>33</v>
      </c>
      <c r="AX95" s="13" t="s">
        <v>73</v>
      </c>
      <c r="AY95" s="201" t="s">
        <v>142</v>
      </c>
    </row>
    <row r="96" spans="2:51" s="14" customFormat="1" ht="11.25">
      <c r="B96" s="202"/>
      <c r="C96" s="203"/>
      <c r="D96" s="187" t="s">
        <v>158</v>
      </c>
      <c r="E96" s="204" t="s">
        <v>19</v>
      </c>
      <c r="F96" s="205" t="s">
        <v>899</v>
      </c>
      <c r="G96" s="203"/>
      <c r="H96" s="206">
        <v>180</v>
      </c>
      <c r="I96" s="207"/>
      <c r="J96" s="203"/>
      <c r="K96" s="203"/>
      <c r="L96" s="208"/>
      <c r="M96" s="209"/>
      <c r="N96" s="210"/>
      <c r="O96" s="210"/>
      <c r="P96" s="210"/>
      <c r="Q96" s="210"/>
      <c r="R96" s="210"/>
      <c r="S96" s="210"/>
      <c r="T96" s="211"/>
      <c r="AT96" s="212" t="s">
        <v>158</v>
      </c>
      <c r="AU96" s="212" t="s">
        <v>82</v>
      </c>
      <c r="AV96" s="14" t="s">
        <v>82</v>
      </c>
      <c r="AW96" s="14" t="s">
        <v>33</v>
      </c>
      <c r="AX96" s="14" t="s">
        <v>73</v>
      </c>
      <c r="AY96" s="212" t="s">
        <v>142</v>
      </c>
    </row>
    <row r="97" spans="2:51" s="15" customFormat="1" ht="11.25">
      <c r="B97" s="213"/>
      <c r="C97" s="214"/>
      <c r="D97" s="187" t="s">
        <v>158</v>
      </c>
      <c r="E97" s="215" t="s">
        <v>19</v>
      </c>
      <c r="F97" s="216" t="s">
        <v>161</v>
      </c>
      <c r="G97" s="214"/>
      <c r="H97" s="217">
        <v>180</v>
      </c>
      <c r="I97" s="218"/>
      <c r="J97" s="214"/>
      <c r="K97" s="214"/>
      <c r="L97" s="219"/>
      <c r="M97" s="220"/>
      <c r="N97" s="221"/>
      <c r="O97" s="221"/>
      <c r="P97" s="221"/>
      <c r="Q97" s="221"/>
      <c r="R97" s="221"/>
      <c r="S97" s="221"/>
      <c r="T97" s="222"/>
      <c r="AT97" s="223" t="s">
        <v>158</v>
      </c>
      <c r="AU97" s="223" t="s">
        <v>82</v>
      </c>
      <c r="AV97" s="15" t="s">
        <v>149</v>
      </c>
      <c r="AW97" s="15" t="s">
        <v>33</v>
      </c>
      <c r="AX97" s="15" t="s">
        <v>34</v>
      </c>
      <c r="AY97" s="223" t="s">
        <v>142</v>
      </c>
    </row>
    <row r="98" spans="1:65" s="2" customFormat="1" ht="37.9" customHeight="1">
      <c r="A98" s="35"/>
      <c r="B98" s="36"/>
      <c r="C98" s="174" t="s">
        <v>162</v>
      </c>
      <c r="D98" s="174" t="s">
        <v>144</v>
      </c>
      <c r="E98" s="175" t="s">
        <v>900</v>
      </c>
      <c r="F98" s="176" t="s">
        <v>901</v>
      </c>
      <c r="G98" s="177" t="s">
        <v>147</v>
      </c>
      <c r="H98" s="178">
        <v>180</v>
      </c>
      <c r="I98" s="179"/>
      <c r="J98" s="180">
        <f>ROUND(I98*H98,2)</f>
        <v>0</v>
      </c>
      <c r="K98" s="176" t="s">
        <v>148</v>
      </c>
      <c r="L98" s="40"/>
      <c r="M98" s="181" t="s">
        <v>19</v>
      </c>
      <c r="N98" s="182" t="s">
        <v>44</v>
      </c>
      <c r="O98" s="65"/>
      <c r="P98" s="183">
        <f>O98*H98</f>
        <v>0</v>
      </c>
      <c r="Q98" s="183">
        <v>0</v>
      </c>
      <c r="R98" s="183">
        <f>Q98*H98</f>
        <v>0</v>
      </c>
      <c r="S98" s="183">
        <v>0</v>
      </c>
      <c r="T98" s="184">
        <f>S98*H98</f>
        <v>0</v>
      </c>
      <c r="U98" s="35"/>
      <c r="V98" s="35"/>
      <c r="W98" s="35"/>
      <c r="X98" s="35"/>
      <c r="Y98" s="35"/>
      <c r="Z98" s="35"/>
      <c r="AA98" s="35"/>
      <c r="AB98" s="35"/>
      <c r="AC98" s="35"/>
      <c r="AD98" s="35"/>
      <c r="AE98" s="35"/>
      <c r="AR98" s="185" t="s">
        <v>149</v>
      </c>
      <c r="AT98" s="185" t="s">
        <v>144</v>
      </c>
      <c r="AU98" s="185" t="s">
        <v>82</v>
      </c>
      <c r="AY98" s="18" t="s">
        <v>142</v>
      </c>
      <c r="BE98" s="186">
        <f>IF(N98="základní",J98,0)</f>
        <v>0</v>
      </c>
      <c r="BF98" s="186">
        <f>IF(N98="snížená",J98,0)</f>
        <v>0</v>
      </c>
      <c r="BG98" s="186">
        <f>IF(N98="zákl. přenesená",J98,0)</f>
        <v>0</v>
      </c>
      <c r="BH98" s="186">
        <f>IF(N98="sníž. přenesená",J98,0)</f>
        <v>0</v>
      </c>
      <c r="BI98" s="186">
        <f>IF(N98="nulová",J98,0)</f>
        <v>0</v>
      </c>
      <c r="BJ98" s="18" t="s">
        <v>34</v>
      </c>
      <c r="BK98" s="186">
        <f>ROUND(I98*H98,2)</f>
        <v>0</v>
      </c>
      <c r="BL98" s="18" t="s">
        <v>149</v>
      </c>
      <c r="BM98" s="185" t="s">
        <v>902</v>
      </c>
    </row>
    <row r="99" spans="1:65" s="2" customFormat="1" ht="62.65" customHeight="1">
      <c r="A99" s="35"/>
      <c r="B99" s="36"/>
      <c r="C99" s="174" t="s">
        <v>149</v>
      </c>
      <c r="D99" s="174" t="s">
        <v>144</v>
      </c>
      <c r="E99" s="175" t="s">
        <v>169</v>
      </c>
      <c r="F99" s="176" t="s">
        <v>170</v>
      </c>
      <c r="G99" s="177" t="s">
        <v>155</v>
      </c>
      <c r="H99" s="178">
        <v>30.84</v>
      </c>
      <c r="I99" s="179"/>
      <c r="J99" s="180">
        <f>ROUND(I99*H99,2)</f>
        <v>0</v>
      </c>
      <c r="K99" s="176" t="s">
        <v>148</v>
      </c>
      <c r="L99" s="40"/>
      <c r="M99" s="181" t="s">
        <v>19</v>
      </c>
      <c r="N99" s="182" t="s">
        <v>44</v>
      </c>
      <c r="O99" s="65"/>
      <c r="P99" s="183">
        <f>O99*H99</f>
        <v>0</v>
      </c>
      <c r="Q99" s="183">
        <v>0</v>
      </c>
      <c r="R99" s="183">
        <f>Q99*H99</f>
        <v>0</v>
      </c>
      <c r="S99" s="183">
        <v>0</v>
      </c>
      <c r="T99" s="184">
        <f>S99*H99</f>
        <v>0</v>
      </c>
      <c r="U99" s="35"/>
      <c r="V99" s="35"/>
      <c r="W99" s="35"/>
      <c r="X99" s="35"/>
      <c r="Y99" s="35"/>
      <c r="Z99" s="35"/>
      <c r="AA99" s="35"/>
      <c r="AB99" s="35"/>
      <c r="AC99" s="35"/>
      <c r="AD99" s="35"/>
      <c r="AE99" s="35"/>
      <c r="AR99" s="185" t="s">
        <v>149</v>
      </c>
      <c r="AT99" s="185" t="s">
        <v>144</v>
      </c>
      <c r="AU99" s="185" t="s">
        <v>82</v>
      </c>
      <c r="AY99" s="18" t="s">
        <v>142</v>
      </c>
      <c r="BE99" s="186">
        <f>IF(N99="základní",J99,0)</f>
        <v>0</v>
      </c>
      <c r="BF99" s="186">
        <f>IF(N99="snížená",J99,0)</f>
        <v>0</v>
      </c>
      <c r="BG99" s="186">
        <f>IF(N99="zákl. přenesená",J99,0)</f>
        <v>0</v>
      </c>
      <c r="BH99" s="186">
        <f>IF(N99="sníž. přenesená",J99,0)</f>
        <v>0</v>
      </c>
      <c r="BI99" s="186">
        <f>IF(N99="nulová",J99,0)</f>
        <v>0</v>
      </c>
      <c r="BJ99" s="18" t="s">
        <v>34</v>
      </c>
      <c r="BK99" s="186">
        <f>ROUND(I99*H99,2)</f>
        <v>0</v>
      </c>
      <c r="BL99" s="18" t="s">
        <v>149</v>
      </c>
      <c r="BM99" s="185" t="s">
        <v>903</v>
      </c>
    </row>
    <row r="100" spans="1:47" s="2" customFormat="1" ht="78">
      <c r="A100" s="35"/>
      <c r="B100" s="36"/>
      <c r="C100" s="37"/>
      <c r="D100" s="187" t="s">
        <v>151</v>
      </c>
      <c r="E100" s="37"/>
      <c r="F100" s="188" t="s">
        <v>172</v>
      </c>
      <c r="G100" s="37"/>
      <c r="H100" s="37"/>
      <c r="I100" s="189"/>
      <c r="J100" s="37"/>
      <c r="K100" s="37"/>
      <c r="L100" s="40"/>
      <c r="M100" s="190"/>
      <c r="N100" s="191"/>
      <c r="O100" s="65"/>
      <c r="P100" s="65"/>
      <c r="Q100" s="65"/>
      <c r="R100" s="65"/>
      <c r="S100" s="65"/>
      <c r="T100" s="66"/>
      <c r="U100" s="35"/>
      <c r="V100" s="35"/>
      <c r="W100" s="35"/>
      <c r="X100" s="35"/>
      <c r="Y100" s="35"/>
      <c r="Z100" s="35"/>
      <c r="AA100" s="35"/>
      <c r="AB100" s="35"/>
      <c r="AC100" s="35"/>
      <c r="AD100" s="35"/>
      <c r="AE100" s="35"/>
      <c r="AT100" s="18" t="s">
        <v>151</v>
      </c>
      <c r="AU100" s="18" t="s">
        <v>82</v>
      </c>
    </row>
    <row r="101" spans="2:51" s="13" customFormat="1" ht="11.25">
      <c r="B101" s="192"/>
      <c r="C101" s="193"/>
      <c r="D101" s="187" t="s">
        <v>158</v>
      </c>
      <c r="E101" s="194" t="s">
        <v>19</v>
      </c>
      <c r="F101" s="195" t="s">
        <v>173</v>
      </c>
      <c r="G101" s="193"/>
      <c r="H101" s="194" t="s">
        <v>19</v>
      </c>
      <c r="I101" s="196"/>
      <c r="J101" s="193"/>
      <c r="K101" s="193"/>
      <c r="L101" s="197"/>
      <c r="M101" s="198"/>
      <c r="N101" s="199"/>
      <c r="O101" s="199"/>
      <c r="P101" s="199"/>
      <c r="Q101" s="199"/>
      <c r="R101" s="199"/>
      <c r="S101" s="199"/>
      <c r="T101" s="200"/>
      <c r="AT101" s="201" t="s">
        <v>158</v>
      </c>
      <c r="AU101" s="201" t="s">
        <v>82</v>
      </c>
      <c r="AV101" s="13" t="s">
        <v>34</v>
      </c>
      <c r="AW101" s="13" t="s">
        <v>33</v>
      </c>
      <c r="AX101" s="13" t="s">
        <v>73</v>
      </c>
      <c r="AY101" s="201" t="s">
        <v>142</v>
      </c>
    </row>
    <row r="102" spans="2:51" s="14" customFormat="1" ht="11.25">
      <c r="B102" s="202"/>
      <c r="C102" s="203"/>
      <c r="D102" s="187" t="s">
        <v>158</v>
      </c>
      <c r="E102" s="204" t="s">
        <v>19</v>
      </c>
      <c r="F102" s="205" t="s">
        <v>904</v>
      </c>
      <c r="G102" s="203"/>
      <c r="H102" s="206">
        <v>72</v>
      </c>
      <c r="I102" s="207"/>
      <c r="J102" s="203"/>
      <c r="K102" s="203"/>
      <c r="L102" s="208"/>
      <c r="M102" s="209"/>
      <c r="N102" s="210"/>
      <c r="O102" s="210"/>
      <c r="P102" s="210"/>
      <c r="Q102" s="210"/>
      <c r="R102" s="210"/>
      <c r="S102" s="210"/>
      <c r="T102" s="211"/>
      <c r="AT102" s="212" t="s">
        <v>158</v>
      </c>
      <c r="AU102" s="212" t="s">
        <v>82</v>
      </c>
      <c r="AV102" s="14" t="s">
        <v>82</v>
      </c>
      <c r="AW102" s="14" t="s">
        <v>33</v>
      </c>
      <c r="AX102" s="14" t="s">
        <v>73</v>
      </c>
      <c r="AY102" s="212" t="s">
        <v>142</v>
      </c>
    </row>
    <row r="103" spans="2:51" s="13" customFormat="1" ht="11.25">
      <c r="B103" s="192"/>
      <c r="C103" s="193"/>
      <c r="D103" s="187" t="s">
        <v>158</v>
      </c>
      <c r="E103" s="194" t="s">
        <v>19</v>
      </c>
      <c r="F103" s="195" t="s">
        <v>905</v>
      </c>
      <c r="G103" s="193"/>
      <c r="H103" s="194" t="s">
        <v>19</v>
      </c>
      <c r="I103" s="196"/>
      <c r="J103" s="193"/>
      <c r="K103" s="193"/>
      <c r="L103" s="197"/>
      <c r="M103" s="198"/>
      <c r="N103" s="199"/>
      <c r="O103" s="199"/>
      <c r="P103" s="199"/>
      <c r="Q103" s="199"/>
      <c r="R103" s="199"/>
      <c r="S103" s="199"/>
      <c r="T103" s="200"/>
      <c r="AT103" s="201" t="s">
        <v>158</v>
      </c>
      <c r="AU103" s="201" t="s">
        <v>82</v>
      </c>
      <c r="AV103" s="13" t="s">
        <v>34</v>
      </c>
      <c r="AW103" s="13" t="s">
        <v>33</v>
      </c>
      <c r="AX103" s="13" t="s">
        <v>73</v>
      </c>
      <c r="AY103" s="201" t="s">
        <v>142</v>
      </c>
    </row>
    <row r="104" spans="2:51" s="14" customFormat="1" ht="11.25">
      <c r="B104" s="202"/>
      <c r="C104" s="203"/>
      <c r="D104" s="187" t="s">
        <v>158</v>
      </c>
      <c r="E104" s="204" t="s">
        <v>19</v>
      </c>
      <c r="F104" s="205" t="s">
        <v>906</v>
      </c>
      <c r="G104" s="203"/>
      <c r="H104" s="206">
        <v>-41.16</v>
      </c>
      <c r="I104" s="207"/>
      <c r="J104" s="203"/>
      <c r="K104" s="203"/>
      <c r="L104" s="208"/>
      <c r="M104" s="209"/>
      <c r="N104" s="210"/>
      <c r="O104" s="210"/>
      <c r="P104" s="210"/>
      <c r="Q104" s="210"/>
      <c r="R104" s="210"/>
      <c r="S104" s="210"/>
      <c r="T104" s="211"/>
      <c r="AT104" s="212" t="s">
        <v>158</v>
      </c>
      <c r="AU104" s="212" t="s">
        <v>82</v>
      </c>
      <c r="AV104" s="14" t="s">
        <v>82</v>
      </c>
      <c r="AW104" s="14" t="s">
        <v>33</v>
      </c>
      <c r="AX104" s="14" t="s">
        <v>73</v>
      </c>
      <c r="AY104" s="212" t="s">
        <v>142</v>
      </c>
    </row>
    <row r="105" spans="2:51" s="15" customFormat="1" ht="11.25">
      <c r="B105" s="213"/>
      <c r="C105" s="214"/>
      <c r="D105" s="187" t="s">
        <v>158</v>
      </c>
      <c r="E105" s="215" t="s">
        <v>19</v>
      </c>
      <c r="F105" s="216" t="s">
        <v>161</v>
      </c>
      <c r="G105" s="214"/>
      <c r="H105" s="217">
        <v>30.84</v>
      </c>
      <c r="I105" s="218"/>
      <c r="J105" s="214"/>
      <c r="K105" s="214"/>
      <c r="L105" s="219"/>
      <c r="M105" s="220"/>
      <c r="N105" s="221"/>
      <c r="O105" s="221"/>
      <c r="P105" s="221"/>
      <c r="Q105" s="221"/>
      <c r="R105" s="221"/>
      <c r="S105" s="221"/>
      <c r="T105" s="222"/>
      <c r="AT105" s="223" t="s">
        <v>158</v>
      </c>
      <c r="AU105" s="223" t="s">
        <v>82</v>
      </c>
      <c r="AV105" s="15" t="s">
        <v>149</v>
      </c>
      <c r="AW105" s="15" t="s">
        <v>33</v>
      </c>
      <c r="AX105" s="15" t="s">
        <v>34</v>
      </c>
      <c r="AY105" s="223" t="s">
        <v>142</v>
      </c>
    </row>
    <row r="106" spans="1:65" s="2" customFormat="1" ht="62.65" customHeight="1">
      <c r="A106" s="35"/>
      <c r="B106" s="36"/>
      <c r="C106" s="174" t="s">
        <v>175</v>
      </c>
      <c r="D106" s="174" t="s">
        <v>144</v>
      </c>
      <c r="E106" s="175" t="s">
        <v>176</v>
      </c>
      <c r="F106" s="176" t="s">
        <v>177</v>
      </c>
      <c r="G106" s="177" t="s">
        <v>155</v>
      </c>
      <c r="H106" s="178">
        <v>88.2</v>
      </c>
      <c r="I106" s="179"/>
      <c r="J106" s="180">
        <f>ROUND(I106*H106,2)</f>
        <v>0</v>
      </c>
      <c r="K106" s="176" t="s">
        <v>148</v>
      </c>
      <c r="L106" s="40"/>
      <c r="M106" s="181" t="s">
        <v>19</v>
      </c>
      <c r="N106" s="182" t="s">
        <v>44</v>
      </c>
      <c r="O106" s="65"/>
      <c r="P106" s="183">
        <f>O106*H106</f>
        <v>0</v>
      </c>
      <c r="Q106" s="183">
        <v>0</v>
      </c>
      <c r="R106" s="183">
        <f>Q106*H106</f>
        <v>0</v>
      </c>
      <c r="S106" s="183">
        <v>0</v>
      </c>
      <c r="T106" s="184">
        <f>S106*H106</f>
        <v>0</v>
      </c>
      <c r="U106" s="35"/>
      <c r="V106" s="35"/>
      <c r="W106" s="35"/>
      <c r="X106" s="35"/>
      <c r="Y106" s="35"/>
      <c r="Z106" s="35"/>
      <c r="AA106" s="35"/>
      <c r="AB106" s="35"/>
      <c r="AC106" s="35"/>
      <c r="AD106" s="35"/>
      <c r="AE106" s="35"/>
      <c r="AR106" s="185" t="s">
        <v>149</v>
      </c>
      <c r="AT106" s="185" t="s">
        <v>144</v>
      </c>
      <c r="AU106" s="185" t="s">
        <v>82</v>
      </c>
      <c r="AY106" s="18" t="s">
        <v>142</v>
      </c>
      <c r="BE106" s="186">
        <f>IF(N106="základní",J106,0)</f>
        <v>0</v>
      </c>
      <c r="BF106" s="186">
        <f>IF(N106="snížená",J106,0)</f>
        <v>0</v>
      </c>
      <c r="BG106" s="186">
        <f>IF(N106="zákl. přenesená",J106,0)</f>
        <v>0</v>
      </c>
      <c r="BH106" s="186">
        <f>IF(N106="sníž. přenesená",J106,0)</f>
        <v>0</v>
      </c>
      <c r="BI106" s="186">
        <f>IF(N106="nulová",J106,0)</f>
        <v>0</v>
      </c>
      <c r="BJ106" s="18" t="s">
        <v>34</v>
      </c>
      <c r="BK106" s="186">
        <f>ROUND(I106*H106,2)</f>
        <v>0</v>
      </c>
      <c r="BL106" s="18" t="s">
        <v>149</v>
      </c>
      <c r="BM106" s="185" t="s">
        <v>907</v>
      </c>
    </row>
    <row r="107" spans="1:47" s="2" customFormat="1" ht="78">
      <c r="A107" s="35"/>
      <c r="B107" s="36"/>
      <c r="C107" s="37"/>
      <c r="D107" s="187" t="s">
        <v>151</v>
      </c>
      <c r="E107" s="37"/>
      <c r="F107" s="188" t="s">
        <v>172</v>
      </c>
      <c r="G107" s="37"/>
      <c r="H107" s="37"/>
      <c r="I107" s="189"/>
      <c r="J107" s="37"/>
      <c r="K107" s="37"/>
      <c r="L107" s="40"/>
      <c r="M107" s="190"/>
      <c r="N107" s="191"/>
      <c r="O107" s="65"/>
      <c r="P107" s="65"/>
      <c r="Q107" s="65"/>
      <c r="R107" s="65"/>
      <c r="S107" s="65"/>
      <c r="T107" s="66"/>
      <c r="U107" s="35"/>
      <c r="V107" s="35"/>
      <c r="W107" s="35"/>
      <c r="X107" s="35"/>
      <c r="Y107" s="35"/>
      <c r="Z107" s="35"/>
      <c r="AA107" s="35"/>
      <c r="AB107" s="35"/>
      <c r="AC107" s="35"/>
      <c r="AD107" s="35"/>
      <c r="AE107" s="35"/>
      <c r="AT107" s="18" t="s">
        <v>151</v>
      </c>
      <c r="AU107" s="18" t="s">
        <v>82</v>
      </c>
    </row>
    <row r="108" spans="2:51" s="14" customFormat="1" ht="11.25">
      <c r="B108" s="202"/>
      <c r="C108" s="203"/>
      <c r="D108" s="187" t="s">
        <v>158</v>
      </c>
      <c r="E108" s="204" t="s">
        <v>19</v>
      </c>
      <c r="F108" s="205" t="s">
        <v>908</v>
      </c>
      <c r="G108" s="203"/>
      <c r="H108" s="206">
        <v>88.2</v>
      </c>
      <c r="I108" s="207"/>
      <c r="J108" s="203"/>
      <c r="K108" s="203"/>
      <c r="L108" s="208"/>
      <c r="M108" s="209"/>
      <c r="N108" s="210"/>
      <c r="O108" s="210"/>
      <c r="P108" s="210"/>
      <c r="Q108" s="210"/>
      <c r="R108" s="210"/>
      <c r="S108" s="210"/>
      <c r="T108" s="211"/>
      <c r="AT108" s="212" t="s">
        <v>158</v>
      </c>
      <c r="AU108" s="212" t="s">
        <v>82</v>
      </c>
      <c r="AV108" s="14" t="s">
        <v>82</v>
      </c>
      <c r="AW108" s="14" t="s">
        <v>33</v>
      </c>
      <c r="AX108" s="14" t="s">
        <v>73</v>
      </c>
      <c r="AY108" s="212" t="s">
        <v>142</v>
      </c>
    </row>
    <row r="109" spans="2:51" s="15" customFormat="1" ht="11.25">
      <c r="B109" s="213"/>
      <c r="C109" s="214"/>
      <c r="D109" s="187" t="s">
        <v>158</v>
      </c>
      <c r="E109" s="215" t="s">
        <v>19</v>
      </c>
      <c r="F109" s="216" t="s">
        <v>161</v>
      </c>
      <c r="G109" s="214"/>
      <c r="H109" s="217">
        <v>88.2</v>
      </c>
      <c r="I109" s="218"/>
      <c r="J109" s="214"/>
      <c r="K109" s="214"/>
      <c r="L109" s="219"/>
      <c r="M109" s="220"/>
      <c r="N109" s="221"/>
      <c r="O109" s="221"/>
      <c r="P109" s="221"/>
      <c r="Q109" s="221"/>
      <c r="R109" s="221"/>
      <c r="S109" s="221"/>
      <c r="T109" s="222"/>
      <c r="AT109" s="223" t="s">
        <v>158</v>
      </c>
      <c r="AU109" s="223" t="s">
        <v>82</v>
      </c>
      <c r="AV109" s="15" t="s">
        <v>149</v>
      </c>
      <c r="AW109" s="15" t="s">
        <v>33</v>
      </c>
      <c r="AX109" s="15" t="s">
        <v>34</v>
      </c>
      <c r="AY109" s="223" t="s">
        <v>142</v>
      </c>
    </row>
    <row r="110" spans="1:65" s="2" customFormat="1" ht="37.9" customHeight="1">
      <c r="A110" s="35"/>
      <c r="B110" s="36"/>
      <c r="C110" s="174" t="s">
        <v>180</v>
      </c>
      <c r="D110" s="174" t="s">
        <v>144</v>
      </c>
      <c r="E110" s="175" t="s">
        <v>181</v>
      </c>
      <c r="F110" s="176" t="s">
        <v>182</v>
      </c>
      <c r="G110" s="177" t="s">
        <v>155</v>
      </c>
      <c r="H110" s="178">
        <v>17.64</v>
      </c>
      <c r="I110" s="179"/>
      <c r="J110" s="180">
        <f>ROUND(I110*H110,2)</f>
        <v>0</v>
      </c>
      <c r="K110" s="176" t="s">
        <v>148</v>
      </c>
      <c r="L110" s="40"/>
      <c r="M110" s="181" t="s">
        <v>19</v>
      </c>
      <c r="N110" s="182" t="s">
        <v>44</v>
      </c>
      <c r="O110" s="65"/>
      <c r="P110" s="183">
        <f>O110*H110</f>
        <v>0</v>
      </c>
      <c r="Q110" s="183">
        <v>0</v>
      </c>
      <c r="R110" s="183">
        <f>Q110*H110</f>
        <v>0</v>
      </c>
      <c r="S110" s="183">
        <v>0</v>
      </c>
      <c r="T110" s="184">
        <f>S110*H110</f>
        <v>0</v>
      </c>
      <c r="U110" s="35"/>
      <c r="V110" s="35"/>
      <c r="W110" s="35"/>
      <c r="X110" s="35"/>
      <c r="Y110" s="35"/>
      <c r="Z110" s="35"/>
      <c r="AA110" s="35"/>
      <c r="AB110" s="35"/>
      <c r="AC110" s="35"/>
      <c r="AD110" s="35"/>
      <c r="AE110" s="35"/>
      <c r="AR110" s="185" t="s">
        <v>149</v>
      </c>
      <c r="AT110" s="185" t="s">
        <v>144</v>
      </c>
      <c r="AU110" s="185" t="s">
        <v>82</v>
      </c>
      <c r="AY110" s="18" t="s">
        <v>142</v>
      </c>
      <c r="BE110" s="186">
        <f>IF(N110="základní",J110,0)</f>
        <v>0</v>
      </c>
      <c r="BF110" s="186">
        <f>IF(N110="snížená",J110,0)</f>
        <v>0</v>
      </c>
      <c r="BG110" s="186">
        <f>IF(N110="zákl. přenesená",J110,0)</f>
        <v>0</v>
      </c>
      <c r="BH110" s="186">
        <f>IF(N110="sníž. přenesená",J110,0)</f>
        <v>0</v>
      </c>
      <c r="BI110" s="186">
        <f>IF(N110="nulová",J110,0)</f>
        <v>0</v>
      </c>
      <c r="BJ110" s="18" t="s">
        <v>34</v>
      </c>
      <c r="BK110" s="186">
        <f>ROUND(I110*H110,2)</f>
        <v>0</v>
      </c>
      <c r="BL110" s="18" t="s">
        <v>149</v>
      </c>
      <c r="BM110" s="185" t="s">
        <v>909</v>
      </c>
    </row>
    <row r="111" spans="1:47" s="2" customFormat="1" ht="136.5">
      <c r="A111" s="35"/>
      <c r="B111" s="36"/>
      <c r="C111" s="37"/>
      <c r="D111" s="187" t="s">
        <v>151</v>
      </c>
      <c r="E111" s="37"/>
      <c r="F111" s="188" t="s">
        <v>184</v>
      </c>
      <c r="G111" s="37"/>
      <c r="H111" s="37"/>
      <c r="I111" s="189"/>
      <c r="J111" s="37"/>
      <c r="K111" s="37"/>
      <c r="L111" s="40"/>
      <c r="M111" s="190"/>
      <c r="N111" s="191"/>
      <c r="O111" s="65"/>
      <c r="P111" s="65"/>
      <c r="Q111" s="65"/>
      <c r="R111" s="65"/>
      <c r="S111" s="65"/>
      <c r="T111" s="66"/>
      <c r="U111" s="35"/>
      <c r="V111" s="35"/>
      <c r="W111" s="35"/>
      <c r="X111" s="35"/>
      <c r="Y111" s="35"/>
      <c r="Z111" s="35"/>
      <c r="AA111" s="35"/>
      <c r="AB111" s="35"/>
      <c r="AC111" s="35"/>
      <c r="AD111" s="35"/>
      <c r="AE111" s="35"/>
      <c r="AT111" s="18" t="s">
        <v>151</v>
      </c>
      <c r="AU111" s="18" t="s">
        <v>82</v>
      </c>
    </row>
    <row r="112" spans="1:65" s="2" customFormat="1" ht="37.9" customHeight="1">
      <c r="A112" s="35"/>
      <c r="B112" s="36"/>
      <c r="C112" s="174" t="s">
        <v>185</v>
      </c>
      <c r="D112" s="174" t="s">
        <v>144</v>
      </c>
      <c r="E112" s="175" t="s">
        <v>186</v>
      </c>
      <c r="F112" s="176" t="s">
        <v>187</v>
      </c>
      <c r="G112" s="177" t="s">
        <v>188</v>
      </c>
      <c r="H112" s="178">
        <v>33.516</v>
      </c>
      <c r="I112" s="179"/>
      <c r="J112" s="180">
        <f>ROUND(I112*H112,2)</f>
        <v>0</v>
      </c>
      <c r="K112" s="176" t="s">
        <v>148</v>
      </c>
      <c r="L112" s="40"/>
      <c r="M112" s="181" t="s">
        <v>19</v>
      </c>
      <c r="N112" s="182" t="s">
        <v>44</v>
      </c>
      <c r="O112" s="65"/>
      <c r="P112" s="183">
        <f>O112*H112</f>
        <v>0</v>
      </c>
      <c r="Q112" s="183">
        <v>0</v>
      </c>
      <c r="R112" s="183">
        <f>Q112*H112</f>
        <v>0</v>
      </c>
      <c r="S112" s="183">
        <v>0</v>
      </c>
      <c r="T112" s="184">
        <f>S112*H112</f>
        <v>0</v>
      </c>
      <c r="U112" s="35"/>
      <c r="V112" s="35"/>
      <c r="W112" s="35"/>
      <c r="X112" s="35"/>
      <c r="Y112" s="35"/>
      <c r="Z112" s="35"/>
      <c r="AA112" s="35"/>
      <c r="AB112" s="35"/>
      <c r="AC112" s="35"/>
      <c r="AD112" s="35"/>
      <c r="AE112" s="35"/>
      <c r="AR112" s="185" t="s">
        <v>149</v>
      </c>
      <c r="AT112" s="185" t="s">
        <v>144</v>
      </c>
      <c r="AU112" s="185" t="s">
        <v>82</v>
      </c>
      <c r="AY112" s="18" t="s">
        <v>142</v>
      </c>
      <c r="BE112" s="186">
        <f>IF(N112="základní",J112,0)</f>
        <v>0</v>
      </c>
      <c r="BF112" s="186">
        <f>IF(N112="snížená",J112,0)</f>
        <v>0</v>
      </c>
      <c r="BG112" s="186">
        <f>IF(N112="zákl. přenesená",J112,0)</f>
        <v>0</v>
      </c>
      <c r="BH112" s="186">
        <f>IF(N112="sníž. přenesená",J112,0)</f>
        <v>0</v>
      </c>
      <c r="BI112" s="186">
        <f>IF(N112="nulová",J112,0)</f>
        <v>0</v>
      </c>
      <c r="BJ112" s="18" t="s">
        <v>34</v>
      </c>
      <c r="BK112" s="186">
        <f>ROUND(I112*H112,2)</f>
        <v>0</v>
      </c>
      <c r="BL112" s="18" t="s">
        <v>149</v>
      </c>
      <c r="BM112" s="185" t="s">
        <v>910</v>
      </c>
    </row>
    <row r="113" spans="1:47" s="2" customFormat="1" ht="58.5">
      <c r="A113" s="35"/>
      <c r="B113" s="36"/>
      <c r="C113" s="37"/>
      <c r="D113" s="187" t="s">
        <v>151</v>
      </c>
      <c r="E113" s="37"/>
      <c r="F113" s="188" t="s">
        <v>190</v>
      </c>
      <c r="G113" s="37"/>
      <c r="H113" s="37"/>
      <c r="I113" s="189"/>
      <c r="J113" s="37"/>
      <c r="K113" s="37"/>
      <c r="L113" s="40"/>
      <c r="M113" s="190"/>
      <c r="N113" s="191"/>
      <c r="O113" s="65"/>
      <c r="P113" s="65"/>
      <c r="Q113" s="65"/>
      <c r="R113" s="65"/>
      <c r="S113" s="65"/>
      <c r="T113" s="66"/>
      <c r="U113" s="35"/>
      <c r="V113" s="35"/>
      <c r="W113" s="35"/>
      <c r="X113" s="35"/>
      <c r="Y113" s="35"/>
      <c r="Z113" s="35"/>
      <c r="AA113" s="35"/>
      <c r="AB113" s="35"/>
      <c r="AC113" s="35"/>
      <c r="AD113" s="35"/>
      <c r="AE113" s="35"/>
      <c r="AT113" s="18" t="s">
        <v>151</v>
      </c>
      <c r="AU113" s="18" t="s">
        <v>82</v>
      </c>
    </row>
    <row r="114" spans="2:51" s="14" customFormat="1" ht="11.25">
      <c r="B114" s="202"/>
      <c r="C114" s="203"/>
      <c r="D114" s="187" t="s">
        <v>158</v>
      </c>
      <c r="E114" s="204" t="s">
        <v>19</v>
      </c>
      <c r="F114" s="205" t="s">
        <v>911</v>
      </c>
      <c r="G114" s="203"/>
      <c r="H114" s="206">
        <v>33.516</v>
      </c>
      <c r="I114" s="207"/>
      <c r="J114" s="203"/>
      <c r="K114" s="203"/>
      <c r="L114" s="208"/>
      <c r="M114" s="209"/>
      <c r="N114" s="210"/>
      <c r="O114" s="210"/>
      <c r="P114" s="210"/>
      <c r="Q114" s="210"/>
      <c r="R114" s="210"/>
      <c r="S114" s="210"/>
      <c r="T114" s="211"/>
      <c r="AT114" s="212" t="s">
        <v>158</v>
      </c>
      <c r="AU114" s="212" t="s">
        <v>82</v>
      </c>
      <c r="AV114" s="14" t="s">
        <v>82</v>
      </c>
      <c r="AW114" s="14" t="s">
        <v>33</v>
      </c>
      <c r="AX114" s="14" t="s">
        <v>73</v>
      </c>
      <c r="AY114" s="212" t="s">
        <v>142</v>
      </c>
    </row>
    <row r="115" spans="2:51" s="15" customFormat="1" ht="11.25">
      <c r="B115" s="213"/>
      <c r="C115" s="214"/>
      <c r="D115" s="187" t="s">
        <v>158</v>
      </c>
      <c r="E115" s="215" t="s">
        <v>19</v>
      </c>
      <c r="F115" s="216" t="s">
        <v>161</v>
      </c>
      <c r="G115" s="214"/>
      <c r="H115" s="217">
        <v>33.516</v>
      </c>
      <c r="I115" s="218"/>
      <c r="J115" s="214"/>
      <c r="K115" s="214"/>
      <c r="L115" s="219"/>
      <c r="M115" s="220"/>
      <c r="N115" s="221"/>
      <c r="O115" s="221"/>
      <c r="P115" s="221"/>
      <c r="Q115" s="221"/>
      <c r="R115" s="221"/>
      <c r="S115" s="221"/>
      <c r="T115" s="222"/>
      <c r="AT115" s="223" t="s">
        <v>158</v>
      </c>
      <c r="AU115" s="223" t="s">
        <v>82</v>
      </c>
      <c r="AV115" s="15" t="s">
        <v>149</v>
      </c>
      <c r="AW115" s="15" t="s">
        <v>33</v>
      </c>
      <c r="AX115" s="15" t="s">
        <v>34</v>
      </c>
      <c r="AY115" s="223" t="s">
        <v>142</v>
      </c>
    </row>
    <row r="116" spans="1:65" s="2" customFormat="1" ht="37.9" customHeight="1">
      <c r="A116" s="35"/>
      <c r="B116" s="36"/>
      <c r="C116" s="174" t="s">
        <v>192</v>
      </c>
      <c r="D116" s="174" t="s">
        <v>144</v>
      </c>
      <c r="E116" s="175" t="s">
        <v>193</v>
      </c>
      <c r="F116" s="176" t="s">
        <v>194</v>
      </c>
      <c r="G116" s="177" t="s">
        <v>155</v>
      </c>
      <c r="H116" s="178">
        <v>17.64</v>
      </c>
      <c r="I116" s="179"/>
      <c r="J116" s="180">
        <f>ROUND(I116*H116,2)</f>
        <v>0</v>
      </c>
      <c r="K116" s="176" t="s">
        <v>148</v>
      </c>
      <c r="L116" s="40"/>
      <c r="M116" s="181" t="s">
        <v>19</v>
      </c>
      <c r="N116" s="182" t="s">
        <v>44</v>
      </c>
      <c r="O116" s="65"/>
      <c r="P116" s="183">
        <f>O116*H116</f>
        <v>0</v>
      </c>
      <c r="Q116" s="183">
        <v>0</v>
      </c>
      <c r="R116" s="183">
        <f>Q116*H116</f>
        <v>0</v>
      </c>
      <c r="S116" s="183">
        <v>0</v>
      </c>
      <c r="T116" s="184">
        <f>S116*H116</f>
        <v>0</v>
      </c>
      <c r="U116" s="35"/>
      <c r="V116" s="35"/>
      <c r="W116" s="35"/>
      <c r="X116" s="35"/>
      <c r="Y116" s="35"/>
      <c r="Z116" s="35"/>
      <c r="AA116" s="35"/>
      <c r="AB116" s="35"/>
      <c r="AC116" s="35"/>
      <c r="AD116" s="35"/>
      <c r="AE116" s="35"/>
      <c r="AR116" s="185" t="s">
        <v>149</v>
      </c>
      <c r="AT116" s="185" t="s">
        <v>144</v>
      </c>
      <c r="AU116" s="185" t="s">
        <v>82</v>
      </c>
      <c r="AY116" s="18" t="s">
        <v>142</v>
      </c>
      <c r="BE116" s="186">
        <f>IF(N116="základní",J116,0)</f>
        <v>0</v>
      </c>
      <c r="BF116" s="186">
        <f>IF(N116="snížená",J116,0)</f>
        <v>0</v>
      </c>
      <c r="BG116" s="186">
        <f>IF(N116="zákl. přenesená",J116,0)</f>
        <v>0</v>
      </c>
      <c r="BH116" s="186">
        <f>IF(N116="sníž. přenesená",J116,0)</f>
        <v>0</v>
      </c>
      <c r="BI116" s="186">
        <f>IF(N116="nulová",J116,0)</f>
        <v>0</v>
      </c>
      <c r="BJ116" s="18" t="s">
        <v>34</v>
      </c>
      <c r="BK116" s="186">
        <f>ROUND(I116*H116,2)</f>
        <v>0</v>
      </c>
      <c r="BL116" s="18" t="s">
        <v>149</v>
      </c>
      <c r="BM116" s="185" t="s">
        <v>912</v>
      </c>
    </row>
    <row r="117" spans="1:47" s="2" customFormat="1" ht="165.75">
      <c r="A117" s="35"/>
      <c r="B117" s="36"/>
      <c r="C117" s="37"/>
      <c r="D117" s="187" t="s">
        <v>151</v>
      </c>
      <c r="E117" s="37"/>
      <c r="F117" s="188" t="s">
        <v>196</v>
      </c>
      <c r="G117" s="37"/>
      <c r="H117" s="37"/>
      <c r="I117" s="189"/>
      <c r="J117" s="37"/>
      <c r="K117" s="37"/>
      <c r="L117" s="40"/>
      <c r="M117" s="190"/>
      <c r="N117" s="191"/>
      <c r="O117" s="65"/>
      <c r="P117" s="65"/>
      <c r="Q117" s="65"/>
      <c r="R117" s="65"/>
      <c r="S117" s="65"/>
      <c r="T117" s="66"/>
      <c r="U117" s="35"/>
      <c r="V117" s="35"/>
      <c r="W117" s="35"/>
      <c r="X117" s="35"/>
      <c r="Y117" s="35"/>
      <c r="Z117" s="35"/>
      <c r="AA117" s="35"/>
      <c r="AB117" s="35"/>
      <c r="AC117" s="35"/>
      <c r="AD117" s="35"/>
      <c r="AE117" s="35"/>
      <c r="AT117" s="18" t="s">
        <v>151</v>
      </c>
      <c r="AU117" s="18" t="s">
        <v>82</v>
      </c>
    </row>
    <row r="118" spans="1:65" s="2" customFormat="1" ht="37.9" customHeight="1">
      <c r="A118" s="35"/>
      <c r="B118" s="36"/>
      <c r="C118" s="174" t="s">
        <v>197</v>
      </c>
      <c r="D118" s="174" t="s">
        <v>144</v>
      </c>
      <c r="E118" s="175" t="s">
        <v>198</v>
      </c>
      <c r="F118" s="176" t="s">
        <v>199</v>
      </c>
      <c r="G118" s="177" t="s">
        <v>155</v>
      </c>
      <c r="H118" s="178">
        <v>50.4</v>
      </c>
      <c r="I118" s="179"/>
      <c r="J118" s="180">
        <f>ROUND(I118*H118,2)</f>
        <v>0</v>
      </c>
      <c r="K118" s="176" t="s">
        <v>148</v>
      </c>
      <c r="L118" s="40"/>
      <c r="M118" s="181" t="s">
        <v>19</v>
      </c>
      <c r="N118" s="182" t="s">
        <v>44</v>
      </c>
      <c r="O118" s="65"/>
      <c r="P118" s="183">
        <f>O118*H118</f>
        <v>0</v>
      </c>
      <c r="Q118" s="183">
        <v>0</v>
      </c>
      <c r="R118" s="183">
        <f>Q118*H118</f>
        <v>0</v>
      </c>
      <c r="S118" s="183">
        <v>0</v>
      </c>
      <c r="T118" s="184">
        <f>S118*H118</f>
        <v>0</v>
      </c>
      <c r="U118" s="35"/>
      <c r="V118" s="35"/>
      <c r="W118" s="35"/>
      <c r="X118" s="35"/>
      <c r="Y118" s="35"/>
      <c r="Z118" s="35"/>
      <c r="AA118" s="35"/>
      <c r="AB118" s="35"/>
      <c r="AC118" s="35"/>
      <c r="AD118" s="35"/>
      <c r="AE118" s="35"/>
      <c r="AR118" s="185" t="s">
        <v>149</v>
      </c>
      <c r="AT118" s="185" t="s">
        <v>144</v>
      </c>
      <c r="AU118" s="185" t="s">
        <v>82</v>
      </c>
      <c r="AY118" s="18" t="s">
        <v>142</v>
      </c>
      <c r="BE118" s="186">
        <f>IF(N118="základní",J118,0)</f>
        <v>0</v>
      </c>
      <c r="BF118" s="186">
        <f>IF(N118="snížená",J118,0)</f>
        <v>0</v>
      </c>
      <c r="BG118" s="186">
        <f>IF(N118="zákl. přenesená",J118,0)</f>
        <v>0</v>
      </c>
      <c r="BH118" s="186">
        <f>IF(N118="sníž. přenesená",J118,0)</f>
        <v>0</v>
      </c>
      <c r="BI118" s="186">
        <f>IF(N118="nulová",J118,0)</f>
        <v>0</v>
      </c>
      <c r="BJ118" s="18" t="s">
        <v>34</v>
      </c>
      <c r="BK118" s="186">
        <f>ROUND(I118*H118,2)</f>
        <v>0</v>
      </c>
      <c r="BL118" s="18" t="s">
        <v>149</v>
      </c>
      <c r="BM118" s="185" t="s">
        <v>913</v>
      </c>
    </row>
    <row r="119" spans="1:47" s="2" customFormat="1" ht="234">
      <c r="A119" s="35"/>
      <c r="B119" s="36"/>
      <c r="C119" s="37"/>
      <c r="D119" s="187" t="s">
        <v>151</v>
      </c>
      <c r="E119" s="37"/>
      <c r="F119" s="188" t="s">
        <v>201</v>
      </c>
      <c r="G119" s="37"/>
      <c r="H119" s="37"/>
      <c r="I119" s="189"/>
      <c r="J119" s="37"/>
      <c r="K119" s="37"/>
      <c r="L119" s="40"/>
      <c r="M119" s="190"/>
      <c r="N119" s="191"/>
      <c r="O119" s="65"/>
      <c r="P119" s="65"/>
      <c r="Q119" s="65"/>
      <c r="R119" s="65"/>
      <c r="S119" s="65"/>
      <c r="T119" s="66"/>
      <c r="U119" s="35"/>
      <c r="V119" s="35"/>
      <c r="W119" s="35"/>
      <c r="X119" s="35"/>
      <c r="Y119" s="35"/>
      <c r="Z119" s="35"/>
      <c r="AA119" s="35"/>
      <c r="AB119" s="35"/>
      <c r="AC119" s="35"/>
      <c r="AD119" s="35"/>
      <c r="AE119" s="35"/>
      <c r="AT119" s="18" t="s">
        <v>151</v>
      </c>
      <c r="AU119" s="18" t="s">
        <v>82</v>
      </c>
    </row>
    <row r="120" spans="2:51" s="13" customFormat="1" ht="11.25">
      <c r="B120" s="192"/>
      <c r="C120" s="193"/>
      <c r="D120" s="187" t="s">
        <v>158</v>
      </c>
      <c r="E120" s="194" t="s">
        <v>19</v>
      </c>
      <c r="F120" s="195" t="s">
        <v>202</v>
      </c>
      <c r="G120" s="193"/>
      <c r="H120" s="194" t="s">
        <v>19</v>
      </c>
      <c r="I120" s="196"/>
      <c r="J120" s="193"/>
      <c r="K120" s="193"/>
      <c r="L120" s="197"/>
      <c r="M120" s="198"/>
      <c r="N120" s="199"/>
      <c r="O120" s="199"/>
      <c r="P120" s="199"/>
      <c r="Q120" s="199"/>
      <c r="R120" s="199"/>
      <c r="S120" s="199"/>
      <c r="T120" s="200"/>
      <c r="AT120" s="201" t="s">
        <v>158</v>
      </c>
      <c r="AU120" s="201" t="s">
        <v>82</v>
      </c>
      <c r="AV120" s="13" t="s">
        <v>34</v>
      </c>
      <c r="AW120" s="13" t="s">
        <v>33</v>
      </c>
      <c r="AX120" s="13" t="s">
        <v>73</v>
      </c>
      <c r="AY120" s="201" t="s">
        <v>142</v>
      </c>
    </row>
    <row r="121" spans="2:51" s="14" customFormat="1" ht="11.25">
      <c r="B121" s="202"/>
      <c r="C121" s="203"/>
      <c r="D121" s="187" t="s">
        <v>158</v>
      </c>
      <c r="E121" s="204" t="s">
        <v>19</v>
      </c>
      <c r="F121" s="205" t="s">
        <v>904</v>
      </c>
      <c r="G121" s="203"/>
      <c r="H121" s="206">
        <v>72</v>
      </c>
      <c r="I121" s="207"/>
      <c r="J121" s="203"/>
      <c r="K121" s="203"/>
      <c r="L121" s="208"/>
      <c r="M121" s="209"/>
      <c r="N121" s="210"/>
      <c r="O121" s="210"/>
      <c r="P121" s="210"/>
      <c r="Q121" s="210"/>
      <c r="R121" s="210"/>
      <c r="S121" s="210"/>
      <c r="T121" s="211"/>
      <c r="AT121" s="212" t="s">
        <v>158</v>
      </c>
      <c r="AU121" s="212" t="s">
        <v>82</v>
      </c>
      <c r="AV121" s="14" t="s">
        <v>82</v>
      </c>
      <c r="AW121" s="14" t="s">
        <v>33</v>
      </c>
      <c r="AX121" s="14" t="s">
        <v>73</v>
      </c>
      <c r="AY121" s="212" t="s">
        <v>142</v>
      </c>
    </row>
    <row r="122" spans="2:51" s="13" customFormat="1" ht="11.25">
      <c r="B122" s="192"/>
      <c r="C122" s="193"/>
      <c r="D122" s="187" t="s">
        <v>158</v>
      </c>
      <c r="E122" s="194" t="s">
        <v>19</v>
      </c>
      <c r="F122" s="195" t="s">
        <v>204</v>
      </c>
      <c r="G122" s="193"/>
      <c r="H122" s="194" t="s">
        <v>19</v>
      </c>
      <c r="I122" s="196"/>
      <c r="J122" s="193"/>
      <c r="K122" s="193"/>
      <c r="L122" s="197"/>
      <c r="M122" s="198"/>
      <c r="N122" s="199"/>
      <c r="O122" s="199"/>
      <c r="P122" s="199"/>
      <c r="Q122" s="199"/>
      <c r="R122" s="199"/>
      <c r="S122" s="199"/>
      <c r="T122" s="200"/>
      <c r="AT122" s="201" t="s">
        <v>158</v>
      </c>
      <c r="AU122" s="201" t="s">
        <v>82</v>
      </c>
      <c r="AV122" s="13" t="s">
        <v>34</v>
      </c>
      <c r="AW122" s="13" t="s">
        <v>33</v>
      </c>
      <c r="AX122" s="13" t="s">
        <v>73</v>
      </c>
      <c r="AY122" s="201" t="s">
        <v>142</v>
      </c>
    </row>
    <row r="123" spans="2:51" s="14" customFormat="1" ht="11.25">
      <c r="B123" s="202"/>
      <c r="C123" s="203"/>
      <c r="D123" s="187" t="s">
        <v>158</v>
      </c>
      <c r="E123" s="204" t="s">
        <v>19</v>
      </c>
      <c r="F123" s="205" t="s">
        <v>914</v>
      </c>
      <c r="G123" s="203"/>
      <c r="H123" s="206">
        <v>-21.6</v>
      </c>
      <c r="I123" s="207"/>
      <c r="J123" s="203"/>
      <c r="K123" s="203"/>
      <c r="L123" s="208"/>
      <c r="M123" s="209"/>
      <c r="N123" s="210"/>
      <c r="O123" s="210"/>
      <c r="P123" s="210"/>
      <c r="Q123" s="210"/>
      <c r="R123" s="210"/>
      <c r="S123" s="210"/>
      <c r="T123" s="211"/>
      <c r="AT123" s="212" t="s">
        <v>158</v>
      </c>
      <c r="AU123" s="212" t="s">
        <v>82</v>
      </c>
      <c r="AV123" s="14" t="s">
        <v>82</v>
      </c>
      <c r="AW123" s="14" t="s">
        <v>33</v>
      </c>
      <c r="AX123" s="14" t="s">
        <v>73</v>
      </c>
      <c r="AY123" s="212" t="s">
        <v>142</v>
      </c>
    </row>
    <row r="124" spans="2:51" s="15" customFormat="1" ht="11.25">
      <c r="B124" s="213"/>
      <c r="C124" s="214"/>
      <c r="D124" s="187" t="s">
        <v>158</v>
      </c>
      <c r="E124" s="215" t="s">
        <v>19</v>
      </c>
      <c r="F124" s="216" t="s">
        <v>161</v>
      </c>
      <c r="G124" s="214"/>
      <c r="H124" s="217">
        <v>50.4</v>
      </c>
      <c r="I124" s="218"/>
      <c r="J124" s="214"/>
      <c r="K124" s="214"/>
      <c r="L124" s="219"/>
      <c r="M124" s="220"/>
      <c r="N124" s="221"/>
      <c r="O124" s="221"/>
      <c r="P124" s="221"/>
      <c r="Q124" s="221"/>
      <c r="R124" s="221"/>
      <c r="S124" s="221"/>
      <c r="T124" s="222"/>
      <c r="AT124" s="223" t="s">
        <v>158</v>
      </c>
      <c r="AU124" s="223" t="s">
        <v>82</v>
      </c>
      <c r="AV124" s="15" t="s">
        <v>149</v>
      </c>
      <c r="AW124" s="15" t="s">
        <v>33</v>
      </c>
      <c r="AX124" s="15" t="s">
        <v>34</v>
      </c>
      <c r="AY124" s="223" t="s">
        <v>142</v>
      </c>
    </row>
    <row r="125" spans="1:65" s="2" customFormat="1" ht="62.65" customHeight="1">
      <c r="A125" s="35"/>
      <c r="B125" s="36"/>
      <c r="C125" s="174" t="s">
        <v>206</v>
      </c>
      <c r="D125" s="174" t="s">
        <v>144</v>
      </c>
      <c r="E125" s="175" t="s">
        <v>626</v>
      </c>
      <c r="F125" s="176" t="s">
        <v>627</v>
      </c>
      <c r="G125" s="177" t="s">
        <v>155</v>
      </c>
      <c r="H125" s="178">
        <v>14.4</v>
      </c>
      <c r="I125" s="179"/>
      <c r="J125" s="180">
        <f>ROUND(I125*H125,2)</f>
        <v>0</v>
      </c>
      <c r="K125" s="176" t="s">
        <v>148</v>
      </c>
      <c r="L125" s="40"/>
      <c r="M125" s="181" t="s">
        <v>19</v>
      </c>
      <c r="N125" s="182" t="s">
        <v>44</v>
      </c>
      <c r="O125" s="65"/>
      <c r="P125" s="183">
        <f>O125*H125</f>
        <v>0</v>
      </c>
      <c r="Q125" s="183">
        <v>0</v>
      </c>
      <c r="R125" s="183">
        <f>Q125*H125</f>
        <v>0</v>
      </c>
      <c r="S125" s="183">
        <v>0</v>
      </c>
      <c r="T125" s="184">
        <f>S125*H125</f>
        <v>0</v>
      </c>
      <c r="U125" s="35"/>
      <c r="V125" s="35"/>
      <c r="W125" s="35"/>
      <c r="X125" s="35"/>
      <c r="Y125" s="35"/>
      <c r="Z125" s="35"/>
      <c r="AA125" s="35"/>
      <c r="AB125" s="35"/>
      <c r="AC125" s="35"/>
      <c r="AD125" s="35"/>
      <c r="AE125" s="35"/>
      <c r="AR125" s="185" t="s">
        <v>149</v>
      </c>
      <c r="AT125" s="185" t="s">
        <v>144</v>
      </c>
      <c r="AU125" s="185" t="s">
        <v>82</v>
      </c>
      <c r="AY125" s="18" t="s">
        <v>142</v>
      </c>
      <c r="BE125" s="186">
        <f>IF(N125="základní",J125,0)</f>
        <v>0</v>
      </c>
      <c r="BF125" s="186">
        <f>IF(N125="snížená",J125,0)</f>
        <v>0</v>
      </c>
      <c r="BG125" s="186">
        <f>IF(N125="zákl. přenesená",J125,0)</f>
        <v>0</v>
      </c>
      <c r="BH125" s="186">
        <f>IF(N125="sníž. přenesená",J125,0)</f>
        <v>0</v>
      </c>
      <c r="BI125" s="186">
        <f>IF(N125="nulová",J125,0)</f>
        <v>0</v>
      </c>
      <c r="BJ125" s="18" t="s">
        <v>34</v>
      </c>
      <c r="BK125" s="186">
        <f>ROUND(I125*H125,2)</f>
        <v>0</v>
      </c>
      <c r="BL125" s="18" t="s">
        <v>149</v>
      </c>
      <c r="BM125" s="185" t="s">
        <v>915</v>
      </c>
    </row>
    <row r="126" spans="1:47" s="2" customFormat="1" ht="136.5">
      <c r="A126" s="35"/>
      <c r="B126" s="36"/>
      <c r="C126" s="37"/>
      <c r="D126" s="187" t="s">
        <v>151</v>
      </c>
      <c r="E126" s="37"/>
      <c r="F126" s="188" t="s">
        <v>629</v>
      </c>
      <c r="G126" s="37"/>
      <c r="H126" s="37"/>
      <c r="I126" s="189"/>
      <c r="J126" s="37"/>
      <c r="K126" s="37"/>
      <c r="L126" s="40"/>
      <c r="M126" s="190"/>
      <c r="N126" s="191"/>
      <c r="O126" s="65"/>
      <c r="P126" s="65"/>
      <c r="Q126" s="65"/>
      <c r="R126" s="65"/>
      <c r="S126" s="65"/>
      <c r="T126" s="66"/>
      <c r="U126" s="35"/>
      <c r="V126" s="35"/>
      <c r="W126" s="35"/>
      <c r="X126" s="35"/>
      <c r="Y126" s="35"/>
      <c r="Z126" s="35"/>
      <c r="AA126" s="35"/>
      <c r="AB126" s="35"/>
      <c r="AC126" s="35"/>
      <c r="AD126" s="35"/>
      <c r="AE126" s="35"/>
      <c r="AT126" s="18" t="s">
        <v>151</v>
      </c>
      <c r="AU126" s="18" t="s">
        <v>82</v>
      </c>
    </row>
    <row r="127" spans="2:51" s="13" customFormat="1" ht="11.25">
      <c r="B127" s="192"/>
      <c r="C127" s="193"/>
      <c r="D127" s="187" t="s">
        <v>158</v>
      </c>
      <c r="E127" s="194" t="s">
        <v>19</v>
      </c>
      <c r="F127" s="195" t="s">
        <v>893</v>
      </c>
      <c r="G127" s="193"/>
      <c r="H127" s="194" t="s">
        <v>19</v>
      </c>
      <c r="I127" s="196"/>
      <c r="J127" s="193"/>
      <c r="K127" s="193"/>
      <c r="L127" s="197"/>
      <c r="M127" s="198"/>
      <c r="N127" s="199"/>
      <c r="O127" s="199"/>
      <c r="P127" s="199"/>
      <c r="Q127" s="199"/>
      <c r="R127" s="199"/>
      <c r="S127" s="199"/>
      <c r="T127" s="200"/>
      <c r="AT127" s="201" t="s">
        <v>158</v>
      </c>
      <c r="AU127" s="201" t="s">
        <v>82</v>
      </c>
      <c r="AV127" s="13" t="s">
        <v>34</v>
      </c>
      <c r="AW127" s="13" t="s">
        <v>33</v>
      </c>
      <c r="AX127" s="13" t="s">
        <v>73</v>
      </c>
      <c r="AY127" s="201" t="s">
        <v>142</v>
      </c>
    </row>
    <row r="128" spans="2:51" s="14" customFormat="1" ht="11.25">
      <c r="B128" s="202"/>
      <c r="C128" s="203"/>
      <c r="D128" s="187" t="s">
        <v>158</v>
      </c>
      <c r="E128" s="204" t="s">
        <v>19</v>
      </c>
      <c r="F128" s="205" t="s">
        <v>916</v>
      </c>
      <c r="G128" s="203"/>
      <c r="H128" s="206">
        <v>14.4</v>
      </c>
      <c r="I128" s="207"/>
      <c r="J128" s="203"/>
      <c r="K128" s="203"/>
      <c r="L128" s="208"/>
      <c r="M128" s="209"/>
      <c r="N128" s="210"/>
      <c r="O128" s="210"/>
      <c r="P128" s="210"/>
      <c r="Q128" s="210"/>
      <c r="R128" s="210"/>
      <c r="S128" s="210"/>
      <c r="T128" s="211"/>
      <c r="AT128" s="212" t="s">
        <v>158</v>
      </c>
      <c r="AU128" s="212" t="s">
        <v>82</v>
      </c>
      <c r="AV128" s="14" t="s">
        <v>82</v>
      </c>
      <c r="AW128" s="14" t="s">
        <v>33</v>
      </c>
      <c r="AX128" s="14" t="s">
        <v>73</v>
      </c>
      <c r="AY128" s="212" t="s">
        <v>142</v>
      </c>
    </row>
    <row r="129" spans="2:51" s="15" customFormat="1" ht="11.25">
      <c r="B129" s="213"/>
      <c r="C129" s="214"/>
      <c r="D129" s="187" t="s">
        <v>158</v>
      </c>
      <c r="E129" s="215" t="s">
        <v>19</v>
      </c>
      <c r="F129" s="216" t="s">
        <v>161</v>
      </c>
      <c r="G129" s="214"/>
      <c r="H129" s="217">
        <v>14.4</v>
      </c>
      <c r="I129" s="218"/>
      <c r="J129" s="214"/>
      <c r="K129" s="214"/>
      <c r="L129" s="219"/>
      <c r="M129" s="220"/>
      <c r="N129" s="221"/>
      <c r="O129" s="221"/>
      <c r="P129" s="221"/>
      <c r="Q129" s="221"/>
      <c r="R129" s="221"/>
      <c r="S129" s="221"/>
      <c r="T129" s="222"/>
      <c r="AT129" s="223" t="s">
        <v>158</v>
      </c>
      <c r="AU129" s="223" t="s">
        <v>82</v>
      </c>
      <c r="AV129" s="15" t="s">
        <v>149</v>
      </c>
      <c r="AW129" s="15" t="s">
        <v>33</v>
      </c>
      <c r="AX129" s="15" t="s">
        <v>34</v>
      </c>
      <c r="AY129" s="223" t="s">
        <v>142</v>
      </c>
    </row>
    <row r="130" spans="1:65" s="2" customFormat="1" ht="14.45" customHeight="1">
      <c r="A130" s="35"/>
      <c r="B130" s="36"/>
      <c r="C130" s="224" t="s">
        <v>211</v>
      </c>
      <c r="D130" s="224" t="s">
        <v>223</v>
      </c>
      <c r="E130" s="225" t="s">
        <v>917</v>
      </c>
      <c r="F130" s="226" t="s">
        <v>918</v>
      </c>
      <c r="G130" s="227" t="s">
        <v>188</v>
      </c>
      <c r="H130" s="228">
        <v>28.8</v>
      </c>
      <c r="I130" s="229"/>
      <c r="J130" s="230">
        <f>ROUND(I130*H130,2)</f>
        <v>0</v>
      </c>
      <c r="K130" s="226" t="s">
        <v>148</v>
      </c>
      <c r="L130" s="231"/>
      <c r="M130" s="232" t="s">
        <v>19</v>
      </c>
      <c r="N130" s="233" t="s">
        <v>44</v>
      </c>
      <c r="O130" s="65"/>
      <c r="P130" s="183">
        <f>O130*H130</f>
        <v>0</v>
      </c>
      <c r="Q130" s="183">
        <v>1</v>
      </c>
      <c r="R130" s="183">
        <f>Q130*H130</f>
        <v>28.8</v>
      </c>
      <c r="S130" s="183">
        <v>0</v>
      </c>
      <c r="T130" s="184">
        <f>S130*H130</f>
        <v>0</v>
      </c>
      <c r="U130" s="35"/>
      <c r="V130" s="35"/>
      <c r="W130" s="35"/>
      <c r="X130" s="35"/>
      <c r="Y130" s="35"/>
      <c r="Z130" s="35"/>
      <c r="AA130" s="35"/>
      <c r="AB130" s="35"/>
      <c r="AC130" s="35"/>
      <c r="AD130" s="35"/>
      <c r="AE130" s="35"/>
      <c r="AR130" s="185" t="s">
        <v>192</v>
      </c>
      <c r="AT130" s="185" t="s">
        <v>223</v>
      </c>
      <c r="AU130" s="185" t="s">
        <v>82</v>
      </c>
      <c r="AY130" s="18" t="s">
        <v>142</v>
      </c>
      <c r="BE130" s="186">
        <f>IF(N130="základní",J130,0)</f>
        <v>0</v>
      </c>
      <c r="BF130" s="186">
        <f>IF(N130="snížená",J130,0)</f>
        <v>0</v>
      </c>
      <c r="BG130" s="186">
        <f>IF(N130="zákl. přenesená",J130,0)</f>
        <v>0</v>
      </c>
      <c r="BH130" s="186">
        <f>IF(N130="sníž. přenesená",J130,0)</f>
        <v>0</v>
      </c>
      <c r="BI130" s="186">
        <f>IF(N130="nulová",J130,0)</f>
        <v>0</v>
      </c>
      <c r="BJ130" s="18" t="s">
        <v>34</v>
      </c>
      <c r="BK130" s="186">
        <f>ROUND(I130*H130,2)</f>
        <v>0</v>
      </c>
      <c r="BL130" s="18" t="s">
        <v>149</v>
      </c>
      <c r="BM130" s="185" t="s">
        <v>919</v>
      </c>
    </row>
    <row r="131" spans="2:51" s="14" customFormat="1" ht="11.25">
      <c r="B131" s="202"/>
      <c r="C131" s="203"/>
      <c r="D131" s="187" t="s">
        <v>158</v>
      </c>
      <c r="E131" s="203"/>
      <c r="F131" s="205" t="s">
        <v>920</v>
      </c>
      <c r="G131" s="203"/>
      <c r="H131" s="206">
        <v>28.8</v>
      </c>
      <c r="I131" s="207"/>
      <c r="J131" s="203"/>
      <c r="K131" s="203"/>
      <c r="L131" s="208"/>
      <c r="M131" s="209"/>
      <c r="N131" s="210"/>
      <c r="O131" s="210"/>
      <c r="P131" s="210"/>
      <c r="Q131" s="210"/>
      <c r="R131" s="210"/>
      <c r="S131" s="210"/>
      <c r="T131" s="211"/>
      <c r="AT131" s="212" t="s">
        <v>158</v>
      </c>
      <c r="AU131" s="212" t="s">
        <v>82</v>
      </c>
      <c r="AV131" s="14" t="s">
        <v>82</v>
      </c>
      <c r="AW131" s="14" t="s">
        <v>4</v>
      </c>
      <c r="AX131" s="14" t="s">
        <v>34</v>
      </c>
      <c r="AY131" s="212" t="s">
        <v>142</v>
      </c>
    </row>
    <row r="132" spans="2:63" s="12" customFormat="1" ht="22.9" customHeight="1">
      <c r="B132" s="158"/>
      <c r="C132" s="159"/>
      <c r="D132" s="160" t="s">
        <v>72</v>
      </c>
      <c r="E132" s="172" t="s">
        <v>149</v>
      </c>
      <c r="F132" s="172" t="s">
        <v>921</v>
      </c>
      <c r="G132" s="159"/>
      <c r="H132" s="159"/>
      <c r="I132" s="162"/>
      <c r="J132" s="173">
        <f>BK132</f>
        <v>0</v>
      </c>
      <c r="K132" s="159"/>
      <c r="L132" s="164"/>
      <c r="M132" s="165"/>
      <c r="N132" s="166"/>
      <c r="O132" s="166"/>
      <c r="P132" s="167">
        <f>SUM(P133:P137)</f>
        <v>0</v>
      </c>
      <c r="Q132" s="166"/>
      <c r="R132" s="167">
        <f>SUM(R133:R137)</f>
        <v>0</v>
      </c>
      <c r="S132" s="166"/>
      <c r="T132" s="168">
        <f>SUM(T133:T137)</f>
        <v>0</v>
      </c>
      <c r="AR132" s="169" t="s">
        <v>34</v>
      </c>
      <c r="AT132" s="170" t="s">
        <v>72</v>
      </c>
      <c r="AU132" s="170" t="s">
        <v>34</v>
      </c>
      <c r="AY132" s="169" t="s">
        <v>142</v>
      </c>
      <c r="BK132" s="171">
        <f>SUM(BK133:BK137)</f>
        <v>0</v>
      </c>
    </row>
    <row r="133" spans="1:65" s="2" customFormat="1" ht="24.2" customHeight="1">
      <c r="A133" s="35"/>
      <c r="B133" s="36"/>
      <c r="C133" s="174" t="s">
        <v>216</v>
      </c>
      <c r="D133" s="174" t="s">
        <v>144</v>
      </c>
      <c r="E133" s="175" t="s">
        <v>922</v>
      </c>
      <c r="F133" s="176" t="s">
        <v>923</v>
      </c>
      <c r="G133" s="177" t="s">
        <v>155</v>
      </c>
      <c r="H133" s="178">
        <v>7.2</v>
      </c>
      <c r="I133" s="179"/>
      <c r="J133" s="180">
        <f>ROUND(I133*H133,2)</f>
        <v>0</v>
      </c>
      <c r="K133" s="176" t="s">
        <v>148</v>
      </c>
      <c r="L133" s="40"/>
      <c r="M133" s="181" t="s">
        <v>19</v>
      </c>
      <c r="N133" s="182" t="s">
        <v>44</v>
      </c>
      <c r="O133" s="65"/>
      <c r="P133" s="183">
        <f>O133*H133</f>
        <v>0</v>
      </c>
      <c r="Q133" s="183">
        <v>0</v>
      </c>
      <c r="R133" s="183">
        <f>Q133*H133</f>
        <v>0</v>
      </c>
      <c r="S133" s="183">
        <v>0</v>
      </c>
      <c r="T133" s="184">
        <f>S133*H133</f>
        <v>0</v>
      </c>
      <c r="U133" s="35"/>
      <c r="V133" s="35"/>
      <c r="W133" s="35"/>
      <c r="X133" s="35"/>
      <c r="Y133" s="35"/>
      <c r="Z133" s="35"/>
      <c r="AA133" s="35"/>
      <c r="AB133" s="35"/>
      <c r="AC133" s="35"/>
      <c r="AD133" s="35"/>
      <c r="AE133" s="35"/>
      <c r="AR133" s="185" t="s">
        <v>149</v>
      </c>
      <c r="AT133" s="185" t="s">
        <v>144</v>
      </c>
      <c r="AU133" s="185" t="s">
        <v>82</v>
      </c>
      <c r="AY133" s="18" t="s">
        <v>142</v>
      </c>
      <c r="BE133" s="186">
        <f>IF(N133="základní",J133,0)</f>
        <v>0</v>
      </c>
      <c r="BF133" s="186">
        <f>IF(N133="snížená",J133,0)</f>
        <v>0</v>
      </c>
      <c r="BG133" s="186">
        <f>IF(N133="zákl. přenesená",J133,0)</f>
        <v>0</v>
      </c>
      <c r="BH133" s="186">
        <f>IF(N133="sníž. přenesená",J133,0)</f>
        <v>0</v>
      </c>
      <c r="BI133" s="186">
        <f>IF(N133="nulová",J133,0)</f>
        <v>0</v>
      </c>
      <c r="BJ133" s="18" t="s">
        <v>34</v>
      </c>
      <c r="BK133" s="186">
        <f>ROUND(I133*H133,2)</f>
        <v>0</v>
      </c>
      <c r="BL133" s="18" t="s">
        <v>149</v>
      </c>
      <c r="BM133" s="185" t="s">
        <v>924</v>
      </c>
    </row>
    <row r="134" spans="1:47" s="2" customFormat="1" ht="58.5">
      <c r="A134" s="35"/>
      <c r="B134" s="36"/>
      <c r="C134" s="37"/>
      <c r="D134" s="187" t="s">
        <v>151</v>
      </c>
      <c r="E134" s="37"/>
      <c r="F134" s="188" t="s">
        <v>925</v>
      </c>
      <c r="G134" s="37"/>
      <c r="H134" s="37"/>
      <c r="I134" s="189"/>
      <c r="J134" s="37"/>
      <c r="K134" s="37"/>
      <c r="L134" s="40"/>
      <c r="M134" s="190"/>
      <c r="N134" s="191"/>
      <c r="O134" s="65"/>
      <c r="P134" s="65"/>
      <c r="Q134" s="65"/>
      <c r="R134" s="65"/>
      <c r="S134" s="65"/>
      <c r="T134" s="66"/>
      <c r="U134" s="35"/>
      <c r="V134" s="35"/>
      <c r="W134" s="35"/>
      <c r="X134" s="35"/>
      <c r="Y134" s="35"/>
      <c r="Z134" s="35"/>
      <c r="AA134" s="35"/>
      <c r="AB134" s="35"/>
      <c r="AC134" s="35"/>
      <c r="AD134" s="35"/>
      <c r="AE134" s="35"/>
      <c r="AT134" s="18" t="s">
        <v>151</v>
      </c>
      <c r="AU134" s="18" t="s">
        <v>82</v>
      </c>
    </row>
    <row r="135" spans="2:51" s="13" customFormat="1" ht="11.25">
      <c r="B135" s="192"/>
      <c r="C135" s="193"/>
      <c r="D135" s="187" t="s">
        <v>158</v>
      </c>
      <c r="E135" s="194" t="s">
        <v>19</v>
      </c>
      <c r="F135" s="195" t="s">
        <v>893</v>
      </c>
      <c r="G135" s="193"/>
      <c r="H135" s="194" t="s">
        <v>19</v>
      </c>
      <c r="I135" s="196"/>
      <c r="J135" s="193"/>
      <c r="K135" s="193"/>
      <c r="L135" s="197"/>
      <c r="M135" s="198"/>
      <c r="N135" s="199"/>
      <c r="O135" s="199"/>
      <c r="P135" s="199"/>
      <c r="Q135" s="199"/>
      <c r="R135" s="199"/>
      <c r="S135" s="199"/>
      <c r="T135" s="200"/>
      <c r="AT135" s="201" t="s">
        <v>158</v>
      </c>
      <c r="AU135" s="201" t="s">
        <v>82</v>
      </c>
      <c r="AV135" s="13" t="s">
        <v>34</v>
      </c>
      <c r="AW135" s="13" t="s">
        <v>33</v>
      </c>
      <c r="AX135" s="13" t="s">
        <v>73</v>
      </c>
      <c r="AY135" s="201" t="s">
        <v>142</v>
      </c>
    </row>
    <row r="136" spans="2:51" s="14" customFormat="1" ht="11.25">
      <c r="B136" s="202"/>
      <c r="C136" s="203"/>
      <c r="D136" s="187" t="s">
        <v>158</v>
      </c>
      <c r="E136" s="204" t="s">
        <v>19</v>
      </c>
      <c r="F136" s="205" t="s">
        <v>926</v>
      </c>
      <c r="G136" s="203"/>
      <c r="H136" s="206">
        <v>7.2</v>
      </c>
      <c r="I136" s="207"/>
      <c r="J136" s="203"/>
      <c r="K136" s="203"/>
      <c r="L136" s="208"/>
      <c r="M136" s="209"/>
      <c r="N136" s="210"/>
      <c r="O136" s="210"/>
      <c r="P136" s="210"/>
      <c r="Q136" s="210"/>
      <c r="R136" s="210"/>
      <c r="S136" s="210"/>
      <c r="T136" s="211"/>
      <c r="AT136" s="212" t="s">
        <v>158</v>
      </c>
      <c r="AU136" s="212" t="s">
        <v>82</v>
      </c>
      <c r="AV136" s="14" t="s">
        <v>82</v>
      </c>
      <c r="AW136" s="14" t="s">
        <v>33</v>
      </c>
      <c r="AX136" s="14" t="s">
        <v>73</v>
      </c>
      <c r="AY136" s="212" t="s">
        <v>142</v>
      </c>
    </row>
    <row r="137" spans="2:51" s="15" customFormat="1" ht="11.25">
      <c r="B137" s="213"/>
      <c r="C137" s="214"/>
      <c r="D137" s="187" t="s">
        <v>158</v>
      </c>
      <c r="E137" s="215" t="s">
        <v>19</v>
      </c>
      <c r="F137" s="216" t="s">
        <v>161</v>
      </c>
      <c r="G137" s="214"/>
      <c r="H137" s="217">
        <v>7.2</v>
      </c>
      <c r="I137" s="218"/>
      <c r="J137" s="214"/>
      <c r="K137" s="214"/>
      <c r="L137" s="219"/>
      <c r="M137" s="220"/>
      <c r="N137" s="221"/>
      <c r="O137" s="221"/>
      <c r="P137" s="221"/>
      <c r="Q137" s="221"/>
      <c r="R137" s="221"/>
      <c r="S137" s="221"/>
      <c r="T137" s="222"/>
      <c r="AT137" s="223" t="s">
        <v>158</v>
      </c>
      <c r="AU137" s="223" t="s">
        <v>82</v>
      </c>
      <c r="AV137" s="15" t="s">
        <v>149</v>
      </c>
      <c r="AW137" s="15" t="s">
        <v>33</v>
      </c>
      <c r="AX137" s="15" t="s">
        <v>34</v>
      </c>
      <c r="AY137" s="223" t="s">
        <v>142</v>
      </c>
    </row>
    <row r="138" spans="2:63" s="12" customFormat="1" ht="22.9" customHeight="1">
      <c r="B138" s="158"/>
      <c r="C138" s="159"/>
      <c r="D138" s="160" t="s">
        <v>72</v>
      </c>
      <c r="E138" s="172" t="s">
        <v>192</v>
      </c>
      <c r="F138" s="172" t="s">
        <v>927</v>
      </c>
      <c r="G138" s="159"/>
      <c r="H138" s="159"/>
      <c r="I138" s="162"/>
      <c r="J138" s="173">
        <f>BK138</f>
        <v>0</v>
      </c>
      <c r="K138" s="159"/>
      <c r="L138" s="164"/>
      <c r="M138" s="165"/>
      <c r="N138" s="166"/>
      <c r="O138" s="166"/>
      <c r="P138" s="167">
        <f>SUM(P139:P180)</f>
        <v>0</v>
      </c>
      <c r="Q138" s="166"/>
      <c r="R138" s="167">
        <f>SUM(R139:R180)</f>
        <v>8.21994</v>
      </c>
      <c r="S138" s="166"/>
      <c r="T138" s="168">
        <f>SUM(T139:T180)</f>
        <v>19.22</v>
      </c>
      <c r="AR138" s="169" t="s">
        <v>34</v>
      </c>
      <c r="AT138" s="170" t="s">
        <v>72</v>
      </c>
      <c r="AU138" s="170" t="s">
        <v>34</v>
      </c>
      <c r="AY138" s="169" t="s">
        <v>142</v>
      </c>
      <c r="BK138" s="171">
        <f>SUM(BK139:BK180)</f>
        <v>0</v>
      </c>
    </row>
    <row r="139" spans="1:65" s="2" customFormat="1" ht="24.2" customHeight="1">
      <c r="A139" s="35"/>
      <c r="B139" s="36"/>
      <c r="C139" s="174" t="s">
        <v>222</v>
      </c>
      <c r="D139" s="174" t="s">
        <v>144</v>
      </c>
      <c r="E139" s="175" t="s">
        <v>928</v>
      </c>
      <c r="F139" s="176" t="s">
        <v>929</v>
      </c>
      <c r="G139" s="177" t="s">
        <v>342</v>
      </c>
      <c r="H139" s="178">
        <v>2</v>
      </c>
      <c r="I139" s="179"/>
      <c r="J139" s="180">
        <f>ROUND(I139*H139,2)</f>
        <v>0</v>
      </c>
      <c r="K139" s="176" t="s">
        <v>148</v>
      </c>
      <c r="L139" s="40"/>
      <c r="M139" s="181" t="s">
        <v>19</v>
      </c>
      <c r="N139" s="182" t="s">
        <v>44</v>
      </c>
      <c r="O139" s="65"/>
      <c r="P139" s="183">
        <f>O139*H139</f>
        <v>0</v>
      </c>
      <c r="Q139" s="183">
        <v>0.00203</v>
      </c>
      <c r="R139" s="183">
        <f>Q139*H139</f>
        <v>0.00406</v>
      </c>
      <c r="S139" s="183">
        <v>0</v>
      </c>
      <c r="T139" s="184">
        <f>S139*H139</f>
        <v>0</v>
      </c>
      <c r="U139" s="35"/>
      <c r="V139" s="35"/>
      <c r="W139" s="35"/>
      <c r="X139" s="35"/>
      <c r="Y139" s="35"/>
      <c r="Z139" s="35"/>
      <c r="AA139" s="35"/>
      <c r="AB139" s="35"/>
      <c r="AC139" s="35"/>
      <c r="AD139" s="35"/>
      <c r="AE139" s="35"/>
      <c r="AR139" s="185" t="s">
        <v>149</v>
      </c>
      <c r="AT139" s="185" t="s">
        <v>144</v>
      </c>
      <c r="AU139" s="185" t="s">
        <v>82</v>
      </c>
      <c r="AY139" s="18" t="s">
        <v>142</v>
      </c>
      <c r="BE139" s="186">
        <f>IF(N139="základní",J139,0)</f>
        <v>0</v>
      </c>
      <c r="BF139" s="186">
        <f>IF(N139="snížená",J139,0)</f>
        <v>0</v>
      </c>
      <c r="BG139" s="186">
        <f>IF(N139="zákl. přenesená",J139,0)</f>
        <v>0</v>
      </c>
      <c r="BH139" s="186">
        <f>IF(N139="sníž. přenesená",J139,0)</f>
        <v>0</v>
      </c>
      <c r="BI139" s="186">
        <f>IF(N139="nulová",J139,0)</f>
        <v>0</v>
      </c>
      <c r="BJ139" s="18" t="s">
        <v>34</v>
      </c>
      <c r="BK139" s="186">
        <f>ROUND(I139*H139,2)</f>
        <v>0</v>
      </c>
      <c r="BL139" s="18" t="s">
        <v>149</v>
      </c>
      <c r="BM139" s="185" t="s">
        <v>930</v>
      </c>
    </row>
    <row r="140" spans="1:65" s="2" customFormat="1" ht="24.2" customHeight="1">
      <c r="A140" s="35"/>
      <c r="B140" s="36"/>
      <c r="C140" s="174" t="s">
        <v>229</v>
      </c>
      <c r="D140" s="174" t="s">
        <v>144</v>
      </c>
      <c r="E140" s="175" t="s">
        <v>931</v>
      </c>
      <c r="F140" s="176" t="s">
        <v>932</v>
      </c>
      <c r="G140" s="177" t="s">
        <v>342</v>
      </c>
      <c r="H140" s="178">
        <v>2</v>
      </c>
      <c r="I140" s="179"/>
      <c r="J140" s="180">
        <f>ROUND(I140*H140,2)</f>
        <v>0</v>
      </c>
      <c r="K140" s="176" t="s">
        <v>19</v>
      </c>
      <c r="L140" s="40"/>
      <c r="M140" s="181" t="s">
        <v>19</v>
      </c>
      <c r="N140" s="182" t="s">
        <v>44</v>
      </c>
      <c r="O140" s="65"/>
      <c r="P140" s="183">
        <f>O140*H140</f>
        <v>0</v>
      </c>
      <c r="Q140" s="183">
        <v>0.00775</v>
      </c>
      <c r="R140" s="183">
        <f>Q140*H140</f>
        <v>0.0155</v>
      </c>
      <c r="S140" s="183">
        <v>0</v>
      </c>
      <c r="T140" s="184">
        <f>S140*H140</f>
        <v>0</v>
      </c>
      <c r="U140" s="35"/>
      <c r="V140" s="35"/>
      <c r="W140" s="35"/>
      <c r="X140" s="35"/>
      <c r="Y140" s="35"/>
      <c r="Z140" s="35"/>
      <c r="AA140" s="35"/>
      <c r="AB140" s="35"/>
      <c r="AC140" s="35"/>
      <c r="AD140" s="35"/>
      <c r="AE140" s="35"/>
      <c r="AR140" s="185" t="s">
        <v>149</v>
      </c>
      <c r="AT140" s="185" t="s">
        <v>144</v>
      </c>
      <c r="AU140" s="185" t="s">
        <v>82</v>
      </c>
      <c r="AY140" s="18" t="s">
        <v>142</v>
      </c>
      <c r="BE140" s="186">
        <f>IF(N140="základní",J140,0)</f>
        <v>0</v>
      </c>
      <c r="BF140" s="186">
        <f>IF(N140="snížená",J140,0)</f>
        <v>0</v>
      </c>
      <c r="BG140" s="186">
        <f>IF(N140="zákl. přenesená",J140,0)</f>
        <v>0</v>
      </c>
      <c r="BH140" s="186">
        <f>IF(N140="sníž. přenesená",J140,0)</f>
        <v>0</v>
      </c>
      <c r="BI140" s="186">
        <f>IF(N140="nulová",J140,0)</f>
        <v>0</v>
      </c>
      <c r="BJ140" s="18" t="s">
        <v>34</v>
      </c>
      <c r="BK140" s="186">
        <f>ROUND(I140*H140,2)</f>
        <v>0</v>
      </c>
      <c r="BL140" s="18" t="s">
        <v>149</v>
      </c>
      <c r="BM140" s="185" t="s">
        <v>933</v>
      </c>
    </row>
    <row r="141" spans="1:65" s="2" customFormat="1" ht="24.2" customHeight="1">
      <c r="A141" s="35"/>
      <c r="B141" s="36"/>
      <c r="C141" s="174" t="s">
        <v>8</v>
      </c>
      <c r="D141" s="174" t="s">
        <v>144</v>
      </c>
      <c r="E141" s="175" t="s">
        <v>934</v>
      </c>
      <c r="F141" s="176" t="s">
        <v>935</v>
      </c>
      <c r="G141" s="177" t="s">
        <v>237</v>
      </c>
      <c r="H141" s="178">
        <v>15</v>
      </c>
      <c r="I141" s="179"/>
      <c r="J141" s="180">
        <f>ROUND(I141*H141,2)</f>
        <v>0</v>
      </c>
      <c r="K141" s="176" t="s">
        <v>148</v>
      </c>
      <c r="L141" s="40"/>
      <c r="M141" s="181" t="s">
        <v>19</v>
      </c>
      <c r="N141" s="182" t="s">
        <v>44</v>
      </c>
      <c r="O141" s="65"/>
      <c r="P141" s="183">
        <f>O141*H141</f>
        <v>0</v>
      </c>
      <c r="Q141" s="183">
        <v>0</v>
      </c>
      <c r="R141" s="183">
        <f>Q141*H141</f>
        <v>0</v>
      </c>
      <c r="S141" s="183">
        <v>0.18</v>
      </c>
      <c r="T141" s="184">
        <f>S141*H141</f>
        <v>2.6999999999999997</v>
      </c>
      <c r="U141" s="35"/>
      <c r="V141" s="35"/>
      <c r="W141" s="35"/>
      <c r="X141" s="35"/>
      <c r="Y141" s="35"/>
      <c r="Z141" s="35"/>
      <c r="AA141" s="35"/>
      <c r="AB141" s="35"/>
      <c r="AC141" s="35"/>
      <c r="AD141" s="35"/>
      <c r="AE141" s="35"/>
      <c r="AR141" s="185" t="s">
        <v>149</v>
      </c>
      <c r="AT141" s="185" t="s">
        <v>144</v>
      </c>
      <c r="AU141" s="185" t="s">
        <v>82</v>
      </c>
      <c r="AY141" s="18" t="s">
        <v>142</v>
      </c>
      <c r="BE141" s="186">
        <f>IF(N141="základní",J141,0)</f>
        <v>0</v>
      </c>
      <c r="BF141" s="186">
        <f>IF(N141="snížená",J141,0)</f>
        <v>0</v>
      </c>
      <c r="BG141" s="186">
        <f>IF(N141="zákl. přenesená",J141,0)</f>
        <v>0</v>
      </c>
      <c r="BH141" s="186">
        <f>IF(N141="sníž. přenesená",J141,0)</f>
        <v>0</v>
      </c>
      <c r="BI141" s="186">
        <f>IF(N141="nulová",J141,0)</f>
        <v>0</v>
      </c>
      <c r="BJ141" s="18" t="s">
        <v>34</v>
      </c>
      <c r="BK141" s="186">
        <f>ROUND(I141*H141,2)</f>
        <v>0</v>
      </c>
      <c r="BL141" s="18" t="s">
        <v>149</v>
      </c>
      <c r="BM141" s="185" t="s">
        <v>936</v>
      </c>
    </row>
    <row r="142" spans="1:47" s="2" customFormat="1" ht="58.5">
      <c r="A142" s="35"/>
      <c r="B142" s="36"/>
      <c r="C142" s="37"/>
      <c r="D142" s="187" t="s">
        <v>151</v>
      </c>
      <c r="E142" s="37"/>
      <c r="F142" s="188" t="s">
        <v>937</v>
      </c>
      <c r="G142" s="37"/>
      <c r="H142" s="37"/>
      <c r="I142" s="189"/>
      <c r="J142" s="37"/>
      <c r="K142" s="37"/>
      <c r="L142" s="40"/>
      <c r="M142" s="190"/>
      <c r="N142" s="191"/>
      <c r="O142" s="65"/>
      <c r="P142" s="65"/>
      <c r="Q142" s="65"/>
      <c r="R142" s="65"/>
      <c r="S142" s="65"/>
      <c r="T142" s="66"/>
      <c r="U142" s="35"/>
      <c r="V142" s="35"/>
      <c r="W142" s="35"/>
      <c r="X142" s="35"/>
      <c r="Y142" s="35"/>
      <c r="Z142" s="35"/>
      <c r="AA142" s="35"/>
      <c r="AB142" s="35"/>
      <c r="AC142" s="35"/>
      <c r="AD142" s="35"/>
      <c r="AE142" s="35"/>
      <c r="AT142" s="18" t="s">
        <v>151</v>
      </c>
      <c r="AU142" s="18" t="s">
        <v>82</v>
      </c>
    </row>
    <row r="143" spans="1:65" s="2" customFormat="1" ht="24.2" customHeight="1">
      <c r="A143" s="35"/>
      <c r="B143" s="36"/>
      <c r="C143" s="174" t="s">
        <v>240</v>
      </c>
      <c r="D143" s="174" t="s">
        <v>144</v>
      </c>
      <c r="E143" s="175" t="s">
        <v>938</v>
      </c>
      <c r="F143" s="176" t="s">
        <v>939</v>
      </c>
      <c r="G143" s="177" t="s">
        <v>237</v>
      </c>
      <c r="H143" s="178">
        <v>33</v>
      </c>
      <c r="I143" s="179"/>
      <c r="J143" s="180">
        <f>ROUND(I143*H143,2)</f>
        <v>0</v>
      </c>
      <c r="K143" s="176" t="s">
        <v>148</v>
      </c>
      <c r="L143" s="40"/>
      <c r="M143" s="181" t="s">
        <v>19</v>
      </c>
      <c r="N143" s="182" t="s">
        <v>44</v>
      </c>
      <c r="O143" s="65"/>
      <c r="P143" s="183">
        <f>O143*H143</f>
        <v>0</v>
      </c>
      <c r="Q143" s="183">
        <v>0</v>
      </c>
      <c r="R143" s="183">
        <f>Q143*H143</f>
        <v>0</v>
      </c>
      <c r="S143" s="183">
        <v>0.32</v>
      </c>
      <c r="T143" s="184">
        <f>S143*H143</f>
        <v>10.56</v>
      </c>
      <c r="U143" s="35"/>
      <c r="V143" s="35"/>
      <c r="W143" s="35"/>
      <c r="X143" s="35"/>
      <c r="Y143" s="35"/>
      <c r="Z143" s="35"/>
      <c r="AA143" s="35"/>
      <c r="AB143" s="35"/>
      <c r="AC143" s="35"/>
      <c r="AD143" s="35"/>
      <c r="AE143" s="35"/>
      <c r="AR143" s="185" t="s">
        <v>149</v>
      </c>
      <c r="AT143" s="185" t="s">
        <v>144</v>
      </c>
      <c r="AU143" s="185" t="s">
        <v>82</v>
      </c>
      <c r="AY143" s="18" t="s">
        <v>142</v>
      </c>
      <c r="BE143" s="186">
        <f>IF(N143="základní",J143,0)</f>
        <v>0</v>
      </c>
      <c r="BF143" s="186">
        <f>IF(N143="snížená",J143,0)</f>
        <v>0</v>
      </c>
      <c r="BG143" s="186">
        <f>IF(N143="zákl. přenesená",J143,0)</f>
        <v>0</v>
      </c>
      <c r="BH143" s="186">
        <f>IF(N143="sníž. přenesená",J143,0)</f>
        <v>0</v>
      </c>
      <c r="BI143" s="186">
        <f>IF(N143="nulová",J143,0)</f>
        <v>0</v>
      </c>
      <c r="BJ143" s="18" t="s">
        <v>34</v>
      </c>
      <c r="BK143" s="186">
        <f>ROUND(I143*H143,2)</f>
        <v>0</v>
      </c>
      <c r="BL143" s="18" t="s">
        <v>149</v>
      </c>
      <c r="BM143" s="185" t="s">
        <v>940</v>
      </c>
    </row>
    <row r="144" spans="1:47" s="2" customFormat="1" ht="58.5">
      <c r="A144" s="35"/>
      <c r="B144" s="36"/>
      <c r="C144" s="37"/>
      <c r="D144" s="187" t="s">
        <v>151</v>
      </c>
      <c r="E144" s="37"/>
      <c r="F144" s="188" t="s">
        <v>937</v>
      </c>
      <c r="G144" s="37"/>
      <c r="H144" s="37"/>
      <c r="I144" s="189"/>
      <c r="J144" s="37"/>
      <c r="K144" s="37"/>
      <c r="L144" s="40"/>
      <c r="M144" s="190"/>
      <c r="N144" s="191"/>
      <c r="O144" s="65"/>
      <c r="P144" s="65"/>
      <c r="Q144" s="65"/>
      <c r="R144" s="65"/>
      <c r="S144" s="65"/>
      <c r="T144" s="66"/>
      <c r="U144" s="35"/>
      <c r="V144" s="35"/>
      <c r="W144" s="35"/>
      <c r="X144" s="35"/>
      <c r="Y144" s="35"/>
      <c r="Z144" s="35"/>
      <c r="AA144" s="35"/>
      <c r="AB144" s="35"/>
      <c r="AC144" s="35"/>
      <c r="AD144" s="35"/>
      <c r="AE144" s="35"/>
      <c r="AT144" s="18" t="s">
        <v>151</v>
      </c>
      <c r="AU144" s="18" t="s">
        <v>82</v>
      </c>
    </row>
    <row r="145" spans="1:65" s="2" customFormat="1" ht="37.9" customHeight="1">
      <c r="A145" s="35"/>
      <c r="B145" s="36"/>
      <c r="C145" s="174" t="s">
        <v>246</v>
      </c>
      <c r="D145" s="174" t="s">
        <v>144</v>
      </c>
      <c r="E145" s="175" t="s">
        <v>941</v>
      </c>
      <c r="F145" s="176" t="s">
        <v>942</v>
      </c>
      <c r="G145" s="177" t="s">
        <v>237</v>
      </c>
      <c r="H145" s="178">
        <v>23</v>
      </c>
      <c r="I145" s="179"/>
      <c r="J145" s="180">
        <f>ROUND(I145*H145,2)</f>
        <v>0</v>
      </c>
      <c r="K145" s="176" t="s">
        <v>148</v>
      </c>
      <c r="L145" s="40"/>
      <c r="M145" s="181" t="s">
        <v>19</v>
      </c>
      <c r="N145" s="182" t="s">
        <v>44</v>
      </c>
      <c r="O145" s="65"/>
      <c r="P145" s="183">
        <f>O145*H145</f>
        <v>0</v>
      </c>
      <c r="Q145" s="183">
        <v>0.00248</v>
      </c>
      <c r="R145" s="183">
        <f>Q145*H145</f>
        <v>0.05704</v>
      </c>
      <c r="S145" s="183">
        <v>0</v>
      </c>
      <c r="T145" s="184">
        <f>S145*H145</f>
        <v>0</v>
      </c>
      <c r="U145" s="35"/>
      <c r="V145" s="35"/>
      <c r="W145" s="35"/>
      <c r="X145" s="35"/>
      <c r="Y145" s="35"/>
      <c r="Z145" s="35"/>
      <c r="AA145" s="35"/>
      <c r="AB145" s="35"/>
      <c r="AC145" s="35"/>
      <c r="AD145" s="35"/>
      <c r="AE145" s="35"/>
      <c r="AR145" s="185" t="s">
        <v>149</v>
      </c>
      <c r="AT145" s="185" t="s">
        <v>144</v>
      </c>
      <c r="AU145" s="185" t="s">
        <v>82</v>
      </c>
      <c r="AY145" s="18" t="s">
        <v>142</v>
      </c>
      <c r="BE145" s="186">
        <f>IF(N145="základní",J145,0)</f>
        <v>0</v>
      </c>
      <c r="BF145" s="186">
        <f>IF(N145="snížená",J145,0)</f>
        <v>0</v>
      </c>
      <c r="BG145" s="186">
        <f>IF(N145="zákl. přenesená",J145,0)</f>
        <v>0</v>
      </c>
      <c r="BH145" s="186">
        <f>IF(N145="sníž. přenesená",J145,0)</f>
        <v>0</v>
      </c>
      <c r="BI145" s="186">
        <f>IF(N145="nulová",J145,0)</f>
        <v>0</v>
      </c>
      <c r="BJ145" s="18" t="s">
        <v>34</v>
      </c>
      <c r="BK145" s="186">
        <f>ROUND(I145*H145,2)</f>
        <v>0</v>
      </c>
      <c r="BL145" s="18" t="s">
        <v>149</v>
      </c>
      <c r="BM145" s="185" t="s">
        <v>943</v>
      </c>
    </row>
    <row r="146" spans="1:47" s="2" customFormat="1" ht="156">
      <c r="A146" s="35"/>
      <c r="B146" s="36"/>
      <c r="C146" s="37"/>
      <c r="D146" s="187" t="s">
        <v>151</v>
      </c>
      <c r="E146" s="37"/>
      <c r="F146" s="188" t="s">
        <v>944</v>
      </c>
      <c r="G146" s="37"/>
      <c r="H146" s="37"/>
      <c r="I146" s="189"/>
      <c r="J146" s="37"/>
      <c r="K146" s="37"/>
      <c r="L146" s="40"/>
      <c r="M146" s="190"/>
      <c r="N146" s="191"/>
      <c r="O146" s="65"/>
      <c r="P146" s="65"/>
      <c r="Q146" s="65"/>
      <c r="R146" s="65"/>
      <c r="S146" s="65"/>
      <c r="T146" s="66"/>
      <c r="U146" s="35"/>
      <c r="V146" s="35"/>
      <c r="W146" s="35"/>
      <c r="X146" s="35"/>
      <c r="Y146" s="35"/>
      <c r="Z146" s="35"/>
      <c r="AA146" s="35"/>
      <c r="AB146" s="35"/>
      <c r="AC146" s="35"/>
      <c r="AD146" s="35"/>
      <c r="AE146" s="35"/>
      <c r="AT146" s="18" t="s">
        <v>151</v>
      </c>
      <c r="AU146" s="18" t="s">
        <v>82</v>
      </c>
    </row>
    <row r="147" spans="1:65" s="2" customFormat="1" ht="37.9" customHeight="1">
      <c r="A147" s="35"/>
      <c r="B147" s="36"/>
      <c r="C147" s="174" t="s">
        <v>252</v>
      </c>
      <c r="D147" s="174" t="s">
        <v>144</v>
      </c>
      <c r="E147" s="175" t="s">
        <v>945</v>
      </c>
      <c r="F147" s="176" t="s">
        <v>946</v>
      </c>
      <c r="G147" s="177" t="s">
        <v>237</v>
      </c>
      <c r="H147" s="178">
        <v>33</v>
      </c>
      <c r="I147" s="179"/>
      <c r="J147" s="180">
        <f>ROUND(I147*H147,2)</f>
        <v>0</v>
      </c>
      <c r="K147" s="176" t="s">
        <v>148</v>
      </c>
      <c r="L147" s="40"/>
      <c r="M147" s="181" t="s">
        <v>19</v>
      </c>
      <c r="N147" s="182" t="s">
        <v>44</v>
      </c>
      <c r="O147" s="65"/>
      <c r="P147" s="183">
        <f>O147*H147</f>
        <v>0</v>
      </c>
      <c r="Q147" s="183">
        <v>0.02684</v>
      </c>
      <c r="R147" s="183">
        <f>Q147*H147</f>
        <v>0.88572</v>
      </c>
      <c r="S147" s="183">
        <v>0</v>
      </c>
      <c r="T147" s="184">
        <f>S147*H147</f>
        <v>0</v>
      </c>
      <c r="U147" s="35"/>
      <c r="V147" s="35"/>
      <c r="W147" s="35"/>
      <c r="X147" s="35"/>
      <c r="Y147" s="35"/>
      <c r="Z147" s="35"/>
      <c r="AA147" s="35"/>
      <c r="AB147" s="35"/>
      <c r="AC147" s="35"/>
      <c r="AD147" s="35"/>
      <c r="AE147" s="35"/>
      <c r="AR147" s="185" t="s">
        <v>149</v>
      </c>
      <c r="AT147" s="185" t="s">
        <v>144</v>
      </c>
      <c r="AU147" s="185" t="s">
        <v>82</v>
      </c>
      <c r="AY147" s="18" t="s">
        <v>142</v>
      </c>
      <c r="BE147" s="186">
        <f>IF(N147="základní",J147,0)</f>
        <v>0</v>
      </c>
      <c r="BF147" s="186">
        <f>IF(N147="snížená",J147,0)</f>
        <v>0</v>
      </c>
      <c r="BG147" s="186">
        <f>IF(N147="zákl. přenesená",J147,0)</f>
        <v>0</v>
      </c>
      <c r="BH147" s="186">
        <f>IF(N147="sníž. přenesená",J147,0)</f>
        <v>0</v>
      </c>
      <c r="BI147" s="186">
        <f>IF(N147="nulová",J147,0)</f>
        <v>0</v>
      </c>
      <c r="BJ147" s="18" t="s">
        <v>34</v>
      </c>
      <c r="BK147" s="186">
        <f>ROUND(I147*H147,2)</f>
        <v>0</v>
      </c>
      <c r="BL147" s="18" t="s">
        <v>149</v>
      </c>
      <c r="BM147" s="185" t="s">
        <v>947</v>
      </c>
    </row>
    <row r="148" spans="1:47" s="2" customFormat="1" ht="156">
      <c r="A148" s="35"/>
      <c r="B148" s="36"/>
      <c r="C148" s="37"/>
      <c r="D148" s="187" t="s">
        <v>151</v>
      </c>
      <c r="E148" s="37"/>
      <c r="F148" s="188" t="s">
        <v>944</v>
      </c>
      <c r="G148" s="37"/>
      <c r="H148" s="37"/>
      <c r="I148" s="189"/>
      <c r="J148" s="37"/>
      <c r="K148" s="37"/>
      <c r="L148" s="40"/>
      <c r="M148" s="190"/>
      <c r="N148" s="191"/>
      <c r="O148" s="65"/>
      <c r="P148" s="65"/>
      <c r="Q148" s="65"/>
      <c r="R148" s="65"/>
      <c r="S148" s="65"/>
      <c r="T148" s="66"/>
      <c r="U148" s="35"/>
      <c r="V148" s="35"/>
      <c r="W148" s="35"/>
      <c r="X148" s="35"/>
      <c r="Y148" s="35"/>
      <c r="Z148" s="35"/>
      <c r="AA148" s="35"/>
      <c r="AB148" s="35"/>
      <c r="AC148" s="35"/>
      <c r="AD148" s="35"/>
      <c r="AE148" s="35"/>
      <c r="AT148" s="18" t="s">
        <v>151</v>
      </c>
      <c r="AU148" s="18" t="s">
        <v>82</v>
      </c>
    </row>
    <row r="149" spans="1:65" s="2" customFormat="1" ht="37.9" customHeight="1">
      <c r="A149" s="35"/>
      <c r="B149" s="36"/>
      <c r="C149" s="174" t="s">
        <v>258</v>
      </c>
      <c r="D149" s="174" t="s">
        <v>144</v>
      </c>
      <c r="E149" s="175" t="s">
        <v>948</v>
      </c>
      <c r="F149" s="176" t="s">
        <v>949</v>
      </c>
      <c r="G149" s="177" t="s">
        <v>342</v>
      </c>
      <c r="H149" s="178">
        <v>5</v>
      </c>
      <c r="I149" s="179"/>
      <c r="J149" s="180">
        <f>ROUND(I149*H149,2)</f>
        <v>0</v>
      </c>
      <c r="K149" s="176" t="s">
        <v>148</v>
      </c>
      <c r="L149" s="40"/>
      <c r="M149" s="181" t="s">
        <v>19</v>
      </c>
      <c r="N149" s="182" t="s">
        <v>44</v>
      </c>
      <c r="O149" s="65"/>
      <c r="P149" s="183">
        <f>O149*H149</f>
        <v>0</v>
      </c>
      <c r="Q149" s="183">
        <v>0</v>
      </c>
      <c r="R149" s="183">
        <f>Q149*H149</f>
        <v>0</v>
      </c>
      <c r="S149" s="183">
        <v>0</v>
      </c>
      <c r="T149" s="184">
        <f>S149*H149</f>
        <v>0</v>
      </c>
      <c r="U149" s="35"/>
      <c r="V149" s="35"/>
      <c r="W149" s="35"/>
      <c r="X149" s="35"/>
      <c r="Y149" s="35"/>
      <c r="Z149" s="35"/>
      <c r="AA149" s="35"/>
      <c r="AB149" s="35"/>
      <c r="AC149" s="35"/>
      <c r="AD149" s="35"/>
      <c r="AE149" s="35"/>
      <c r="AR149" s="185" t="s">
        <v>149</v>
      </c>
      <c r="AT149" s="185" t="s">
        <v>144</v>
      </c>
      <c r="AU149" s="185" t="s">
        <v>82</v>
      </c>
      <c r="AY149" s="18" t="s">
        <v>142</v>
      </c>
      <c r="BE149" s="186">
        <f>IF(N149="základní",J149,0)</f>
        <v>0</v>
      </c>
      <c r="BF149" s="186">
        <f>IF(N149="snížená",J149,0)</f>
        <v>0</v>
      </c>
      <c r="BG149" s="186">
        <f>IF(N149="zákl. přenesená",J149,0)</f>
        <v>0</v>
      </c>
      <c r="BH149" s="186">
        <f>IF(N149="sníž. přenesená",J149,0)</f>
        <v>0</v>
      </c>
      <c r="BI149" s="186">
        <f>IF(N149="nulová",J149,0)</f>
        <v>0</v>
      </c>
      <c r="BJ149" s="18" t="s">
        <v>34</v>
      </c>
      <c r="BK149" s="186">
        <f>ROUND(I149*H149,2)</f>
        <v>0</v>
      </c>
      <c r="BL149" s="18" t="s">
        <v>149</v>
      </c>
      <c r="BM149" s="185" t="s">
        <v>950</v>
      </c>
    </row>
    <row r="150" spans="1:47" s="2" customFormat="1" ht="39">
      <c r="A150" s="35"/>
      <c r="B150" s="36"/>
      <c r="C150" s="37"/>
      <c r="D150" s="187" t="s">
        <v>151</v>
      </c>
      <c r="E150" s="37"/>
      <c r="F150" s="188" t="s">
        <v>951</v>
      </c>
      <c r="G150" s="37"/>
      <c r="H150" s="37"/>
      <c r="I150" s="189"/>
      <c r="J150" s="37"/>
      <c r="K150" s="37"/>
      <c r="L150" s="40"/>
      <c r="M150" s="190"/>
      <c r="N150" s="191"/>
      <c r="O150" s="65"/>
      <c r="P150" s="65"/>
      <c r="Q150" s="65"/>
      <c r="R150" s="65"/>
      <c r="S150" s="65"/>
      <c r="T150" s="66"/>
      <c r="U150" s="35"/>
      <c r="V150" s="35"/>
      <c r="W150" s="35"/>
      <c r="X150" s="35"/>
      <c r="Y150" s="35"/>
      <c r="Z150" s="35"/>
      <c r="AA150" s="35"/>
      <c r="AB150" s="35"/>
      <c r="AC150" s="35"/>
      <c r="AD150" s="35"/>
      <c r="AE150" s="35"/>
      <c r="AT150" s="18" t="s">
        <v>151</v>
      </c>
      <c r="AU150" s="18" t="s">
        <v>82</v>
      </c>
    </row>
    <row r="151" spans="1:65" s="2" customFormat="1" ht="14.45" customHeight="1">
      <c r="A151" s="35"/>
      <c r="B151" s="36"/>
      <c r="C151" s="224" t="s">
        <v>263</v>
      </c>
      <c r="D151" s="224" t="s">
        <v>223</v>
      </c>
      <c r="E151" s="225" t="s">
        <v>952</v>
      </c>
      <c r="F151" s="226" t="s">
        <v>953</v>
      </c>
      <c r="G151" s="227" t="s">
        <v>342</v>
      </c>
      <c r="H151" s="228">
        <v>5</v>
      </c>
      <c r="I151" s="229"/>
      <c r="J151" s="230">
        <f>ROUND(I151*H151,2)</f>
        <v>0</v>
      </c>
      <c r="K151" s="226" t="s">
        <v>148</v>
      </c>
      <c r="L151" s="231"/>
      <c r="M151" s="232" t="s">
        <v>19</v>
      </c>
      <c r="N151" s="233" t="s">
        <v>44</v>
      </c>
      <c r="O151" s="65"/>
      <c r="P151" s="183">
        <f>O151*H151</f>
        <v>0</v>
      </c>
      <c r="Q151" s="183">
        <v>0.00065</v>
      </c>
      <c r="R151" s="183">
        <f>Q151*H151</f>
        <v>0.00325</v>
      </c>
      <c r="S151" s="183">
        <v>0</v>
      </c>
      <c r="T151" s="184">
        <f>S151*H151</f>
        <v>0</v>
      </c>
      <c r="U151" s="35"/>
      <c r="V151" s="35"/>
      <c r="W151" s="35"/>
      <c r="X151" s="35"/>
      <c r="Y151" s="35"/>
      <c r="Z151" s="35"/>
      <c r="AA151" s="35"/>
      <c r="AB151" s="35"/>
      <c r="AC151" s="35"/>
      <c r="AD151" s="35"/>
      <c r="AE151" s="35"/>
      <c r="AR151" s="185" t="s">
        <v>192</v>
      </c>
      <c r="AT151" s="185" t="s">
        <v>223</v>
      </c>
      <c r="AU151" s="185" t="s">
        <v>82</v>
      </c>
      <c r="AY151" s="18" t="s">
        <v>142</v>
      </c>
      <c r="BE151" s="186">
        <f>IF(N151="základní",J151,0)</f>
        <v>0</v>
      </c>
      <c r="BF151" s="186">
        <f>IF(N151="snížená",J151,0)</f>
        <v>0</v>
      </c>
      <c r="BG151" s="186">
        <f>IF(N151="zákl. přenesená",J151,0)</f>
        <v>0</v>
      </c>
      <c r="BH151" s="186">
        <f>IF(N151="sníž. přenesená",J151,0)</f>
        <v>0</v>
      </c>
      <c r="BI151" s="186">
        <f>IF(N151="nulová",J151,0)</f>
        <v>0</v>
      </c>
      <c r="BJ151" s="18" t="s">
        <v>34</v>
      </c>
      <c r="BK151" s="186">
        <f>ROUND(I151*H151,2)</f>
        <v>0</v>
      </c>
      <c r="BL151" s="18" t="s">
        <v>149</v>
      </c>
      <c r="BM151" s="185" t="s">
        <v>954</v>
      </c>
    </row>
    <row r="152" spans="1:65" s="2" customFormat="1" ht="37.9" customHeight="1">
      <c r="A152" s="35"/>
      <c r="B152" s="36"/>
      <c r="C152" s="174" t="s">
        <v>7</v>
      </c>
      <c r="D152" s="174" t="s">
        <v>144</v>
      </c>
      <c r="E152" s="175" t="s">
        <v>955</v>
      </c>
      <c r="F152" s="176" t="s">
        <v>956</v>
      </c>
      <c r="G152" s="177" t="s">
        <v>342</v>
      </c>
      <c r="H152" s="178">
        <v>5</v>
      </c>
      <c r="I152" s="179"/>
      <c r="J152" s="180">
        <f>ROUND(I152*H152,2)</f>
        <v>0</v>
      </c>
      <c r="K152" s="176" t="s">
        <v>148</v>
      </c>
      <c r="L152" s="40"/>
      <c r="M152" s="181" t="s">
        <v>19</v>
      </c>
      <c r="N152" s="182" t="s">
        <v>44</v>
      </c>
      <c r="O152" s="65"/>
      <c r="P152" s="183">
        <f>O152*H152</f>
        <v>0</v>
      </c>
      <c r="Q152" s="183">
        <v>3E-05</v>
      </c>
      <c r="R152" s="183">
        <f>Q152*H152</f>
        <v>0.00015000000000000001</v>
      </c>
      <c r="S152" s="183">
        <v>0</v>
      </c>
      <c r="T152" s="184">
        <f>S152*H152</f>
        <v>0</v>
      </c>
      <c r="U152" s="35"/>
      <c r="V152" s="35"/>
      <c r="W152" s="35"/>
      <c r="X152" s="35"/>
      <c r="Y152" s="35"/>
      <c r="Z152" s="35"/>
      <c r="AA152" s="35"/>
      <c r="AB152" s="35"/>
      <c r="AC152" s="35"/>
      <c r="AD152" s="35"/>
      <c r="AE152" s="35"/>
      <c r="AR152" s="185" t="s">
        <v>149</v>
      </c>
      <c r="AT152" s="185" t="s">
        <v>144</v>
      </c>
      <c r="AU152" s="185" t="s">
        <v>82</v>
      </c>
      <c r="AY152" s="18" t="s">
        <v>142</v>
      </c>
      <c r="BE152" s="186">
        <f>IF(N152="základní",J152,0)</f>
        <v>0</v>
      </c>
      <c r="BF152" s="186">
        <f>IF(N152="snížená",J152,0)</f>
        <v>0</v>
      </c>
      <c r="BG152" s="186">
        <f>IF(N152="zákl. přenesená",J152,0)</f>
        <v>0</v>
      </c>
      <c r="BH152" s="186">
        <f>IF(N152="sníž. přenesená",J152,0)</f>
        <v>0</v>
      </c>
      <c r="BI152" s="186">
        <f>IF(N152="nulová",J152,0)</f>
        <v>0</v>
      </c>
      <c r="BJ152" s="18" t="s">
        <v>34</v>
      </c>
      <c r="BK152" s="186">
        <f>ROUND(I152*H152,2)</f>
        <v>0</v>
      </c>
      <c r="BL152" s="18" t="s">
        <v>149</v>
      </c>
      <c r="BM152" s="185" t="s">
        <v>957</v>
      </c>
    </row>
    <row r="153" spans="1:47" s="2" customFormat="1" ht="39">
      <c r="A153" s="35"/>
      <c r="B153" s="36"/>
      <c r="C153" s="37"/>
      <c r="D153" s="187" t="s">
        <v>151</v>
      </c>
      <c r="E153" s="37"/>
      <c r="F153" s="188" t="s">
        <v>951</v>
      </c>
      <c r="G153" s="37"/>
      <c r="H153" s="37"/>
      <c r="I153" s="189"/>
      <c r="J153" s="37"/>
      <c r="K153" s="37"/>
      <c r="L153" s="40"/>
      <c r="M153" s="190"/>
      <c r="N153" s="191"/>
      <c r="O153" s="65"/>
      <c r="P153" s="65"/>
      <c r="Q153" s="65"/>
      <c r="R153" s="65"/>
      <c r="S153" s="65"/>
      <c r="T153" s="66"/>
      <c r="U153" s="35"/>
      <c r="V153" s="35"/>
      <c r="W153" s="35"/>
      <c r="X153" s="35"/>
      <c r="Y153" s="35"/>
      <c r="Z153" s="35"/>
      <c r="AA153" s="35"/>
      <c r="AB153" s="35"/>
      <c r="AC153" s="35"/>
      <c r="AD153" s="35"/>
      <c r="AE153" s="35"/>
      <c r="AT153" s="18" t="s">
        <v>151</v>
      </c>
      <c r="AU153" s="18" t="s">
        <v>82</v>
      </c>
    </row>
    <row r="154" spans="1:65" s="2" customFormat="1" ht="24.2" customHeight="1">
      <c r="A154" s="35"/>
      <c r="B154" s="36"/>
      <c r="C154" s="224" t="s">
        <v>271</v>
      </c>
      <c r="D154" s="224" t="s">
        <v>223</v>
      </c>
      <c r="E154" s="225" t="s">
        <v>958</v>
      </c>
      <c r="F154" s="226" t="s">
        <v>959</v>
      </c>
      <c r="G154" s="227" t="s">
        <v>342</v>
      </c>
      <c r="H154" s="228">
        <v>5</v>
      </c>
      <c r="I154" s="229"/>
      <c r="J154" s="230">
        <f>ROUND(I154*H154,2)</f>
        <v>0</v>
      </c>
      <c r="K154" s="226" t="s">
        <v>148</v>
      </c>
      <c r="L154" s="231"/>
      <c r="M154" s="232" t="s">
        <v>19</v>
      </c>
      <c r="N154" s="233" t="s">
        <v>44</v>
      </c>
      <c r="O154" s="65"/>
      <c r="P154" s="183">
        <f>O154*H154</f>
        <v>0</v>
      </c>
      <c r="Q154" s="183">
        <v>0.0136</v>
      </c>
      <c r="R154" s="183">
        <f>Q154*H154</f>
        <v>0.06799999999999999</v>
      </c>
      <c r="S154" s="183">
        <v>0</v>
      </c>
      <c r="T154" s="184">
        <f>S154*H154</f>
        <v>0</v>
      </c>
      <c r="U154" s="35"/>
      <c r="V154" s="35"/>
      <c r="W154" s="35"/>
      <c r="X154" s="35"/>
      <c r="Y154" s="35"/>
      <c r="Z154" s="35"/>
      <c r="AA154" s="35"/>
      <c r="AB154" s="35"/>
      <c r="AC154" s="35"/>
      <c r="AD154" s="35"/>
      <c r="AE154" s="35"/>
      <c r="AR154" s="185" t="s">
        <v>192</v>
      </c>
      <c r="AT154" s="185" t="s">
        <v>223</v>
      </c>
      <c r="AU154" s="185" t="s">
        <v>82</v>
      </c>
      <c r="AY154" s="18" t="s">
        <v>142</v>
      </c>
      <c r="BE154" s="186">
        <f>IF(N154="základní",J154,0)</f>
        <v>0</v>
      </c>
      <c r="BF154" s="186">
        <f>IF(N154="snížená",J154,0)</f>
        <v>0</v>
      </c>
      <c r="BG154" s="186">
        <f>IF(N154="zákl. přenesená",J154,0)</f>
        <v>0</v>
      </c>
      <c r="BH154" s="186">
        <f>IF(N154="sníž. přenesená",J154,0)</f>
        <v>0</v>
      </c>
      <c r="BI154" s="186">
        <f>IF(N154="nulová",J154,0)</f>
        <v>0</v>
      </c>
      <c r="BJ154" s="18" t="s">
        <v>34</v>
      </c>
      <c r="BK154" s="186">
        <f>ROUND(I154*H154,2)</f>
        <v>0</v>
      </c>
      <c r="BL154" s="18" t="s">
        <v>149</v>
      </c>
      <c r="BM154" s="185" t="s">
        <v>960</v>
      </c>
    </row>
    <row r="155" spans="1:65" s="2" customFormat="1" ht="24.2" customHeight="1">
      <c r="A155" s="35"/>
      <c r="B155" s="36"/>
      <c r="C155" s="174" t="s">
        <v>275</v>
      </c>
      <c r="D155" s="174" t="s">
        <v>144</v>
      </c>
      <c r="E155" s="175" t="s">
        <v>961</v>
      </c>
      <c r="F155" s="176" t="s">
        <v>962</v>
      </c>
      <c r="G155" s="177" t="s">
        <v>155</v>
      </c>
      <c r="H155" s="178">
        <v>3</v>
      </c>
      <c r="I155" s="179"/>
      <c r="J155" s="180">
        <f>ROUND(I155*H155,2)</f>
        <v>0</v>
      </c>
      <c r="K155" s="176" t="s">
        <v>148</v>
      </c>
      <c r="L155" s="40"/>
      <c r="M155" s="181" t="s">
        <v>19</v>
      </c>
      <c r="N155" s="182" t="s">
        <v>44</v>
      </c>
      <c r="O155" s="65"/>
      <c r="P155" s="183">
        <f>O155*H155</f>
        <v>0</v>
      </c>
      <c r="Q155" s="183">
        <v>0</v>
      </c>
      <c r="R155" s="183">
        <f>Q155*H155</f>
        <v>0</v>
      </c>
      <c r="S155" s="183">
        <v>1.92</v>
      </c>
      <c r="T155" s="184">
        <f>S155*H155</f>
        <v>5.76</v>
      </c>
      <c r="U155" s="35"/>
      <c r="V155" s="35"/>
      <c r="W155" s="35"/>
      <c r="X155" s="35"/>
      <c r="Y155" s="35"/>
      <c r="Z155" s="35"/>
      <c r="AA155" s="35"/>
      <c r="AB155" s="35"/>
      <c r="AC155" s="35"/>
      <c r="AD155" s="35"/>
      <c r="AE155" s="35"/>
      <c r="AR155" s="185" t="s">
        <v>149</v>
      </c>
      <c r="AT155" s="185" t="s">
        <v>144</v>
      </c>
      <c r="AU155" s="185" t="s">
        <v>82</v>
      </c>
      <c r="AY155" s="18" t="s">
        <v>142</v>
      </c>
      <c r="BE155" s="186">
        <f>IF(N155="základní",J155,0)</f>
        <v>0</v>
      </c>
      <c r="BF155" s="186">
        <f>IF(N155="snížená",J155,0)</f>
        <v>0</v>
      </c>
      <c r="BG155" s="186">
        <f>IF(N155="zákl. přenesená",J155,0)</f>
        <v>0</v>
      </c>
      <c r="BH155" s="186">
        <f>IF(N155="sníž. přenesená",J155,0)</f>
        <v>0</v>
      </c>
      <c r="BI155" s="186">
        <f>IF(N155="nulová",J155,0)</f>
        <v>0</v>
      </c>
      <c r="BJ155" s="18" t="s">
        <v>34</v>
      </c>
      <c r="BK155" s="186">
        <f>ROUND(I155*H155,2)</f>
        <v>0</v>
      </c>
      <c r="BL155" s="18" t="s">
        <v>149</v>
      </c>
      <c r="BM155" s="185" t="s">
        <v>963</v>
      </c>
    </row>
    <row r="156" spans="1:47" s="2" customFormat="1" ht="68.25">
      <c r="A156" s="35"/>
      <c r="B156" s="36"/>
      <c r="C156" s="37"/>
      <c r="D156" s="187" t="s">
        <v>151</v>
      </c>
      <c r="E156" s="37"/>
      <c r="F156" s="188" t="s">
        <v>964</v>
      </c>
      <c r="G156" s="37"/>
      <c r="H156" s="37"/>
      <c r="I156" s="189"/>
      <c r="J156" s="37"/>
      <c r="K156" s="37"/>
      <c r="L156" s="40"/>
      <c r="M156" s="190"/>
      <c r="N156" s="191"/>
      <c r="O156" s="65"/>
      <c r="P156" s="65"/>
      <c r="Q156" s="65"/>
      <c r="R156" s="65"/>
      <c r="S156" s="65"/>
      <c r="T156" s="66"/>
      <c r="U156" s="35"/>
      <c r="V156" s="35"/>
      <c r="W156" s="35"/>
      <c r="X156" s="35"/>
      <c r="Y156" s="35"/>
      <c r="Z156" s="35"/>
      <c r="AA156" s="35"/>
      <c r="AB156" s="35"/>
      <c r="AC156" s="35"/>
      <c r="AD156" s="35"/>
      <c r="AE156" s="35"/>
      <c r="AT156" s="18" t="s">
        <v>151</v>
      </c>
      <c r="AU156" s="18" t="s">
        <v>82</v>
      </c>
    </row>
    <row r="157" spans="1:65" s="2" customFormat="1" ht="24.2" customHeight="1">
      <c r="A157" s="35"/>
      <c r="B157" s="36"/>
      <c r="C157" s="174" t="s">
        <v>281</v>
      </c>
      <c r="D157" s="174" t="s">
        <v>144</v>
      </c>
      <c r="E157" s="175" t="s">
        <v>965</v>
      </c>
      <c r="F157" s="176" t="s">
        <v>966</v>
      </c>
      <c r="G157" s="177" t="s">
        <v>967</v>
      </c>
      <c r="H157" s="178">
        <v>5</v>
      </c>
      <c r="I157" s="179"/>
      <c r="J157" s="180">
        <f>ROUND(I157*H157,2)</f>
        <v>0</v>
      </c>
      <c r="K157" s="176" t="s">
        <v>148</v>
      </c>
      <c r="L157" s="40"/>
      <c r="M157" s="181" t="s">
        <v>19</v>
      </c>
      <c r="N157" s="182" t="s">
        <v>44</v>
      </c>
      <c r="O157" s="65"/>
      <c r="P157" s="183">
        <f>O157*H157</f>
        <v>0</v>
      </c>
      <c r="Q157" s="183">
        <v>0.0001</v>
      </c>
      <c r="R157" s="183">
        <f>Q157*H157</f>
        <v>0.0005</v>
      </c>
      <c r="S157" s="183">
        <v>0</v>
      </c>
      <c r="T157" s="184">
        <f>S157*H157</f>
        <v>0</v>
      </c>
      <c r="U157" s="35"/>
      <c r="V157" s="35"/>
      <c r="W157" s="35"/>
      <c r="X157" s="35"/>
      <c r="Y157" s="35"/>
      <c r="Z157" s="35"/>
      <c r="AA157" s="35"/>
      <c r="AB157" s="35"/>
      <c r="AC157" s="35"/>
      <c r="AD157" s="35"/>
      <c r="AE157" s="35"/>
      <c r="AR157" s="185" t="s">
        <v>149</v>
      </c>
      <c r="AT157" s="185" t="s">
        <v>144</v>
      </c>
      <c r="AU157" s="185" t="s">
        <v>82</v>
      </c>
      <c r="AY157" s="18" t="s">
        <v>142</v>
      </c>
      <c r="BE157" s="186">
        <f>IF(N157="základní",J157,0)</f>
        <v>0</v>
      </c>
      <c r="BF157" s="186">
        <f>IF(N157="snížená",J157,0)</f>
        <v>0</v>
      </c>
      <c r="BG157" s="186">
        <f>IF(N157="zákl. přenesená",J157,0)</f>
        <v>0</v>
      </c>
      <c r="BH157" s="186">
        <f>IF(N157="sníž. přenesená",J157,0)</f>
        <v>0</v>
      </c>
      <c r="BI157" s="186">
        <f>IF(N157="nulová",J157,0)</f>
        <v>0</v>
      </c>
      <c r="BJ157" s="18" t="s">
        <v>34</v>
      </c>
      <c r="BK157" s="186">
        <f>ROUND(I157*H157,2)</f>
        <v>0</v>
      </c>
      <c r="BL157" s="18" t="s">
        <v>149</v>
      </c>
      <c r="BM157" s="185" t="s">
        <v>968</v>
      </c>
    </row>
    <row r="158" spans="1:47" s="2" customFormat="1" ht="117">
      <c r="A158" s="35"/>
      <c r="B158" s="36"/>
      <c r="C158" s="37"/>
      <c r="D158" s="187" t="s">
        <v>151</v>
      </c>
      <c r="E158" s="37"/>
      <c r="F158" s="188" t="s">
        <v>969</v>
      </c>
      <c r="G158" s="37"/>
      <c r="H158" s="37"/>
      <c r="I158" s="189"/>
      <c r="J158" s="37"/>
      <c r="K158" s="37"/>
      <c r="L158" s="40"/>
      <c r="M158" s="190"/>
      <c r="N158" s="191"/>
      <c r="O158" s="65"/>
      <c r="P158" s="65"/>
      <c r="Q158" s="65"/>
      <c r="R158" s="65"/>
      <c r="S158" s="65"/>
      <c r="T158" s="66"/>
      <c r="U158" s="35"/>
      <c r="V158" s="35"/>
      <c r="W158" s="35"/>
      <c r="X158" s="35"/>
      <c r="Y158" s="35"/>
      <c r="Z158" s="35"/>
      <c r="AA158" s="35"/>
      <c r="AB158" s="35"/>
      <c r="AC158" s="35"/>
      <c r="AD158" s="35"/>
      <c r="AE158" s="35"/>
      <c r="AT158" s="18" t="s">
        <v>151</v>
      </c>
      <c r="AU158" s="18" t="s">
        <v>82</v>
      </c>
    </row>
    <row r="159" spans="1:65" s="2" customFormat="1" ht="14.45" customHeight="1">
      <c r="A159" s="35"/>
      <c r="B159" s="36"/>
      <c r="C159" s="174" t="s">
        <v>288</v>
      </c>
      <c r="D159" s="174" t="s">
        <v>144</v>
      </c>
      <c r="E159" s="175" t="s">
        <v>970</v>
      </c>
      <c r="F159" s="176" t="s">
        <v>971</v>
      </c>
      <c r="G159" s="177" t="s">
        <v>237</v>
      </c>
      <c r="H159" s="178">
        <v>23</v>
      </c>
      <c r="I159" s="179"/>
      <c r="J159" s="180">
        <f>ROUND(I159*H159,2)</f>
        <v>0</v>
      </c>
      <c r="K159" s="176" t="s">
        <v>148</v>
      </c>
      <c r="L159" s="40"/>
      <c r="M159" s="181" t="s">
        <v>19</v>
      </c>
      <c r="N159" s="182" t="s">
        <v>44</v>
      </c>
      <c r="O159" s="65"/>
      <c r="P159" s="183">
        <f>O159*H159</f>
        <v>0</v>
      </c>
      <c r="Q159" s="183">
        <v>0</v>
      </c>
      <c r="R159" s="183">
        <f>Q159*H159</f>
        <v>0</v>
      </c>
      <c r="S159" s="183">
        <v>0</v>
      </c>
      <c r="T159" s="184">
        <f>S159*H159</f>
        <v>0</v>
      </c>
      <c r="U159" s="35"/>
      <c r="V159" s="35"/>
      <c r="W159" s="35"/>
      <c r="X159" s="35"/>
      <c r="Y159" s="35"/>
      <c r="Z159" s="35"/>
      <c r="AA159" s="35"/>
      <c r="AB159" s="35"/>
      <c r="AC159" s="35"/>
      <c r="AD159" s="35"/>
      <c r="AE159" s="35"/>
      <c r="AR159" s="185" t="s">
        <v>149</v>
      </c>
      <c r="AT159" s="185" t="s">
        <v>144</v>
      </c>
      <c r="AU159" s="185" t="s">
        <v>82</v>
      </c>
      <c r="AY159" s="18" t="s">
        <v>142</v>
      </c>
      <c r="BE159" s="186">
        <f>IF(N159="základní",J159,0)</f>
        <v>0</v>
      </c>
      <c r="BF159" s="186">
        <f>IF(N159="snížená",J159,0)</f>
        <v>0</v>
      </c>
      <c r="BG159" s="186">
        <f>IF(N159="zákl. přenesená",J159,0)</f>
        <v>0</v>
      </c>
      <c r="BH159" s="186">
        <f>IF(N159="sníž. přenesená",J159,0)</f>
        <v>0</v>
      </c>
      <c r="BI159" s="186">
        <f>IF(N159="nulová",J159,0)</f>
        <v>0</v>
      </c>
      <c r="BJ159" s="18" t="s">
        <v>34</v>
      </c>
      <c r="BK159" s="186">
        <f>ROUND(I159*H159,2)</f>
        <v>0</v>
      </c>
      <c r="BL159" s="18" t="s">
        <v>149</v>
      </c>
      <c r="BM159" s="185" t="s">
        <v>972</v>
      </c>
    </row>
    <row r="160" spans="1:47" s="2" customFormat="1" ht="126.75">
      <c r="A160" s="35"/>
      <c r="B160" s="36"/>
      <c r="C160" s="37"/>
      <c r="D160" s="187" t="s">
        <v>151</v>
      </c>
      <c r="E160" s="37"/>
      <c r="F160" s="188" t="s">
        <v>973</v>
      </c>
      <c r="G160" s="37"/>
      <c r="H160" s="37"/>
      <c r="I160" s="189"/>
      <c r="J160" s="37"/>
      <c r="K160" s="37"/>
      <c r="L160" s="40"/>
      <c r="M160" s="190"/>
      <c r="N160" s="191"/>
      <c r="O160" s="65"/>
      <c r="P160" s="65"/>
      <c r="Q160" s="65"/>
      <c r="R160" s="65"/>
      <c r="S160" s="65"/>
      <c r="T160" s="66"/>
      <c r="U160" s="35"/>
      <c r="V160" s="35"/>
      <c r="W160" s="35"/>
      <c r="X160" s="35"/>
      <c r="Y160" s="35"/>
      <c r="Z160" s="35"/>
      <c r="AA160" s="35"/>
      <c r="AB160" s="35"/>
      <c r="AC160" s="35"/>
      <c r="AD160" s="35"/>
      <c r="AE160" s="35"/>
      <c r="AT160" s="18" t="s">
        <v>151</v>
      </c>
      <c r="AU160" s="18" t="s">
        <v>82</v>
      </c>
    </row>
    <row r="161" spans="2:51" s="14" customFormat="1" ht="11.25">
      <c r="B161" s="202"/>
      <c r="C161" s="203"/>
      <c r="D161" s="187" t="s">
        <v>158</v>
      </c>
      <c r="E161" s="204" t="s">
        <v>19</v>
      </c>
      <c r="F161" s="205" t="s">
        <v>974</v>
      </c>
      <c r="G161" s="203"/>
      <c r="H161" s="206">
        <v>23</v>
      </c>
      <c r="I161" s="207"/>
      <c r="J161" s="203"/>
      <c r="K161" s="203"/>
      <c r="L161" s="208"/>
      <c r="M161" s="209"/>
      <c r="N161" s="210"/>
      <c r="O161" s="210"/>
      <c r="P161" s="210"/>
      <c r="Q161" s="210"/>
      <c r="R161" s="210"/>
      <c r="S161" s="210"/>
      <c r="T161" s="211"/>
      <c r="AT161" s="212" t="s">
        <v>158</v>
      </c>
      <c r="AU161" s="212" t="s">
        <v>82</v>
      </c>
      <c r="AV161" s="14" t="s">
        <v>82</v>
      </c>
      <c r="AW161" s="14" t="s">
        <v>33</v>
      </c>
      <c r="AX161" s="14" t="s">
        <v>73</v>
      </c>
      <c r="AY161" s="212" t="s">
        <v>142</v>
      </c>
    </row>
    <row r="162" spans="2:51" s="15" customFormat="1" ht="11.25">
      <c r="B162" s="213"/>
      <c r="C162" s="214"/>
      <c r="D162" s="187" t="s">
        <v>158</v>
      </c>
      <c r="E162" s="215" t="s">
        <v>19</v>
      </c>
      <c r="F162" s="216" t="s">
        <v>161</v>
      </c>
      <c r="G162" s="214"/>
      <c r="H162" s="217">
        <v>23</v>
      </c>
      <c r="I162" s="218"/>
      <c r="J162" s="214"/>
      <c r="K162" s="214"/>
      <c r="L162" s="219"/>
      <c r="M162" s="220"/>
      <c r="N162" s="221"/>
      <c r="O162" s="221"/>
      <c r="P162" s="221"/>
      <c r="Q162" s="221"/>
      <c r="R162" s="221"/>
      <c r="S162" s="221"/>
      <c r="T162" s="222"/>
      <c r="AT162" s="223" t="s">
        <v>158</v>
      </c>
      <c r="AU162" s="223" t="s">
        <v>82</v>
      </c>
      <c r="AV162" s="15" t="s">
        <v>149</v>
      </c>
      <c r="AW162" s="15" t="s">
        <v>33</v>
      </c>
      <c r="AX162" s="15" t="s">
        <v>34</v>
      </c>
      <c r="AY162" s="223" t="s">
        <v>142</v>
      </c>
    </row>
    <row r="163" spans="1:65" s="2" customFormat="1" ht="24.2" customHeight="1">
      <c r="A163" s="35"/>
      <c r="B163" s="36"/>
      <c r="C163" s="174" t="s">
        <v>293</v>
      </c>
      <c r="D163" s="174" t="s">
        <v>144</v>
      </c>
      <c r="E163" s="175" t="s">
        <v>975</v>
      </c>
      <c r="F163" s="176" t="s">
        <v>976</v>
      </c>
      <c r="G163" s="177" t="s">
        <v>342</v>
      </c>
      <c r="H163" s="178">
        <v>5</v>
      </c>
      <c r="I163" s="179"/>
      <c r="J163" s="180">
        <f>ROUND(I163*H163,2)</f>
        <v>0</v>
      </c>
      <c r="K163" s="176" t="s">
        <v>148</v>
      </c>
      <c r="L163" s="40"/>
      <c r="M163" s="181" t="s">
        <v>19</v>
      </c>
      <c r="N163" s="182" t="s">
        <v>44</v>
      </c>
      <c r="O163" s="65"/>
      <c r="P163" s="183">
        <f>O163*H163</f>
        <v>0</v>
      </c>
      <c r="Q163" s="183">
        <v>0.45937</v>
      </c>
      <c r="R163" s="183">
        <f>Q163*H163</f>
        <v>2.29685</v>
      </c>
      <c r="S163" s="183">
        <v>0</v>
      </c>
      <c r="T163" s="184">
        <f>S163*H163</f>
        <v>0</v>
      </c>
      <c r="U163" s="35"/>
      <c r="V163" s="35"/>
      <c r="W163" s="35"/>
      <c r="X163" s="35"/>
      <c r="Y163" s="35"/>
      <c r="Z163" s="35"/>
      <c r="AA163" s="35"/>
      <c r="AB163" s="35"/>
      <c r="AC163" s="35"/>
      <c r="AD163" s="35"/>
      <c r="AE163" s="35"/>
      <c r="AR163" s="185" t="s">
        <v>149</v>
      </c>
      <c r="AT163" s="185" t="s">
        <v>144</v>
      </c>
      <c r="AU163" s="185" t="s">
        <v>82</v>
      </c>
      <c r="AY163" s="18" t="s">
        <v>142</v>
      </c>
      <c r="BE163" s="186">
        <f>IF(N163="základní",J163,0)</f>
        <v>0</v>
      </c>
      <c r="BF163" s="186">
        <f>IF(N163="snížená",J163,0)</f>
        <v>0</v>
      </c>
      <c r="BG163" s="186">
        <f>IF(N163="zákl. přenesená",J163,0)</f>
        <v>0</v>
      </c>
      <c r="BH163" s="186">
        <f>IF(N163="sníž. přenesená",J163,0)</f>
        <v>0</v>
      </c>
      <c r="BI163" s="186">
        <f>IF(N163="nulová",J163,0)</f>
        <v>0</v>
      </c>
      <c r="BJ163" s="18" t="s">
        <v>34</v>
      </c>
      <c r="BK163" s="186">
        <f>ROUND(I163*H163,2)</f>
        <v>0</v>
      </c>
      <c r="BL163" s="18" t="s">
        <v>149</v>
      </c>
      <c r="BM163" s="185" t="s">
        <v>977</v>
      </c>
    </row>
    <row r="164" spans="1:47" s="2" customFormat="1" ht="126.75">
      <c r="A164" s="35"/>
      <c r="B164" s="36"/>
      <c r="C164" s="37"/>
      <c r="D164" s="187" t="s">
        <v>151</v>
      </c>
      <c r="E164" s="37"/>
      <c r="F164" s="188" t="s">
        <v>973</v>
      </c>
      <c r="G164" s="37"/>
      <c r="H164" s="37"/>
      <c r="I164" s="189"/>
      <c r="J164" s="37"/>
      <c r="K164" s="37"/>
      <c r="L164" s="40"/>
      <c r="M164" s="190"/>
      <c r="N164" s="191"/>
      <c r="O164" s="65"/>
      <c r="P164" s="65"/>
      <c r="Q164" s="65"/>
      <c r="R164" s="65"/>
      <c r="S164" s="65"/>
      <c r="T164" s="66"/>
      <c r="U164" s="35"/>
      <c r="V164" s="35"/>
      <c r="W164" s="35"/>
      <c r="X164" s="35"/>
      <c r="Y164" s="35"/>
      <c r="Z164" s="35"/>
      <c r="AA164" s="35"/>
      <c r="AB164" s="35"/>
      <c r="AC164" s="35"/>
      <c r="AD164" s="35"/>
      <c r="AE164" s="35"/>
      <c r="AT164" s="18" t="s">
        <v>151</v>
      </c>
      <c r="AU164" s="18" t="s">
        <v>82</v>
      </c>
    </row>
    <row r="165" spans="1:65" s="2" customFormat="1" ht="24.2" customHeight="1">
      <c r="A165" s="35"/>
      <c r="B165" s="36"/>
      <c r="C165" s="174" t="s">
        <v>300</v>
      </c>
      <c r="D165" s="174" t="s">
        <v>144</v>
      </c>
      <c r="E165" s="175" t="s">
        <v>978</v>
      </c>
      <c r="F165" s="176" t="s">
        <v>979</v>
      </c>
      <c r="G165" s="177" t="s">
        <v>967</v>
      </c>
      <c r="H165" s="178">
        <v>1</v>
      </c>
      <c r="I165" s="179"/>
      <c r="J165" s="180">
        <f>ROUND(I165*H165,2)</f>
        <v>0</v>
      </c>
      <c r="K165" s="176" t="s">
        <v>148</v>
      </c>
      <c r="L165" s="40"/>
      <c r="M165" s="181" t="s">
        <v>19</v>
      </c>
      <c r="N165" s="182" t="s">
        <v>44</v>
      </c>
      <c r="O165" s="65"/>
      <c r="P165" s="183">
        <f>O165*H165</f>
        <v>0</v>
      </c>
      <c r="Q165" s="183">
        <v>0.00025</v>
      </c>
      <c r="R165" s="183">
        <f>Q165*H165</f>
        <v>0.00025</v>
      </c>
      <c r="S165" s="183">
        <v>0</v>
      </c>
      <c r="T165" s="184">
        <f>S165*H165</f>
        <v>0</v>
      </c>
      <c r="U165" s="35"/>
      <c r="V165" s="35"/>
      <c r="W165" s="35"/>
      <c r="X165" s="35"/>
      <c r="Y165" s="35"/>
      <c r="Z165" s="35"/>
      <c r="AA165" s="35"/>
      <c r="AB165" s="35"/>
      <c r="AC165" s="35"/>
      <c r="AD165" s="35"/>
      <c r="AE165" s="35"/>
      <c r="AR165" s="185" t="s">
        <v>149</v>
      </c>
      <c r="AT165" s="185" t="s">
        <v>144</v>
      </c>
      <c r="AU165" s="185" t="s">
        <v>82</v>
      </c>
      <c r="AY165" s="18" t="s">
        <v>142</v>
      </c>
      <c r="BE165" s="186">
        <f>IF(N165="základní",J165,0)</f>
        <v>0</v>
      </c>
      <c r="BF165" s="186">
        <f>IF(N165="snížená",J165,0)</f>
        <v>0</v>
      </c>
      <c r="BG165" s="186">
        <f>IF(N165="zákl. přenesená",J165,0)</f>
        <v>0</v>
      </c>
      <c r="BH165" s="186">
        <f>IF(N165="sníž. přenesená",J165,0)</f>
        <v>0</v>
      </c>
      <c r="BI165" s="186">
        <f>IF(N165="nulová",J165,0)</f>
        <v>0</v>
      </c>
      <c r="BJ165" s="18" t="s">
        <v>34</v>
      </c>
      <c r="BK165" s="186">
        <f>ROUND(I165*H165,2)</f>
        <v>0</v>
      </c>
      <c r="BL165" s="18" t="s">
        <v>149</v>
      </c>
      <c r="BM165" s="185" t="s">
        <v>980</v>
      </c>
    </row>
    <row r="166" spans="1:47" s="2" customFormat="1" ht="117">
      <c r="A166" s="35"/>
      <c r="B166" s="36"/>
      <c r="C166" s="37"/>
      <c r="D166" s="187" t="s">
        <v>151</v>
      </c>
      <c r="E166" s="37"/>
      <c r="F166" s="188" t="s">
        <v>969</v>
      </c>
      <c r="G166" s="37"/>
      <c r="H166" s="37"/>
      <c r="I166" s="189"/>
      <c r="J166" s="37"/>
      <c r="K166" s="37"/>
      <c r="L166" s="40"/>
      <c r="M166" s="190"/>
      <c r="N166" s="191"/>
      <c r="O166" s="65"/>
      <c r="P166" s="65"/>
      <c r="Q166" s="65"/>
      <c r="R166" s="65"/>
      <c r="S166" s="65"/>
      <c r="T166" s="66"/>
      <c r="U166" s="35"/>
      <c r="V166" s="35"/>
      <c r="W166" s="35"/>
      <c r="X166" s="35"/>
      <c r="Y166" s="35"/>
      <c r="Z166" s="35"/>
      <c r="AA166" s="35"/>
      <c r="AB166" s="35"/>
      <c r="AC166" s="35"/>
      <c r="AD166" s="35"/>
      <c r="AE166" s="35"/>
      <c r="AT166" s="18" t="s">
        <v>151</v>
      </c>
      <c r="AU166" s="18" t="s">
        <v>82</v>
      </c>
    </row>
    <row r="167" spans="1:65" s="2" customFormat="1" ht="14.45" customHeight="1">
      <c r="A167" s="35"/>
      <c r="B167" s="36"/>
      <c r="C167" s="174" t="s">
        <v>304</v>
      </c>
      <c r="D167" s="174" t="s">
        <v>144</v>
      </c>
      <c r="E167" s="175" t="s">
        <v>981</v>
      </c>
      <c r="F167" s="176" t="s">
        <v>982</v>
      </c>
      <c r="G167" s="177" t="s">
        <v>237</v>
      </c>
      <c r="H167" s="178">
        <v>33</v>
      </c>
      <c r="I167" s="179"/>
      <c r="J167" s="180">
        <f>ROUND(I167*H167,2)</f>
        <v>0</v>
      </c>
      <c r="K167" s="176" t="s">
        <v>148</v>
      </c>
      <c r="L167" s="40"/>
      <c r="M167" s="181" t="s">
        <v>19</v>
      </c>
      <c r="N167" s="182" t="s">
        <v>44</v>
      </c>
      <c r="O167" s="65"/>
      <c r="P167" s="183">
        <f>O167*H167</f>
        <v>0</v>
      </c>
      <c r="Q167" s="183">
        <v>0</v>
      </c>
      <c r="R167" s="183">
        <f>Q167*H167</f>
        <v>0</v>
      </c>
      <c r="S167" s="183">
        <v>0</v>
      </c>
      <c r="T167" s="184">
        <f>S167*H167</f>
        <v>0</v>
      </c>
      <c r="U167" s="35"/>
      <c r="V167" s="35"/>
      <c r="W167" s="35"/>
      <c r="X167" s="35"/>
      <c r="Y167" s="35"/>
      <c r="Z167" s="35"/>
      <c r="AA167" s="35"/>
      <c r="AB167" s="35"/>
      <c r="AC167" s="35"/>
      <c r="AD167" s="35"/>
      <c r="AE167" s="35"/>
      <c r="AR167" s="185" t="s">
        <v>149</v>
      </c>
      <c r="AT167" s="185" t="s">
        <v>144</v>
      </c>
      <c r="AU167" s="185" t="s">
        <v>82</v>
      </c>
      <c r="AY167" s="18" t="s">
        <v>142</v>
      </c>
      <c r="BE167" s="186">
        <f>IF(N167="základní",J167,0)</f>
        <v>0</v>
      </c>
      <c r="BF167" s="186">
        <f>IF(N167="snížená",J167,0)</f>
        <v>0</v>
      </c>
      <c r="BG167" s="186">
        <f>IF(N167="zákl. přenesená",J167,0)</f>
        <v>0</v>
      </c>
      <c r="BH167" s="186">
        <f>IF(N167="sníž. přenesená",J167,0)</f>
        <v>0</v>
      </c>
      <c r="BI167" s="186">
        <f>IF(N167="nulová",J167,0)</f>
        <v>0</v>
      </c>
      <c r="BJ167" s="18" t="s">
        <v>34</v>
      </c>
      <c r="BK167" s="186">
        <f>ROUND(I167*H167,2)</f>
        <v>0</v>
      </c>
      <c r="BL167" s="18" t="s">
        <v>149</v>
      </c>
      <c r="BM167" s="185" t="s">
        <v>983</v>
      </c>
    </row>
    <row r="168" spans="1:47" s="2" customFormat="1" ht="126.75">
      <c r="A168" s="35"/>
      <c r="B168" s="36"/>
      <c r="C168" s="37"/>
      <c r="D168" s="187" t="s">
        <v>151</v>
      </c>
      <c r="E168" s="37"/>
      <c r="F168" s="188" t="s">
        <v>973</v>
      </c>
      <c r="G168" s="37"/>
      <c r="H168" s="37"/>
      <c r="I168" s="189"/>
      <c r="J168" s="37"/>
      <c r="K168" s="37"/>
      <c r="L168" s="40"/>
      <c r="M168" s="190"/>
      <c r="N168" s="191"/>
      <c r="O168" s="65"/>
      <c r="P168" s="65"/>
      <c r="Q168" s="65"/>
      <c r="R168" s="65"/>
      <c r="S168" s="65"/>
      <c r="T168" s="66"/>
      <c r="U168" s="35"/>
      <c r="V168" s="35"/>
      <c r="W168" s="35"/>
      <c r="X168" s="35"/>
      <c r="Y168" s="35"/>
      <c r="Z168" s="35"/>
      <c r="AA168" s="35"/>
      <c r="AB168" s="35"/>
      <c r="AC168" s="35"/>
      <c r="AD168" s="35"/>
      <c r="AE168" s="35"/>
      <c r="AT168" s="18" t="s">
        <v>151</v>
      </c>
      <c r="AU168" s="18" t="s">
        <v>82</v>
      </c>
    </row>
    <row r="169" spans="1:65" s="2" customFormat="1" ht="24.2" customHeight="1">
      <c r="A169" s="35"/>
      <c r="B169" s="36"/>
      <c r="C169" s="174" t="s">
        <v>309</v>
      </c>
      <c r="D169" s="174" t="s">
        <v>144</v>
      </c>
      <c r="E169" s="175" t="s">
        <v>984</v>
      </c>
      <c r="F169" s="176" t="s">
        <v>985</v>
      </c>
      <c r="G169" s="177" t="s">
        <v>342</v>
      </c>
      <c r="H169" s="178">
        <v>1</v>
      </c>
      <c r="I169" s="179"/>
      <c r="J169" s="180">
        <f>ROUND(I169*H169,2)</f>
        <v>0</v>
      </c>
      <c r="K169" s="176" t="s">
        <v>148</v>
      </c>
      <c r="L169" s="40"/>
      <c r="M169" s="181" t="s">
        <v>19</v>
      </c>
      <c r="N169" s="182" t="s">
        <v>44</v>
      </c>
      <c r="O169" s="65"/>
      <c r="P169" s="183">
        <f>O169*H169</f>
        <v>0</v>
      </c>
      <c r="Q169" s="183">
        <v>0.47094</v>
      </c>
      <c r="R169" s="183">
        <f>Q169*H169</f>
        <v>0.47094</v>
      </c>
      <c r="S169" s="183">
        <v>0</v>
      </c>
      <c r="T169" s="184">
        <f>S169*H169</f>
        <v>0</v>
      </c>
      <c r="U169" s="35"/>
      <c r="V169" s="35"/>
      <c r="W169" s="35"/>
      <c r="X169" s="35"/>
      <c r="Y169" s="35"/>
      <c r="Z169" s="35"/>
      <c r="AA169" s="35"/>
      <c r="AB169" s="35"/>
      <c r="AC169" s="35"/>
      <c r="AD169" s="35"/>
      <c r="AE169" s="35"/>
      <c r="AR169" s="185" t="s">
        <v>149</v>
      </c>
      <c r="AT169" s="185" t="s">
        <v>144</v>
      </c>
      <c r="AU169" s="185" t="s">
        <v>82</v>
      </c>
      <c r="AY169" s="18" t="s">
        <v>142</v>
      </c>
      <c r="BE169" s="186">
        <f>IF(N169="základní",J169,0)</f>
        <v>0</v>
      </c>
      <c r="BF169" s="186">
        <f>IF(N169="snížená",J169,0)</f>
        <v>0</v>
      </c>
      <c r="BG169" s="186">
        <f>IF(N169="zákl. přenesená",J169,0)</f>
        <v>0</v>
      </c>
      <c r="BH169" s="186">
        <f>IF(N169="sníž. přenesená",J169,0)</f>
        <v>0</v>
      </c>
      <c r="BI169" s="186">
        <f>IF(N169="nulová",J169,0)</f>
        <v>0</v>
      </c>
      <c r="BJ169" s="18" t="s">
        <v>34</v>
      </c>
      <c r="BK169" s="186">
        <f>ROUND(I169*H169,2)</f>
        <v>0</v>
      </c>
      <c r="BL169" s="18" t="s">
        <v>149</v>
      </c>
      <c r="BM169" s="185" t="s">
        <v>986</v>
      </c>
    </row>
    <row r="170" spans="1:47" s="2" customFormat="1" ht="126.75">
      <c r="A170" s="35"/>
      <c r="B170" s="36"/>
      <c r="C170" s="37"/>
      <c r="D170" s="187" t="s">
        <v>151</v>
      </c>
      <c r="E170" s="37"/>
      <c r="F170" s="188" t="s">
        <v>973</v>
      </c>
      <c r="G170" s="37"/>
      <c r="H170" s="37"/>
      <c r="I170" s="189"/>
      <c r="J170" s="37"/>
      <c r="K170" s="37"/>
      <c r="L170" s="40"/>
      <c r="M170" s="190"/>
      <c r="N170" s="191"/>
      <c r="O170" s="65"/>
      <c r="P170" s="65"/>
      <c r="Q170" s="65"/>
      <c r="R170" s="65"/>
      <c r="S170" s="65"/>
      <c r="T170" s="66"/>
      <c r="U170" s="35"/>
      <c r="V170" s="35"/>
      <c r="W170" s="35"/>
      <c r="X170" s="35"/>
      <c r="Y170" s="35"/>
      <c r="Z170" s="35"/>
      <c r="AA170" s="35"/>
      <c r="AB170" s="35"/>
      <c r="AC170" s="35"/>
      <c r="AD170" s="35"/>
      <c r="AE170" s="35"/>
      <c r="AT170" s="18" t="s">
        <v>151</v>
      </c>
      <c r="AU170" s="18" t="s">
        <v>82</v>
      </c>
    </row>
    <row r="171" spans="1:65" s="2" customFormat="1" ht="24.2" customHeight="1">
      <c r="A171" s="35"/>
      <c r="B171" s="36"/>
      <c r="C171" s="174" t="s">
        <v>316</v>
      </c>
      <c r="D171" s="174" t="s">
        <v>144</v>
      </c>
      <c r="E171" s="175" t="s">
        <v>987</v>
      </c>
      <c r="F171" s="176" t="s">
        <v>988</v>
      </c>
      <c r="G171" s="177" t="s">
        <v>342</v>
      </c>
      <c r="H171" s="178">
        <v>6</v>
      </c>
      <c r="I171" s="179"/>
      <c r="J171" s="180">
        <f>ROUND(I171*H171,2)</f>
        <v>0</v>
      </c>
      <c r="K171" s="176" t="s">
        <v>148</v>
      </c>
      <c r="L171" s="40"/>
      <c r="M171" s="181" t="s">
        <v>19</v>
      </c>
      <c r="N171" s="182" t="s">
        <v>44</v>
      </c>
      <c r="O171" s="65"/>
      <c r="P171" s="183">
        <f>O171*H171</f>
        <v>0</v>
      </c>
      <c r="Q171" s="183">
        <v>0.14494</v>
      </c>
      <c r="R171" s="183">
        <f>Q171*H171</f>
        <v>0.8696400000000001</v>
      </c>
      <c r="S171" s="183">
        <v>0</v>
      </c>
      <c r="T171" s="184">
        <f>S171*H171</f>
        <v>0</v>
      </c>
      <c r="U171" s="35"/>
      <c r="V171" s="35"/>
      <c r="W171" s="35"/>
      <c r="X171" s="35"/>
      <c r="Y171" s="35"/>
      <c r="Z171" s="35"/>
      <c r="AA171" s="35"/>
      <c r="AB171" s="35"/>
      <c r="AC171" s="35"/>
      <c r="AD171" s="35"/>
      <c r="AE171" s="35"/>
      <c r="AR171" s="185" t="s">
        <v>149</v>
      </c>
      <c r="AT171" s="185" t="s">
        <v>144</v>
      </c>
      <c r="AU171" s="185" t="s">
        <v>82</v>
      </c>
      <c r="AY171" s="18" t="s">
        <v>142</v>
      </c>
      <c r="BE171" s="186">
        <f>IF(N171="základní",J171,0)</f>
        <v>0</v>
      </c>
      <c r="BF171" s="186">
        <f>IF(N171="snížená",J171,0)</f>
        <v>0</v>
      </c>
      <c r="BG171" s="186">
        <f>IF(N171="zákl. přenesená",J171,0)</f>
        <v>0</v>
      </c>
      <c r="BH171" s="186">
        <f>IF(N171="sníž. přenesená",J171,0)</f>
        <v>0</v>
      </c>
      <c r="BI171" s="186">
        <f>IF(N171="nulová",J171,0)</f>
        <v>0</v>
      </c>
      <c r="BJ171" s="18" t="s">
        <v>34</v>
      </c>
      <c r="BK171" s="186">
        <f>ROUND(I171*H171,2)</f>
        <v>0</v>
      </c>
      <c r="BL171" s="18" t="s">
        <v>149</v>
      </c>
      <c r="BM171" s="185" t="s">
        <v>989</v>
      </c>
    </row>
    <row r="172" spans="1:47" s="2" customFormat="1" ht="126.75">
      <c r="A172" s="35"/>
      <c r="B172" s="36"/>
      <c r="C172" s="37"/>
      <c r="D172" s="187" t="s">
        <v>151</v>
      </c>
      <c r="E172" s="37"/>
      <c r="F172" s="188" t="s">
        <v>990</v>
      </c>
      <c r="G172" s="37"/>
      <c r="H172" s="37"/>
      <c r="I172" s="189"/>
      <c r="J172" s="37"/>
      <c r="K172" s="37"/>
      <c r="L172" s="40"/>
      <c r="M172" s="190"/>
      <c r="N172" s="191"/>
      <c r="O172" s="65"/>
      <c r="P172" s="65"/>
      <c r="Q172" s="65"/>
      <c r="R172" s="65"/>
      <c r="S172" s="65"/>
      <c r="T172" s="66"/>
      <c r="U172" s="35"/>
      <c r="V172" s="35"/>
      <c r="W172" s="35"/>
      <c r="X172" s="35"/>
      <c r="Y172" s="35"/>
      <c r="Z172" s="35"/>
      <c r="AA172" s="35"/>
      <c r="AB172" s="35"/>
      <c r="AC172" s="35"/>
      <c r="AD172" s="35"/>
      <c r="AE172" s="35"/>
      <c r="AT172" s="18" t="s">
        <v>151</v>
      </c>
      <c r="AU172" s="18" t="s">
        <v>82</v>
      </c>
    </row>
    <row r="173" spans="1:65" s="2" customFormat="1" ht="24.2" customHeight="1">
      <c r="A173" s="35"/>
      <c r="B173" s="36"/>
      <c r="C173" s="224" t="s">
        <v>320</v>
      </c>
      <c r="D173" s="224" t="s">
        <v>223</v>
      </c>
      <c r="E173" s="225" t="s">
        <v>991</v>
      </c>
      <c r="F173" s="226" t="s">
        <v>992</v>
      </c>
      <c r="G173" s="227" t="s">
        <v>342</v>
      </c>
      <c r="H173" s="228">
        <v>6</v>
      </c>
      <c r="I173" s="229"/>
      <c r="J173" s="230">
        <f>ROUND(I173*H173,2)</f>
        <v>0</v>
      </c>
      <c r="K173" s="226" t="s">
        <v>148</v>
      </c>
      <c r="L173" s="231"/>
      <c r="M173" s="232" t="s">
        <v>19</v>
      </c>
      <c r="N173" s="233" t="s">
        <v>44</v>
      </c>
      <c r="O173" s="65"/>
      <c r="P173" s="183">
        <f>O173*H173</f>
        <v>0</v>
      </c>
      <c r="Q173" s="183">
        <v>0.097</v>
      </c>
      <c r="R173" s="183">
        <f>Q173*H173</f>
        <v>0.5820000000000001</v>
      </c>
      <c r="S173" s="183">
        <v>0</v>
      </c>
      <c r="T173" s="184">
        <f>S173*H173</f>
        <v>0</v>
      </c>
      <c r="U173" s="35"/>
      <c r="V173" s="35"/>
      <c r="W173" s="35"/>
      <c r="X173" s="35"/>
      <c r="Y173" s="35"/>
      <c r="Z173" s="35"/>
      <c r="AA173" s="35"/>
      <c r="AB173" s="35"/>
      <c r="AC173" s="35"/>
      <c r="AD173" s="35"/>
      <c r="AE173" s="35"/>
      <c r="AR173" s="185" t="s">
        <v>192</v>
      </c>
      <c r="AT173" s="185" t="s">
        <v>223</v>
      </c>
      <c r="AU173" s="185" t="s">
        <v>82</v>
      </c>
      <c r="AY173" s="18" t="s">
        <v>142</v>
      </c>
      <c r="BE173" s="186">
        <f>IF(N173="základní",J173,0)</f>
        <v>0</v>
      </c>
      <c r="BF173" s="186">
        <f>IF(N173="snížená",J173,0)</f>
        <v>0</v>
      </c>
      <c r="BG173" s="186">
        <f>IF(N173="zákl. přenesená",J173,0)</f>
        <v>0</v>
      </c>
      <c r="BH173" s="186">
        <f>IF(N173="sníž. přenesená",J173,0)</f>
        <v>0</v>
      </c>
      <c r="BI173" s="186">
        <f>IF(N173="nulová",J173,0)</f>
        <v>0</v>
      </c>
      <c r="BJ173" s="18" t="s">
        <v>34</v>
      </c>
      <c r="BK173" s="186">
        <f>ROUND(I173*H173,2)</f>
        <v>0</v>
      </c>
      <c r="BL173" s="18" t="s">
        <v>149</v>
      </c>
      <c r="BM173" s="185" t="s">
        <v>993</v>
      </c>
    </row>
    <row r="174" spans="1:65" s="2" customFormat="1" ht="14.45" customHeight="1">
      <c r="A174" s="35"/>
      <c r="B174" s="36"/>
      <c r="C174" s="224" t="s">
        <v>325</v>
      </c>
      <c r="D174" s="224" t="s">
        <v>223</v>
      </c>
      <c r="E174" s="225" t="s">
        <v>994</v>
      </c>
      <c r="F174" s="226" t="s">
        <v>995</v>
      </c>
      <c r="G174" s="227" t="s">
        <v>342</v>
      </c>
      <c r="H174" s="228">
        <v>6</v>
      </c>
      <c r="I174" s="229"/>
      <c r="J174" s="230">
        <f>ROUND(I174*H174,2)</f>
        <v>0</v>
      </c>
      <c r="K174" s="226" t="s">
        <v>148</v>
      </c>
      <c r="L174" s="231"/>
      <c r="M174" s="232" t="s">
        <v>19</v>
      </c>
      <c r="N174" s="233" t="s">
        <v>44</v>
      </c>
      <c r="O174" s="65"/>
      <c r="P174" s="183">
        <f>O174*H174</f>
        <v>0</v>
      </c>
      <c r="Q174" s="183">
        <v>0.111</v>
      </c>
      <c r="R174" s="183">
        <f>Q174*H174</f>
        <v>0.666</v>
      </c>
      <c r="S174" s="183">
        <v>0</v>
      </c>
      <c r="T174" s="184">
        <f>S174*H174</f>
        <v>0</v>
      </c>
      <c r="U174" s="35"/>
      <c r="V174" s="35"/>
      <c r="W174" s="35"/>
      <c r="X174" s="35"/>
      <c r="Y174" s="35"/>
      <c r="Z174" s="35"/>
      <c r="AA174" s="35"/>
      <c r="AB174" s="35"/>
      <c r="AC174" s="35"/>
      <c r="AD174" s="35"/>
      <c r="AE174" s="35"/>
      <c r="AR174" s="185" t="s">
        <v>192</v>
      </c>
      <c r="AT174" s="185" t="s">
        <v>223</v>
      </c>
      <c r="AU174" s="185" t="s">
        <v>82</v>
      </c>
      <c r="AY174" s="18" t="s">
        <v>142</v>
      </c>
      <c r="BE174" s="186">
        <f>IF(N174="základní",J174,0)</f>
        <v>0</v>
      </c>
      <c r="BF174" s="186">
        <f>IF(N174="snížená",J174,0)</f>
        <v>0</v>
      </c>
      <c r="BG174" s="186">
        <f>IF(N174="zákl. přenesená",J174,0)</f>
        <v>0</v>
      </c>
      <c r="BH174" s="186">
        <f>IF(N174="sníž. přenesená",J174,0)</f>
        <v>0</v>
      </c>
      <c r="BI174" s="186">
        <f>IF(N174="nulová",J174,0)</f>
        <v>0</v>
      </c>
      <c r="BJ174" s="18" t="s">
        <v>34</v>
      </c>
      <c r="BK174" s="186">
        <f>ROUND(I174*H174,2)</f>
        <v>0</v>
      </c>
      <c r="BL174" s="18" t="s">
        <v>149</v>
      </c>
      <c r="BM174" s="185" t="s">
        <v>996</v>
      </c>
    </row>
    <row r="175" spans="1:65" s="2" customFormat="1" ht="24.2" customHeight="1">
      <c r="A175" s="35"/>
      <c r="B175" s="36"/>
      <c r="C175" s="224" t="s">
        <v>330</v>
      </c>
      <c r="D175" s="224" t="s">
        <v>223</v>
      </c>
      <c r="E175" s="225" t="s">
        <v>997</v>
      </c>
      <c r="F175" s="226" t="s">
        <v>998</v>
      </c>
      <c r="G175" s="227" t="s">
        <v>342</v>
      </c>
      <c r="H175" s="228">
        <v>12</v>
      </c>
      <c r="I175" s="229"/>
      <c r="J175" s="230">
        <f>ROUND(I175*H175,2)</f>
        <v>0</v>
      </c>
      <c r="K175" s="226" t="s">
        <v>148</v>
      </c>
      <c r="L175" s="231"/>
      <c r="M175" s="232" t="s">
        <v>19</v>
      </c>
      <c r="N175" s="233" t="s">
        <v>44</v>
      </c>
      <c r="O175" s="65"/>
      <c r="P175" s="183">
        <f>O175*H175</f>
        <v>0</v>
      </c>
      <c r="Q175" s="183">
        <v>0.057</v>
      </c>
      <c r="R175" s="183">
        <f>Q175*H175</f>
        <v>0.684</v>
      </c>
      <c r="S175" s="183">
        <v>0</v>
      </c>
      <c r="T175" s="184">
        <f>S175*H175</f>
        <v>0</v>
      </c>
      <c r="U175" s="35"/>
      <c r="V175" s="35"/>
      <c r="W175" s="35"/>
      <c r="X175" s="35"/>
      <c r="Y175" s="35"/>
      <c r="Z175" s="35"/>
      <c r="AA175" s="35"/>
      <c r="AB175" s="35"/>
      <c r="AC175" s="35"/>
      <c r="AD175" s="35"/>
      <c r="AE175" s="35"/>
      <c r="AR175" s="185" t="s">
        <v>192</v>
      </c>
      <c r="AT175" s="185" t="s">
        <v>223</v>
      </c>
      <c r="AU175" s="185" t="s">
        <v>82</v>
      </c>
      <c r="AY175" s="18" t="s">
        <v>142</v>
      </c>
      <c r="BE175" s="186">
        <f>IF(N175="základní",J175,0)</f>
        <v>0</v>
      </c>
      <c r="BF175" s="186">
        <f>IF(N175="snížená",J175,0)</f>
        <v>0</v>
      </c>
      <c r="BG175" s="186">
        <f>IF(N175="zákl. přenesená",J175,0)</f>
        <v>0</v>
      </c>
      <c r="BH175" s="186">
        <f>IF(N175="sníž. přenesená",J175,0)</f>
        <v>0</v>
      </c>
      <c r="BI175" s="186">
        <f>IF(N175="nulová",J175,0)</f>
        <v>0</v>
      </c>
      <c r="BJ175" s="18" t="s">
        <v>34</v>
      </c>
      <c r="BK175" s="186">
        <f>ROUND(I175*H175,2)</f>
        <v>0</v>
      </c>
      <c r="BL175" s="18" t="s">
        <v>149</v>
      </c>
      <c r="BM175" s="185" t="s">
        <v>999</v>
      </c>
    </row>
    <row r="176" spans="1:65" s="2" customFormat="1" ht="24.2" customHeight="1">
      <c r="A176" s="35"/>
      <c r="B176" s="36"/>
      <c r="C176" s="174" t="s">
        <v>335</v>
      </c>
      <c r="D176" s="174" t="s">
        <v>144</v>
      </c>
      <c r="E176" s="175" t="s">
        <v>1000</v>
      </c>
      <c r="F176" s="176" t="s">
        <v>1001</v>
      </c>
      <c r="G176" s="177" t="s">
        <v>342</v>
      </c>
      <c r="H176" s="178">
        <v>2</v>
      </c>
      <c r="I176" s="179"/>
      <c r="J176" s="180">
        <f>ROUND(I176*H176,2)</f>
        <v>0</v>
      </c>
      <c r="K176" s="176" t="s">
        <v>148</v>
      </c>
      <c r="L176" s="40"/>
      <c r="M176" s="181" t="s">
        <v>19</v>
      </c>
      <c r="N176" s="182" t="s">
        <v>44</v>
      </c>
      <c r="O176" s="65"/>
      <c r="P176" s="183">
        <f>O176*H176</f>
        <v>0</v>
      </c>
      <c r="Q176" s="183">
        <v>0</v>
      </c>
      <c r="R176" s="183">
        <f>Q176*H176</f>
        <v>0</v>
      </c>
      <c r="S176" s="183">
        <v>0.1</v>
      </c>
      <c r="T176" s="184">
        <f>S176*H176</f>
        <v>0.2</v>
      </c>
      <c r="U176" s="35"/>
      <c r="V176" s="35"/>
      <c r="W176" s="35"/>
      <c r="X176" s="35"/>
      <c r="Y176" s="35"/>
      <c r="Z176" s="35"/>
      <c r="AA176" s="35"/>
      <c r="AB176" s="35"/>
      <c r="AC176" s="35"/>
      <c r="AD176" s="35"/>
      <c r="AE176" s="35"/>
      <c r="AR176" s="185" t="s">
        <v>149</v>
      </c>
      <c r="AT176" s="185" t="s">
        <v>144</v>
      </c>
      <c r="AU176" s="185" t="s">
        <v>82</v>
      </c>
      <c r="AY176" s="18" t="s">
        <v>142</v>
      </c>
      <c r="BE176" s="186">
        <f>IF(N176="základní",J176,0)</f>
        <v>0</v>
      </c>
      <c r="BF176" s="186">
        <f>IF(N176="snížená",J176,0)</f>
        <v>0</v>
      </c>
      <c r="BG176" s="186">
        <f>IF(N176="zákl. přenesená",J176,0)</f>
        <v>0</v>
      </c>
      <c r="BH176" s="186">
        <f>IF(N176="sníž. přenesená",J176,0)</f>
        <v>0</v>
      </c>
      <c r="BI176" s="186">
        <f>IF(N176="nulová",J176,0)</f>
        <v>0</v>
      </c>
      <c r="BJ176" s="18" t="s">
        <v>34</v>
      </c>
      <c r="BK176" s="186">
        <f>ROUND(I176*H176,2)</f>
        <v>0</v>
      </c>
      <c r="BL176" s="18" t="s">
        <v>149</v>
      </c>
      <c r="BM176" s="185" t="s">
        <v>1002</v>
      </c>
    </row>
    <row r="177" spans="1:65" s="2" customFormat="1" ht="24.2" customHeight="1">
      <c r="A177" s="35"/>
      <c r="B177" s="36"/>
      <c r="C177" s="174" t="s">
        <v>339</v>
      </c>
      <c r="D177" s="174" t="s">
        <v>144</v>
      </c>
      <c r="E177" s="175" t="s">
        <v>1003</v>
      </c>
      <c r="F177" s="176" t="s">
        <v>1004</v>
      </c>
      <c r="G177" s="177" t="s">
        <v>342</v>
      </c>
      <c r="H177" s="178">
        <v>6</v>
      </c>
      <c r="I177" s="179"/>
      <c r="J177" s="180">
        <f>ROUND(I177*H177,2)</f>
        <v>0</v>
      </c>
      <c r="K177" s="176" t="s">
        <v>148</v>
      </c>
      <c r="L177" s="40"/>
      <c r="M177" s="181" t="s">
        <v>19</v>
      </c>
      <c r="N177" s="182" t="s">
        <v>44</v>
      </c>
      <c r="O177" s="65"/>
      <c r="P177" s="183">
        <f>O177*H177</f>
        <v>0</v>
      </c>
      <c r="Q177" s="183">
        <v>0.21734</v>
      </c>
      <c r="R177" s="183">
        <f>Q177*H177</f>
        <v>1.30404</v>
      </c>
      <c r="S177" s="183">
        <v>0</v>
      </c>
      <c r="T177" s="184">
        <f>S177*H177</f>
        <v>0</v>
      </c>
      <c r="U177" s="35"/>
      <c r="V177" s="35"/>
      <c r="W177" s="35"/>
      <c r="X177" s="35"/>
      <c r="Y177" s="35"/>
      <c r="Z177" s="35"/>
      <c r="AA177" s="35"/>
      <c r="AB177" s="35"/>
      <c r="AC177" s="35"/>
      <c r="AD177" s="35"/>
      <c r="AE177" s="35"/>
      <c r="AR177" s="185" t="s">
        <v>149</v>
      </c>
      <c r="AT177" s="185" t="s">
        <v>144</v>
      </c>
      <c r="AU177" s="185" t="s">
        <v>82</v>
      </c>
      <c r="AY177" s="18" t="s">
        <v>142</v>
      </c>
      <c r="BE177" s="186">
        <f>IF(N177="základní",J177,0)</f>
        <v>0</v>
      </c>
      <c r="BF177" s="186">
        <f>IF(N177="snížená",J177,0)</f>
        <v>0</v>
      </c>
      <c r="BG177" s="186">
        <f>IF(N177="zákl. přenesená",J177,0)</f>
        <v>0</v>
      </c>
      <c r="BH177" s="186">
        <f>IF(N177="sníž. přenesená",J177,0)</f>
        <v>0</v>
      </c>
      <c r="BI177" s="186">
        <f>IF(N177="nulová",J177,0)</f>
        <v>0</v>
      </c>
      <c r="BJ177" s="18" t="s">
        <v>34</v>
      </c>
      <c r="BK177" s="186">
        <f>ROUND(I177*H177,2)</f>
        <v>0</v>
      </c>
      <c r="BL177" s="18" t="s">
        <v>149</v>
      </c>
      <c r="BM177" s="185" t="s">
        <v>1005</v>
      </c>
    </row>
    <row r="178" spans="1:47" s="2" customFormat="1" ht="39">
      <c r="A178" s="35"/>
      <c r="B178" s="36"/>
      <c r="C178" s="37"/>
      <c r="D178" s="187" t="s">
        <v>151</v>
      </c>
      <c r="E178" s="37"/>
      <c r="F178" s="188" t="s">
        <v>1006</v>
      </c>
      <c r="G178" s="37"/>
      <c r="H178" s="37"/>
      <c r="I178" s="189"/>
      <c r="J178" s="37"/>
      <c r="K178" s="37"/>
      <c r="L178" s="40"/>
      <c r="M178" s="190"/>
      <c r="N178" s="191"/>
      <c r="O178" s="65"/>
      <c r="P178" s="65"/>
      <c r="Q178" s="65"/>
      <c r="R178" s="65"/>
      <c r="S178" s="65"/>
      <c r="T178" s="66"/>
      <c r="U178" s="35"/>
      <c r="V178" s="35"/>
      <c r="W178" s="35"/>
      <c r="X178" s="35"/>
      <c r="Y178" s="35"/>
      <c r="Z178" s="35"/>
      <c r="AA178" s="35"/>
      <c r="AB178" s="35"/>
      <c r="AC178" s="35"/>
      <c r="AD178" s="35"/>
      <c r="AE178" s="35"/>
      <c r="AT178" s="18" t="s">
        <v>151</v>
      </c>
      <c r="AU178" s="18" t="s">
        <v>82</v>
      </c>
    </row>
    <row r="179" spans="1:65" s="2" customFormat="1" ht="14.45" customHeight="1">
      <c r="A179" s="35"/>
      <c r="B179" s="36"/>
      <c r="C179" s="224" t="s">
        <v>344</v>
      </c>
      <c r="D179" s="224" t="s">
        <v>223</v>
      </c>
      <c r="E179" s="225" t="s">
        <v>1007</v>
      </c>
      <c r="F179" s="226" t="s">
        <v>1008</v>
      </c>
      <c r="G179" s="227" t="s">
        <v>342</v>
      </c>
      <c r="H179" s="228">
        <v>6</v>
      </c>
      <c r="I179" s="229"/>
      <c r="J179" s="230">
        <f>ROUND(I179*H179,2)</f>
        <v>0</v>
      </c>
      <c r="K179" s="226" t="s">
        <v>148</v>
      </c>
      <c r="L179" s="231"/>
      <c r="M179" s="232" t="s">
        <v>19</v>
      </c>
      <c r="N179" s="233" t="s">
        <v>44</v>
      </c>
      <c r="O179" s="65"/>
      <c r="P179" s="183">
        <f>O179*H179</f>
        <v>0</v>
      </c>
      <c r="Q179" s="183">
        <v>0.0435</v>
      </c>
      <c r="R179" s="183">
        <f>Q179*H179</f>
        <v>0.261</v>
      </c>
      <c r="S179" s="183">
        <v>0</v>
      </c>
      <c r="T179" s="184">
        <f>S179*H179</f>
        <v>0</v>
      </c>
      <c r="U179" s="35"/>
      <c r="V179" s="35"/>
      <c r="W179" s="35"/>
      <c r="X179" s="35"/>
      <c r="Y179" s="35"/>
      <c r="Z179" s="35"/>
      <c r="AA179" s="35"/>
      <c r="AB179" s="35"/>
      <c r="AC179" s="35"/>
      <c r="AD179" s="35"/>
      <c r="AE179" s="35"/>
      <c r="AR179" s="185" t="s">
        <v>192</v>
      </c>
      <c r="AT179" s="185" t="s">
        <v>223</v>
      </c>
      <c r="AU179" s="185" t="s">
        <v>82</v>
      </c>
      <c r="AY179" s="18" t="s">
        <v>142</v>
      </c>
      <c r="BE179" s="186">
        <f>IF(N179="základní",J179,0)</f>
        <v>0</v>
      </c>
      <c r="BF179" s="186">
        <f>IF(N179="snížená",J179,0)</f>
        <v>0</v>
      </c>
      <c r="BG179" s="186">
        <f>IF(N179="zákl. přenesená",J179,0)</f>
        <v>0</v>
      </c>
      <c r="BH179" s="186">
        <f>IF(N179="sníž. přenesená",J179,0)</f>
        <v>0</v>
      </c>
      <c r="BI179" s="186">
        <f>IF(N179="nulová",J179,0)</f>
        <v>0</v>
      </c>
      <c r="BJ179" s="18" t="s">
        <v>34</v>
      </c>
      <c r="BK179" s="186">
        <f>ROUND(I179*H179,2)</f>
        <v>0</v>
      </c>
      <c r="BL179" s="18" t="s">
        <v>149</v>
      </c>
      <c r="BM179" s="185" t="s">
        <v>1009</v>
      </c>
    </row>
    <row r="180" spans="1:65" s="2" customFormat="1" ht="14.45" customHeight="1">
      <c r="A180" s="35"/>
      <c r="B180" s="36"/>
      <c r="C180" s="224" t="s">
        <v>348</v>
      </c>
      <c r="D180" s="224" t="s">
        <v>223</v>
      </c>
      <c r="E180" s="225" t="s">
        <v>1010</v>
      </c>
      <c r="F180" s="226" t="s">
        <v>1011</v>
      </c>
      <c r="G180" s="227" t="s">
        <v>342</v>
      </c>
      <c r="H180" s="228">
        <v>6</v>
      </c>
      <c r="I180" s="229"/>
      <c r="J180" s="230">
        <f>ROUND(I180*H180,2)</f>
        <v>0</v>
      </c>
      <c r="K180" s="226" t="s">
        <v>148</v>
      </c>
      <c r="L180" s="231"/>
      <c r="M180" s="232" t="s">
        <v>19</v>
      </c>
      <c r="N180" s="233" t="s">
        <v>44</v>
      </c>
      <c r="O180" s="65"/>
      <c r="P180" s="183">
        <f>O180*H180</f>
        <v>0</v>
      </c>
      <c r="Q180" s="183">
        <v>0.0085</v>
      </c>
      <c r="R180" s="183">
        <f>Q180*H180</f>
        <v>0.051000000000000004</v>
      </c>
      <c r="S180" s="183">
        <v>0</v>
      </c>
      <c r="T180" s="184">
        <f>S180*H180</f>
        <v>0</v>
      </c>
      <c r="U180" s="35"/>
      <c r="V180" s="35"/>
      <c r="W180" s="35"/>
      <c r="X180" s="35"/>
      <c r="Y180" s="35"/>
      <c r="Z180" s="35"/>
      <c r="AA180" s="35"/>
      <c r="AB180" s="35"/>
      <c r="AC180" s="35"/>
      <c r="AD180" s="35"/>
      <c r="AE180" s="35"/>
      <c r="AR180" s="185" t="s">
        <v>192</v>
      </c>
      <c r="AT180" s="185" t="s">
        <v>223</v>
      </c>
      <c r="AU180" s="185" t="s">
        <v>82</v>
      </c>
      <c r="AY180" s="18" t="s">
        <v>142</v>
      </c>
      <c r="BE180" s="186">
        <f>IF(N180="základní",J180,0)</f>
        <v>0</v>
      </c>
      <c r="BF180" s="186">
        <f>IF(N180="snížená",J180,0)</f>
        <v>0</v>
      </c>
      <c r="BG180" s="186">
        <f>IF(N180="zákl. přenesená",J180,0)</f>
        <v>0</v>
      </c>
      <c r="BH180" s="186">
        <f>IF(N180="sníž. přenesená",J180,0)</f>
        <v>0</v>
      </c>
      <c r="BI180" s="186">
        <f>IF(N180="nulová",J180,0)</f>
        <v>0</v>
      </c>
      <c r="BJ180" s="18" t="s">
        <v>34</v>
      </c>
      <c r="BK180" s="186">
        <f>ROUND(I180*H180,2)</f>
        <v>0</v>
      </c>
      <c r="BL180" s="18" t="s">
        <v>149</v>
      </c>
      <c r="BM180" s="185" t="s">
        <v>1012</v>
      </c>
    </row>
    <row r="181" spans="2:63" s="12" customFormat="1" ht="22.9" customHeight="1">
      <c r="B181" s="158"/>
      <c r="C181" s="159"/>
      <c r="D181" s="160" t="s">
        <v>72</v>
      </c>
      <c r="E181" s="172" t="s">
        <v>352</v>
      </c>
      <c r="F181" s="172" t="s">
        <v>353</v>
      </c>
      <c r="G181" s="159"/>
      <c r="H181" s="159"/>
      <c r="I181" s="162"/>
      <c r="J181" s="173">
        <f>BK181</f>
        <v>0</v>
      </c>
      <c r="K181" s="159"/>
      <c r="L181" s="164"/>
      <c r="M181" s="165"/>
      <c r="N181" s="166"/>
      <c r="O181" s="166"/>
      <c r="P181" s="167">
        <f>SUM(P182:P190)</f>
        <v>0</v>
      </c>
      <c r="Q181" s="166"/>
      <c r="R181" s="167">
        <f>SUM(R182:R190)</f>
        <v>0</v>
      </c>
      <c r="S181" s="166"/>
      <c r="T181" s="168">
        <f>SUM(T182:T190)</f>
        <v>0</v>
      </c>
      <c r="AR181" s="169" t="s">
        <v>34</v>
      </c>
      <c r="AT181" s="170" t="s">
        <v>72</v>
      </c>
      <c r="AU181" s="170" t="s">
        <v>34</v>
      </c>
      <c r="AY181" s="169" t="s">
        <v>142</v>
      </c>
      <c r="BK181" s="171">
        <f>SUM(BK182:BK190)</f>
        <v>0</v>
      </c>
    </row>
    <row r="182" spans="1:65" s="2" customFormat="1" ht="24.2" customHeight="1">
      <c r="A182" s="35"/>
      <c r="B182" s="36"/>
      <c r="C182" s="174" t="s">
        <v>354</v>
      </c>
      <c r="D182" s="174" t="s">
        <v>144</v>
      </c>
      <c r="E182" s="175" t="s">
        <v>355</v>
      </c>
      <c r="F182" s="176" t="s">
        <v>356</v>
      </c>
      <c r="G182" s="177" t="s">
        <v>188</v>
      </c>
      <c r="H182" s="178">
        <v>19.22</v>
      </c>
      <c r="I182" s="179"/>
      <c r="J182" s="180">
        <f>ROUND(I182*H182,2)</f>
        <v>0</v>
      </c>
      <c r="K182" s="176" t="s">
        <v>148</v>
      </c>
      <c r="L182" s="40"/>
      <c r="M182" s="181" t="s">
        <v>19</v>
      </c>
      <c r="N182" s="182" t="s">
        <v>44</v>
      </c>
      <c r="O182" s="65"/>
      <c r="P182" s="183">
        <f>O182*H182</f>
        <v>0</v>
      </c>
      <c r="Q182" s="183">
        <v>0</v>
      </c>
      <c r="R182" s="183">
        <f>Q182*H182</f>
        <v>0</v>
      </c>
      <c r="S182" s="183">
        <v>0</v>
      </c>
      <c r="T182" s="184">
        <f>S182*H182</f>
        <v>0</v>
      </c>
      <c r="U182" s="35"/>
      <c r="V182" s="35"/>
      <c r="W182" s="35"/>
      <c r="X182" s="35"/>
      <c r="Y182" s="35"/>
      <c r="Z182" s="35"/>
      <c r="AA182" s="35"/>
      <c r="AB182" s="35"/>
      <c r="AC182" s="35"/>
      <c r="AD182" s="35"/>
      <c r="AE182" s="35"/>
      <c r="AR182" s="185" t="s">
        <v>149</v>
      </c>
      <c r="AT182" s="185" t="s">
        <v>144</v>
      </c>
      <c r="AU182" s="185" t="s">
        <v>82</v>
      </c>
      <c r="AY182" s="18" t="s">
        <v>142</v>
      </c>
      <c r="BE182" s="186">
        <f>IF(N182="základní",J182,0)</f>
        <v>0</v>
      </c>
      <c r="BF182" s="186">
        <f>IF(N182="snížená",J182,0)</f>
        <v>0</v>
      </c>
      <c r="BG182" s="186">
        <f>IF(N182="zákl. přenesená",J182,0)</f>
        <v>0</v>
      </c>
      <c r="BH182" s="186">
        <f>IF(N182="sníž. přenesená",J182,0)</f>
        <v>0</v>
      </c>
      <c r="BI182" s="186">
        <f>IF(N182="nulová",J182,0)</f>
        <v>0</v>
      </c>
      <c r="BJ182" s="18" t="s">
        <v>34</v>
      </c>
      <c r="BK182" s="186">
        <f>ROUND(I182*H182,2)</f>
        <v>0</v>
      </c>
      <c r="BL182" s="18" t="s">
        <v>149</v>
      </c>
      <c r="BM182" s="185" t="s">
        <v>1013</v>
      </c>
    </row>
    <row r="183" spans="1:47" s="2" customFormat="1" ht="39">
      <c r="A183" s="35"/>
      <c r="B183" s="36"/>
      <c r="C183" s="37"/>
      <c r="D183" s="187" t="s">
        <v>151</v>
      </c>
      <c r="E183" s="37"/>
      <c r="F183" s="188" t="s">
        <v>358</v>
      </c>
      <c r="G183" s="37"/>
      <c r="H183" s="37"/>
      <c r="I183" s="189"/>
      <c r="J183" s="37"/>
      <c r="K183" s="37"/>
      <c r="L183" s="40"/>
      <c r="M183" s="190"/>
      <c r="N183" s="191"/>
      <c r="O183" s="65"/>
      <c r="P183" s="65"/>
      <c r="Q183" s="65"/>
      <c r="R183" s="65"/>
      <c r="S183" s="65"/>
      <c r="T183" s="66"/>
      <c r="U183" s="35"/>
      <c r="V183" s="35"/>
      <c r="W183" s="35"/>
      <c r="X183" s="35"/>
      <c r="Y183" s="35"/>
      <c r="Z183" s="35"/>
      <c r="AA183" s="35"/>
      <c r="AB183" s="35"/>
      <c r="AC183" s="35"/>
      <c r="AD183" s="35"/>
      <c r="AE183" s="35"/>
      <c r="AT183" s="18" t="s">
        <v>151</v>
      </c>
      <c r="AU183" s="18" t="s">
        <v>82</v>
      </c>
    </row>
    <row r="184" spans="1:65" s="2" customFormat="1" ht="24.2" customHeight="1">
      <c r="A184" s="35"/>
      <c r="B184" s="36"/>
      <c r="C184" s="174" t="s">
        <v>359</v>
      </c>
      <c r="D184" s="174" t="s">
        <v>144</v>
      </c>
      <c r="E184" s="175" t="s">
        <v>360</v>
      </c>
      <c r="F184" s="176" t="s">
        <v>361</v>
      </c>
      <c r="G184" s="177" t="s">
        <v>188</v>
      </c>
      <c r="H184" s="178">
        <v>19.22</v>
      </c>
      <c r="I184" s="179"/>
      <c r="J184" s="180">
        <f>ROUND(I184*H184,2)</f>
        <v>0</v>
      </c>
      <c r="K184" s="176" t="s">
        <v>148</v>
      </c>
      <c r="L184" s="40"/>
      <c r="M184" s="181" t="s">
        <v>19</v>
      </c>
      <c r="N184" s="182" t="s">
        <v>44</v>
      </c>
      <c r="O184" s="65"/>
      <c r="P184" s="183">
        <f>O184*H184</f>
        <v>0</v>
      </c>
      <c r="Q184" s="183">
        <v>0</v>
      </c>
      <c r="R184" s="183">
        <f>Q184*H184</f>
        <v>0</v>
      </c>
      <c r="S184" s="183">
        <v>0</v>
      </c>
      <c r="T184" s="184">
        <f>S184*H184</f>
        <v>0</v>
      </c>
      <c r="U184" s="35"/>
      <c r="V184" s="35"/>
      <c r="W184" s="35"/>
      <c r="X184" s="35"/>
      <c r="Y184" s="35"/>
      <c r="Z184" s="35"/>
      <c r="AA184" s="35"/>
      <c r="AB184" s="35"/>
      <c r="AC184" s="35"/>
      <c r="AD184" s="35"/>
      <c r="AE184" s="35"/>
      <c r="AR184" s="185" t="s">
        <v>149</v>
      </c>
      <c r="AT184" s="185" t="s">
        <v>144</v>
      </c>
      <c r="AU184" s="185" t="s">
        <v>82</v>
      </c>
      <c r="AY184" s="18" t="s">
        <v>142</v>
      </c>
      <c r="BE184" s="186">
        <f>IF(N184="základní",J184,0)</f>
        <v>0</v>
      </c>
      <c r="BF184" s="186">
        <f>IF(N184="snížená",J184,0)</f>
        <v>0</v>
      </c>
      <c r="BG184" s="186">
        <f>IF(N184="zákl. přenesená",J184,0)</f>
        <v>0</v>
      </c>
      <c r="BH184" s="186">
        <f>IF(N184="sníž. přenesená",J184,0)</f>
        <v>0</v>
      </c>
      <c r="BI184" s="186">
        <f>IF(N184="nulová",J184,0)</f>
        <v>0</v>
      </c>
      <c r="BJ184" s="18" t="s">
        <v>34</v>
      </c>
      <c r="BK184" s="186">
        <f>ROUND(I184*H184,2)</f>
        <v>0</v>
      </c>
      <c r="BL184" s="18" t="s">
        <v>149</v>
      </c>
      <c r="BM184" s="185" t="s">
        <v>1014</v>
      </c>
    </row>
    <row r="185" spans="1:47" s="2" customFormat="1" ht="87.75">
      <c r="A185" s="35"/>
      <c r="B185" s="36"/>
      <c r="C185" s="37"/>
      <c r="D185" s="187" t="s">
        <v>151</v>
      </c>
      <c r="E185" s="37"/>
      <c r="F185" s="188" t="s">
        <v>363</v>
      </c>
      <c r="G185" s="37"/>
      <c r="H185" s="37"/>
      <c r="I185" s="189"/>
      <c r="J185" s="37"/>
      <c r="K185" s="37"/>
      <c r="L185" s="40"/>
      <c r="M185" s="190"/>
      <c r="N185" s="191"/>
      <c r="O185" s="65"/>
      <c r="P185" s="65"/>
      <c r="Q185" s="65"/>
      <c r="R185" s="65"/>
      <c r="S185" s="65"/>
      <c r="T185" s="66"/>
      <c r="U185" s="35"/>
      <c r="V185" s="35"/>
      <c r="W185" s="35"/>
      <c r="X185" s="35"/>
      <c r="Y185" s="35"/>
      <c r="Z185" s="35"/>
      <c r="AA185" s="35"/>
      <c r="AB185" s="35"/>
      <c r="AC185" s="35"/>
      <c r="AD185" s="35"/>
      <c r="AE185" s="35"/>
      <c r="AT185" s="18" t="s">
        <v>151</v>
      </c>
      <c r="AU185" s="18" t="s">
        <v>82</v>
      </c>
    </row>
    <row r="186" spans="1:65" s="2" customFormat="1" ht="37.9" customHeight="1">
      <c r="A186" s="35"/>
      <c r="B186" s="36"/>
      <c r="C186" s="174" t="s">
        <v>364</v>
      </c>
      <c r="D186" s="174" t="s">
        <v>144</v>
      </c>
      <c r="E186" s="175" t="s">
        <v>365</v>
      </c>
      <c r="F186" s="176" t="s">
        <v>366</v>
      </c>
      <c r="G186" s="177" t="s">
        <v>188</v>
      </c>
      <c r="H186" s="178">
        <v>288.3</v>
      </c>
      <c r="I186" s="179"/>
      <c r="J186" s="180">
        <f>ROUND(I186*H186,2)</f>
        <v>0</v>
      </c>
      <c r="K186" s="176" t="s">
        <v>148</v>
      </c>
      <c r="L186" s="40"/>
      <c r="M186" s="181" t="s">
        <v>19</v>
      </c>
      <c r="N186" s="182" t="s">
        <v>44</v>
      </c>
      <c r="O186" s="65"/>
      <c r="P186" s="183">
        <f>O186*H186</f>
        <v>0</v>
      </c>
      <c r="Q186" s="183">
        <v>0</v>
      </c>
      <c r="R186" s="183">
        <f>Q186*H186</f>
        <v>0</v>
      </c>
      <c r="S186" s="183">
        <v>0</v>
      </c>
      <c r="T186" s="184">
        <f>S186*H186</f>
        <v>0</v>
      </c>
      <c r="U186" s="35"/>
      <c r="V186" s="35"/>
      <c r="W186" s="35"/>
      <c r="X186" s="35"/>
      <c r="Y186" s="35"/>
      <c r="Z186" s="35"/>
      <c r="AA186" s="35"/>
      <c r="AB186" s="35"/>
      <c r="AC186" s="35"/>
      <c r="AD186" s="35"/>
      <c r="AE186" s="35"/>
      <c r="AR186" s="185" t="s">
        <v>149</v>
      </c>
      <c r="AT186" s="185" t="s">
        <v>144</v>
      </c>
      <c r="AU186" s="185" t="s">
        <v>82</v>
      </c>
      <c r="AY186" s="18" t="s">
        <v>142</v>
      </c>
      <c r="BE186" s="186">
        <f>IF(N186="základní",J186,0)</f>
        <v>0</v>
      </c>
      <c r="BF186" s="186">
        <f>IF(N186="snížená",J186,0)</f>
        <v>0</v>
      </c>
      <c r="BG186" s="186">
        <f>IF(N186="zákl. přenesená",J186,0)</f>
        <v>0</v>
      </c>
      <c r="BH186" s="186">
        <f>IF(N186="sníž. přenesená",J186,0)</f>
        <v>0</v>
      </c>
      <c r="BI186" s="186">
        <f>IF(N186="nulová",J186,0)</f>
        <v>0</v>
      </c>
      <c r="BJ186" s="18" t="s">
        <v>34</v>
      </c>
      <c r="BK186" s="186">
        <f>ROUND(I186*H186,2)</f>
        <v>0</v>
      </c>
      <c r="BL186" s="18" t="s">
        <v>149</v>
      </c>
      <c r="BM186" s="185" t="s">
        <v>1015</v>
      </c>
    </row>
    <row r="187" spans="1:47" s="2" customFormat="1" ht="87.75">
      <c r="A187" s="35"/>
      <c r="B187" s="36"/>
      <c r="C187" s="37"/>
      <c r="D187" s="187" t="s">
        <v>151</v>
      </c>
      <c r="E187" s="37"/>
      <c r="F187" s="188" t="s">
        <v>363</v>
      </c>
      <c r="G187" s="37"/>
      <c r="H187" s="37"/>
      <c r="I187" s="189"/>
      <c r="J187" s="37"/>
      <c r="K187" s="37"/>
      <c r="L187" s="40"/>
      <c r="M187" s="190"/>
      <c r="N187" s="191"/>
      <c r="O187" s="65"/>
      <c r="P187" s="65"/>
      <c r="Q187" s="65"/>
      <c r="R187" s="65"/>
      <c r="S187" s="65"/>
      <c r="T187" s="66"/>
      <c r="U187" s="35"/>
      <c r="V187" s="35"/>
      <c r="W187" s="35"/>
      <c r="X187" s="35"/>
      <c r="Y187" s="35"/>
      <c r="Z187" s="35"/>
      <c r="AA187" s="35"/>
      <c r="AB187" s="35"/>
      <c r="AC187" s="35"/>
      <c r="AD187" s="35"/>
      <c r="AE187" s="35"/>
      <c r="AT187" s="18" t="s">
        <v>151</v>
      </c>
      <c r="AU187" s="18" t="s">
        <v>82</v>
      </c>
    </row>
    <row r="188" spans="2:51" s="14" customFormat="1" ht="11.25">
      <c r="B188" s="202"/>
      <c r="C188" s="203"/>
      <c r="D188" s="187" t="s">
        <v>158</v>
      </c>
      <c r="E188" s="203"/>
      <c r="F188" s="205" t="s">
        <v>1016</v>
      </c>
      <c r="G188" s="203"/>
      <c r="H188" s="206">
        <v>288.3</v>
      </c>
      <c r="I188" s="207"/>
      <c r="J188" s="203"/>
      <c r="K188" s="203"/>
      <c r="L188" s="208"/>
      <c r="M188" s="209"/>
      <c r="N188" s="210"/>
      <c r="O188" s="210"/>
      <c r="P188" s="210"/>
      <c r="Q188" s="210"/>
      <c r="R188" s="210"/>
      <c r="S188" s="210"/>
      <c r="T188" s="211"/>
      <c r="AT188" s="212" t="s">
        <v>158</v>
      </c>
      <c r="AU188" s="212" t="s">
        <v>82</v>
      </c>
      <c r="AV188" s="14" t="s">
        <v>82</v>
      </c>
      <c r="AW188" s="14" t="s">
        <v>4</v>
      </c>
      <c r="AX188" s="14" t="s">
        <v>34</v>
      </c>
      <c r="AY188" s="212" t="s">
        <v>142</v>
      </c>
    </row>
    <row r="189" spans="1:65" s="2" customFormat="1" ht="37.9" customHeight="1">
      <c r="A189" s="35"/>
      <c r="B189" s="36"/>
      <c r="C189" s="174" t="s">
        <v>369</v>
      </c>
      <c r="D189" s="174" t="s">
        <v>144</v>
      </c>
      <c r="E189" s="175" t="s">
        <v>539</v>
      </c>
      <c r="F189" s="176" t="s">
        <v>540</v>
      </c>
      <c r="G189" s="177" t="s">
        <v>188</v>
      </c>
      <c r="H189" s="178">
        <v>19.22</v>
      </c>
      <c r="I189" s="179"/>
      <c r="J189" s="180">
        <f>ROUND(I189*H189,2)</f>
        <v>0</v>
      </c>
      <c r="K189" s="176" t="s">
        <v>148</v>
      </c>
      <c r="L189" s="40"/>
      <c r="M189" s="181" t="s">
        <v>19</v>
      </c>
      <c r="N189" s="182" t="s">
        <v>44</v>
      </c>
      <c r="O189" s="65"/>
      <c r="P189" s="183">
        <f>O189*H189</f>
        <v>0</v>
      </c>
      <c r="Q189" s="183">
        <v>0</v>
      </c>
      <c r="R189" s="183">
        <f>Q189*H189</f>
        <v>0</v>
      </c>
      <c r="S189" s="183">
        <v>0</v>
      </c>
      <c r="T189" s="184">
        <f>S189*H189</f>
        <v>0</v>
      </c>
      <c r="U189" s="35"/>
      <c r="V189" s="35"/>
      <c r="W189" s="35"/>
      <c r="X189" s="35"/>
      <c r="Y189" s="35"/>
      <c r="Z189" s="35"/>
      <c r="AA189" s="35"/>
      <c r="AB189" s="35"/>
      <c r="AC189" s="35"/>
      <c r="AD189" s="35"/>
      <c r="AE189" s="35"/>
      <c r="AR189" s="185" t="s">
        <v>149</v>
      </c>
      <c r="AT189" s="185" t="s">
        <v>144</v>
      </c>
      <c r="AU189" s="185" t="s">
        <v>82</v>
      </c>
      <c r="AY189" s="18" t="s">
        <v>142</v>
      </c>
      <c r="BE189" s="186">
        <f>IF(N189="základní",J189,0)</f>
        <v>0</v>
      </c>
      <c r="BF189" s="186">
        <f>IF(N189="snížená",J189,0)</f>
        <v>0</v>
      </c>
      <c r="BG189" s="186">
        <f>IF(N189="zákl. přenesená",J189,0)</f>
        <v>0</v>
      </c>
      <c r="BH189" s="186">
        <f>IF(N189="sníž. přenesená",J189,0)</f>
        <v>0</v>
      </c>
      <c r="BI189" s="186">
        <f>IF(N189="nulová",J189,0)</f>
        <v>0</v>
      </c>
      <c r="BJ189" s="18" t="s">
        <v>34</v>
      </c>
      <c r="BK189" s="186">
        <f>ROUND(I189*H189,2)</f>
        <v>0</v>
      </c>
      <c r="BL189" s="18" t="s">
        <v>149</v>
      </c>
      <c r="BM189" s="185" t="s">
        <v>1017</v>
      </c>
    </row>
    <row r="190" spans="1:47" s="2" customFormat="1" ht="97.5">
      <c r="A190" s="35"/>
      <c r="B190" s="36"/>
      <c r="C190" s="37"/>
      <c r="D190" s="187" t="s">
        <v>151</v>
      </c>
      <c r="E190" s="37"/>
      <c r="F190" s="188" t="s">
        <v>373</v>
      </c>
      <c r="G190" s="37"/>
      <c r="H190" s="37"/>
      <c r="I190" s="189"/>
      <c r="J190" s="37"/>
      <c r="K190" s="37"/>
      <c r="L190" s="40"/>
      <c r="M190" s="190"/>
      <c r="N190" s="191"/>
      <c r="O190" s="65"/>
      <c r="P190" s="65"/>
      <c r="Q190" s="65"/>
      <c r="R190" s="65"/>
      <c r="S190" s="65"/>
      <c r="T190" s="66"/>
      <c r="U190" s="35"/>
      <c r="V190" s="35"/>
      <c r="W190" s="35"/>
      <c r="X190" s="35"/>
      <c r="Y190" s="35"/>
      <c r="Z190" s="35"/>
      <c r="AA190" s="35"/>
      <c r="AB190" s="35"/>
      <c r="AC190" s="35"/>
      <c r="AD190" s="35"/>
      <c r="AE190" s="35"/>
      <c r="AT190" s="18" t="s">
        <v>151</v>
      </c>
      <c r="AU190" s="18" t="s">
        <v>82</v>
      </c>
    </row>
    <row r="191" spans="2:63" s="12" customFormat="1" ht="22.9" customHeight="1">
      <c r="B191" s="158"/>
      <c r="C191" s="159"/>
      <c r="D191" s="160" t="s">
        <v>72</v>
      </c>
      <c r="E191" s="172" t="s">
        <v>374</v>
      </c>
      <c r="F191" s="172" t="s">
        <v>375</v>
      </c>
      <c r="G191" s="159"/>
      <c r="H191" s="159"/>
      <c r="I191" s="162"/>
      <c r="J191" s="173">
        <f>BK191</f>
        <v>0</v>
      </c>
      <c r="K191" s="159"/>
      <c r="L191" s="164"/>
      <c r="M191" s="165"/>
      <c r="N191" s="166"/>
      <c r="O191" s="166"/>
      <c r="P191" s="167">
        <f>SUM(P192:P193)</f>
        <v>0</v>
      </c>
      <c r="Q191" s="166"/>
      <c r="R191" s="167">
        <f>SUM(R192:R193)</f>
        <v>0</v>
      </c>
      <c r="S191" s="166"/>
      <c r="T191" s="168">
        <f>SUM(T192:T193)</f>
        <v>0</v>
      </c>
      <c r="AR191" s="169" t="s">
        <v>34</v>
      </c>
      <c r="AT191" s="170" t="s">
        <v>72</v>
      </c>
      <c r="AU191" s="170" t="s">
        <v>34</v>
      </c>
      <c r="AY191" s="169" t="s">
        <v>142</v>
      </c>
      <c r="BK191" s="171">
        <f>SUM(BK192:BK193)</f>
        <v>0</v>
      </c>
    </row>
    <row r="192" spans="1:65" s="2" customFormat="1" ht="49.15" customHeight="1">
      <c r="A192" s="35"/>
      <c r="B192" s="36"/>
      <c r="C192" s="174" t="s">
        <v>376</v>
      </c>
      <c r="D192" s="174" t="s">
        <v>144</v>
      </c>
      <c r="E192" s="175" t="s">
        <v>1018</v>
      </c>
      <c r="F192" s="176" t="s">
        <v>1019</v>
      </c>
      <c r="G192" s="177" t="s">
        <v>188</v>
      </c>
      <c r="H192" s="178">
        <v>37.171</v>
      </c>
      <c r="I192" s="179"/>
      <c r="J192" s="180">
        <f>ROUND(I192*H192,2)</f>
        <v>0</v>
      </c>
      <c r="K192" s="176" t="s">
        <v>148</v>
      </c>
      <c r="L192" s="40"/>
      <c r="M192" s="181" t="s">
        <v>19</v>
      </c>
      <c r="N192" s="182" t="s">
        <v>44</v>
      </c>
      <c r="O192" s="65"/>
      <c r="P192" s="183">
        <f>O192*H192</f>
        <v>0</v>
      </c>
      <c r="Q192" s="183">
        <v>0</v>
      </c>
      <c r="R192" s="183">
        <f>Q192*H192</f>
        <v>0</v>
      </c>
      <c r="S192" s="183">
        <v>0</v>
      </c>
      <c r="T192" s="184">
        <f>S192*H192</f>
        <v>0</v>
      </c>
      <c r="U192" s="35"/>
      <c r="V192" s="35"/>
      <c r="W192" s="35"/>
      <c r="X192" s="35"/>
      <c r="Y192" s="35"/>
      <c r="Z192" s="35"/>
      <c r="AA192" s="35"/>
      <c r="AB192" s="35"/>
      <c r="AC192" s="35"/>
      <c r="AD192" s="35"/>
      <c r="AE192" s="35"/>
      <c r="AR192" s="185" t="s">
        <v>149</v>
      </c>
      <c r="AT192" s="185" t="s">
        <v>144</v>
      </c>
      <c r="AU192" s="185" t="s">
        <v>82</v>
      </c>
      <c r="AY192" s="18" t="s">
        <v>142</v>
      </c>
      <c r="BE192" s="186">
        <f>IF(N192="základní",J192,0)</f>
        <v>0</v>
      </c>
      <c r="BF192" s="186">
        <f>IF(N192="snížená",J192,0)</f>
        <v>0</v>
      </c>
      <c r="BG192" s="186">
        <f>IF(N192="zákl. přenesená",J192,0)</f>
        <v>0</v>
      </c>
      <c r="BH192" s="186">
        <f>IF(N192="sníž. přenesená",J192,0)</f>
        <v>0</v>
      </c>
      <c r="BI192" s="186">
        <f>IF(N192="nulová",J192,0)</f>
        <v>0</v>
      </c>
      <c r="BJ192" s="18" t="s">
        <v>34</v>
      </c>
      <c r="BK192" s="186">
        <f>ROUND(I192*H192,2)</f>
        <v>0</v>
      </c>
      <c r="BL192" s="18" t="s">
        <v>149</v>
      </c>
      <c r="BM192" s="185" t="s">
        <v>1020</v>
      </c>
    </row>
    <row r="193" spans="1:47" s="2" customFormat="1" ht="58.5">
      <c r="A193" s="35"/>
      <c r="B193" s="36"/>
      <c r="C193" s="37"/>
      <c r="D193" s="187" t="s">
        <v>151</v>
      </c>
      <c r="E193" s="37"/>
      <c r="F193" s="188" t="s">
        <v>1021</v>
      </c>
      <c r="G193" s="37"/>
      <c r="H193" s="37"/>
      <c r="I193" s="189"/>
      <c r="J193" s="37"/>
      <c r="K193" s="37"/>
      <c r="L193" s="40"/>
      <c r="M193" s="234"/>
      <c r="N193" s="235"/>
      <c r="O193" s="236"/>
      <c r="P193" s="236"/>
      <c r="Q193" s="236"/>
      <c r="R193" s="236"/>
      <c r="S193" s="236"/>
      <c r="T193" s="237"/>
      <c r="U193" s="35"/>
      <c r="V193" s="35"/>
      <c r="W193" s="35"/>
      <c r="X193" s="35"/>
      <c r="Y193" s="35"/>
      <c r="Z193" s="35"/>
      <c r="AA193" s="35"/>
      <c r="AB193" s="35"/>
      <c r="AC193" s="35"/>
      <c r="AD193" s="35"/>
      <c r="AE193" s="35"/>
      <c r="AT193" s="18" t="s">
        <v>151</v>
      </c>
      <c r="AU193" s="18" t="s">
        <v>82</v>
      </c>
    </row>
    <row r="194" spans="1:31" s="2" customFormat="1" ht="6.95" customHeight="1">
      <c r="A194" s="35"/>
      <c r="B194" s="48"/>
      <c r="C194" s="49"/>
      <c r="D194" s="49"/>
      <c r="E194" s="49"/>
      <c r="F194" s="49"/>
      <c r="G194" s="49"/>
      <c r="H194" s="49"/>
      <c r="I194" s="49"/>
      <c r="J194" s="49"/>
      <c r="K194" s="49"/>
      <c r="L194" s="40"/>
      <c r="M194" s="35"/>
      <c r="O194" s="35"/>
      <c r="P194" s="35"/>
      <c r="Q194" s="35"/>
      <c r="R194" s="35"/>
      <c r="S194" s="35"/>
      <c r="T194" s="35"/>
      <c r="U194" s="35"/>
      <c r="V194" s="35"/>
      <c r="W194" s="35"/>
      <c r="X194" s="35"/>
      <c r="Y194" s="35"/>
      <c r="Z194" s="35"/>
      <c r="AA194" s="35"/>
      <c r="AB194" s="35"/>
      <c r="AC194" s="35"/>
      <c r="AD194" s="35"/>
      <c r="AE194" s="35"/>
    </row>
  </sheetData>
  <sheetProtection algorithmName="SHA-512" hashValue="c13WHRE8bO2mwoYhYcIlzSySQNsyhoG9K62CJ4JdECbnDVpoW7lfpKK9vDbfSdSMNbjbNaAYBDEb2HbxomuSvQ==" saltValue="Xdj52KICYS2rU9WWbrseL6NXCjCUuw3IjfAE21/q8a3+JjUEFJ6CkzQd0Fjy8AlX+3uuyId5xD833YPZoPipPg==" spinCount="100000" sheet="1" objects="1" scenarios="1" formatColumns="0" formatRows="0" autoFilter="0"/>
  <autoFilter ref="C84:K193"/>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6"/>
  <sheetViews>
    <sheetView showGridLines="0" tabSelected="1" workbookViewId="0" topLeftCell="A83">
      <selection activeCell="I112" sqref="I11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2"/>
      <c r="M2" s="352"/>
      <c r="N2" s="352"/>
      <c r="O2" s="352"/>
      <c r="P2" s="352"/>
      <c r="Q2" s="352"/>
      <c r="R2" s="352"/>
      <c r="S2" s="352"/>
      <c r="T2" s="352"/>
      <c r="U2" s="352"/>
      <c r="V2" s="352"/>
      <c r="AT2" s="18" t="s">
        <v>112</v>
      </c>
    </row>
    <row r="3" spans="2:46" s="1" customFormat="1" ht="6.95" customHeight="1">
      <c r="B3" s="102"/>
      <c r="C3" s="103"/>
      <c r="D3" s="103"/>
      <c r="E3" s="103"/>
      <c r="F3" s="103"/>
      <c r="G3" s="103"/>
      <c r="H3" s="103"/>
      <c r="I3" s="103"/>
      <c r="J3" s="103"/>
      <c r="K3" s="103"/>
      <c r="L3" s="21"/>
      <c r="AT3" s="18" t="s">
        <v>82</v>
      </c>
    </row>
    <row r="4" spans="2:46" s="1" customFormat="1" ht="24.95" customHeight="1">
      <c r="B4" s="21"/>
      <c r="D4" s="104" t="s">
        <v>113</v>
      </c>
      <c r="L4" s="21"/>
      <c r="M4" s="105" t="s">
        <v>10</v>
      </c>
      <c r="AT4" s="18" t="s">
        <v>4</v>
      </c>
    </row>
    <row r="5" spans="2:12" s="1" customFormat="1" ht="6.95" customHeight="1">
      <c r="B5" s="21"/>
      <c r="L5" s="21"/>
    </row>
    <row r="6" spans="2:12" s="1" customFormat="1" ht="12" customHeight="1">
      <c r="B6" s="21"/>
      <c r="D6" s="106" t="s">
        <v>16</v>
      </c>
      <c r="L6" s="21"/>
    </row>
    <row r="7" spans="2:12" s="1" customFormat="1" ht="16.5" customHeight="1">
      <c r="B7" s="21"/>
      <c r="E7" s="366" t="str">
        <f>'Rekapitulace stavby'!K6</f>
        <v>Oprava místní komunikace ve Starém Hobzí</v>
      </c>
      <c r="F7" s="367"/>
      <c r="G7" s="367"/>
      <c r="H7" s="367"/>
      <c r="L7" s="21"/>
    </row>
    <row r="8" spans="1:31" s="2" customFormat="1" ht="12" customHeight="1">
      <c r="A8" s="35"/>
      <c r="B8" s="40"/>
      <c r="C8" s="35"/>
      <c r="D8" s="106" t="s">
        <v>114</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8" t="s">
        <v>1022</v>
      </c>
      <c r="F9" s="369"/>
      <c r="G9" s="369"/>
      <c r="H9" s="369"/>
      <c r="I9" s="35"/>
      <c r="J9" s="35"/>
      <c r="K9" s="35"/>
      <c r="L9" s="10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19</v>
      </c>
      <c r="G11" s="35"/>
      <c r="H11" s="35"/>
      <c r="I11" s="106" t="s">
        <v>20</v>
      </c>
      <c r="J11" s="108" t="s">
        <v>19</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21</v>
      </c>
      <c r="E12" s="35"/>
      <c r="F12" s="108" t="s">
        <v>22</v>
      </c>
      <c r="G12" s="35"/>
      <c r="H12" s="35"/>
      <c r="I12" s="106" t="s">
        <v>23</v>
      </c>
      <c r="J12" s="109" t="str">
        <f>'Rekapitulace stavby'!AN8</f>
        <v>30. 9. 2020</v>
      </c>
      <c r="K12" s="35"/>
      <c r="L12" s="10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25</v>
      </c>
      <c r="E14" s="35"/>
      <c r="F14" s="35"/>
      <c r="G14" s="35"/>
      <c r="H14" s="35"/>
      <c r="I14" s="106" t="s">
        <v>26</v>
      </c>
      <c r="J14" s="108" t="s">
        <v>19</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
        <v>27</v>
      </c>
      <c r="F15" s="35"/>
      <c r="G15" s="35"/>
      <c r="H15" s="35"/>
      <c r="I15" s="106" t="s">
        <v>28</v>
      </c>
      <c r="J15" s="108" t="s">
        <v>19</v>
      </c>
      <c r="K15" s="35"/>
      <c r="L15" s="10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29</v>
      </c>
      <c r="E17" s="35"/>
      <c r="F17" s="35"/>
      <c r="G17" s="35"/>
      <c r="H17" s="35"/>
      <c r="I17" s="106" t="s">
        <v>26</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70" t="str">
        <f>'Rekapitulace stavby'!E14</f>
        <v>Vyplň údaj</v>
      </c>
      <c r="F18" s="371"/>
      <c r="G18" s="371"/>
      <c r="H18" s="371"/>
      <c r="I18" s="106" t="s">
        <v>28</v>
      </c>
      <c r="J18" s="31" t="str">
        <f>'Rekapitulace stavby'!AN14</f>
        <v>Vyplň údaj</v>
      </c>
      <c r="K18" s="35"/>
      <c r="L18" s="10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31</v>
      </c>
      <c r="E20" s="35"/>
      <c r="F20" s="35"/>
      <c r="G20" s="35"/>
      <c r="H20" s="35"/>
      <c r="I20" s="106" t="s">
        <v>26</v>
      </c>
      <c r="J20" s="108" t="s">
        <v>19</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
        <v>32</v>
      </c>
      <c r="F21" s="35"/>
      <c r="G21" s="35"/>
      <c r="H21" s="35"/>
      <c r="I21" s="106" t="s">
        <v>28</v>
      </c>
      <c r="J21" s="108" t="s">
        <v>19</v>
      </c>
      <c r="K21" s="35"/>
      <c r="L21" s="10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35</v>
      </c>
      <c r="E23" s="35"/>
      <c r="F23" s="35"/>
      <c r="G23" s="35"/>
      <c r="H23" s="35"/>
      <c r="I23" s="106" t="s">
        <v>26</v>
      </c>
      <c r="J23" s="108" t="s">
        <v>19</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
        <v>36</v>
      </c>
      <c r="F24" s="35"/>
      <c r="G24" s="35"/>
      <c r="H24" s="35"/>
      <c r="I24" s="106" t="s">
        <v>28</v>
      </c>
      <c r="J24" s="108" t="s">
        <v>19</v>
      </c>
      <c r="K24" s="35"/>
      <c r="L24" s="10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37</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83.25" customHeight="1">
      <c r="A27" s="110"/>
      <c r="B27" s="111"/>
      <c r="C27" s="110"/>
      <c r="D27" s="110"/>
      <c r="E27" s="372" t="s">
        <v>38</v>
      </c>
      <c r="F27" s="372"/>
      <c r="G27" s="372"/>
      <c r="H27" s="372"/>
      <c r="I27" s="110"/>
      <c r="J27" s="110"/>
      <c r="K27" s="110"/>
      <c r="L27" s="112"/>
      <c r="S27" s="110"/>
      <c r="T27" s="110"/>
      <c r="U27" s="110"/>
      <c r="V27" s="110"/>
      <c r="W27" s="110"/>
      <c r="X27" s="110"/>
      <c r="Y27" s="110"/>
      <c r="Z27" s="110"/>
      <c r="AA27" s="110"/>
      <c r="AB27" s="110"/>
      <c r="AC27" s="110"/>
      <c r="AD27" s="110"/>
      <c r="AE27" s="110"/>
    </row>
    <row r="28" spans="1:31" s="2" customFormat="1" ht="6.95"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5"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39</v>
      </c>
      <c r="E30" s="35"/>
      <c r="F30" s="35"/>
      <c r="G30" s="35"/>
      <c r="H30" s="35"/>
      <c r="I30" s="35"/>
      <c r="J30" s="115">
        <f>ROUND(J83,0)</f>
        <v>0</v>
      </c>
      <c r="K30" s="35"/>
      <c r="L30" s="107"/>
      <c r="S30" s="35"/>
      <c r="T30" s="35"/>
      <c r="U30" s="35"/>
      <c r="V30" s="35"/>
      <c r="W30" s="35"/>
      <c r="X30" s="35"/>
      <c r="Y30" s="35"/>
      <c r="Z30" s="35"/>
      <c r="AA30" s="35"/>
      <c r="AB30" s="35"/>
      <c r="AC30" s="35"/>
      <c r="AD30" s="35"/>
      <c r="AE30" s="35"/>
    </row>
    <row r="31" spans="1:31" s="2" customFormat="1" ht="6.95"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5" customHeight="1">
      <c r="A32" s="35"/>
      <c r="B32" s="40"/>
      <c r="C32" s="35"/>
      <c r="D32" s="35"/>
      <c r="E32" s="35"/>
      <c r="F32" s="116" t="s">
        <v>41</v>
      </c>
      <c r="G32" s="35"/>
      <c r="H32" s="35"/>
      <c r="I32" s="116" t="s">
        <v>40</v>
      </c>
      <c r="J32" s="116" t="s">
        <v>42</v>
      </c>
      <c r="K32" s="35"/>
      <c r="L32" s="107"/>
      <c r="S32" s="35"/>
      <c r="T32" s="35"/>
      <c r="U32" s="35"/>
      <c r="V32" s="35"/>
      <c r="W32" s="35"/>
      <c r="X32" s="35"/>
      <c r="Y32" s="35"/>
      <c r="Z32" s="35"/>
      <c r="AA32" s="35"/>
      <c r="AB32" s="35"/>
      <c r="AC32" s="35"/>
      <c r="AD32" s="35"/>
      <c r="AE32" s="35"/>
    </row>
    <row r="33" spans="1:31" s="2" customFormat="1" ht="14.45" customHeight="1">
      <c r="A33" s="35"/>
      <c r="B33" s="40"/>
      <c r="C33" s="35"/>
      <c r="D33" s="117" t="s">
        <v>43</v>
      </c>
      <c r="E33" s="106" t="s">
        <v>44</v>
      </c>
      <c r="F33" s="118">
        <f>ROUND((SUM(BE83:BE115)),0)</f>
        <v>0</v>
      </c>
      <c r="G33" s="35"/>
      <c r="H33" s="35"/>
      <c r="I33" s="119">
        <v>0.21</v>
      </c>
      <c r="J33" s="118">
        <f>ROUND(((SUM(BE83:BE115))*I33),0)</f>
        <v>0</v>
      </c>
      <c r="K33" s="35"/>
      <c r="L33" s="107"/>
      <c r="S33" s="35"/>
      <c r="T33" s="35"/>
      <c r="U33" s="35"/>
      <c r="V33" s="35"/>
      <c r="W33" s="35"/>
      <c r="X33" s="35"/>
      <c r="Y33" s="35"/>
      <c r="Z33" s="35"/>
      <c r="AA33" s="35"/>
      <c r="AB33" s="35"/>
      <c r="AC33" s="35"/>
      <c r="AD33" s="35"/>
      <c r="AE33" s="35"/>
    </row>
    <row r="34" spans="1:31" s="2" customFormat="1" ht="14.45" customHeight="1">
      <c r="A34" s="35"/>
      <c r="B34" s="40"/>
      <c r="C34" s="35"/>
      <c r="D34" s="35"/>
      <c r="E34" s="106" t="s">
        <v>45</v>
      </c>
      <c r="F34" s="118">
        <f>ROUND((SUM(BF83:BF115)),0)</f>
        <v>0</v>
      </c>
      <c r="G34" s="35"/>
      <c r="H34" s="35"/>
      <c r="I34" s="119">
        <v>0.15</v>
      </c>
      <c r="J34" s="118">
        <f>ROUND(((SUM(BF83:BF115))*I34),0)</f>
        <v>0</v>
      </c>
      <c r="K34" s="35"/>
      <c r="L34" s="107"/>
      <c r="S34" s="35"/>
      <c r="T34" s="35"/>
      <c r="U34" s="35"/>
      <c r="V34" s="35"/>
      <c r="W34" s="35"/>
      <c r="X34" s="35"/>
      <c r="Y34" s="35"/>
      <c r="Z34" s="35"/>
      <c r="AA34" s="35"/>
      <c r="AB34" s="35"/>
      <c r="AC34" s="35"/>
      <c r="AD34" s="35"/>
      <c r="AE34" s="35"/>
    </row>
    <row r="35" spans="1:31" s="2" customFormat="1" ht="14.45" customHeight="1" hidden="1">
      <c r="A35" s="35"/>
      <c r="B35" s="40"/>
      <c r="C35" s="35"/>
      <c r="D35" s="35"/>
      <c r="E35" s="106" t="s">
        <v>46</v>
      </c>
      <c r="F35" s="118">
        <f>ROUND((SUM(BG83:BG115)),0)</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5" customHeight="1" hidden="1">
      <c r="A36" s="35"/>
      <c r="B36" s="40"/>
      <c r="C36" s="35"/>
      <c r="D36" s="35"/>
      <c r="E36" s="106" t="s">
        <v>47</v>
      </c>
      <c r="F36" s="118">
        <f>ROUND((SUM(BH83:BH115)),0)</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5" customHeight="1" hidden="1">
      <c r="A37" s="35"/>
      <c r="B37" s="40"/>
      <c r="C37" s="35"/>
      <c r="D37" s="35"/>
      <c r="E37" s="106" t="s">
        <v>48</v>
      </c>
      <c r="F37" s="118">
        <f>ROUND((SUM(BI83:BI115)),0)</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49</v>
      </c>
      <c r="E39" s="122"/>
      <c r="F39" s="122"/>
      <c r="G39" s="123" t="s">
        <v>50</v>
      </c>
      <c r="H39" s="124" t="s">
        <v>51</v>
      </c>
      <c r="I39" s="122"/>
      <c r="J39" s="125">
        <f>SUM(J30:J37)</f>
        <v>0</v>
      </c>
      <c r="K39" s="126"/>
      <c r="L39" s="107"/>
      <c r="S39" s="35"/>
      <c r="T39" s="35"/>
      <c r="U39" s="35"/>
      <c r="V39" s="35"/>
      <c r="W39" s="35"/>
      <c r="X39" s="35"/>
      <c r="Y39" s="35"/>
      <c r="Z39" s="35"/>
      <c r="AA39" s="35"/>
      <c r="AB39" s="35"/>
      <c r="AC39" s="35"/>
      <c r="AD39" s="35"/>
      <c r="AE39" s="35"/>
    </row>
    <row r="40" spans="1:31" s="2" customFormat="1" ht="14.45"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5"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5" customHeight="1">
      <c r="A45" s="35"/>
      <c r="B45" s="36"/>
      <c r="C45" s="24" t="s">
        <v>116</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16.5" customHeight="1">
      <c r="A48" s="35"/>
      <c r="B48" s="36"/>
      <c r="C48" s="37"/>
      <c r="D48" s="37"/>
      <c r="E48" s="373" t="str">
        <f>E7</f>
        <v>Oprava místní komunikace ve Starém Hobzí</v>
      </c>
      <c r="F48" s="374"/>
      <c r="G48" s="374"/>
      <c r="H48" s="374"/>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114</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30" t="str">
        <f>E9</f>
        <v>VON - Vedlejší a ostatní náklady</v>
      </c>
      <c r="F50" s="375"/>
      <c r="G50" s="375"/>
      <c r="H50" s="375"/>
      <c r="I50" s="37"/>
      <c r="J50" s="37"/>
      <c r="K50" s="37"/>
      <c r="L50" s="10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Staré Hobzí</v>
      </c>
      <c r="G52" s="37"/>
      <c r="H52" s="37"/>
      <c r="I52" s="30" t="s">
        <v>23</v>
      </c>
      <c r="J52" s="60" t="str">
        <f>IF(J12="","",J12)</f>
        <v>30. 9. 2020</v>
      </c>
      <c r="K52" s="37"/>
      <c r="L52" s="10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15.2" customHeight="1">
      <c r="A54" s="35"/>
      <c r="B54" s="36"/>
      <c r="C54" s="30" t="s">
        <v>25</v>
      </c>
      <c r="D54" s="37"/>
      <c r="E54" s="37"/>
      <c r="F54" s="28" t="str">
        <f>E15</f>
        <v>Obec Staré Hobzí</v>
      </c>
      <c r="G54" s="37"/>
      <c r="H54" s="37"/>
      <c r="I54" s="30" t="s">
        <v>31</v>
      </c>
      <c r="J54" s="33" t="str">
        <f>E21</f>
        <v>f-plan spol. s r.o.</v>
      </c>
      <c r="K54" s="37"/>
      <c r="L54" s="107"/>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35</v>
      </c>
      <c r="J55" s="33" t="str">
        <f>E24</f>
        <v>Martin Lang</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117</v>
      </c>
      <c r="D57" s="132"/>
      <c r="E57" s="132"/>
      <c r="F57" s="132"/>
      <c r="G57" s="132"/>
      <c r="H57" s="132"/>
      <c r="I57" s="132"/>
      <c r="J57" s="133" t="s">
        <v>118</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9" customHeight="1">
      <c r="A59" s="35"/>
      <c r="B59" s="36"/>
      <c r="C59" s="134" t="s">
        <v>71</v>
      </c>
      <c r="D59" s="37"/>
      <c r="E59" s="37"/>
      <c r="F59" s="37"/>
      <c r="G59" s="37"/>
      <c r="H59" s="37"/>
      <c r="I59" s="37"/>
      <c r="J59" s="78">
        <f>J83</f>
        <v>0</v>
      </c>
      <c r="K59" s="37"/>
      <c r="L59" s="107"/>
      <c r="S59" s="35"/>
      <c r="T59" s="35"/>
      <c r="U59" s="35"/>
      <c r="V59" s="35"/>
      <c r="W59" s="35"/>
      <c r="X59" s="35"/>
      <c r="Y59" s="35"/>
      <c r="Z59" s="35"/>
      <c r="AA59" s="35"/>
      <c r="AB59" s="35"/>
      <c r="AC59" s="35"/>
      <c r="AD59" s="35"/>
      <c r="AE59" s="35"/>
      <c r="AU59" s="18" t="s">
        <v>119</v>
      </c>
    </row>
    <row r="60" spans="2:12" s="9" customFormat="1" ht="24.95" customHeight="1">
      <c r="B60" s="135"/>
      <c r="C60" s="136"/>
      <c r="D60" s="137" t="s">
        <v>1023</v>
      </c>
      <c r="E60" s="138"/>
      <c r="F60" s="138"/>
      <c r="G60" s="138"/>
      <c r="H60" s="138"/>
      <c r="I60" s="138"/>
      <c r="J60" s="139">
        <f>J84</f>
        <v>0</v>
      </c>
      <c r="K60" s="136"/>
      <c r="L60" s="140"/>
    </row>
    <row r="61" spans="2:12" s="10" customFormat="1" ht="19.9" customHeight="1">
      <c r="B61" s="141"/>
      <c r="C61" s="142"/>
      <c r="D61" s="143" t="s">
        <v>1024</v>
      </c>
      <c r="E61" s="144"/>
      <c r="F61" s="144"/>
      <c r="G61" s="144"/>
      <c r="H61" s="144"/>
      <c r="I61" s="144"/>
      <c r="J61" s="145">
        <f>J85</f>
        <v>0</v>
      </c>
      <c r="K61" s="142"/>
      <c r="L61" s="146"/>
    </row>
    <row r="62" spans="2:12" s="10" customFormat="1" ht="19.9" customHeight="1">
      <c r="B62" s="141"/>
      <c r="C62" s="142"/>
      <c r="D62" s="143" t="s">
        <v>1025</v>
      </c>
      <c r="E62" s="144"/>
      <c r="F62" s="144"/>
      <c r="G62" s="144"/>
      <c r="H62" s="144"/>
      <c r="I62" s="144"/>
      <c r="J62" s="145">
        <f>J98</f>
        <v>0</v>
      </c>
      <c r="K62" s="142"/>
      <c r="L62" s="146"/>
    </row>
    <row r="63" spans="2:12" s="10" customFormat="1" ht="19.9" customHeight="1">
      <c r="B63" s="141"/>
      <c r="C63" s="142"/>
      <c r="D63" s="143" t="s">
        <v>1026</v>
      </c>
      <c r="E63" s="144"/>
      <c r="F63" s="144"/>
      <c r="G63" s="144"/>
      <c r="H63" s="144"/>
      <c r="I63" s="144"/>
      <c r="J63" s="145">
        <f>J103</f>
        <v>0</v>
      </c>
      <c r="K63" s="142"/>
      <c r="L63" s="146"/>
    </row>
    <row r="64" spans="1:31" s="2" customFormat="1" ht="21.75" customHeight="1">
      <c r="A64" s="35"/>
      <c r="B64" s="36"/>
      <c r="C64" s="37"/>
      <c r="D64" s="37"/>
      <c r="E64" s="37"/>
      <c r="F64" s="37"/>
      <c r="G64" s="37"/>
      <c r="H64" s="37"/>
      <c r="I64" s="37"/>
      <c r="J64" s="37"/>
      <c r="K64" s="37"/>
      <c r="L64" s="107"/>
      <c r="S64" s="35"/>
      <c r="T64" s="35"/>
      <c r="U64" s="35"/>
      <c r="V64" s="35"/>
      <c r="W64" s="35"/>
      <c r="X64" s="35"/>
      <c r="Y64" s="35"/>
      <c r="Z64" s="35"/>
      <c r="AA64" s="35"/>
      <c r="AB64" s="35"/>
      <c r="AC64" s="35"/>
      <c r="AD64" s="35"/>
      <c r="AE64" s="35"/>
    </row>
    <row r="65" spans="1:31" s="2" customFormat="1" ht="6.95" customHeight="1">
      <c r="A65" s="35"/>
      <c r="B65" s="48"/>
      <c r="C65" s="49"/>
      <c r="D65" s="49"/>
      <c r="E65" s="49"/>
      <c r="F65" s="49"/>
      <c r="G65" s="49"/>
      <c r="H65" s="49"/>
      <c r="I65" s="49"/>
      <c r="J65" s="49"/>
      <c r="K65" s="49"/>
      <c r="L65" s="107"/>
      <c r="S65" s="35"/>
      <c r="T65" s="35"/>
      <c r="U65" s="35"/>
      <c r="V65" s="35"/>
      <c r="W65" s="35"/>
      <c r="X65" s="35"/>
      <c r="Y65" s="35"/>
      <c r="Z65" s="35"/>
      <c r="AA65" s="35"/>
      <c r="AB65" s="35"/>
      <c r="AC65" s="35"/>
      <c r="AD65" s="35"/>
      <c r="AE65" s="35"/>
    </row>
    <row r="69" spans="1:31" s="2" customFormat="1" ht="6.95" customHeight="1">
      <c r="A69" s="35"/>
      <c r="B69" s="50"/>
      <c r="C69" s="51"/>
      <c r="D69" s="51"/>
      <c r="E69" s="51"/>
      <c r="F69" s="51"/>
      <c r="G69" s="51"/>
      <c r="H69" s="51"/>
      <c r="I69" s="51"/>
      <c r="J69" s="51"/>
      <c r="K69" s="51"/>
      <c r="L69" s="107"/>
      <c r="S69" s="35"/>
      <c r="T69" s="35"/>
      <c r="U69" s="35"/>
      <c r="V69" s="35"/>
      <c r="W69" s="35"/>
      <c r="X69" s="35"/>
      <c r="Y69" s="35"/>
      <c r="Z69" s="35"/>
      <c r="AA69" s="35"/>
      <c r="AB69" s="35"/>
      <c r="AC69" s="35"/>
      <c r="AD69" s="35"/>
      <c r="AE69" s="35"/>
    </row>
    <row r="70" spans="1:31" s="2" customFormat="1" ht="24.95" customHeight="1">
      <c r="A70" s="35"/>
      <c r="B70" s="36"/>
      <c r="C70" s="24" t="s">
        <v>127</v>
      </c>
      <c r="D70" s="37"/>
      <c r="E70" s="37"/>
      <c r="F70" s="37"/>
      <c r="G70" s="37"/>
      <c r="H70" s="37"/>
      <c r="I70" s="37"/>
      <c r="J70" s="37"/>
      <c r="K70" s="37"/>
      <c r="L70" s="107"/>
      <c r="S70" s="35"/>
      <c r="T70" s="35"/>
      <c r="U70" s="35"/>
      <c r="V70" s="35"/>
      <c r="W70" s="35"/>
      <c r="X70" s="35"/>
      <c r="Y70" s="35"/>
      <c r="Z70" s="35"/>
      <c r="AA70" s="35"/>
      <c r="AB70" s="35"/>
      <c r="AC70" s="35"/>
      <c r="AD70" s="35"/>
      <c r="AE70" s="35"/>
    </row>
    <row r="71" spans="1:31" s="2" customFormat="1" ht="6.95" customHeight="1">
      <c r="A71" s="35"/>
      <c r="B71" s="36"/>
      <c r="C71" s="37"/>
      <c r="D71" s="37"/>
      <c r="E71" s="37"/>
      <c r="F71" s="37"/>
      <c r="G71" s="37"/>
      <c r="H71" s="37"/>
      <c r="I71" s="37"/>
      <c r="J71" s="37"/>
      <c r="K71" s="37"/>
      <c r="L71" s="107"/>
      <c r="S71" s="35"/>
      <c r="T71" s="35"/>
      <c r="U71" s="35"/>
      <c r="V71" s="35"/>
      <c r="W71" s="35"/>
      <c r="X71" s="35"/>
      <c r="Y71" s="35"/>
      <c r="Z71" s="35"/>
      <c r="AA71" s="35"/>
      <c r="AB71" s="35"/>
      <c r="AC71" s="35"/>
      <c r="AD71" s="35"/>
      <c r="AE71" s="35"/>
    </row>
    <row r="72" spans="1:31" s="2" customFormat="1" ht="12" customHeight="1">
      <c r="A72" s="35"/>
      <c r="B72" s="36"/>
      <c r="C72" s="30" t="s">
        <v>16</v>
      </c>
      <c r="D72" s="37"/>
      <c r="E72" s="37"/>
      <c r="F72" s="37"/>
      <c r="G72" s="37"/>
      <c r="H72" s="37"/>
      <c r="I72" s="37"/>
      <c r="J72" s="37"/>
      <c r="K72" s="37"/>
      <c r="L72" s="107"/>
      <c r="S72" s="35"/>
      <c r="T72" s="35"/>
      <c r="U72" s="35"/>
      <c r="V72" s="35"/>
      <c r="W72" s="35"/>
      <c r="X72" s="35"/>
      <c r="Y72" s="35"/>
      <c r="Z72" s="35"/>
      <c r="AA72" s="35"/>
      <c r="AB72" s="35"/>
      <c r="AC72" s="35"/>
      <c r="AD72" s="35"/>
      <c r="AE72" s="35"/>
    </row>
    <row r="73" spans="1:31" s="2" customFormat="1" ht="16.5" customHeight="1">
      <c r="A73" s="35"/>
      <c r="B73" s="36"/>
      <c r="C73" s="37"/>
      <c r="D73" s="37"/>
      <c r="E73" s="373" t="str">
        <f>E7</f>
        <v>Oprava místní komunikace ve Starém Hobzí</v>
      </c>
      <c r="F73" s="374"/>
      <c r="G73" s="374"/>
      <c r="H73" s="374"/>
      <c r="I73" s="37"/>
      <c r="J73" s="37"/>
      <c r="K73" s="37"/>
      <c r="L73" s="107"/>
      <c r="S73" s="35"/>
      <c r="T73" s="35"/>
      <c r="U73" s="35"/>
      <c r="V73" s="35"/>
      <c r="W73" s="35"/>
      <c r="X73" s="35"/>
      <c r="Y73" s="35"/>
      <c r="Z73" s="35"/>
      <c r="AA73" s="35"/>
      <c r="AB73" s="35"/>
      <c r="AC73" s="35"/>
      <c r="AD73" s="35"/>
      <c r="AE73" s="35"/>
    </row>
    <row r="74" spans="1:31" s="2" customFormat="1" ht="12" customHeight="1">
      <c r="A74" s="35"/>
      <c r="B74" s="36"/>
      <c r="C74" s="30" t="s">
        <v>114</v>
      </c>
      <c r="D74" s="37"/>
      <c r="E74" s="37"/>
      <c r="F74" s="37"/>
      <c r="G74" s="37"/>
      <c r="H74" s="37"/>
      <c r="I74" s="37"/>
      <c r="J74" s="37"/>
      <c r="K74" s="37"/>
      <c r="L74" s="107"/>
      <c r="S74" s="35"/>
      <c r="T74" s="35"/>
      <c r="U74" s="35"/>
      <c r="V74" s="35"/>
      <c r="W74" s="35"/>
      <c r="X74" s="35"/>
      <c r="Y74" s="35"/>
      <c r="Z74" s="35"/>
      <c r="AA74" s="35"/>
      <c r="AB74" s="35"/>
      <c r="AC74" s="35"/>
      <c r="AD74" s="35"/>
      <c r="AE74" s="35"/>
    </row>
    <row r="75" spans="1:31" s="2" customFormat="1" ht="16.5" customHeight="1">
      <c r="A75" s="35"/>
      <c r="B75" s="36"/>
      <c r="C75" s="37"/>
      <c r="D75" s="37"/>
      <c r="E75" s="330" t="str">
        <f>E9</f>
        <v>VON - Vedlejší a ostatní náklady</v>
      </c>
      <c r="F75" s="375"/>
      <c r="G75" s="375"/>
      <c r="H75" s="375"/>
      <c r="I75" s="37"/>
      <c r="J75" s="37"/>
      <c r="K75" s="37"/>
      <c r="L75" s="107"/>
      <c r="S75" s="35"/>
      <c r="T75" s="35"/>
      <c r="U75" s="35"/>
      <c r="V75" s="35"/>
      <c r="W75" s="35"/>
      <c r="X75" s="35"/>
      <c r="Y75" s="35"/>
      <c r="Z75" s="35"/>
      <c r="AA75" s="35"/>
      <c r="AB75" s="35"/>
      <c r="AC75" s="35"/>
      <c r="AD75" s="35"/>
      <c r="AE75" s="35"/>
    </row>
    <row r="76" spans="1:31" s="2" customFormat="1" ht="6.95" customHeight="1">
      <c r="A76" s="35"/>
      <c r="B76" s="36"/>
      <c r="C76" s="37"/>
      <c r="D76" s="37"/>
      <c r="E76" s="37"/>
      <c r="F76" s="37"/>
      <c r="G76" s="37"/>
      <c r="H76" s="37"/>
      <c r="I76" s="37"/>
      <c r="J76" s="37"/>
      <c r="K76" s="37"/>
      <c r="L76" s="107"/>
      <c r="S76" s="35"/>
      <c r="T76" s="35"/>
      <c r="U76" s="35"/>
      <c r="V76" s="35"/>
      <c r="W76" s="35"/>
      <c r="X76" s="35"/>
      <c r="Y76" s="35"/>
      <c r="Z76" s="35"/>
      <c r="AA76" s="35"/>
      <c r="AB76" s="35"/>
      <c r="AC76" s="35"/>
      <c r="AD76" s="35"/>
      <c r="AE76" s="35"/>
    </row>
    <row r="77" spans="1:31" s="2" customFormat="1" ht="12" customHeight="1">
      <c r="A77" s="35"/>
      <c r="B77" s="36"/>
      <c r="C77" s="30" t="s">
        <v>21</v>
      </c>
      <c r="D77" s="37"/>
      <c r="E77" s="37"/>
      <c r="F77" s="28" t="str">
        <f>F12</f>
        <v>Staré Hobzí</v>
      </c>
      <c r="G77" s="37"/>
      <c r="H77" s="37"/>
      <c r="I77" s="30" t="s">
        <v>23</v>
      </c>
      <c r="J77" s="60" t="str">
        <f>IF(J12="","",J12)</f>
        <v>30. 9. 2020</v>
      </c>
      <c r="K77" s="37"/>
      <c r="L77" s="107"/>
      <c r="S77" s="35"/>
      <c r="T77" s="35"/>
      <c r="U77" s="35"/>
      <c r="V77" s="35"/>
      <c r="W77" s="35"/>
      <c r="X77" s="35"/>
      <c r="Y77" s="35"/>
      <c r="Z77" s="35"/>
      <c r="AA77" s="35"/>
      <c r="AB77" s="35"/>
      <c r="AC77" s="35"/>
      <c r="AD77" s="35"/>
      <c r="AE77" s="35"/>
    </row>
    <row r="78" spans="1:31" s="2" customFormat="1" ht="6.95" customHeight="1">
      <c r="A78" s="35"/>
      <c r="B78" s="36"/>
      <c r="C78" s="37"/>
      <c r="D78" s="37"/>
      <c r="E78" s="37"/>
      <c r="F78" s="37"/>
      <c r="G78" s="37"/>
      <c r="H78" s="37"/>
      <c r="I78" s="37"/>
      <c r="J78" s="37"/>
      <c r="K78" s="37"/>
      <c r="L78" s="107"/>
      <c r="S78" s="35"/>
      <c r="T78" s="35"/>
      <c r="U78" s="35"/>
      <c r="V78" s="35"/>
      <c r="W78" s="35"/>
      <c r="X78" s="35"/>
      <c r="Y78" s="35"/>
      <c r="Z78" s="35"/>
      <c r="AA78" s="35"/>
      <c r="AB78" s="35"/>
      <c r="AC78" s="35"/>
      <c r="AD78" s="35"/>
      <c r="AE78" s="35"/>
    </row>
    <row r="79" spans="1:31" s="2" customFormat="1" ht="15.2" customHeight="1">
      <c r="A79" s="35"/>
      <c r="B79" s="36"/>
      <c r="C79" s="30" t="s">
        <v>25</v>
      </c>
      <c r="D79" s="37"/>
      <c r="E79" s="37"/>
      <c r="F79" s="28" t="str">
        <f>E15</f>
        <v>Obec Staré Hobzí</v>
      </c>
      <c r="G79" s="37"/>
      <c r="H79" s="37"/>
      <c r="I79" s="30" t="s">
        <v>31</v>
      </c>
      <c r="J79" s="33" t="str">
        <f>E21</f>
        <v>f-plan spol. s r.o.</v>
      </c>
      <c r="K79" s="37"/>
      <c r="L79" s="107"/>
      <c r="S79" s="35"/>
      <c r="T79" s="35"/>
      <c r="U79" s="35"/>
      <c r="V79" s="35"/>
      <c r="W79" s="35"/>
      <c r="X79" s="35"/>
      <c r="Y79" s="35"/>
      <c r="Z79" s="35"/>
      <c r="AA79" s="35"/>
      <c r="AB79" s="35"/>
      <c r="AC79" s="35"/>
      <c r="AD79" s="35"/>
      <c r="AE79" s="35"/>
    </row>
    <row r="80" spans="1:31" s="2" customFormat="1" ht="15.2" customHeight="1">
      <c r="A80" s="35"/>
      <c r="B80" s="36"/>
      <c r="C80" s="30" t="s">
        <v>29</v>
      </c>
      <c r="D80" s="37"/>
      <c r="E80" s="37"/>
      <c r="F80" s="28" t="str">
        <f>IF(E18="","",E18)</f>
        <v>Vyplň údaj</v>
      </c>
      <c r="G80" s="37"/>
      <c r="H80" s="37"/>
      <c r="I80" s="30" t="s">
        <v>35</v>
      </c>
      <c r="J80" s="33" t="str">
        <f>E24</f>
        <v>Martin Lang</v>
      </c>
      <c r="K80" s="37"/>
      <c r="L80" s="107"/>
      <c r="S80" s="35"/>
      <c r="T80" s="35"/>
      <c r="U80" s="35"/>
      <c r="V80" s="35"/>
      <c r="W80" s="35"/>
      <c r="X80" s="35"/>
      <c r="Y80" s="35"/>
      <c r="Z80" s="35"/>
      <c r="AA80" s="35"/>
      <c r="AB80" s="35"/>
      <c r="AC80" s="35"/>
      <c r="AD80" s="35"/>
      <c r="AE80" s="35"/>
    </row>
    <row r="81" spans="1:31" s="2" customFormat="1" ht="10.35" customHeight="1">
      <c r="A81" s="35"/>
      <c r="B81" s="36"/>
      <c r="C81" s="37"/>
      <c r="D81" s="37"/>
      <c r="E81" s="37"/>
      <c r="F81" s="37"/>
      <c r="G81" s="37"/>
      <c r="H81" s="37"/>
      <c r="I81" s="37"/>
      <c r="J81" s="37"/>
      <c r="K81" s="37"/>
      <c r="L81" s="107"/>
      <c r="S81" s="35"/>
      <c r="T81" s="35"/>
      <c r="U81" s="35"/>
      <c r="V81" s="35"/>
      <c r="W81" s="35"/>
      <c r="X81" s="35"/>
      <c r="Y81" s="35"/>
      <c r="Z81" s="35"/>
      <c r="AA81" s="35"/>
      <c r="AB81" s="35"/>
      <c r="AC81" s="35"/>
      <c r="AD81" s="35"/>
      <c r="AE81" s="35"/>
    </row>
    <row r="82" spans="1:31" s="11" customFormat="1" ht="29.25" customHeight="1">
      <c r="A82" s="147"/>
      <c r="B82" s="148"/>
      <c r="C82" s="149" t="s">
        <v>128</v>
      </c>
      <c r="D82" s="150" t="s">
        <v>58</v>
      </c>
      <c r="E82" s="150" t="s">
        <v>54</v>
      </c>
      <c r="F82" s="150" t="s">
        <v>55</v>
      </c>
      <c r="G82" s="150" t="s">
        <v>129</v>
      </c>
      <c r="H82" s="150" t="s">
        <v>130</v>
      </c>
      <c r="I82" s="150" t="s">
        <v>131</v>
      </c>
      <c r="J82" s="150" t="s">
        <v>118</v>
      </c>
      <c r="K82" s="151" t="s">
        <v>132</v>
      </c>
      <c r="L82" s="152"/>
      <c r="M82" s="69" t="s">
        <v>19</v>
      </c>
      <c r="N82" s="70" t="s">
        <v>43</v>
      </c>
      <c r="O82" s="70" t="s">
        <v>133</v>
      </c>
      <c r="P82" s="70" t="s">
        <v>134</v>
      </c>
      <c r="Q82" s="70" t="s">
        <v>135</v>
      </c>
      <c r="R82" s="70" t="s">
        <v>136</v>
      </c>
      <c r="S82" s="70" t="s">
        <v>137</v>
      </c>
      <c r="T82" s="71" t="s">
        <v>138</v>
      </c>
      <c r="U82" s="147"/>
      <c r="V82" s="147"/>
      <c r="W82" s="147"/>
      <c r="X82" s="147"/>
      <c r="Y82" s="147"/>
      <c r="Z82" s="147"/>
      <c r="AA82" s="147"/>
      <c r="AB82" s="147"/>
      <c r="AC82" s="147"/>
      <c r="AD82" s="147"/>
      <c r="AE82" s="147"/>
    </row>
    <row r="83" spans="1:63" s="2" customFormat="1" ht="22.9" customHeight="1">
      <c r="A83" s="35"/>
      <c r="B83" s="36"/>
      <c r="C83" s="76" t="s">
        <v>139</v>
      </c>
      <c r="D83" s="37"/>
      <c r="E83" s="37"/>
      <c r="F83" s="37"/>
      <c r="G83" s="37"/>
      <c r="H83" s="37"/>
      <c r="I83" s="37"/>
      <c r="J83" s="153">
        <f>SUM(J84)</f>
        <v>0</v>
      </c>
      <c r="K83" s="37"/>
      <c r="L83" s="40"/>
      <c r="M83" s="72"/>
      <c r="N83" s="154"/>
      <c r="O83" s="73"/>
      <c r="P83" s="155">
        <f>P84</f>
        <v>0</v>
      </c>
      <c r="Q83" s="73"/>
      <c r="R83" s="155">
        <f>R84</f>
        <v>0</v>
      </c>
      <c r="S83" s="73"/>
      <c r="T83" s="156">
        <f>T84</f>
        <v>0</v>
      </c>
      <c r="U83" s="35"/>
      <c r="V83" s="35"/>
      <c r="W83" s="35"/>
      <c r="X83" s="35"/>
      <c r="Y83" s="35"/>
      <c r="Z83" s="35"/>
      <c r="AA83" s="35"/>
      <c r="AB83" s="35"/>
      <c r="AC83" s="35"/>
      <c r="AD83" s="35"/>
      <c r="AE83" s="35"/>
      <c r="AT83" s="18" t="s">
        <v>72</v>
      </c>
      <c r="AU83" s="18" t="s">
        <v>119</v>
      </c>
      <c r="BK83" s="157">
        <f>BK84</f>
        <v>0</v>
      </c>
    </row>
    <row r="84" spans="2:63" s="12" customFormat="1" ht="25.9" customHeight="1">
      <c r="B84" s="158"/>
      <c r="C84" s="159"/>
      <c r="D84" s="160" t="s">
        <v>72</v>
      </c>
      <c r="E84" s="161" t="s">
        <v>1027</v>
      </c>
      <c r="F84" s="161" t="s">
        <v>1028</v>
      </c>
      <c r="G84" s="159"/>
      <c r="H84" s="159"/>
      <c r="I84" s="162"/>
      <c r="J84" s="163">
        <f>SUM(J85,J98,J103)</f>
        <v>0</v>
      </c>
      <c r="K84" s="159"/>
      <c r="L84" s="164"/>
      <c r="M84" s="165"/>
      <c r="N84" s="166"/>
      <c r="O84" s="166"/>
      <c r="P84" s="167">
        <f>P85+P98+P103</f>
        <v>0</v>
      </c>
      <c r="Q84" s="166"/>
      <c r="R84" s="167">
        <f>R85+R98+R103</f>
        <v>0</v>
      </c>
      <c r="S84" s="166"/>
      <c r="T84" s="168">
        <f>T85+T98+T103</f>
        <v>0</v>
      </c>
      <c r="AR84" s="169" t="s">
        <v>175</v>
      </c>
      <c r="AT84" s="170" t="s">
        <v>72</v>
      </c>
      <c r="AU84" s="170" t="s">
        <v>73</v>
      </c>
      <c r="AY84" s="169" t="s">
        <v>142</v>
      </c>
      <c r="BK84" s="171">
        <f>BK85+BK98+BK103</f>
        <v>0</v>
      </c>
    </row>
    <row r="85" spans="2:63" s="12" customFormat="1" ht="22.9" customHeight="1">
      <c r="B85" s="158"/>
      <c r="C85" s="159"/>
      <c r="D85" s="160" t="s">
        <v>72</v>
      </c>
      <c r="E85" s="172" t="s">
        <v>1029</v>
      </c>
      <c r="F85" s="172" t="s">
        <v>1030</v>
      </c>
      <c r="G85" s="159"/>
      <c r="H85" s="159"/>
      <c r="I85" s="162"/>
      <c r="J85" s="173">
        <f>BK85</f>
        <v>0</v>
      </c>
      <c r="K85" s="159"/>
      <c r="L85" s="164"/>
      <c r="M85" s="165"/>
      <c r="N85" s="166"/>
      <c r="O85" s="166"/>
      <c r="P85" s="167">
        <f>SUM(P86:P97)</f>
        <v>0</v>
      </c>
      <c r="Q85" s="166"/>
      <c r="R85" s="167">
        <f>SUM(R86:R97)</f>
        <v>0</v>
      </c>
      <c r="S85" s="166"/>
      <c r="T85" s="168">
        <f>SUM(T86:T97)</f>
        <v>0</v>
      </c>
      <c r="AR85" s="169" t="s">
        <v>175</v>
      </c>
      <c r="AT85" s="170" t="s">
        <v>72</v>
      </c>
      <c r="AU85" s="170" t="s">
        <v>34</v>
      </c>
      <c r="AY85" s="169" t="s">
        <v>142</v>
      </c>
      <c r="BK85" s="171">
        <f>SUM(BK86:BK97)</f>
        <v>0</v>
      </c>
    </row>
    <row r="86" spans="1:65" s="2" customFormat="1" ht="14.45" customHeight="1">
      <c r="A86" s="35"/>
      <c r="B86" s="36"/>
      <c r="C86" s="174" t="s">
        <v>34</v>
      </c>
      <c r="D86" s="174" t="s">
        <v>144</v>
      </c>
      <c r="E86" s="175" t="s">
        <v>1031</v>
      </c>
      <c r="F86" s="176" t="s">
        <v>1032</v>
      </c>
      <c r="G86" s="177" t="s">
        <v>1033</v>
      </c>
      <c r="H86" s="178">
        <v>1</v>
      </c>
      <c r="I86" s="179"/>
      <c r="J86" s="180">
        <f>ROUND(I86*H86,2)</f>
        <v>0</v>
      </c>
      <c r="K86" s="176" t="s">
        <v>148</v>
      </c>
      <c r="L86" s="40"/>
      <c r="M86" s="181" t="s">
        <v>19</v>
      </c>
      <c r="N86" s="182" t="s">
        <v>44</v>
      </c>
      <c r="O86" s="65"/>
      <c r="P86" s="183">
        <f>O86*H86</f>
        <v>0</v>
      </c>
      <c r="Q86" s="183">
        <v>0</v>
      </c>
      <c r="R86" s="183">
        <f>Q86*H86</f>
        <v>0</v>
      </c>
      <c r="S86" s="183">
        <v>0</v>
      </c>
      <c r="T86" s="184">
        <f>S86*H86</f>
        <v>0</v>
      </c>
      <c r="U86" s="35"/>
      <c r="V86" s="35"/>
      <c r="W86" s="35"/>
      <c r="X86" s="35"/>
      <c r="Y86" s="35"/>
      <c r="Z86" s="35"/>
      <c r="AA86" s="35"/>
      <c r="AB86" s="35"/>
      <c r="AC86" s="35"/>
      <c r="AD86" s="35"/>
      <c r="AE86" s="35"/>
      <c r="AR86" s="185" t="s">
        <v>1034</v>
      </c>
      <c r="AT86" s="185" t="s">
        <v>144</v>
      </c>
      <c r="AU86" s="185" t="s">
        <v>82</v>
      </c>
      <c r="AY86" s="18" t="s">
        <v>142</v>
      </c>
      <c r="BE86" s="186">
        <f>IF(N86="základní",J86,0)</f>
        <v>0</v>
      </c>
      <c r="BF86" s="186">
        <f>IF(N86="snížená",J86,0)</f>
        <v>0</v>
      </c>
      <c r="BG86" s="186">
        <f>IF(N86="zákl. přenesená",J86,0)</f>
        <v>0</v>
      </c>
      <c r="BH86" s="186">
        <f>IF(N86="sníž. přenesená",J86,0)</f>
        <v>0</v>
      </c>
      <c r="BI86" s="186">
        <f>IF(N86="nulová",J86,0)</f>
        <v>0</v>
      </c>
      <c r="BJ86" s="18" t="s">
        <v>34</v>
      </c>
      <c r="BK86" s="186">
        <f>ROUND(I86*H86,2)</f>
        <v>0</v>
      </c>
      <c r="BL86" s="18" t="s">
        <v>1034</v>
      </c>
      <c r="BM86" s="185" t="s">
        <v>1035</v>
      </c>
    </row>
    <row r="87" spans="2:51" s="13" customFormat="1" ht="11.25">
      <c r="B87" s="192"/>
      <c r="C87" s="193"/>
      <c r="D87" s="187" t="s">
        <v>158</v>
      </c>
      <c r="E87" s="194" t="s">
        <v>19</v>
      </c>
      <c r="F87" s="195" t="s">
        <v>1036</v>
      </c>
      <c r="G87" s="193"/>
      <c r="H87" s="194" t="s">
        <v>19</v>
      </c>
      <c r="I87" s="196"/>
      <c r="J87" s="193"/>
      <c r="K87" s="193"/>
      <c r="L87" s="197"/>
      <c r="M87" s="198"/>
      <c r="N87" s="199"/>
      <c r="O87" s="199"/>
      <c r="P87" s="199"/>
      <c r="Q87" s="199"/>
      <c r="R87" s="199"/>
      <c r="S87" s="199"/>
      <c r="T87" s="200"/>
      <c r="AT87" s="201" t="s">
        <v>158</v>
      </c>
      <c r="AU87" s="201" t="s">
        <v>82</v>
      </c>
      <c r="AV87" s="13" t="s">
        <v>34</v>
      </c>
      <c r="AW87" s="13" t="s">
        <v>33</v>
      </c>
      <c r="AX87" s="13" t="s">
        <v>73</v>
      </c>
      <c r="AY87" s="201" t="s">
        <v>142</v>
      </c>
    </row>
    <row r="88" spans="2:51" s="14" customFormat="1" ht="11.25">
      <c r="B88" s="202"/>
      <c r="C88" s="203"/>
      <c r="D88" s="187" t="s">
        <v>158</v>
      </c>
      <c r="E88" s="204" t="s">
        <v>19</v>
      </c>
      <c r="F88" s="205" t="s">
        <v>34</v>
      </c>
      <c r="G88" s="203"/>
      <c r="H88" s="206">
        <v>1</v>
      </c>
      <c r="I88" s="207"/>
      <c r="J88" s="203"/>
      <c r="K88" s="203"/>
      <c r="L88" s="208"/>
      <c r="M88" s="209"/>
      <c r="N88" s="210"/>
      <c r="O88" s="210"/>
      <c r="P88" s="210"/>
      <c r="Q88" s="210"/>
      <c r="R88" s="210"/>
      <c r="S88" s="210"/>
      <c r="T88" s="211"/>
      <c r="AT88" s="212" t="s">
        <v>158</v>
      </c>
      <c r="AU88" s="212" t="s">
        <v>82</v>
      </c>
      <c r="AV88" s="14" t="s">
        <v>82</v>
      </c>
      <c r="AW88" s="14" t="s">
        <v>33</v>
      </c>
      <c r="AX88" s="14" t="s">
        <v>73</v>
      </c>
      <c r="AY88" s="212" t="s">
        <v>142</v>
      </c>
    </row>
    <row r="89" spans="2:51" s="15" customFormat="1" ht="11.25">
      <c r="B89" s="213"/>
      <c r="C89" s="214"/>
      <c r="D89" s="187" t="s">
        <v>158</v>
      </c>
      <c r="E89" s="215" t="s">
        <v>19</v>
      </c>
      <c r="F89" s="216" t="s">
        <v>161</v>
      </c>
      <c r="G89" s="214"/>
      <c r="H89" s="217">
        <v>1</v>
      </c>
      <c r="I89" s="218"/>
      <c r="J89" s="214"/>
      <c r="K89" s="214"/>
      <c r="L89" s="219"/>
      <c r="M89" s="220"/>
      <c r="N89" s="221"/>
      <c r="O89" s="221"/>
      <c r="P89" s="221"/>
      <c r="Q89" s="221"/>
      <c r="R89" s="221"/>
      <c r="S89" s="221"/>
      <c r="T89" s="222"/>
      <c r="AT89" s="223" t="s">
        <v>158</v>
      </c>
      <c r="AU89" s="223" t="s">
        <v>82</v>
      </c>
      <c r="AV89" s="15" t="s">
        <v>149</v>
      </c>
      <c r="AW89" s="15" t="s">
        <v>33</v>
      </c>
      <c r="AX89" s="15" t="s">
        <v>34</v>
      </c>
      <c r="AY89" s="223" t="s">
        <v>142</v>
      </c>
    </row>
    <row r="90" spans="1:65" s="2" customFormat="1" ht="14.45" customHeight="1">
      <c r="A90" s="35"/>
      <c r="B90" s="36"/>
      <c r="C90" s="174" t="s">
        <v>82</v>
      </c>
      <c r="D90" s="174" t="s">
        <v>144</v>
      </c>
      <c r="E90" s="175" t="s">
        <v>1037</v>
      </c>
      <c r="F90" s="176" t="s">
        <v>1038</v>
      </c>
      <c r="G90" s="177" t="s">
        <v>1033</v>
      </c>
      <c r="H90" s="178">
        <v>1</v>
      </c>
      <c r="I90" s="179"/>
      <c r="J90" s="180">
        <f>ROUND(I90*H90,2)</f>
        <v>0</v>
      </c>
      <c r="K90" s="176" t="s">
        <v>148</v>
      </c>
      <c r="L90" s="40"/>
      <c r="M90" s="181" t="s">
        <v>19</v>
      </c>
      <c r="N90" s="182" t="s">
        <v>44</v>
      </c>
      <c r="O90" s="65"/>
      <c r="P90" s="183">
        <f>O90*H90</f>
        <v>0</v>
      </c>
      <c r="Q90" s="183">
        <v>0</v>
      </c>
      <c r="R90" s="183">
        <f>Q90*H90</f>
        <v>0</v>
      </c>
      <c r="S90" s="183">
        <v>0</v>
      </c>
      <c r="T90" s="184">
        <f>S90*H90</f>
        <v>0</v>
      </c>
      <c r="U90" s="35"/>
      <c r="V90" s="35"/>
      <c r="W90" s="35"/>
      <c r="X90" s="35"/>
      <c r="Y90" s="35"/>
      <c r="Z90" s="35"/>
      <c r="AA90" s="35"/>
      <c r="AB90" s="35"/>
      <c r="AC90" s="35"/>
      <c r="AD90" s="35"/>
      <c r="AE90" s="35"/>
      <c r="AR90" s="185" t="s">
        <v>1034</v>
      </c>
      <c r="AT90" s="185" t="s">
        <v>144</v>
      </c>
      <c r="AU90" s="185" t="s">
        <v>82</v>
      </c>
      <c r="AY90" s="18" t="s">
        <v>142</v>
      </c>
      <c r="BE90" s="186">
        <f>IF(N90="základní",J90,0)</f>
        <v>0</v>
      </c>
      <c r="BF90" s="186">
        <f>IF(N90="snížená",J90,0)</f>
        <v>0</v>
      </c>
      <c r="BG90" s="186">
        <f>IF(N90="zákl. přenesená",J90,0)</f>
        <v>0</v>
      </c>
      <c r="BH90" s="186">
        <f>IF(N90="sníž. přenesená",J90,0)</f>
        <v>0</v>
      </c>
      <c r="BI90" s="186">
        <f>IF(N90="nulová",J90,0)</f>
        <v>0</v>
      </c>
      <c r="BJ90" s="18" t="s">
        <v>34</v>
      </c>
      <c r="BK90" s="186">
        <f>ROUND(I90*H90,2)</f>
        <v>0</v>
      </c>
      <c r="BL90" s="18" t="s">
        <v>1034</v>
      </c>
      <c r="BM90" s="185" t="s">
        <v>1039</v>
      </c>
    </row>
    <row r="91" spans="2:51" s="13" customFormat="1" ht="11.25">
      <c r="B91" s="192"/>
      <c r="C91" s="193"/>
      <c r="D91" s="187" t="s">
        <v>158</v>
      </c>
      <c r="E91" s="194" t="s">
        <v>19</v>
      </c>
      <c r="F91" s="195" t="s">
        <v>1040</v>
      </c>
      <c r="G91" s="193"/>
      <c r="H91" s="194" t="s">
        <v>19</v>
      </c>
      <c r="I91" s="196"/>
      <c r="J91" s="193"/>
      <c r="K91" s="193"/>
      <c r="L91" s="197"/>
      <c r="M91" s="198"/>
      <c r="N91" s="199"/>
      <c r="O91" s="199"/>
      <c r="P91" s="199"/>
      <c r="Q91" s="199"/>
      <c r="R91" s="199"/>
      <c r="S91" s="199"/>
      <c r="T91" s="200"/>
      <c r="AT91" s="201" t="s">
        <v>158</v>
      </c>
      <c r="AU91" s="201" t="s">
        <v>82</v>
      </c>
      <c r="AV91" s="13" t="s">
        <v>34</v>
      </c>
      <c r="AW91" s="13" t="s">
        <v>33</v>
      </c>
      <c r="AX91" s="13" t="s">
        <v>73</v>
      </c>
      <c r="AY91" s="201" t="s">
        <v>142</v>
      </c>
    </row>
    <row r="92" spans="2:51" s="14" customFormat="1" ht="11.25">
      <c r="B92" s="202"/>
      <c r="C92" s="203"/>
      <c r="D92" s="187" t="s">
        <v>158</v>
      </c>
      <c r="E92" s="204" t="s">
        <v>19</v>
      </c>
      <c r="F92" s="205" t="s">
        <v>34</v>
      </c>
      <c r="G92" s="203"/>
      <c r="H92" s="206">
        <v>1</v>
      </c>
      <c r="I92" s="207"/>
      <c r="J92" s="203"/>
      <c r="K92" s="203"/>
      <c r="L92" s="208"/>
      <c r="M92" s="209"/>
      <c r="N92" s="210"/>
      <c r="O92" s="210"/>
      <c r="P92" s="210"/>
      <c r="Q92" s="210"/>
      <c r="R92" s="210"/>
      <c r="S92" s="210"/>
      <c r="T92" s="211"/>
      <c r="AT92" s="212" t="s">
        <v>158</v>
      </c>
      <c r="AU92" s="212" t="s">
        <v>82</v>
      </c>
      <c r="AV92" s="14" t="s">
        <v>82</v>
      </c>
      <c r="AW92" s="14" t="s">
        <v>33</v>
      </c>
      <c r="AX92" s="14" t="s">
        <v>73</v>
      </c>
      <c r="AY92" s="212" t="s">
        <v>142</v>
      </c>
    </row>
    <row r="93" spans="2:51" s="15" customFormat="1" ht="11.25">
      <c r="B93" s="213"/>
      <c r="C93" s="214"/>
      <c r="D93" s="187" t="s">
        <v>158</v>
      </c>
      <c r="E93" s="215" t="s">
        <v>19</v>
      </c>
      <c r="F93" s="216" t="s">
        <v>161</v>
      </c>
      <c r="G93" s="214"/>
      <c r="H93" s="217">
        <v>1</v>
      </c>
      <c r="I93" s="218"/>
      <c r="J93" s="214"/>
      <c r="K93" s="214"/>
      <c r="L93" s="219"/>
      <c r="M93" s="220"/>
      <c r="N93" s="221"/>
      <c r="O93" s="221"/>
      <c r="P93" s="221"/>
      <c r="Q93" s="221"/>
      <c r="R93" s="221"/>
      <c r="S93" s="221"/>
      <c r="T93" s="222"/>
      <c r="AT93" s="223" t="s">
        <v>158</v>
      </c>
      <c r="AU93" s="223" t="s">
        <v>82</v>
      </c>
      <c r="AV93" s="15" t="s">
        <v>149</v>
      </c>
      <c r="AW93" s="15" t="s">
        <v>33</v>
      </c>
      <c r="AX93" s="15" t="s">
        <v>34</v>
      </c>
      <c r="AY93" s="223" t="s">
        <v>142</v>
      </c>
    </row>
    <row r="94" spans="1:65" s="2" customFormat="1" ht="14.45" customHeight="1">
      <c r="A94" s="35"/>
      <c r="B94" s="36"/>
      <c r="C94" s="174" t="s">
        <v>162</v>
      </c>
      <c r="D94" s="174" t="s">
        <v>144</v>
      </c>
      <c r="E94" s="175" t="s">
        <v>1041</v>
      </c>
      <c r="F94" s="176" t="s">
        <v>1042</v>
      </c>
      <c r="G94" s="177" t="s">
        <v>1033</v>
      </c>
      <c r="H94" s="178">
        <v>1</v>
      </c>
      <c r="I94" s="179"/>
      <c r="J94" s="180">
        <f>ROUND(I94*H94,2)</f>
        <v>0</v>
      </c>
      <c r="K94" s="176" t="s">
        <v>148</v>
      </c>
      <c r="L94" s="40"/>
      <c r="M94" s="181" t="s">
        <v>19</v>
      </c>
      <c r="N94" s="182" t="s">
        <v>44</v>
      </c>
      <c r="O94" s="65"/>
      <c r="P94" s="183">
        <f>O94*H94</f>
        <v>0</v>
      </c>
      <c r="Q94" s="183">
        <v>0</v>
      </c>
      <c r="R94" s="183">
        <f>Q94*H94</f>
        <v>0</v>
      </c>
      <c r="S94" s="183">
        <v>0</v>
      </c>
      <c r="T94" s="184">
        <f>S94*H94</f>
        <v>0</v>
      </c>
      <c r="U94" s="35"/>
      <c r="V94" s="35"/>
      <c r="W94" s="35"/>
      <c r="X94" s="35"/>
      <c r="Y94" s="35"/>
      <c r="Z94" s="35"/>
      <c r="AA94" s="35"/>
      <c r="AB94" s="35"/>
      <c r="AC94" s="35"/>
      <c r="AD94" s="35"/>
      <c r="AE94" s="35"/>
      <c r="AR94" s="185" t="s">
        <v>1034</v>
      </c>
      <c r="AT94" s="185" t="s">
        <v>144</v>
      </c>
      <c r="AU94" s="185" t="s">
        <v>82</v>
      </c>
      <c r="AY94" s="18" t="s">
        <v>142</v>
      </c>
      <c r="BE94" s="186">
        <f>IF(N94="základní",J94,0)</f>
        <v>0</v>
      </c>
      <c r="BF94" s="186">
        <f>IF(N94="snížená",J94,0)</f>
        <v>0</v>
      </c>
      <c r="BG94" s="186">
        <f>IF(N94="zákl. přenesená",J94,0)</f>
        <v>0</v>
      </c>
      <c r="BH94" s="186">
        <f>IF(N94="sníž. přenesená",J94,0)</f>
        <v>0</v>
      </c>
      <c r="BI94" s="186">
        <f>IF(N94="nulová",J94,0)</f>
        <v>0</v>
      </c>
      <c r="BJ94" s="18" t="s">
        <v>34</v>
      </c>
      <c r="BK94" s="186">
        <f>ROUND(I94*H94,2)</f>
        <v>0</v>
      </c>
      <c r="BL94" s="18" t="s">
        <v>1034</v>
      </c>
      <c r="BM94" s="185" t="s">
        <v>1043</v>
      </c>
    </row>
    <row r="95" spans="2:51" s="13" customFormat="1" ht="11.25">
      <c r="B95" s="192"/>
      <c r="C95" s="193"/>
      <c r="D95" s="187" t="s">
        <v>158</v>
      </c>
      <c r="E95" s="194" t="s">
        <v>19</v>
      </c>
      <c r="F95" s="195" t="s">
        <v>1044</v>
      </c>
      <c r="G95" s="193"/>
      <c r="H95" s="194" t="s">
        <v>19</v>
      </c>
      <c r="I95" s="196"/>
      <c r="J95" s="193"/>
      <c r="K95" s="193"/>
      <c r="L95" s="197"/>
      <c r="M95" s="198"/>
      <c r="N95" s="199"/>
      <c r="O95" s="199"/>
      <c r="P95" s="199"/>
      <c r="Q95" s="199"/>
      <c r="R95" s="199"/>
      <c r="S95" s="199"/>
      <c r="T95" s="200"/>
      <c r="AT95" s="201" t="s">
        <v>158</v>
      </c>
      <c r="AU95" s="201" t="s">
        <v>82</v>
      </c>
      <c r="AV95" s="13" t="s">
        <v>34</v>
      </c>
      <c r="AW95" s="13" t="s">
        <v>33</v>
      </c>
      <c r="AX95" s="13" t="s">
        <v>73</v>
      </c>
      <c r="AY95" s="201" t="s">
        <v>142</v>
      </c>
    </row>
    <row r="96" spans="2:51" s="14" customFormat="1" ht="11.25">
      <c r="B96" s="202"/>
      <c r="C96" s="203"/>
      <c r="D96" s="187" t="s">
        <v>158</v>
      </c>
      <c r="E96" s="204" t="s">
        <v>19</v>
      </c>
      <c r="F96" s="205" t="s">
        <v>34</v>
      </c>
      <c r="G96" s="203"/>
      <c r="H96" s="206">
        <v>1</v>
      </c>
      <c r="I96" s="207"/>
      <c r="J96" s="203"/>
      <c r="K96" s="203"/>
      <c r="L96" s="208"/>
      <c r="M96" s="209"/>
      <c r="N96" s="210"/>
      <c r="O96" s="210"/>
      <c r="P96" s="210"/>
      <c r="Q96" s="210"/>
      <c r="R96" s="210"/>
      <c r="S96" s="210"/>
      <c r="T96" s="211"/>
      <c r="AT96" s="212" t="s">
        <v>158</v>
      </c>
      <c r="AU96" s="212" t="s">
        <v>82</v>
      </c>
      <c r="AV96" s="14" t="s">
        <v>82</v>
      </c>
      <c r="AW96" s="14" t="s">
        <v>33</v>
      </c>
      <c r="AX96" s="14" t="s">
        <v>73</v>
      </c>
      <c r="AY96" s="212" t="s">
        <v>142</v>
      </c>
    </row>
    <row r="97" spans="2:51" s="15" customFormat="1" ht="11.25">
      <c r="B97" s="213"/>
      <c r="C97" s="214"/>
      <c r="D97" s="187" t="s">
        <v>158</v>
      </c>
      <c r="E97" s="215" t="s">
        <v>19</v>
      </c>
      <c r="F97" s="216" t="s">
        <v>161</v>
      </c>
      <c r="G97" s="214"/>
      <c r="H97" s="217">
        <v>1</v>
      </c>
      <c r="I97" s="218"/>
      <c r="J97" s="214"/>
      <c r="K97" s="214"/>
      <c r="L97" s="219"/>
      <c r="M97" s="220"/>
      <c r="N97" s="221"/>
      <c r="O97" s="221"/>
      <c r="P97" s="221"/>
      <c r="Q97" s="221"/>
      <c r="R97" s="221"/>
      <c r="S97" s="221"/>
      <c r="T97" s="222"/>
      <c r="AT97" s="223" t="s">
        <v>158</v>
      </c>
      <c r="AU97" s="223" t="s">
        <v>82</v>
      </c>
      <c r="AV97" s="15" t="s">
        <v>149</v>
      </c>
      <c r="AW97" s="15" t="s">
        <v>33</v>
      </c>
      <c r="AX97" s="15" t="s">
        <v>34</v>
      </c>
      <c r="AY97" s="223" t="s">
        <v>142</v>
      </c>
    </row>
    <row r="98" spans="2:63" s="12" customFormat="1" ht="22.9" customHeight="1">
      <c r="B98" s="158"/>
      <c r="C98" s="159"/>
      <c r="D98" s="160" t="s">
        <v>72</v>
      </c>
      <c r="E98" s="172" t="s">
        <v>1045</v>
      </c>
      <c r="F98" s="172" t="s">
        <v>1046</v>
      </c>
      <c r="G98" s="159"/>
      <c r="H98" s="159"/>
      <c r="I98" s="162"/>
      <c r="J98" s="173">
        <f>BK98</f>
        <v>0</v>
      </c>
      <c r="K98" s="159"/>
      <c r="L98" s="164"/>
      <c r="M98" s="165"/>
      <c r="N98" s="166"/>
      <c r="O98" s="166"/>
      <c r="P98" s="167">
        <f>SUM(P99:P102)</f>
        <v>0</v>
      </c>
      <c r="Q98" s="166"/>
      <c r="R98" s="167">
        <f>SUM(R99:R102)</f>
        <v>0</v>
      </c>
      <c r="S98" s="166"/>
      <c r="T98" s="168">
        <f>SUM(T99:T102)</f>
        <v>0</v>
      </c>
      <c r="AR98" s="169" t="s">
        <v>175</v>
      </c>
      <c r="AT98" s="170" t="s">
        <v>72</v>
      </c>
      <c r="AU98" s="170" t="s">
        <v>34</v>
      </c>
      <c r="AY98" s="169" t="s">
        <v>142</v>
      </c>
      <c r="BK98" s="171">
        <f>SUM(BK99:BK102)</f>
        <v>0</v>
      </c>
    </row>
    <row r="99" spans="1:65" s="2" customFormat="1" ht="14.45" customHeight="1">
      <c r="A99" s="35"/>
      <c r="B99" s="36"/>
      <c r="C99" s="174" t="s">
        <v>149</v>
      </c>
      <c r="D99" s="174" t="s">
        <v>144</v>
      </c>
      <c r="E99" s="175" t="s">
        <v>1047</v>
      </c>
      <c r="F99" s="176" t="s">
        <v>1046</v>
      </c>
      <c r="G99" s="177" t="s">
        <v>1033</v>
      </c>
      <c r="H99" s="178">
        <v>1</v>
      </c>
      <c r="I99" s="179"/>
      <c r="J99" s="180">
        <f>ROUND(I99*H99,2)</f>
        <v>0</v>
      </c>
      <c r="K99" s="176" t="s">
        <v>148</v>
      </c>
      <c r="L99" s="40"/>
      <c r="M99" s="181" t="s">
        <v>19</v>
      </c>
      <c r="N99" s="182" t="s">
        <v>44</v>
      </c>
      <c r="O99" s="65"/>
      <c r="P99" s="183">
        <f>O99*H99</f>
        <v>0</v>
      </c>
      <c r="Q99" s="183">
        <v>0</v>
      </c>
      <c r="R99" s="183">
        <f>Q99*H99</f>
        <v>0</v>
      </c>
      <c r="S99" s="183">
        <v>0</v>
      </c>
      <c r="T99" s="184">
        <f>S99*H99</f>
        <v>0</v>
      </c>
      <c r="U99" s="35"/>
      <c r="V99" s="35"/>
      <c r="W99" s="35"/>
      <c r="X99" s="35"/>
      <c r="Y99" s="35"/>
      <c r="Z99" s="35"/>
      <c r="AA99" s="35"/>
      <c r="AB99" s="35"/>
      <c r="AC99" s="35"/>
      <c r="AD99" s="35"/>
      <c r="AE99" s="35"/>
      <c r="AR99" s="185" t="s">
        <v>1034</v>
      </c>
      <c r="AT99" s="185" t="s">
        <v>144</v>
      </c>
      <c r="AU99" s="185" t="s">
        <v>82</v>
      </c>
      <c r="AY99" s="18" t="s">
        <v>142</v>
      </c>
      <c r="BE99" s="186">
        <f>IF(N99="základní",J99,0)</f>
        <v>0</v>
      </c>
      <c r="BF99" s="186">
        <f>IF(N99="snížená",J99,0)</f>
        <v>0</v>
      </c>
      <c r="BG99" s="186">
        <f>IF(N99="zákl. přenesená",J99,0)</f>
        <v>0</v>
      </c>
      <c r="BH99" s="186">
        <f>IF(N99="sníž. přenesená",J99,0)</f>
        <v>0</v>
      </c>
      <c r="BI99" s="186">
        <f>IF(N99="nulová",J99,0)</f>
        <v>0</v>
      </c>
      <c r="BJ99" s="18" t="s">
        <v>34</v>
      </c>
      <c r="BK99" s="186">
        <f>ROUND(I99*H99,2)</f>
        <v>0</v>
      </c>
      <c r="BL99" s="18" t="s">
        <v>1034</v>
      </c>
      <c r="BM99" s="185" t="s">
        <v>1048</v>
      </c>
    </row>
    <row r="100" spans="1:65" s="2" customFormat="1" ht="14.45" customHeight="1">
      <c r="A100" s="35"/>
      <c r="B100" s="36"/>
      <c r="C100" s="174" t="s">
        <v>175</v>
      </c>
      <c r="D100" s="174" t="s">
        <v>144</v>
      </c>
      <c r="E100" s="175" t="s">
        <v>1049</v>
      </c>
      <c r="F100" s="176" t="s">
        <v>1050</v>
      </c>
      <c r="G100" s="177" t="s">
        <v>1033</v>
      </c>
      <c r="H100" s="178">
        <v>1</v>
      </c>
      <c r="I100" s="179"/>
      <c r="J100" s="180">
        <f>ROUND(I100*H100,2)</f>
        <v>0</v>
      </c>
      <c r="K100" s="176" t="s">
        <v>148</v>
      </c>
      <c r="L100" s="40"/>
      <c r="M100" s="181" t="s">
        <v>19</v>
      </c>
      <c r="N100" s="182" t="s">
        <v>44</v>
      </c>
      <c r="O100" s="65"/>
      <c r="P100" s="183">
        <f>O100*H100</f>
        <v>0</v>
      </c>
      <c r="Q100" s="183">
        <v>0</v>
      </c>
      <c r="R100" s="183">
        <f>Q100*H100</f>
        <v>0</v>
      </c>
      <c r="S100" s="183">
        <v>0</v>
      </c>
      <c r="T100" s="184">
        <f>S100*H100</f>
        <v>0</v>
      </c>
      <c r="U100" s="35"/>
      <c r="V100" s="35"/>
      <c r="W100" s="35"/>
      <c r="X100" s="35"/>
      <c r="Y100" s="35"/>
      <c r="Z100" s="35"/>
      <c r="AA100" s="35"/>
      <c r="AB100" s="35"/>
      <c r="AC100" s="35"/>
      <c r="AD100" s="35"/>
      <c r="AE100" s="35"/>
      <c r="AR100" s="185" t="s">
        <v>1034</v>
      </c>
      <c r="AT100" s="185" t="s">
        <v>144</v>
      </c>
      <c r="AU100" s="185" t="s">
        <v>82</v>
      </c>
      <c r="AY100" s="18" t="s">
        <v>142</v>
      </c>
      <c r="BE100" s="186">
        <f>IF(N100="základní",J100,0)</f>
        <v>0</v>
      </c>
      <c r="BF100" s="186">
        <f>IF(N100="snížená",J100,0)</f>
        <v>0</v>
      </c>
      <c r="BG100" s="186">
        <f>IF(N100="zákl. přenesená",J100,0)</f>
        <v>0</v>
      </c>
      <c r="BH100" s="186">
        <f>IF(N100="sníž. přenesená",J100,0)</f>
        <v>0</v>
      </c>
      <c r="BI100" s="186">
        <f>IF(N100="nulová",J100,0)</f>
        <v>0</v>
      </c>
      <c r="BJ100" s="18" t="s">
        <v>34</v>
      </c>
      <c r="BK100" s="186">
        <f>ROUND(I100*H100,2)</f>
        <v>0</v>
      </c>
      <c r="BL100" s="18" t="s">
        <v>1034</v>
      </c>
      <c r="BM100" s="185" t="s">
        <v>1051</v>
      </c>
    </row>
    <row r="101" spans="1:65" s="2" customFormat="1" ht="14.45" customHeight="1">
      <c r="A101" s="35"/>
      <c r="B101" s="36"/>
      <c r="C101" s="174" t="s">
        <v>180</v>
      </c>
      <c r="D101" s="174" t="s">
        <v>144</v>
      </c>
      <c r="E101" s="175" t="s">
        <v>1052</v>
      </c>
      <c r="F101" s="176" t="s">
        <v>1053</v>
      </c>
      <c r="G101" s="177" t="s">
        <v>1033</v>
      </c>
      <c r="H101" s="178">
        <v>1</v>
      </c>
      <c r="I101" s="179"/>
      <c r="J101" s="180">
        <f>ROUND(I101*H101,2)</f>
        <v>0</v>
      </c>
      <c r="K101" s="176" t="s">
        <v>148</v>
      </c>
      <c r="L101" s="40"/>
      <c r="M101" s="181" t="s">
        <v>19</v>
      </c>
      <c r="N101" s="182" t="s">
        <v>44</v>
      </c>
      <c r="O101" s="65"/>
      <c r="P101" s="183">
        <f>O101*H101</f>
        <v>0</v>
      </c>
      <c r="Q101" s="183">
        <v>0</v>
      </c>
      <c r="R101" s="183">
        <f>Q101*H101</f>
        <v>0</v>
      </c>
      <c r="S101" s="183">
        <v>0</v>
      </c>
      <c r="T101" s="184">
        <f>S101*H101</f>
        <v>0</v>
      </c>
      <c r="U101" s="35"/>
      <c r="V101" s="35"/>
      <c r="W101" s="35"/>
      <c r="X101" s="35"/>
      <c r="Y101" s="35"/>
      <c r="Z101" s="35"/>
      <c r="AA101" s="35"/>
      <c r="AB101" s="35"/>
      <c r="AC101" s="35"/>
      <c r="AD101" s="35"/>
      <c r="AE101" s="35"/>
      <c r="AR101" s="185" t="s">
        <v>1034</v>
      </c>
      <c r="AT101" s="185" t="s">
        <v>144</v>
      </c>
      <c r="AU101" s="185" t="s">
        <v>82</v>
      </c>
      <c r="AY101" s="18" t="s">
        <v>142</v>
      </c>
      <c r="BE101" s="186">
        <f>IF(N101="základní",J101,0)</f>
        <v>0</v>
      </c>
      <c r="BF101" s="186">
        <f>IF(N101="snížená",J101,0)</f>
        <v>0</v>
      </c>
      <c r="BG101" s="186">
        <f>IF(N101="zákl. přenesená",J101,0)</f>
        <v>0</v>
      </c>
      <c r="BH101" s="186">
        <f>IF(N101="sníž. přenesená",J101,0)</f>
        <v>0</v>
      </c>
      <c r="BI101" s="186">
        <f>IF(N101="nulová",J101,0)</f>
        <v>0</v>
      </c>
      <c r="BJ101" s="18" t="s">
        <v>34</v>
      </c>
      <c r="BK101" s="186">
        <f>ROUND(I101*H101,2)</f>
        <v>0</v>
      </c>
      <c r="BL101" s="18" t="s">
        <v>1034</v>
      </c>
      <c r="BM101" s="185" t="s">
        <v>1054</v>
      </c>
    </row>
    <row r="102" spans="1:65" s="2" customFormat="1" ht="14.45" customHeight="1">
      <c r="A102" s="35"/>
      <c r="B102" s="36"/>
      <c r="C102" s="174" t="s">
        <v>185</v>
      </c>
      <c r="D102" s="174" t="s">
        <v>144</v>
      </c>
      <c r="E102" s="175" t="s">
        <v>1055</v>
      </c>
      <c r="F102" s="176" t="s">
        <v>1056</v>
      </c>
      <c r="G102" s="177" t="s">
        <v>1033</v>
      </c>
      <c r="H102" s="178">
        <v>1</v>
      </c>
      <c r="I102" s="179"/>
      <c r="J102" s="180">
        <f>ROUND(I102*H102,2)</f>
        <v>0</v>
      </c>
      <c r="K102" s="176" t="s">
        <v>148</v>
      </c>
      <c r="L102" s="40"/>
      <c r="M102" s="181" t="s">
        <v>19</v>
      </c>
      <c r="N102" s="182" t="s">
        <v>44</v>
      </c>
      <c r="O102" s="65"/>
      <c r="P102" s="183">
        <f>O102*H102</f>
        <v>0</v>
      </c>
      <c r="Q102" s="183">
        <v>0</v>
      </c>
      <c r="R102" s="183">
        <f>Q102*H102</f>
        <v>0</v>
      </c>
      <c r="S102" s="183">
        <v>0</v>
      </c>
      <c r="T102" s="184">
        <f>S102*H102</f>
        <v>0</v>
      </c>
      <c r="U102" s="35"/>
      <c r="V102" s="35"/>
      <c r="W102" s="35"/>
      <c r="X102" s="35"/>
      <c r="Y102" s="35"/>
      <c r="Z102" s="35"/>
      <c r="AA102" s="35"/>
      <c r="AB102" s="35"/>
      <c r="AC102" s="35"/>
      <c r="AD102" s="35"/>
      <c r="AE102" s="35"/>
      <c r="AR102" s="185" t="s">
        <v>1034</v>
      </c>
      <c r="AT102" s="185" t="s">
        <v>144</v>
      </c>
      <c r="AU102" s="185" t="s">
        <v>82</v>
      </c>
      <c r="AY102" s="18" t="s">
        <v>142</v>
      </c>
      <c r="BE102" s="186">
        <f>IF(N102="základní",J102,0)</f>
        <v>0</v>
      </c>
      <c r="BF102" s="186">
        <f>IF(N102="snížená",J102,0)</f>
        <v>0</v>
      </c>
      <c r="BG102" s="186">
        <f>IF(N102="zákl. přenesená",J102,0)</f>
        <v>0</v>
      </c>
      <c r="BH102" s="186">
        <f>IF(N102="sníž. přenesená",J102,0)</f>
        <v>0</v>
      </c>
      <c r="BI102" s="186">
        <f>IF(N102="nulová",J102,0)</f>
        <v>0</v>
      </c>
      <c r="BJ102" s="18" t="s">
        <v>34</v>
      </c>
      <c r="BK102" s="186">
        <f>ROUND(I102*H102,2)</f>
        <v>0</v>
      </c>
      <c r="BL102" s="18" t="s">
        <v>1034</v>
      </c>
      <c r="BM102" s="185" t="s">
        <v>1057</v>
      </c>
    </row>
    <row r="103" spans="2:63" s="12" customFormat="1" ht="22.9" customHeight="1">
      <c r="B103" s="158"/>
      <c r="C103" s="159"/>
      <c r="D103" s="160" t="s">
        <v>72</v>
      </c>
      <c r="E103" s="172" t="s">
        <v>1058</v>
      </c>
      <c r="F103" s="172" t="s">
        <v>1059</v>
      </c>
      <c r="G103" s="159"/>
      <c r="H103" s="159"/>
      <c r="I103" s="162"/>
      <c r="J103" s="173">
        <f>SUM(J104,J108,J112)</f>
        <v>0</v>
      </c>
      <c r="K103" s="159"/>
      <c r="L103" s="164"/>
      <c r="M103" s="165"/>
      <c r="N103" s="166"/>
      <c r="O103" s="166"/>
      <c r="P103" s="167">
        <f>SUM(P108:P115)</f>
        <v>0</v>
      </c>
      <c r="Q103" s="166"/>
      <c r="R103" s="167">
        <f>SUM(R108:R115)</f>
        <v>0</v>
      </c>
      <c r="S103" s="166"/>
      <c r="T103" s="168">
        <f>SUM(T108:T115)</f>
        <v>0</v>
      </c>
      <c r="AR103" s="169" t="s">
        <v>175</v>
      </c>
      <c r="AT103" s="170" t="s">
        <v>72</v>
      </c>
      <c r="AU103" s="170" t="s">
        <v>34</v>
      </c>
      <c r="AY103" s="169" t="s">
        <v>142</v>
      </c>
      <c r="BK103" s="171">
        <f>SUM(BK108:BK115)</f>
        <v>0</v>
      </c>
    </row>
    <row r="104" spans="2:63" s="12" customFormat="1" ht="22.9" customHeight="1">
      <c r="B104" s="158"/>
      <c r="C104" s="174" t="s">
        <v>192</v>
      </c>
      <c r="D104" s="174" t="s">
        <v>144</v>
      </c>
      <c r="E104" s="175" t="s">
        <v>1060</v>
      </c>
      <c r="F104" s="176" t="s">
        <v>1061</v>
      </c>
      <c r="G104" s="177" t="s">
        <v>1033</v>
      </c>
      <c r="H104" s="178">
        <v>1</v>
      </c>
      <c r="I104" s="179"/>
      <c r="J104" s="180">
        <f>ROUND(I104*H104,2)</f>
        <v>0</v>
      </c>
      <c r="K104" s="176" t="s">
        <v>148</v>
      </c>
      <c r="L104" s="164"/>
      <c r="M104" s="165"/>
      <c r="N104" s="384"/>
      <c r="O104" s="384"/>
      <c r="P104" s="385"/>
      <c r="Q104" s="384"/>
      <c r="R104" s="385"/>
      <c r="S104" s="384"/>
      <c r="T104" s="168"/>
      <c r="AR104" s="169"/>
      <c r="AT104" s="170"/>
      <c r="AU104" s="170"/>
      <c r="AY104" s="169"/>
      <c r="BK104" s="171"/>
    </row>
    <row r="105" spans="2:63" s="12" customFormat="1" ht="22.9" customHeight="1">
      <c r="B105" s="158"/>
      <c r="C105" s="193"/>
      <c r="D105" s="187" t="s">
        <v>158</v>
      </c>
      <c r="E105" s="194" t="s">
        <v>19</v>
      </c>
      <c r="F105" s="195" t="s">
        <v>1252</v>
      </c>
      <c r="G105" s="193"/>
      <c r="H105" s="194" t="s">
        <v>19</v>
      </c>
      <c r="I105" s="196"/>
      <c r="J105" s="193"/>
      <c r="K105" s="193"/>
      <c r="L105" s="164"/>
      <c r="M105" s="165"/>
      <c r="N105" s="384"/>
      <c r="O105" s="384"/>
      <c r="P105" s="385"/>
      <c r="Q105" s="384"/>
      <c r="R105" s="385"/>
      <c r="S105" s="384"/>
      <c r="T105" s="168"/>
      <c r="AR105" s="169"/>
      <c r="AT105" s="170"/>
      <c r="AU105" s="170"/>
      <c r="AY105" s="169"/>
      <c r="BK105" s="171"/>
    </row>
    <row r="106" spans="2:63" s="12" customFormat="1" ht="22.9" customHeight="1">
      <c r="B106" s="158"/>
      <c r="C106" s="203"/>
      <c r="D106" s="187" t="s">
        <v>158</v>
      </c>
      <c r="E106" s="204" t="s">
        <v>19</v>
      </c>
      <c r="F106" s="205" t="s">
        <v>34</v>
      </c>
      <c r="G106" s="203"/>
      <c r="H106" s="206">
        <v>1</v>
      </c>
      <c r="I106" s="207"/>
      <c r="J106" s="203"/>
      <c r="K106" s="203"/>
      <c r="L106" s="164"/>
      <c r="M106" s="165"/>
      <c r="N106" s="384"/>
      <c r="O106" s="384"/>
      <c r="P106" s="385"/>
      <c r="Q106" s="384"/>
      <c r="R106" s="385"/>
      <c r="S106" s="384"/>
      <c r="T106" s="168"/>
      <c r="AR106" s="169"/>
      <c r="AT106" s="170"/>
      <c r="AU106" s="170"/>
      <c r="AY106" s="169"/>
      <c r="BK106" s="171"/>
    </row>
    <row r="107" spans="2:63" s="12" customFormat="1" ht="22.9" customHeight="1">
      <c r="B107" s="158"/>
      <c r="C107" s="214"/>
      <c r="D107" s="187" t="s">
        <v>158</v>
      </c>
      <c r="E107" s="215" t="s">
        <v>19</v>
      </c>
      <c r="F107" s="216" t="s">
        <v>161</v>
      </c>
      <c r="G107" s="214"/>
      <c r="H107" s="217">
        <v>1</v>
      </c>
      <c r="I107" s="218"/>
      <c r="J107" s="214"/>
      <c r="K107" s="214"/>
      <c r="L107" s="164"/>
      <c r="M107" s="165"/>
      <c r="N107" s="384"/>
      <c r="O107" s="384"/>
      <c r="P107" s="385"/>
      <c r="Q107" s="384"/>
      <c r="R107" s="385"/>
      <c r="S107" s="384"/>
      <c r="T107" s="168"/>
      <c r="AR107" s="169"/>
      <c r="AT107" s="170"/>
      <c r="AU107" s="170"/>
      <c r="AY107" s="169"/>
      <c r="BK107" s="171"/>
    </row>
    <row r="108" spans="1:65" s="2" customFormat="1" ht="14.45" customHeight="1">
      <c r="A108" s="35"/>
      <c r="B108" s="36"/>
      <c r="C108" s="174">
        <v>9</v>
      </c>
      <c r="D108" s="174" t="s">
        <v>144</v>
      </c>
      <c r="E108" s="175" t="s">
        <v>1060</v>
      </c>
      <c r="F108" s="176" t="s">
        <v>1061</v>
      </c>
      <c r="G108" s="177" t="s">
        <v>1033</v>
      </c>
      <c r="H108" s="178">
        <v>1</v>
      </c>
      <c r="I108" s="179"/>
      <c r="J108" s="180">
        <f>ROUND(I108*H108,2)</f>
        <v>0</v>
      </c>
      <c r="K108" s="176" t="s">
        <v>148</v>
      </c>
      <c r="L108" s="40"/>
      <c r="M108" s="181" t="s">
        <v>19</v>
      </c>
      <c r="N108" s="182" t="s">
        <v>44</v>
      </c>
      <c r="O108" s="65"/>
      <c r="P108" s="183">
        <f>O108*H108</f>
        <v>0</v>
      </c>
      <c r="Q108" s="183">
        <v>0</v>
      </c>
      <c r="R108" s="183">
        <f>Q108*H108</f>
        <v>0</v>
      </c>
      <c r="S108" s="183">
        <v>0</v>
      </c>
      <c r="T108" s="184">
        <f>S108*H108</f>
        <v>0</v>
      </c>
      <c r="U108" s="35"/>
      <c r="V108" s="35"/>
      <c r="W108" s="35"/>
      <c r="X108" s="35"/>
      <c r="Y108" s="35"/>
      <c r="Z108" s="35"/>
      <c r="AA108" s="35"/>
      <c r="AB108" s="35"/>
      <c r="AC108" s="35"/>
      <c r="AD108" s="35"/>
      <c r="AE108" s="35"/>
      <c r="AR108" s="185" t="s">
        <v>1034</v>
      </c>
      <c r="AT108" s="185" t="s">
        <v>144</v>
      </c>
      <c r="AU108" s="185" t="s">
        <v>82</v>
      </c>
      <c r="AY108" s="18" t="s">
        <v>142</v>
      </c>
      <c r="BE108" s="186">
        <f>IF(N108="základní",J108,0)</f>
        <v>0</v>
      </c>
      <c r="BF108" s="186">
        <f>IF(N108="snížená",J108,0)</f>
        <v>0</v>
      </c>
      <c r="BG108" s="186">
        <f>IF(N108="zákl. přenesená",J108,0)</f>
        <v>0</v>
      </c>
      <c r="BH108" s="186">
        <f>IF(N108="sníž. přenesená",J108,0)</f>
        <v>0</v>
      </c>
      <c r="BI108" s="186">
        <f>IF(N108="nulová",J108,0)</f>
        <v>0</v>
      </c>
      <c r="BJ108" s="18" t="s">
        <v>34</v>
      </c>
      <c r="BK108" s="186">
        <f>ROUND(I108*H108,2)</f>
        <v>0</v>
      </c>
      <c r="BL108" s="18" t="s">
        <v>1034</v>
      </c>
      <c r="BM108" s="185" t="s">
        <v>1062</v>
      </c>
    </row>
    <row r="109" spans="2:51" s="13" customFormat="1" ht="11.25">
      <c r="B109" s="192"/>
      <c r="C109" s="193"/>
      <c r="D109" s="187" t="s">
        <v>158</v>
      </c>
      <c r="E109" s="194" t="s">
        <v>19</v>
      </c>
      <c r="F109" s="195" t="s">
        <v>1251</v>
      </c>
      <c r="G109" s="193"/>
      <c r="H109" s="194" t="s">
        <v>19</v>
      </c>
      <c r="I109" s="196"/>
      <c r="J109" s="193"/>
      <c r="K109" s="193"/>
      <c r="L109" s="197"/>
      <c r="M109" s="198"/>
      <c r="N109" s="199"/>
      <c r="O109" s="199"/>
      <c r="P109" s="199"/>
      <c r="Q109" s="199"/>
      <c r="R109" s="199"/>
      <c r="S109" s="199"/>
      <c r="T109" s="200"/>
      <c r="AT109" s="201" t="s">
        <v>158</v>
      </c>
      <c r="AU109" s="201" t="s">
        <v>82</v>
      </c>
      <c r="AV109" s="13" t="s">
        <v>34</v>
      </c>
      <c r="AW109" s="13" t="s">
        <v>33</v>
      </c>
      <c r="AX109" s="13" t="s">
        <v>73</v>
      </c>
      <c r="AY109" s="201" t="s">
        <v>142</v>
      </c>
    </row>
    <row r="110" spans="2:51" s="14" customFormat="1" ht="11.25">
      <c r="B110" s="202"/>
      <c r="C110" s="203"/>
      <c r="D110" s="187" t="s">
        <v>158</v>
      </c>
      <c r="E110" s="204" t="s">
        <v>19</v>
      </c>
      <c r="F110" s="205" t="s">
        <v>34</v>
      </c>
      <c r="G110" s="203"/>
      <c r="H110" s="206">
        <v>1</v>
      </c>
      <c r="I110" s="207"/>
      <c r="J110" s="203"/>
      <c r="K110" s="203"/>
      <c r="L110" s="208"/>
      <c r="M110" s="209"/>
      <c r="N110" s="210"/>
      <c r="O110" s="210"/>
      <c r="P110" s="210"/>
      <c r="Q110" s="210"/>
      <c r="R110" s="210"/>
      <c r="S110" s="210"/>
      <c r="T110" s="211"/>
      <c r="AT110" s="212" t="s">
        <v>158</v>
      </c>
      <c r="AU110" s="212" t="s">
        <v>82</v>
      </c>
      <c r="AV110" s="14" t="s">
        <v>82</v>
      </c>
      <c r="AW110" s="14" t="s">
        <v>33</v>
      </c>
      <c r="AX110" s="14" t="s">
        <v>73</v>
      </c>
      <c r="AY110" s="212" t="s">
        <v>142</v>
      </c>
    </row>
    <row r="111" spans="2:51" s="15" customFormat="1" ht="11.25">
      <c r="B111" s="213"/>
      <c r="C111" s="214"/>
      <c r="D111" s="187" t="s">
        <v>158</v>
      </c>
      <c r="E111" s="215" t="s">
        <v>19</v>
      </c>
      <c r="F111" s="216" t="s">
        <v>161</v>
      </c>
      <c r="G111" s="214"/>
      <c r="H111" s="217">
        <v>1</v>
      </c>
      <c r="I111" s="218"/>
      <c r="J111" s="214"/>
      <c r="K111" s="214"/>
      <c r="L111" s="219"/>
      <c r="M111" s="220"/>
      <c r="N111" s="221"/>
      <c r="O111" s="221"/>
      <c r="P111" s="221"/>
      <c r="Q111" s="221"/>
      <c r="R111" s="221"/>
      <c r="S111" s="221"/>
      <c r="T111" s="222"/>
      <c r="AT111" s="223" t="s">
        <v>158</v>
      </c>
      <c r="AU111" s="223" t="s">
        <v>82</v>
      </c>
      <c r="AV111" s="15" t="s">
        <v>149</v>
      </c>
      <c r="AW111" s="15" t="s">
        <v>33</v>
      </c>
      <c r="AX111" s="15" t="s">
        <v>34</v>
      </c>
      <c r="AY111" s="223" t="s">
        <v>142</v>
      </c>
    </row>
    <row r="112" spans="1:65" s="2" customFormat="1" ht="14.45" customHeight="1">
      <c r="A112" s="35"/>
      <c r="B112" s="36"/>
      <c r="C112" s="174">
        <v>10</v>
      </c>
      <c r="D112" s="174" t="s">
        <v>144</v>
      </c>
      <c r="E112" s="175" t="s">
        <v>1063</v>
      </c>
      <c r="F112" s="176" t="s">
        <v>1064</v>
      </c>
      <c r="G112" s="177" t="s">
        <v>1033</v>
      </c>
      <c r="H112" s="178">
        <v>1</v>
      </c>
      <c r="I112" s="179"/>
      <c r="J112" s="180">
        <f>ROUND(I112*H112,2)</f>
        <v>0</v>
      </c>
      <c r="K112" s="176" t="s">
        <v>148</v>
      </c>
      <c r="L112" s="40"/>
      <c r="M112" s="181" t="s">
        <v>19</v>
      </c>
      <c r="N112" s="182" t="s">
        <v>44</v>
      </c>
      <c r="O112" s="65"/>
      <c r="P112" s="183">
        <f>O112*H112</f>
        <v>0</v>
      </c>
      <c r="Q112" s="183">
        <v>0</v>
      </c>
      <c r="R112" s="183">
        <f>Q112*H112</f>
        <v>0</v>
      </c>
      <c r="S112" s="183">
        <v>0</v>
      </c>
      <c r="T112" s="184">
        <f>S112*H112</f>
        <v>0</v>
      </c>
      <c r="U112" s="35"/>
      <c r="V112" s="35"/>
      <c r="W112" s="35"/>
      <c r="X112" s="35"/>
      <c r="Y112" s="35"/>
      <c r="Z112" s="35"/>
      <c r="AA112" s="35"/>
      <c r="AB112" s="35"/>
      <c r="AC112" s="35"/>
      <c r="AD112" s="35"/>
      <c r="AE112" s="35"/>
      <c r="AR112" s="185" t="s">
        <v>1034</v>
      </c>
      <c r="AT112" s="185" t="s">
        <v>144</v>
      </c>
      <c r="AU112" s="185" t="s">
        <v>82</v>
      </c>
      <c r="AY112" s="18" t="s">
        <v>142</v>
      </c>
      <c r="BE112" s="186">
        <f>IF(N112="základní",J112,0)</f>
        <v>0</v>
      </c>
      <c r="BF112" s="186">
        <f>IF(N112="snížená",J112,0)</f>
        <v>0</v>
      </c>
      <c r="BG112" s="186">
        <f>IF(N112="zákl. přenesená",J112,0)</f>
        <v>0</v>
      </c>
      <c r="BH112" s="186">
        <f>IF(N112="sníž. přenesená",J112,0)</f>
        <v>0</v>
      </c>
      <c r="BI112" s="186">
        <f>IF(N112="nulová",J112,0)</f>
        <v>0</v>
      </c>
      <c r="BJ112" s="18" t="s">
        <v>34</v>
      </c>
      <c r="BK112" s="186">
        <f>ROUND(I112*H112,2)</f>
        <v>0</v>
      </c>
      <c r="BL112" s="18" t="s">
        <v>1034</v>
      </c>
      <c r="BM112" s="185" t="s">
        <v>1065</v>
      </c>
    </row>
    <row r="113" spans="2:51" s="13" customFormat="1" ht="22.5">
      <c r="B113" s="192"/>
      <c r="C113" s="193"/>
      <c r="D113" s="187" t="s">
        <v>158</v>
      </c>
      <c r="E113" s="194" t="s">
        <v>19</v>
      </c>
      <c r="F113" s="195" t="s">
        <v>1066</v>
      </c>
      <c r="G113" s="193"/>
      <c r="H113" s="194" t="s">
        <v>19</v>
      </c>
      <c r="I113" s="196"/>
      <c r="J113" s="193"/>
      <c r="K113" s="193"/>
      <c r="L113" s="197"/>
      <c r="M113" s="198"/>
      <c r="N113" s="199"/>
      <c r="O113" s="199"/>
      <c r="P113" s="199"/>
      <c r="Q113" s="199"/>
      <c r="R113" s="199"/>
      <c r="S113" s="199"/>
      <c r="T113" s="200"/>
      <c r="AT113" s="201" t="s">
        <v>158</v>
      </c>
      <c r="AU113" s="201" t="s">
        <v>82</v>
      </c>
      <c r="AV113" s="13" t="s">
        <v>34</v>
      </c>
      <c r="AW113" s="13" t="s">
        <v>33</v>
      </c>
      <c r="AX113" s="13" t="s">
        <v>73</v>
      </c>
      <c r="AY113" s="201" t="s">
        <v>142</v>
      </c>
    </row>
    <row r="114" spans="2:51" s="14" customFormat="1" ht="11.25">
      <c r="B114" s="202"/>
      <c r="C114" s="203"/>
      <c r="D114" s="187" t="s">
        <v>158</v>
      </c>
      <c r="E114" s="204" t="s">
        <v>19</v>
      </c>
      <c r="F114" s="205" t="s">
        <v>34</v>
      </c>
      <c r="G114" s="203"/>
      <c r="H114" s="206">
        <v>1</v>
      </c>
      <c r="I114" s="207"/>
      <c r="J114" s="203"/>
      <c r="K114" s="203"/>
      <c r="L114" s="208"/>
      <c r="M114" s="209"/>
      <c r="N114" s="210"/>
      <c r="O114" s="210"/>
      <c r="P114" s="210"/>
      <c r="Q114" s="210"/>
      <c r="R114" s="210"/>
      <c r="S114" s="210"/>
      <c r="T114" s="211"/>
      <c r="AT114" s="212" t="s">
        <v>158</v>
      </c>
      <c r="AU114" s="212" t="s">
        <v>82</v>
      </c>
      <c r="AV114" s="14" t="s">
        <v>82</v>
      </c>
      <c r="AW114" s="14" t="s">
        <v>33</v>
      </c>
      <c r="AX114" s="14" t="s">
        <v>73</v>
      </c>
      <c r="AY114" s="212" t="s">
        <v>142</v>
      </c>
    </row>
    <row r="115" spans="2:51" s="15" customFormat="1" ht="11.25">
      <c r="B115" s="213"/>
      <c r="C115" s="214"/>
      <c r="D115" s="187" t="s">
        <v>158</v>
      </c>
      <c r="E115" s="215" t="s">
        <v>19</v>
      </c>
      <c r="F115" s="216" t="s">
        <v>161</v>
      </c>
      <c r="G115" s="214"/>
      <c r="H115" s="217">
        <v>1</v>
      </c>
      <c r="I115" s="218"/>
      <c r="J115" s="214"/>
      <c r="K115" s="214"/>
      <c r="L115" s="219"/>
      <c r="M115" s="242"/>
      <c r="N115" s="243"/>
      <c r="O115" s="243"/>
      <c r="P115" s="243"/>
      <c r="Q115" s="243"/>
      <c r="R115" s="243"/>
      <c r="S115" s="243"/>
      <c r="T115" s="244"/>
      <c r="AT115" s="223" t="s">
        <v>158</v>
      </c>
      <c r="AU115" s="223" t="s">
        <v>82</v>
      </c>
      <c r="AV115" s="15" t="s">
        <v>149</v>
      </c>
      <c r="AW115" s="15" t="s">
        <v>33</v>
      </c>
      <c r="AX115" s="15" t="s">
        <v>34</v>
      </c>
      <c r="AY115" s="223" t="s">
        <v>142</v>
      </c>
    </row>
    <row r="116" spans="1:31" s="2" customFormat="1" ht="6.95" customHeight="1">
      <c r="A116" s="35"/>
      <c r="B116" s="48"/>
      <c r="C116" s="49"/>
      <c r="D116" s="49"/>
      <c r="E116" s="49"/>
      <c r="F116" s="49"/>
      <c r="G116" s="49"/>
      <c r="H116" s="49"/>
      <c r="I116" s="49"/>
      <c r="J116" s="49"/>
      <c r="K116" s="49"/>
      <c r="L116" s="40"/>
      <c r="M116" s="35"/>
      <c r="O116" s="35"/>
      <c r="P116" s="35"/>
      <c r="Q116" s="35"/>
      <c r="R116" s="35"/>
      <c r="S116" s="35"/>
      <c r="T116" s="35"/>
      <c r="U116" s="35"/>
      <c r="V116" s="35"/>
      <c r="W116" s="35"/>
      <c r="X116" s="35"/>
      <c r="Y116" s="35"/>
      <c r="Z116" s="35"/>
      <c r="AA116" s="35"/>
      <c r="AB116" s="35"/>
      <c r="AC116" s="35"/>
      <c r="AD116" s="35"/>
      <c r="AE116" s="35"/>
    </row>
  </sheetData>
  <sheetProtection password="C7F1" sheet="1" objects="1" scenarios="1" formatColumns="0" formatRows="0" autoFilter="0"/>
  <autoFilter ref="C82:K115"/>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45" customWidth="1"/>
    <col min="2" max="2" width="1.7109375" style="245" customWidth="1"/>
    <col min="3" max="4" width="5.00390625" style="245" customWidth="1"/>
    <col min="5" max="5" width="11.7109375" style="245" customWidth="1"/>
    <col min="6" max="6" width="9.140625" style="245" customWidth="1"/>
    <col min="7" max="7" width="5.00390625" style="245" customWidth="1"/>
    <col min="8" max="8" width="77.8515625" style="245" customWidth="1"/>
    <col min="9" max="10" width="20.00390625" style="245" customWidth="1"/>
    <col min="11" max="11" width="1.7109375" style="245" customWidth="1"/>
  </cols>
  <sheetData>
    <row r="1" s="1" customFormat="1" ht="37.5" customHeight="1"/>
    <row r="2" spans="2:11" s="1" customFormat="1" ht="7.5" customHeight="1">
      <c r="B2" s="246"/>
      <c r="C2" s="247"/>
      <c r="D2" s="247"/>
      <c r="E2" s="247"/>
      <c r="F2" s="247"/>
      <c r="G2" s="247"/>
      <c r="H2" s="247"/>
      <c r="I2" s="247"/>
      <c r="J2" s="247"/>
      <c r="K2" s="248"/>
    </row>
    <row r="3" spans="2:11" s="16" customFormat="1" ht="45" customHeight="1">
      <c r="B3" s="249"/>
      <c r="C3" s="377" t="s">
        <v>1067</v>
      </c>
      <c r="D3" s="377"/>
      <c r="E3" s="377"/>
      <c r="F3" s="377"/>
      <c r="G3" s="377"/>
      <c r="H3" s="377"/>
      <c r="I3" s="377"/>
      <c r="J3" s="377"/>
      <c r="K3" s="250"/>
    </row>
    <row r="4" spans="2:11" s="1" customFormat="1" ht="25.5" customHeight="1">
      <c r="B4" s="251"/>
      <c r="C4" s="382" t="s">
        <v>1068</v>
      </c>
      <c r="D4" s="382"/>
      <c r="E4" s="382"/>
      <c r="F4" s="382"/>
      <c r="G4" s="382"/>
      <c r="H4" s="382"/>
      <c r="I4" s="382"/>
      <c r="J4" s="382"/>
      <c r="K4" s="252"/>
    </row>
    <row r="5" spans="2:11" s="1" customFormat="1" ht="5.25" customHeight="1">
      <c r="B5" s="251"/>
      <c r="C5" s="253"/>
      <c r="D5" s="253"/>
      <c r="E5" s="253"/>
      <c r="F5" s="253"/>
      <c r="G5" s="253"/>
      <c r="H5" s="253"/>
      <c r="I5" s="253"/>
      <c r="J5" s="253"/>
      <c r="K5" s="252"/>
    </row>
    <row r="6" spans="2:11" s="1" customFormat="1" ht="15" customHeight="1">
      <c r="B6" s="251"/>
      <c r="C6" s="381" t="s">
        <v>1069</v>
      </c>
      <c r="D6" s="381"/>
      <c r="E6" s="381"/>
      <c r="F6" s="381"/>
      <c r="G6" s="381"/>
      <c r="H6" s="381"/>
      <c r="I6" s="381"/>
      <c r="J6" s="381"/>
      <c r="K6" s="252"/>
    </row>
    <row r="7" spans="2:11" s="1" customFormat="1" ht="15" customHeight="1">
      <c r="B7" s="255"/>
      <c r="C7" s="381" t="s">
        <v>1070</v>
      </c>
      <c r="D7" s="381"/>
      <c r="E7" s="381"/>
      <c r="F7" s="381"/>
      <c r="G7" s="381"/>
      <c r="H7" s="381"/>
      <c r="I7" s="381"/>
      <c r="J7" s="381"/>
      <c r="K7" s="252"/>
    </row>
    <row r="8" spans="2:11" s="1" customFormat="1" ht="12.75" customHeight="1">
      <c r="B8" s="255"/>
      <c r="C8" s="254"/>
      <c r="D8" s="254"/>
      <c r="E8" s="254"/>
      <c r="F8" s="254"/>
      <c r="G8" s="254"/>
      <c r="H8" s="254"/>
      <c r="I8" s="254"/>
      <c r="J8" s="254"/>
      <c r="K8" s="252"/>
    </row>
    <row r="9" spans="2:11" s="1" customFormat="1" ht="15" customHeight="1">
      <c r="B9" s="255"/>
      <c r="C9" s="381" t="s">
        <v>1071</v>
      </c>
      <c r="D9" s="381"/>
      <c r="E9" s="381"/>
      <c r="F9" s="381"/>
      <c r="G9" s="381"/>
      <c r="H9" s="381"/>
      <c r="I9" s="381"/>
      <c r="J9" s="381"/>
      <c r="K9" s="252"/>
    </row>
    <row r="10" spans="2:11" s="1" customFormat="1" ht="15" customHeight="1">
      <c r="B10" s="255"/>
      <c r="C10" s="254"/>
      <c r="D10" s="381" t="s">
        <v>1072</v>
      </c>
      <c r="E10" s="381"/>
      <c r="F10" s="381"/>
      <c r="G10" s="381"/>
      <c r="H10" s="381"/>
      <c r="I10" s="381"/>
      <c r="J10" s="381"/>
      <c r="K10" s="252"/>
    </row>
    <row r="11" spans="2:11" s="1" customFormat="1" ht="15" customHeight="1">
      <c r="B11" s="255"/>
      <c r="C11" s="256"/>
      <c r="D11" s="381" t="s">
        <v>1073</v>
      </c>
      <c r="E11" s="381"/>
      <c r="F11" s="381"/>
      <c r="G11" s="381"/>
      <c r="H11" s="381"/>
      <c r="I11" s="381"/>
      <c r="J11" s="381"/>
      <c r="K11" s="252"/>
    </row>
    <row r="12" spans="2:11" s="1" customFormat="1" ht="15" customHeight="1">
      <c r="B12" s="255"/>
      <c r="C12" s="256"/>
      <c r="D12" s="254"/>
      <c r="E12" s="254"/>
      <c r="F12" s="254"/>
      <c r="G12" s="254"/>
      <c r="H12" s="254"/>
      <c r="I12" s="254"/>
      <c r="J12" s="254"/>
      <c r="K12" s="252"/>
    </row>
    <row r="13" spans="2:11" s="1" customFormat="1" ht="15" customHeight="1">
      <c r="B13" s="255"/>
      <c r="C13" s="256"/>
      <c r="D13" s="257" t="s">
        <v>1074</v>
      </c>
      <c r="E13" s="254"/>
      <c r="F13" s="254"/>
      <c r="G13" s="254"/>
      <c r="H13" s="254"/>
      <c r="I13" s="254"/>
      <c r="J13" s="254"/>
      <c r="K13" s="252"/>
    </row>
    <row r="14" spans="2:11" s="1" customFormat="1" ht="12.75" customHeight="1">
      <c r="B14" s="255"/>
      <c r="C14" s="256"/>
      <c r="D14" s="256"/>
      <c r="E14" s="256"/>
      <c r="F14" s="256"/>
      <c r="G14" s="256"/>
      <c r="H14" s="256"/>
      <c r="I14" s="256"/>
      <c r="J14" s="256"/>
      <c r="K14" s="252"/>
    </row>
    <row r="15" spans="2:11" s="1" customFormat="1" ht="15" customHeight="1">
      <c r="B15" s="255"/>
      <c r="C15" s="256"/>
      <c r="D15" s="381" t="s">
        <v>1075</v>
      </c>
      <c r="E15" s="381"/>
      <c r="F15" s="381"/>
      <c r="G15" s="381"/>
      <c r="H15" s="381"/>
      <c r="I15" s="381"/>
      <c r="J15" s="381"/>
      <c r="K15" s="252"/>
    </row>
    <row r="16" spans="2:11" s="1" customFormat="1" ht="15" customHeight="1">
      <c r="B16" s="255"/>
      <c r="C16" s="256"/>
      <c r="D16" s="381" t="s">
        <v>1076</v>
      </c>
      <c r="E16" s="381"/>
      <c r="F16" s="381"/>
      <c r="G16" s="381"/>
      <c r="H16" s="381"/>
      <c r="I16" s="381"/>
      <c r="J16" s="381"/>
      <c r="K16" s="252"/>
    </row>
    <row r="17" spans="2:11" s="1" customFormat="1" ht="15" customHeight="1">
      <c r="B17" s="255"/>
      <c r="C17" s="256"/>
      <c r="D17" s="381" t="s">
        <v>1077</v>
      </c>
      <c r="E17" s="381"/>
      <c r="F17" s="381"/>
      <c r="G17" s="381"/>
      <c r="H17" s="381"/>
      <c r="I17" s="381"/>
      <c r="J17" s="381"/>
      <c r="K17" s="252"/>
    </row>
    <row r="18" spans="2:11" s="1" customFormat="1" ht="15" customHeight="1">
      <c r="B18" s="255"/>
      <c r="C18" s="256"/>
      <c r="D18" s="256"/>
      <c r="E18" s="258" t="s">
        <v>80</v>
      </c>
      <c r="F18" s="381" t="s">
        <v>1078</v>
      </c>
      <c r="G18" s="381"/>
      <c r="H18" s="381"/>
      <c r="I18" s="381"/>
      <c r="J18" s="381"/>
      <c r="K18" s="252"/>
    </row>
    <row r="19" spans="2:11" s="1" customFormat="1" ht="15" customHeight="1">
      <c r="B19" s="255"/>
      <c r="C19" s="256"/>
      <c r="D19" s="256"/>
      <c r="E19" s="258" t="s">
        <v>1079</v>
      </c>
      <c r="F19" s="381" t="s">
        <v>1080</v>
      </c>
      <c r="G19" s="381"/>
      <c r="H19" s="381"/>
      <c r="I19" s="381"/>
      <c r="J19" s="381"/>
      <c r="K19" s="252"/>
    </row>
    <row r="20" spans="2:11" s="1" customFormat="1" ht="15" customHeight="1">
      <c r="B20" s="255"/>
      <c r="C20" s="256"/>
      <c r="D20" s="256"/>
      <c r="E20" s="258" t="s">
        <v>1081</v>
      </c>
      <c r="F20" s="381" t="s">
        <v>1082</v>
      </c>
      <c r="G20" s="381"/>
      <c r="H20" s="381"/>
      <c r="I20" s="381"/>
      <c r="J20" s="381"/>
      <c r="K20" s="252"/>
    </row>
    <row r="21" spans="2:11" s="1" customFormat="1" ht="15" customHeight="1">
      <c r="B21" s="255"/>
      <c r="C21" s="256"/>
      <c r="D21" s="256"/>
      <c r="E21" s="258" t="s">
        <v>110</v>
      </c>
      <c r="F21" s="381" t="s">
        <v>111</v>
      </c>
      <c r="G21" s="381"/>
      <c r="H21" s="381"/>
      <c r="I21" s="381"/>
      <c r="J21" s="381"/>
      <c r="K21" s="252"/>
    </row>
    <row r="22" spans="2:11" s="1" customFormat="1" ht="15" customHeight="1">
      <c r="B22" s="255"/>
      <c r="C22" s="256"/>
      <c r="D22" s="256"/>
      <c r="E22" s="258" t="s">
        <v>1083</v>
      </c>
      <c r="F22" s="381" t="s">
        <v>1084</v>
      </c>
      <c r="G22" s="381"/>
      <c r="H22" s="381"/>
      <c r="I22" s="381"/>
      <c r="J22" s="381"/>
      <c r="K22" s="252"/>
    </row>
    <row r="23" spans="2:11" s="1" customFormat="1" ht="15" customHeight="1">
      <c r="B23" s="255"/>
      <c r="C23" s="256"/>
      <c r="D23" s="256"/>
      <c r="E23" s="258" t="s">
        <v>1085</v>
      </c>
      <c r="F23" s="381" t="s">
        <v>1086</v>
      </c>
      <c r="G23" s="381"/>
      <c r="H23" s="381"/>
      <c r="I23" s="381"/>
      <c r="J23" s="381"/>
      <c r="K23" s="252"/>
    </row>
    <row r="24" spans="2:11" s="1" customFormat="1" ht="12.75" customHeight="1">
      <c r="B24" s="255"/>
      <c r="C24" s="256"/>
      <c r="D24" s="256"/>
      <c r="E24" s="256"/>
      <c r="F24" s="256"/>
      <c r="G24" s="256"/>
      <c r="H24" s="256"/>
      <c r="I24" s="256"/>
      <c r="J24" s="256"/>
      <c r="K24" s="252"/>
    </row>
    <row r="25" spans="2:11" s="1" customFormat="1" ht="15" customHeight="1">
      <c r="B25" s="255"/>
      <c r="C25" s="381" t="s">
        <v>1087</v>
      </c>
      <c r="D25" s="381"/>
      <c r="E25" s="381"/>
      <c r="F25" s="381"/>
      <c r="G25" s="381"/>
      <c r="H25" s="381"/>
      <c r="I25" s="381"/>
      <c r="J25" s="381"/>
      <c r="K25" s="252"/>
    </row>
    <row r="26" spans="2:11" s="1" customFormat="1" ht="15" customHeight="1">
      <c r="B26" s="255"/>
      <c r="C26" s="381" t="s">
        <v>1088</v>
      </c>
      <c r="D26" s="381"/>
      <c r="E26" s="381"/>
      <c r="F26" s="381"/>
      <c r="G26" s="381"/>
      <c r="H26" s="381"/>
      <c r="I26" s="381"/>
      <c r="J26" s="381"/>
      <c r="K26" s="252"/>
    </row>
    <row r="27" spans="2:11" s="1" customFormat="1" ht="15" customHeight="1">
      <c r="B27" s="255"/>
      <c r="C27" s="254"/>
      <c r="D27" s="381" t="s">
        <v>1089</v>
      </c>
      <c r="E27" s="381"/>
      <c r="F27" s="381"/>
      <c r="G27" s="381"/>
      <c r="H27" s="381"/>
      <c r="I27" s="381"/>
      <c r="J27" s="381"/>
      <c r="K27" s="252"/>
    </row>
    <row r="28" spans="2:11" s="1" customFormat="1" ht="15" customHeight="1">
      <c r="B28" s="255"/>
      <c r="C28" s="256"/>
      <c r="D28" s="381" t="s">
        <v>1090</v>
      </c>
      <c r="E28" s="381"/>
      <c r="F28" s="381"/>
      <c r="G28" s="381"/>
      <c r="H28" s="381"/>
      <c r="I28" s="381"/>
      <c r="J28" s="381"/>
      <c r="K28" s="252"/>
    </row>
    <row r="29" spans="2:11" s="1" customFormat="1" ht="12.75" customHeight="1">
      <c r="B29" s="255"/>
      <c r="C29" s="256"/>
      <c r="D29" s="256"/>
      <c r="E29" s="256"/>
      <c r="F29" s="256"/>
      <c r="G29" s="256"/>
      <c r="H29" s="256"/>
      <c r="I29" s="256"/>
      <c r="J29" s="256"/>
      <c r="K29" s="252"/>
    </row>
    <row r="30" spans="2:11" s="1" customFormat="1" ht="15" customHeight="1">
      <c r="B30" s="255"/>
      <c r="C30" s="256"/>
      <c r="D30" s="381" t="s">
        <v>1091</v>
      </c>
      <c r="E30" s="381"/>
      <c r="F30" s="381"/>
      <c r="G30" s="381"/>
      <c r="H30" s="381"/>
      <c r="I30" s="381"/>
      <c r="J30" s="381"/>
      <c r="K30" s="252"/>
    </row>
    <row r="31" spans="2:11" s="1" customFormat="1" ht="15" customHeight="1">
      <c r="B31" s="255"/>
      <c r="C31" s="256"/>
      <c r="D31" s="381" t="s">
        <v>1092</v>
      </c>
      <c r="E31" s="381"/>
      <c r="F31" s="381"/>
      <c r="G31" s="381"/>
      <c r="H31" s="381"/>
      <c r="I31" s="381"/>
      <c r="J31" s="381"/>
      <c r="K31" s="252"/>
    </row>
    <row r="32" spans="2:11" s="1" customFormat="1" ht="12.75" customHeight="1">
      <c r="B32" s="255"/>
      <c r="C32" s="256"/>
      <c r="D32" s="256"/>
      <c r="E32" s="256"/>
      <c r="F32" s="256"/>
      <c r="G32" s="256"/>
      <c r="H32" s="256"/>
      <c r="I32" s="256"/>
      <c r="J32" s="256"/>
      <c r="K32" s="252"/>
    </row>
    <row r="33" spans="2:11" s="1" customFormat="1" ht="15" customHeight="1">
      <c r="B33" s="255"/>
      <c r="C33" s="256"/>
      <c r="D33" s="381" t="s">
        <v>1093</v>
      </c>
      <c r="E33" s="381"/>
      <c r="F33" s="381"/>
      <c r="G33" s="381"/>
      <c r="H33" s="381"/>
      <c r="I33" s="381"/>
      <c r="J33" s="381"/>
      <c r="K33" s="252"/>
    </row>
    <row r="34" spans="2:11" s="1" customFormat="1" ht="15" customHeight="1">
      <c r="B34" s="255"/>
      <c r="C34" s="256"/>
      <c r="D34" s="381" t="s">
        <v>1094</v>
      </c>
      <c r="E34" s="381"/>
      <c r="F34" s="381"/>
      <c r="G34" s="381"/>
      <c r="H34" s="381"/>
      <c r="I34" s="381"/>
      <c r="J34" s="381"/>
      <c r="K34" s="252"/>
    </row>
    <row r="35" spans="2:11" s="1" customFormat="1" ht="15" customHeight="1">
      <c r="B35" s="255"/>
      <c r="C35" s="256"/>
      <c r="D35" s="381" t="s">
        <v>1095</v>
      </c>
      <c r="E35" s="381"/>
      <c r="F35" s="381"/>
      <c r="G35" s="381"/>
      <c r="H35" s="381"/>
      <c r="I35" s="381"/>
      <c r="J35" s="381"/>
      <c r="K35" s="252"/>
    </row>
    <row r="36" spans="2:11" s="1" customFormat="1" ht="15" customHeight="1">
      <c r="B36" s="255"/>
      <c r="C36" s="256"/>
      <c r="D36" s="254"/>
      <c r="E36" s="257" t="s">
        <v>128</v>
      </c>
      <c r="F36" s="254"/>
      <c r="G36" s="381" t="s">
        <v>1096</v>
      </c>
      <c r="H36" s="381"/>
      <c r="I36" s="381"/>
      <c r="J36" s="381"/>
      <c r="K36" s="252"/>
    </row>
    <row r="37" spans="2:11" s="1" customFormat="1" ht="30.75" customHeight="1">
      <c r="B37" s="255"/>
      <c r="C37" s="256"/>
      <c r="D37" s="254"/>
      <c r="E37" s="257" t="s">
        <v>1097</v>
      </c>
      <c r="F37" s="254"/>
      <c r="G37" s="381" t="s">
        <v>1098</v>
      </c>
      <c r="H37" s="381"/>
      <c r="I37" s="381"/>
      <c r="J37" s="381"/>
      <c r="K37" s="252"/>
    </row>
    <row r="38" spans="2:11" s="1" customFormat="1" ht="15" customHeight="1">
      <c r="B38" s="255"/>
      <c r="C38" s="256"/>
      <c r="D38" s="254"/>
      <c r="E38" s="257" t="s">
        <v>54</v>
      </c>
      <c r="F38" s="254"/>
      <c r="G38" s="381" t="s">
        <v>1099</v>
      </c>
      <c r="H38" s="381"/>
      <c r="I38" s="381"/>
      <c r="J38" s="381"/>
      <c r="K38" s="252"/>
    </row>
    <row r="39" spans="2:11" s="1" customFormat="1" ht="15" customHeight="1">
      <c r="B39" s="255"/>
      <c r="C39" s="256"/>
      <c r="D39" s="254"/>
      <c r="E39" s="257" t="s">
        <v>55</v>
      </c>
      <c r="F39" s="254"/>
      <c r="G39" s="381" t="s">
        <v>1100</v>
      </c>
      <c r="H39" s="381"/>
      <c r="I39" s="381"/>
      <c r="J39" s="381"/>
      <c r="K39" s="252"/>
    </row>
    <row r="40" spans="2:11" s="1" customFormat="1" ht="15" customHeight="1">
      <c r="B40" s="255"/>
      <c r="C40" s="256"/>
      <c r="D40" s="254"/>
      <c r="E40" s="257" t="s">
        <v>129</v>
      </c>
      <c r="F40" s="254"/>
      <c r="G40" s="381" t="s">
        <v>1101</v>
      </c>
      <c r="H40" s="381"/>
      <c r="I40" s="381"/>
      <c r="J40" s="381"/>
      <c r="K40" s="252"/>
    </row>
    <row r="41" spans="2:11" s="1" customFormat="1" ht="15" customHeight="1">
      <c r="B41" s="255"/>
      <c r="C41" s="256"/>
      <c r="D41" s="254"/>
      <c r="E41" s="257" t="s">
        <v>130</v>
      </c>
      <c r="F41" s="254"/>
      <c r="G41" s="381" t="s">
        <v>1102</v>
      </c>
      <c r="H41" s="381"/>
      <c r="I41" s="381"/>
      <c r="J41" s="381"/>
      <c r="K41" s="252"/>
    </row>
    <row r="42" spans="2:11" s="1" customFormat="1" ht="15" customHeight="1">
      <c r="B42" s="255"/>
      <c r="C42" s="256"/>
      <c r="D42" s="254"/>
      <c r="E42" s="257" t="s">
        <v>1103</v>
      </c>
      <c r="F42" s="254"/>
      <c r="G42" s="381" t="s">
        <v>1104</v>
      </c>
      <c r="H42" s="381"/>
      <c r="I42" s="381"/>
      <c r="J42" s="381"/>
      <c r="K42" s="252"/>
    </row>
    <row r="43" spans="2:11" s="1" customFormat="1" ht="15" customHeight="1">
      <c r="B43" s="255"/>
      <c r="C43" s="256"/>
      <c r="D43" s="254"/>
      <c r="E43" s="257"/>
      <c r="F43" s="254"/>
      <c r="G43" s="381" t="s">
        <v>1105</v>
      </c>
      <c r="H43" s="381"/>
      <c r="I43" s="381"/>
      <c r="J43" s="381"/>
      <c r="K43" s="252"/>
    </row>
    <row r="44" spans="2:11" s="1" customFormat="1" ht="15" customHeight="1">
      <c r="B44" s="255"/>
      <c r="C44" s="256"/>
      <c r="D44" s="254"/>
      <c r="E44" s="257" t="s">
        <v>1106</v>
      </c>
      <c r="F44" s="254"/>
      <c r="G44" s="381" t="s">
        <v>1107</v>
      </c>
      <c r="H44" s="381"/>
      <c r="I44" s="381"/>
      <c r="J44" s="381"/>
      <c r="K44" s="252"/>
    </row>
    <row r="45" spans="2:11" s="1" customFormat="1" ht="15" customHeight="1">
      <c r="B45" s="255"/>
      <c r="C45" s="256"/>
      <c r="D45" s="254"/>
      <c r="E45" s="257" t="s">
        <v>132</v>
      </c>
      <c r="F45" s="254"/>
      <c r="G45" s="381" t="s">
        <v>1108</v>
      </c>
      <c r="H45" s="381"/>
      <c r="I45" s="381"/>
      <c r="J45" s="381"/>
      <c r="K45" s="252"/>
    </row>
    <row r="46" spans="2:11" s="1" customFormat="1" ht="12.75" customHeight="1">
      <c r="B46" s="255"/>
      <c r="C46" s="256"/>
      <c r="D46" s="254"/>
      <c r="E46" s="254"/>
      <c r="F46" s="254"/>
      <c r="G46" s="254"/>
      <c r="H46" s="254"/>
      <c r="I46" s="254"/>
      <c r="J46" s="254"/>
      <c r="K46" s="252"/>
    </row>
    <row r="47" spans="2:11" s="1" customFormat="1" ht="15" customHeight="1">
      <c r="B47" s="255"/>
      <c r="C47" s="256"/>
      <c r="D47" s="381" t="s">
        <v>1109</v>
      </c>
      <c r="E47" s="381"/>
      <c r="F47" s="381"/>
      <c r="G47" s="381"/>
      <c r="H47" s="381"/>
      <c r="I47" s="381"/>
      <c r="J47" s="381"/>
      <c r="K47" s="252"/>
    </row>
    <row r="48" spans="2:11" s="1" customFormat="1" ht="15" customHeight="1">
      <c r="B48" s="255"/>
      <c r="C48" s="256"/>
      <c r="D48" s="256"/>
      <c r="E48" s="381" t="s">
        <v>1110</v>
      </c>
      <c r="F48" s="381"/>
      <c r="G48" s="381"/>
      <c r="H48" s="381"/>
      <c r="I48" s="381"/>
      <c r="J48" s="381"/>
      <c r="K48" s="252"/>
    </row>
    <row r="49" spans="2:11" s="1" customFormat="1" ht="15" customHeight="1">
      <c r="B49" s="255"/>
      <c r="C49" s="256"/>
      <c r="D49" s="256"/>
      <c r="E49" s="381" t="s">
        <v>1111</v>
      </c>
      <c r="F49" s="381"/>
      <c r="G49" s="381"/>
      <c r="H49" s="381"/>
      <c r="I49" s="381"/>
      <c r="J49" s="381"/>
      <c r="K49" s="252"/>
    </row>
    <row r="50" spans="2:11" s="1" customFormat="1" ht="15" customHeight="1">
      <c r="B50" s="255"/>
      <c r="C50" s="256"/>
      <c r="D50" s="256"/>
      <c r="E50" s="381" t="s">
        <v>1112</v>
      </c>
      <c r="F50" s="381"/>
      <c r="G50" s="381"/>
      <c r="H50" s="381"/>
      <c r="I50" s="381"/>
      <c r="J50" s="381"/>
      <c r="K50" s="252"/>
    </row>
    <row r="51" spans="2:11" s="1" customFormat="1" ht="15" customHeight="1">
      <c r="B51" s="255"/>
      <c r="C51" s="256"/>
      <c r="D51" s="381" t="s">
        <v>1113</v>
      </c>
      <c r="E51" s="381"/>
      <c r="F51" s="381"/>
      <c r="G51" s="381"/>
      <c r="H51" s="381"/>
      <c r="I51" s="381"/>
      <c r="J51" s="381"/>
      <c r="K51" s="252"/>
    </row>
    <row r="52" spans="2:11" s="1" customFormat="1" ht="25.5" customHeight="1">
      <c r="B52" s="251"/>
      <c r="C52" s="382" t="s">
        <v>1114</v>
      </c>
      <c r="D52" s="382"/>
      <c r="E52" s="382"/>
      <c r="F52" s="382"/>
      <c r="G52" s="382"/>
      <c r="H52" s="382"/>
      <c r="I52" s="382"/>
      <c r="J52" s="382"/>
      <c r="K52" s="252"/>
    </row>
    <row r="53" spans="2:11" s="1" customFormat="1" ht="5.25" customHeight="1">
      <c r="B53" s="251"/>
      <c r="C53" s="253"/>
      <c r="D53" s="253"/>
      <c r="E53" s="253"/>
      <c r="F53" s="253"/>
      <c r="G53" s="253"/>
      <c r="H53" s="253"/>
      <c r="I53" s="253"/>
      <c r="J53" s="253"/>
      <c r="K53" s="252"/>
    </row>
    <row r="54" spans="2:11" s="1" customFormat="1" ht="15" customHeight="1">
      <c r="B54" s="251"/>
      <c r="C54" s="381" t="s">
        <v>1115</v>
      </c>
      <c r="D54" s="381"/>
      <c r="E54" s="381"/>
      <c r="F54" s="381"/>
      <c r="G54" s="381"/>
      <c r="H54" s="381"/>
      <c r="I54" s="381"/>
      <c r="J54" s="381"/>
      <c r="K54" s="252"/>
    </row>
    <row r="55" spans="2:11" s="1" customFormat="1" ht="15" customHeight="1">
      <c r="B55" s="251"/>
      <c r="C55" s="381" t="s">
        <v>1116</v>
      </c>
      <c r="D55" s="381"/>
      <c r="E55" s="381"/>
      <c r="F55" s="381"/>
      <c r="G55" s="381"/>
      <c r="H55" s="381"/>
      <c r="I55" s="381"/>
      <c r="J55" s="381"/>
      <c r="K55" s="252"/>
    </row>
    <row r="56" spans="2:11" s="1" customFormat="1" ht="12.75" customHeight="1">
      <c r="B56" s="251"/>
      <c r="C56" s="254"/>
      <c r="D56" s="254"/>
      <c r="E56" s="254"/>
      <c r="F56" s="254"/>
      <c r="G56" s="254"/>
      <c r="H56" s="254"/>
      <c r="I56" s="254"/>
      <c r="J56" s="254"/>
      <c r="K56" s="252"/>
    </row>
    <row r="57" spans="2:11" s="1" customFormat="1" ht="15" customHeight="1">
      <c r="B57" s="251"/>
      <c r="C57" s="381" t="s">
        <v>1117</v>
      </c>
      <c r="D57" s="381"/>
      <c r="E57" s="381"/>
      <c r="F57" s="381"/>
      <c r="G57" s="381"/>
      <c r="H57" s="381"/>
      <c r="I57" s="381"/>
      <c r="J57" s="381"/>
      <c r="K57" s="252"/>
    </row>
    <row r="58" spans="2:11" s="1" customFormat="1" ht="15" customHeight="1">
      <c r="B58" s="251"/>
      <c r="C58" s="256"/>
      <c r="D58" s="381" t="s">
        <v>1118</v>
      </c>
      <c r="E58" s="381"/>
      <c r="F58" s="381"/>
      <c r="G58" s="381"/>
      <c r="H58" s="381"/>
      <c r="I58" s="381"/>
      <c r="J58" s="381"/>
      <c r="K58" s="252"/>
    </row>
    <row r="59" spans="2:11" s="1" customFormat="1" ht="15" customHeight="1">
      <c r="B59" s="251"/>
      <c r="C59" s="256"/>
      <c r="D59" s="381" t="s">
        <v>1119</v>
      </c>
      <c r="E59" s="381"/>
      <c r="F59" s="381"/>
      <c r="G59" s="381"/>
      <c r="H59" s="381"/>
      <c r="I59" s="381"/>
      <c r="J59" s="381"/>
      <c r="K59" s="252"/>
    </row>
    <row r="60" spans="2:11" s="1" customFormat="1" ht="15" customHeight="1">
      <c r="B60" s="251"/>
      <c r="C60" s="256"/>
      <c r="D60" s="381" t="s">
        <v>1120</v>
      </c>
      <c r="E60" s="381"/>
      <c r="F60" s="381"/>
      <c r="G60" s="381"/>
      <c r="H60" s="381"/>
      <c r="I60" s="381"/>
      <c r="J60" s="381"/>
      <c r="K60" s="252"/>
    </row>
    <row r="61" spans="2:11" s="1" customFormat="1" ht="15" customHeight="1">
      <c r="B61" s="251"/>
      <c r="C61" s="256"/>
      <c r="D61" s="381" t="s">
        <v>1121</v>
      </c>
      <c r="E61" s="381"/>
      <c r="F61" s="381"/>
      <c r="G61" s="381"/>
      <c r="H61" s="381"/>
      <c r="I61" s="381"/>
      <c r="J61" s="381"/>
      <c r="K61" s="252"/>
    </row>
    <row r="62" spans="2:11" s="1" customFormat="1" ht="15" customHeight="1">
      <c r="B62" s="251"/>
      <c r="C62" s="256"/>
      <c r="D62" s="383" t="s">
        <v>1122</v>
      </c>
      <c r="E62" s="383"/>
      <c r="F62" s="383"/>
      <c r="G62" s="383"/>
      <c r="H62" s="383"/>
      <c r="I62" s="383"/>
      <c r="J62" s="383"/>
      <c r="K62" s="252"/>
    </row>
    <row r="63" spans="2:11" s="1" customFormat="1" ht="15" customHeight="1">
      <c r="B63" s="251"/>
      <c r="C63" s="256"/>
      <c r="D63" s="381" t="s">
        <v>1123</v>
      </c>
      <c r="E63" s="381"/>
      <c r="F63" s="381"/>
      <c r="G63" s="381"/>
      <c r="H63" s="381"/>
      <c r="I63" s="381"/>
      <c r="J63" s="381"/>
      <c r="K63" s="252"/>
    </row>
    <row r="64" spans="2:11" s="1" customFormat="1" ht="12.75" customHeight="1">
      <c r="B64" s="251"/>
      <c r="C64" s="256"/>
      <c r="D64" s="256"/>
      <c r="E64" s="259"/>
      <c r="F64" s="256"/>
      <c r="G64" s="256"/>
      <c r="H64" s="256"/>
      <c r="I64" s="256"/>
      <c r="J64" s="256"/>
      <c r="K64" s="252"/>
    </row>
    <row r="65" spans="2:11" s="1" customFormat="1" ht="15" customHeight="1">
      <c r="B65" s="251"/>
      <c r="C65" s="256"/>
      <c r="D65" s="381" t="s">
        <v>1124</v>
      </c>
      <c r="E65" s="381"/>
      <c r="F65" s="381"/>
      <c r="G65" s="381"/>
      <c r="H65" s="381"/>
      <c r="I65" s="381"/>
      <c r="J65" s="381"/>
      <c r="K65" s="252"/>
    </row>
    <row r="66" spans="2:11" s="1" customFormat="1" ht="15" customHeight="1">
      <c r="B66" s="251"/>
      <c r="C66" s="256"/>
      <c r="D66" s="383" t="s">
        <v>1125</v>
      </c>
      <c r="E66" s="383"/>
      <c r="F66" s="383"/>
      <c r="G66" s="383"/>
      <c r="H66" s="383"/>
      <c r="I66" s="383"/>
      <c r="J66" s="383"/>
      <c r="K66" s="252"/>
    </row>
    <row r="67" spans="2:11" s="1" customFormat="1" ht="15" customHeight="1">
      <c r="B67" s="251"/>
      <c r="C67" s="256"/>
      <c r="D67" s="381" t="s">
        <v>1126</v>
      </c>
      <c r="E67" s="381"/>
      <c r="F67" s="381"/>
      <c r="G67" s="381"/>
      <c r="H67" s="381"/>
      <c r="I67" s="381"/>
      <c r="J67" s="381"/>
      <c r="K67" s="252"/>
    </row>
    <row r="68" spans="2:11" s="1" customFormat="1" ht="15" customHeight="1">
      <c r="B68" s="251"/>
      <c r="C68" s="256"/>
      <c r="D68" s="381" t="s">
        <v>1127</v>
      </c>
      <c r="E68" s="381"/>
      <c r="F68" s="381"/>
      <c r="G68" s="381"/>
      <c r="H68" s="381"/>
      <c r="I68" s="381"/>
      <c r="J68" s="381"/>
      <c r="K68" s="252"/>
    </row>
    <row r="69" spans="2:11" s="1" customFormat="1" ht="15" customHeight="1">
      <c r="B69" s="251"/>
      <c r="C69" s="256"/>
      <c r="D69" s="381" t="s">
        <v>1128</v>
      </c>
      <c r="E69" s="381"/>
      <c r="F69" s="381"/>
      <c r="G69" s="381"/>
      <c r="H69" s="381"/>
      <c r="I69" s="381"/>
      <c r="J69" s="381"/>
      <c r="K69" s="252"/>
    </row>
    <row r="70" spans="2:11" s="1" customFormat="1" ht="15" customHeight="1">
      <c r="B70" s="251"/>
      <c r="C70" s="256"/>
      <c r="D70" s="381" t="s">
        <v>1129</v>
      </c>
      <c r="E70" s="381"/>
      <c r="F70" s="381"/>
      <c r="G70" s="381"/>
      <c r="H70" s="381"/>
      <c r="I70" s="381"/>
      <c r="J70" s="381"/>
      <c r="K70" s="252"/>
    </row>
    <row r="71" spans="2:11" s="1" customFormat="1" ht="12.75" customHeight="1">
      <c r="B71" s="260"/>
      <c r="C71" s="261"/>
      <c r="D71" s="261"/>
      <c r="E71" s="261"/>
      <c r="F71" s="261"/>
      <c r="G71" s="261"/>
      <c r="H71" s="261"/>
      <c r="I71" s="261"/>
      <c r="J71" s="261"/>
      <c r="K71" s="262"/>
    </row>
    <row r="72" spans="2:11" s="1" customFormat="1" ht="18.75" customHeight="1">
      <c r="B72" s="263"/>
      <c r="C72" s="263"/>
      <c r="D72" s="263"/>
      <c r="E72" s="263"/>
      <c r="F72" s="263"/>
      <c r="G72" s="263"/>
      <c r="H72" s="263"/>
      <c r="I72" s="263"/>
      <c r="J72" s="263"/>
      <c r="K72" s="264"/>
    </row>
    <row r="73" spans="2:11" s="1" customFormat="1" ht="18.75" customHeight="1">
      <c r="B73" s="264"/>
      <c r="C73" s="264"/>
      <c r="D73" s="264"/>
      <c r="E73" s="264"/>
      <c r="F73" s="264"/>
      <c r="G73" s="264"/>
      <c r="H73" s="264"/>
      <c r="I73" s="264"/>
      <c r="J73" s="264"/>
      <c r="K73" s="264"/>
    </row>
    <row r="74" spans="2:11" s="1" customFormat="1" ht="7.5" customHeight="1">
      <c r="B74" s="265"/>
      <c r="C74" s="266"/>
      <c r="D74" s="266"/>
      <c r="E74" s="266"/>
      <c r="F74" s="266"/>
      <c r="G74" s="266"/>
      <c r="H74" s="266"/>
      <c r="I74" s="266"/>
      <c r="J74" s="266"/>
      <c r="K74" s="267"/>
    </row>
    <row r="75" spans="2:11" s="1" customFormat="1" ht="45" customHeight="1">
      <c r="B75" s="268"/>
      <c r="C75" s="376" t="s">
        <v>1130</v>
      </c>
      <c r="D75" s="376"/>
      <c r="E75" s="376"/>
      <c r="F75" s="376"/>
      <c r="G75" s="376"/>
      <c r="H75" s="376"/>
      <c r="I75" s="376"/>
      <c r="J75" s="376"/>
      <c r="K75" s="269"/>
    </row>
    <row r="76" spans="2:11" s="1" customFormat="1" ht="17.25" customHeight="1">
      <c r="B76" s="268"/>
      <c r="C76" s="270" t="s">
        <v>1131</v>
      </c>
      <c r="D76" s="270"/>
      <c r="E76" s="270"/>
      <c r="F76" s="270" t="s">
        <v>1132</v>
      </c>
      <c r="G76" s="271"/>
      <c r="H76" s="270" t="s">
        <v>55</v>
      </c>
      <c r="I76" s="270" t="s">
        <v>58</v>
      </c>
      <c r="J76" s="270" t="s">
        <v>1133</v>
      </c>
      <c r="K76" s="269"/>
    </row>
    <row r="77" spans="2:11" s="1" customFormat="1" ht="17.25" customHeight="1">
      <c r="B77" s="268"/>
      <c r="C77" s="272" t="s">
        <v>1134</v>
      </c>
      <c r="D77" s="272"/>
      <c r="E77" s="272"/>
      <c r="F77" s="273" t="s">
        <v>1135</v>
      </c>
      <c r="G77" s="274"/>
      <c r="H77" s="272"/>
      <c r="I77" s="272"/>
      <c r="J77" s="272" t="s">
        <v>1136</v>
      </c>
      <c r="K77" s="269"/>
    </row>
    <row r="78" spans="2:11" s="1" customFormat="1" ht="5.25" customHeight="1">
      <c r="B78" s="268"/>
      <c r="C78" s="275"/>
      <c r="D78" s="275"/>
      <c r="E78" s="275"/>
      <c r="F78" s="275"/>
      <c r="G78" s="276"/>
      <c r="H78" s="275"/>
      <c r="I78" s="275"/>
      <c r="J78" s="275"/>
      <c r="K78" s="269"/>
    </row>
    <row r="79" spans="2:11" s="1" customFormat="1" ht="15" customHeight="1">
      <c r="B79" s="268"/>
      <c r="C79" s="257" t="s">
        <v>54</v>
      </c>
      <c r="D79" s="277"/>
      <c r="E79" s="277"/>
      <c r="F79" s="278" t="s">
        <v>1137</v>
      </c>
      <c r="G79" s="279"/>
      <c r="H79" s="257" t="s">
        <v>1138</v>
      </c>
      <c r="I79" s="257" t="s">
        <v>1139</v>
      </c>
      <c r="J79" s="257">
        <v>20</v>
      </c>
      <c r="K79" s="269"/>
    </row>
    <row r="80" spans="2:11" s="1" customFormat="1" ht="15" customHeight="1">
      <c r="B80" s="268"/>
      <c r="C80" s="257" t="s">
        <v>1140</v>
      </c>
      <c r="D80" s="257"/>
      <c r="E80" s="257"/>
      <c r="F80" s="278" t="s">
        <v>1137</v>
      </c>
      <c r="G80" s="279"/>
      <c r="H80" s="257" t="s">
        <v>1141</v>
      </c>
      <c r="I80" s="257" t="s">
        <v>1139</v>
      </c>
      <c r="J80" s="257">
        <v>120</v>
      </c>
      <c r="K80" s="269"/>
    </row>
    <row r="81" spans="2:11" s="1" customFormat="1" ht="15" customHeight="1">
      <c r="B81" s="280"/>
      <c r="C81" s="257" t="s">
        <v>1142</v>
      </c>
      <c r="D81" s="257"/>
      <c r="E81" s="257"/>
      <c r="F81" s="278" t="s">
        <v>1143</v>
      </c>
      <c r="G81" s="279"/>
      <c r="H81" s="257" t="s">
        <v>1144</v>
      </c>
      <c r="I81" s="257" t="s">
        <v>1139</v>
      </c>
      <c r="J81" s="257">
        <v>50</v>
      </c>
      <c r="K81" s="269"/>
    </row>
    <row r="82" spans="2:11" s="1" customFormat="1" ht="15" customHeight="1">
      <c r="B82" s="280"/>
      <c r="C82" s="257" t="s">
        <v>1145</v>
      </c>
      <c r="D82" s="257"/>
      <c r="E82" s="257"/>
      <c r="F82" s="278" t="s">
        <v>1137</v>
      </c>
      <c r="G82" s="279"/>
      <c r="H82" s="257" t="s">
        <v>1146</v>
      </c>
      <c r="I82" s="257" t="s">
        <v>1147</v>
      </c>
      <c r="J82" s="257"/>
      <c r="K82" s="269"/>
    </row>
    <row r="83" spans="2:11" s="1" customFormat="1" ht="15" customHeight="1">
      <c r="B83" s="280"/>
      <c r="C83" s="281" t="s">
        <v>1148</v>
      </c>
      <c r="D83" s="281"/>
      <c r="E83" s="281"/>
      <c r="F83" s="282" t="s">
        <v>1143</v>
      </c>
      <c r="G83" s="281"/>
      <c r="H83" s="281" t="s">
        <v>1149</v>
      </c>
      <c r="I83" s="281" t="s">
        <v>1139</v>
      </c>
      <c r="J83" s="281">
        <v>15</v>
      </c>
      <c r="K83" s="269"/>
    </row>
    <row r="84" spans="2:11" s="1" customFormat="1" ht="15" customHeight="1">
      <c r="B84" s="280"/>
      <c r="C84" s="281" t="s">
        <v>1150</v>
      </c>
      <c r="D84" s="281"/>
      <c r="E84" s="281"/>
      <c r="F84" s="282" t="s">
        <v>1143</v>
      </c>
      <c r="G84" s="281"/>
      <c r="H84" s="281" t="s">
        <v>1151</v>
      </c>
      <c r="I84" s="281" t="s">
        <v>1139</v>
      </c>
      <c r="J84" s="281">
        <v>15</v>
      </c>
      <c r="K84" s="269"/>
    </row>
    <row r="85" spans="2:11" s="1" customFormat="1" ht="15" customHeight="1">
      <c r="B85" s="280"/>
      <c r="C85" s="281" t="s">
        <v>1152</v>
      </c>
      <c r="D85" s="281"/>
      <c r="E85" s="281"/>
      <c r="F85" s="282" t="s">
        <v>1143</v>
      </c>
      <c r="G85" s="281"/>
      <c r="H85" s="281" t="s">
        <v>1153</v>
      </c>
      <c r="I85" s="281" t="s">
        <v>1139</v>
      </c>
      <c r="J85" s="281">
        <v>20</v>
      </c>
      <c r="K85" s="269"/>
    </row>
    <row r="86" spans="2:11" s="1" customFormat="1" ht="15" customHeight="1">
      <c r="B86" s="280"/>
      <c r="C86" s="281" t="s">
        <v>1154</v>
      </c>
      <c r="D86" s="281"/>
      <c r="E86" s="281"/>
      <c r="F86" s="282" t="s">
        <v>1143</v>
      </c>
      <c r="G86" s="281"/>
      <c r="H86" s="281" t="s">
        <v>1155</v>
      </c>
      <c r="I86" s="281" t="s">
        <v>1139</v>
      </c>
      <c r="J86" s="281">
        <v>20</v>
      </c>
      <c r="K86" s="269"/>
    </row>
    <row r="87" spans="2:11" s="1" customFormat="1" ht="15" customHeight="1">
      <c r="B87" s="280"/>
      <c r="C87" s="257" t="s">
        <v>1156</v>
      </c>
      <c r="D87" s="257"/>
      <c r="E87" s="257"/>
      <c r="F87" s="278" t="s">
        <v>1143</v>
      </c>
      <c r="G87" s="279"/>
      <c r="H87" s="257" t="s">
        <v>1157</v>
      </c>
      <c r="I87" s="257" t="s">
        <v>1139</v>
      </c>
      <c r="J87" s="257">
        <v>50</v>
      </c>
      <c r="K87" s="269"/>
    </row>
    <row r="88" spans="2:11" s="1" customFormat="1" ht="15" customHeight="1">
      <c r="B88" s="280"/>
      <c r="C88" s="257" t="s">
        <v>1158</v>
      </c>
      <c r="D88" s="257"/>
      <c r="E88" s="257"/>
      <c r="F88" s="278" t="s">
        <v>1143</v>
      </c>
      <c r="G88" s="279"/>
      <c r="H88" s="257" t="s">
        <v>1159</v>
      </c>
      <c r="I88" s="257" t="s">
        <v>1139</v>
      </c>
      <c r="J88" s="257">
        <v>20</v>
      </c>
      <c r="K88" s="269"/>
    </row>
    <row r="89" spans="2:11" s="1" customFormat="1" ht="15" customHeight="1">
      <c r="B89" s="280"/>
      <c r="C89" s="257" t="s">
        <v>1160</v>
      </c>
      <c r="D89" s="257"/>
      <c r="E89" s="257"/>
      <c r="F89" s="278" t="s">
        <v>1143</v>
      </c>
      <c r="G89" s="279"/>
      <c r="H89" s="257" t="s">
        <v>1161</v>
      </c>
      <c r="I89" s="257" t="s">
        <v>1139</v>
      </c>
      <c r="J89" s="257">
        <v>20</v>
      </c>
      <c r="K89" s="269"/>
    </row>
    <row r="90" spans="2:11" s="1" customFormat="1" ht="15" customHeight="1">
      <c r="B90" s="280"/>
      <c r="C90" s="257" t="s">
        <v>1162</v>
      </c>
      <c r="D90" s="257"/>
      <c r="E90" s="257"/>
      <c r="F90" s="278" t="s">
        <v>1143</v>
      </c>
      <c r="G90" s="279"/>
      <c r="H90" s="257" t="s">
        <v>1163</v>
      </c>
      <c r="I90" s="257" t="s">
        <v>1139</v>
      </c>
      <c r="J90" s="257">
        <v>50</v>
      </c>
      <c r="K90" s="269"/>
    </row>
    <row r="91" spans="2:11" s="1" customFormat="1" ht="15" customHeight="1">
      <c r="B91" s="280"/>
      <c r="C91" s="257" t="s">
        <v>1164</v>
      </c>
      <c r="D91" s="257"/>
      <c r="E91" s="257"/>
      <c r="F91" s="278" t="s">
        <v>1143</v>
      </c>
      <c r="G91" s="279"/>
      <c r="H91" s="257" t="s">
        <v>1164</v>
      </c>
      <c r="I91" s="257" t="s">
        <v>1139</v>
      </c>
      <c r="J91" s="257">
        <v>50</v>
      </c>
      <c r="K91" s="269"/>
    </row>
    <row r="92" spans="2:11" s="1" customFormat="1" ht="15" customHeight="1">
      <c r="B92" s="280"/>
      <c r="C92" s="257" t="s">
        <v>1165</v>
      </c>
      <c r="D92" s="257"/>
      <c r="E92" s="257"/>
      <c r="F92" s="278" t="s">
        <v>1143</v>
      </c>
      <c r="G92" s="279"/>
      <c r="H92" s="257" t="s">
        <v>1166</v>
      </c>
      <c r="I92" s="257" t="s">
        <v>1139</v>
      </c>
      <c r="J92" s="257">
        <v>255</v>
      </c>
      <c r="K92" s="269"/>
    </row>
    <row r="93" spans="2:11" s="1" customFormat="1" ht="15" customHeight="1">
      <c r="B93" s="280"/>
      <c r="C93" s="257" t="s">
        <v>1167</v>
      </c>
      <c r="D93" s="257"/>
      <c r="E93" s="257"/>
      <c r="F93" s="278" t="s">
        <v>1137</v>
      </c>
      <c r="G93" s="279"/>
      <c r="H93" s="257" t="s">
        <v>1168</v>
      </c>
      <c r="I93" s="257" t="s">
        <v>1169</v>
      </c>
      <c r="J93" s="257"/>
      <c r="K93" s="269"/>
    </row>
    <row r="94" spans="2:11" s="1" customFormat="1" ht="15" customHeight="1">
      <c r="B94" s="280"/>
      <c r="C94" s="257" t="s">
        <v>1170</v>
      </c>
      <c r="D94" s="257"/>
      <c r="E94" s="257"/>
      <c r="F94" s="278" t="s">
        <v>1137</v>
      </c>
      <c r="G94" s="279"/>
      <c r="H94" s="257" t="s">
        <v>1171</v>
      </c>
      <c r="I94" s="257" t="s">
        <v>1172</v>
      </c>
      <c r="J94" s="257"/>
      <c r="K94" s="269"/>
    </row>
    <row r="95" spans="2:11" s="1" customFormat="1" ht="15" customHeight="1">
      <c r="B95" s="280"/>
      <c r="C95" s="257" t="s">
        <v>1173</v>
      </c>
      <c r="D95" s="257"/>
      <c r="E95" s="257"/>
      <c r="F95" s="278" t="s">
        <v>1137</v>
      </c>
      <c r="G95" s="279"/>
      <c r="H95" s="257" t="s">
        <v>1173</v>
      </c>
      <c r="I95" s="257" t="s">
        <v>1172</v>
      </c>
      <c r="J95" s="257"/>
      <c r="K95" s="269"/>
    </row>
    <row r="96" spans="2:11" s="1" customFormat="1" ht="15" customHeight="1">
      <c r="B96" s="280"/>
      <c r="C96" s="257" t="s">
        <v>39</v>
      </c>
      <c r="D96" s="257"/>
      <c r="E96" s="257"/>
      <c r="F96" s="278" t="s">
        <v>1137</v>
      </c>
      <c r="G96" s="279"/>
      <c r="H96" s="257" t="s">
        <v>1174</v>
      </c>
      <c r="I96" s="257" t="s">
        <v>1172</v>
      </c>
      <c r="J96" s="257"/>
      <c r="K96" s="269"/>
    </row>
    <row r="97" spans="2:11" s="1" customFormat="1" ht="15" customHeight="1">
      <c r="B97" s="280"/>
      <c r="C97" s="257" t="s">
        <v>49</v>
      </c>
      <c r="D97" s="257"/>
      <c r="E97" s="257"/>
      <c r="F97" s="278" t="s">
        <v>1137</v>
      </c>
      <c r="G97" s="279"/>
      <c r="H97" s="257" t="s">
        <v>1175</v>
      </c>
      <c r="I97" s="257" t="s">
        <v>1172</v>
      </c>
      <c r="J97" s="257"/>
      <c r="K97" s="269"/>
    </row>
    <row r="98" spans="2:11" s="1" customFormat="1" ht="15" customHeight="1">
      <c r="B98" s="283"/>
      <c r="C98" s="284"/>
      <c r="D98" s="284"/>
      <c r="E98" s="284"/>
      <c r="F98" s="284"/>
      <c r="G98" s="284"/>
      <c r="H98" s="284"/>
      <c r="I98" s="284"/>
      <c r="J98" s="284"/>
      <c r="K98" s="285"/>
    </row>
    <row r="99" spans="2:11" s="1" customFormat="1" ht="18.75" customHeight="1">
      <c r="B99" s="286"/>
      <c r="C99" s="287"/>
      <c r="D99" s="287"/>
      <c r="E99" s="287"/>
      <c r="F99" s="287"/>
      <c r="G99" s="287"/>
      <c r="H99" s="287"/>
      <c r="I99" s="287"/>
      <c r="J99" s="287"/>
      <c r="K99" s="286"/>
    </row>
    <row r="100" spans="2:11" s="1" customFormat="1" ht="18.75" customHeight="1">
      <c r="B100" s="264"/>
      <c r="C100" s="264"/>
      <c r="D100" s="264"/>
      <c r="E100" s="264"/>
      <c r="F100" s="264"/>
      <c r="G100" s="264"/>
      <c r="H100" s="264"/>
      <c r="I100" s="264"/>
      <c r="J100" s="264"/>
      <c r="K100" s="264"/>
    </row>
    <row r="101" spans="2:11" s="1" customFormat="1" ht="7.5" customHeight="1">
      <c r="B101" s="265"/>
      <c r="C101" s="266"/>
      <c r="D101" s="266"/>
      <c r="E101" s="266"/>
      <c r="F101" s="266"/>
      <c r="G101" s="266"/>
      <c r="H101" s="266"/>
      <c r="I101" s="266"/>
      <c r="J101" s="266"/>
      <c r="K101" s="267"/>
    </row>
    <row r="102" spans="2:11" s="1" customFormat="1" ht="45" customHeight="1">
      <c r="B102" s="268"/>
      <c r="C102" s="376" t="s">
        <v>1176</v>
      </c>
      <c r="D102" s="376"/>
      <c r="E102" s="376"/>
      <c r="F102" s="376"/>
      <c r="G102" s="376"/>
      <c r="H102" s="376"/>
      <c r="I102" s="376"/>
      <c r="J102" s="376"/>
      <c r="K102" s="269"/>
    </row>
    <row r="103" spans="2:11" s="1" customFormat="1" ht="17.25" customHeight="1">
      <c r="B103" s="268"/>
      <c r="C103" s="270" t="s">
        <v>1131</v>
      </c>
      <c r="D103" s="270"/>
      <c r="E103" s="270"/>
      <c r="F103" s="270" t="s">
        <v>1132</v>
      </c>
      <c r="G103" s="271"/>
      <c r="H103" s="270" t="s">
        <v>55</v>
      </c>
      <c r="I103" s="270" t="s">
        <v>58</v>
      </c>
      <c r="J103" s="270" t="s">
        <v>1133</v>
      </c>
      <c r="K103" s="269"/>
    </row>
    <row r="104" spans="2:11" s="1" customFormat="1" ht="17.25" customHeight="1">
      <c r="B104" s="268"/>
      <c r="C104" s="272" t="s">
        <v>1134</v>
      </c>
      <c r="D104" s="272"/>
      <c r="E104" s="272"/>
      <c r="F104" s="273" t="s">
        <v>1135</v>
      </c>
      <c r="G104" s="274"/>
      <c r="H104" s="272"/>
      <c r="I104" s="272"/>
      <c r="J104" s="272" t="s">
        <v>1136</v>
      </c>
      <c r="K104" s="269"/>
    </row>
    <row r="105" spans="2:11" s="1" customFormat="1" ht="5.25" customHeight="1">
      <c r="B105" s="268"/>
      <c r="C105" s="270"/>
      <c r="D105" s="270"/>
      <c r="E105" s="270"/>
      <c r="F105" s="270"/>
      <c r="G105" s="288"/>
      <c r="H105" s="270"/>
      <c r="I105" s="270"/>
      <c r="J105" s="270"/>
      <c r="K105" s="269"/>
    </row>
    <row r="106" spans="2:11" s="1" customFormat="1" ht="15" customHeight="1">
      <c r="B106" s="268"/>
      <c r="C106" s="257" t="s">
        <v>54</v>
      </c>
      <c r="D106" s="277"/>
      <c r="E106" s="277"/>
      <c r="F106" s="278" t="s">
        <v>1137</v>
      </c>
      <c r="G106" s="257"/>
      <c r="H106" s="257" t="s">
        <v>1177</v>
      </c>
      <c r="I106" s="257" t="s">
        <v>1139</v>
      </c>
      <c r="J106" s="257">
        <v>20</v>
      </c>
      <c r="K106" s="269"/>
    </row>
    <row r="107" spans="2:11" s="1" customFormat="1" ht="15" customHeight="1">
      <c r="B107" s="268"/>
      <c r="C107" s="257" t="s">
        <v>1140</v>
      </c>
      <c r="D107" s="257"/>
      <c r="E107" s="257"/>
      <c r="F107" s="278" t="s">
        <v>1137</v>
      </c>
      <c r="G107" s="257"/>
      <c r="H107" s="257" t="s">
        <v>1177</v>
      </c>
      <c r="I107" s="257" t="s">
        <v>1139</v>
      </c>
      <c r="J107" s="257">
        <v>120</v>
      </c>
      <c r="K107" s="269"/>
    </row>
    <row r="108" spans="2:11" s="1" customFormat="1" ht="15" customHeight="1">
      <c r="B108" s="280"/>
      <c r="C108" s="257" t="s">
        <v>1142</v>
      </c>
      <c r="D108" s="257"/>
      <c r="E108" s="257"/>
      <c r="F108" s="278" t="s">
        <v>1143</v>
      </c>
      <c r="G108" s="257"/>
      <c r="H108" s="257" t="s">
        <v>1177</v>
      </c>
      <c r="I108" s="257" t="s">
        <v>1139</v>
      </c>
      <c r="J108" s="257">
        <v>50</v>
      </c>
      <c r="K108" s="269"/>
    </row>
    <row r="109" spans="2:11" s="1" customFormat="1" ht="15" customHeight="1">
      <c r="B109" s="280"/>
      <c r="C109" s="257" t="s">
        <v>1145</v>
      </c>
      <c r="D109" s="257"/>
      <c r="E109" s="257"/>
      <c r="F109" s="278" t="s">
        <v>1137</v>
      </c>
      <c r="G109" s="257"/>
      <c r="H109" s="257" t="s">
        <v>1177</v>
      </c>
      <c r="I109" s="257" t="s">
        <v>1147</v>
      </c>
      <c r="J109" s="257"/>
      <c r="K109" s="269"/>
    </row>
    <row r="110" spans="2:11" s="1" customFormat="1" ht="15" customHeight="1">
      <c r="B110" s="280"/>
      <c r="C110" s="257" t="s">
        <v>1156</v>
      </c>
      <c r="D110" s="257"/>
      <c r="E110" s="257"/>
      <c r="F110" s="278" t="s">
        <v>1143</v>
      </c>
      <c r="G110" s="257"/>
      <c r="H110" s="257" t="s">
        <v>1177</v>
      </c>
      <c r="I110" s="257" t="s">
        <v>1139</v>
      </c>
      <c r="J110" s="257">
        <v>50</v>
      </c>
      <c r="K110" s="269"/>
    </row>
    <row r="111" spans="2:11" s="1" customFormat="1" ht="15" customHeight="1">
      <c r="B111" s="280"/>
      <c r="C111" s="257" t="s">
        <v>1164</v>
      </c>
      <c r="D111" s="257"/>
      <c r="E111" s="257"/>
      <c r="F111" s="278" t="s">
        <v>1143</v>
      </c>
      <c r="G111" s="257"/>
      <c r="H111" s="257" t="s">
        <v>1177</v>
      </c>
      <c r="I111" s="257" t="s">
        <v>1139</v>
      </c>
      <c r="J111" s="257">
        <v>50</v>
      </c>
      <c r="K111" s="269"/>
    </row>
    <row r="112" spans="2:11" s="1" customFormat="1" ht="15" customHeight="1">
      <c r="B112" s="280"/>
      <c r="C112" s="257" t="s">
        <v>1162</v>
      </c>
      <c r="D112" s="257"/>
      <c r="E112" s="257"/>
      <c r="F112" s="278" t="s">
        <v>1143</v>
      </c>
      <c r="G112" s="257"/>
      <c r="H112" s="257" t="s">
        <v>1177</v>
      </c>
      <c r="I112" s="257" t="s">
        <v>1139</v>
      </c>
      <c r="J112" s="257">
        <v>50</v>
      </c>
      <c r="K112" s="269"/>
    </row>
    <row r="113" spans="2:11" s="1" customFormat="1" ht="15" customHeight="1">
      <c r="B113" s="280"/>
      <c r="C113" s="257" t="s">
        <v>54</v>
      </c>
      <c r="D113" s="257"/>
      <c r="E113" s="257"/>
      <c r="F113" s="278" t="s">
        <v>1137</v>
      </c>
      <c r="G113" s="257"/>
      <c r="H113" s="257" t="s">
        <v>1178</v>
      </c>
      <c r="I113" s="257" t="s">
        <v>1139</v>
      </c>
      <c r="J113" s="257">
        <v>20</v>
      </c>
      <c r="K113" s="269"/>
    </row>
    <row r="114" spans="2:11" s="1" customFormat="1" ht="15" customHeight="1">
      <c r="B114" s="280"/>
      <c r="C114" s="257" t="s">
        <v>1179</v>
      </c>
      <c r="D114" s="257"/>
      <c r="E114" s="257"/>
      <c r="F114" s="278" t="s">
        <v>1137</v>
      </c>
      <c r="G114" s="257"/>
      <c r="H114" s="257" t="s">
        <v>1180</v>
      </c>
      <c r="I114" s="257" t="s">
        <v>1139</v>
      </c>
      <c r="J114" s="257">
        <v>120</v>
      </c>
      <c r="K114" s="269"/>
    </row>
    <row r="115" spans="2:11" s="1" customFormat="1" ht="15" customHeight="1">
      <c r="B115" s="280"/>
      <c r="C115" s="257" t="s">
        <v>39</v>
      </c>
      <c r="D115" s="257"/>
      <c r="E115" s="257"/>
      <c r="F115" s="278" t="s">
        <v>1137</v>
      </c>
      <c r="G115" s="257"/>
      <c r="H115" s="257" t="s">
        <v>1181</v>
      </c>
      <c r="I115" s="257" t="s">
        <v>1172</v>
      </c>
      <c r="J115" s="257"/>
      <c r="K115" s="269"/>
    </row>
    <row r="116" spans="2:11" s="1" customFormat="1" ht="15" customHeight="1">
      <c r="B116" s="280"/>
      <c r="C116" s="257" t="s">
        <v>49</v>
      </c>
      <c r="D116" s="257"/>
      <c r="E116" s="257"/>
      <c r="F116" s="278" t="s">
        <v>1137</v>
      </c>
      <c r="G116" s="257"/>
      <c r="H116" s="257" t="s">
        <v>1182</v>
      </c>
      <c r="I116" s="257" t="s">
        <v>1172</v>
      </c>
      <c r="J116" s="257"/>
      <c r="K116" s="269"/>
    </row>
    <row r="117" spans="2:11" s="1" customFormat="1" ht="15" customHeight="1">
      <c r="B117" s="280"/>
      <c r="C117" s="257" t="s">
        <v>58</v>
      </c>
      <c r="D117" s="257"/>
      <c r="E117" s="257"/>
      <c r="F117" s="278" t="s">
        <v>1137</v>
      </c>
      <c r="G117" s="257"/>
      <c r="H117" s="257" t="s">
        <v>1183</v>
      </c>
      <c r="I117" s="257" t="s">
        <v>1184</v>
      </c>
      <c r="J117" s="257"/>
      <c r="K117" s="269"/>
    </row>
    <row r="118" spans="2:11" s="1" customFormat="1" ht="15" customHeight="1">
      <c r="B118" s="283"/>
      <c r="C118" s="289"/>
      <c r="D118" s="289"/>
      <c r="E118" s="289"/>
      <c r="F118" s="289"/>
      <c r="G118" s="289"/>
      <c r="H118" s="289"/>
      <c r="I118" s="289"/>
      <c r="J118" s="289"/>
      <c r="K118" s="285"/>
    </row>
    <row r="119" spans="2:11" s="1" customFormat="1" ht="18.75" customHeight="1">
      <c r="B119" s="290"/>
      <c r="C119" s="291"/>
      <c r="D119" s="291"/>
      <c r="E119" s="291"/>
      <c r="F119" s="292"/>
      <c r="G119" s="291"/>
      <c r="H119" s="291"/>
      <c r="I119" s="291"/>
      <c r="J119" s="291"/>
      <c r="K119" s="290"/>
    </row>
    <row r="120" spans="2:11" s="1" customFormat="1" ht="18.75" customHeight="1">
      <c r="B120" s="264"/>
      <c r="C120" s="264"/>
      <c r="D120" s="264"/>
      <c r="E120" s="264"/>
      <c r="F120" s="264"/>
      <c r="G120" s="264"/>
      <c r="H120" s="264"/>
      <c r="I120" s="264"/>
      <c r="J120" s="264"/>
      <c r="K120" s="264"/>
    </row>
    <row r="121" spans="2:11" s="1" customFormat="1" ht="7.5" customHeight="1">
      <c r="B121" s="293"/>
      <c r="C121" s="294"/>
      <c r="D121" s="294"/>
      <c r="E121" s="294"/>
      <c r="F121" s="294"/>
      <c r="G121" s="294"/>
      <c r="H121" s="294"/>
      <c r="I121" s="294"/>
      <c r="J121" s="294"/>
      <c r="K121" s="295"/>
    </row>
    <row r="122" spans="2:11" s="1" customFormat="1" ht="45" customHeight="1">
      <c r="B122" s="296"/>
      <c r="C122" s="377" t="s">
        <v>1185</v>
      </c>
      <c r="D122" s="377"/>
      <c r="E122" s="377"/>
      <c r="F122" s="377"/>
      <c r="G122" s="377"/>
      <c r="H122" s="377"/>
      <c r="I122" s="377"/>
      <c r="J122" s="377"/>
      <c r="K122" s="297"/>
    </row>
    <row r="123" spans="2:11" s="1" customFormat="1" ht="17.25" customHeight="1">
      <c r="B123" s="298"/>
      <c r="C123" s="270" t="s">
        <v>1131</v>
      </c>
      <c r="D123" s="270"/>
      <c r="E123" s="270"/>
      <c r="F123" s="270" t="s">
        <v>1132</v>
      </c>
      <c r="G123" s="271"/>
      <c r="H123" s="270" t="s">
        <v>55</v>
      </c>
      <c r="I123" s="270" t="s">
        <v>58</v>
      </c>
      <c r="J123" s="270" t="s">
        <v>1133</v>
      </c>
      <c r="K123" s="299"/>
    </row>
    <row r="124" spans="2:11" s="1" customFormat="1" ht="17.25" customHeight="1">
      <c r="B124" s="298"/>
      <c r="C124" s="272" t="s">
        <v>1134</v>
      </c>
      <c r="D124" s="272"/>
      <c r="E124" s="272"/>
      <c r="F124" s="273" t="s">
        <v>1135</v>
      </c>
      <c r="G124" s="274"/>
      <c r="H124" s="272"/>
      <c r="I124" s="272"/>
      <c r="J124" s="272" t="s">
        <v>1136</v>
      </c>
      <c r="K124" s="299"/>
    </row>
    <row r="125" spans="2:11" s="1" customFormat="1" ht="5.25" customHeight="1">
      <c r="B125" s="300"/>
      <c r="C125" s="275"/>
      <c r="D125" s="275"/>
      <c r="E125" s="275"/>
      <c r="F125" s="275"/>
      <c r="G125" s="301"/>
      <c r="H125" s="275"/>
      <c r="I125" s="275"/>
      <c r="J125" s="275"/>
      <c r="K125" s="302"/>
    </row>
    <row r="126" spans="2:11" s="1" customFormat="1" ht="15" customHeight="1">
      <c r="B126" s="300"/>
      <c r="C126" s="257" t="s">
        <v>1140</v>
      </c>
      <c r="D126" s="277"/>
      <c r="E126" s="277"/>
      <c r="F126" s="278" t="s">
        <v>1137</v>
      </c>
      <c r="G126" s="257"/>
      <c r="H126" s="257" t="s">
        <v>1177</v>
      </c>
      <c r="I126" s="257" t="s">
        <v>1139</v>
      </c>
      <c r="J126" s="257">
        <v>120</v>
      </c>
      <c r="K126" s="303"/>
    </row>
    <row r="127" spans="2:11" s="1" customFormat="1" ht="15" customHeight="1">
      <c r="B127" s="300"/>
      <c r="C127" s="257" t="s">
        <v>1186</v>
      </c>
      <c r="D127" s="257"/>
      <c r="E127" s="257"/>
      <c r="F127" s="278" t="s">
        <v>1137</v>
      </c>
      <c r="G127" s="257"/>
      <c r="H127" s="257" t="s">
        <v>1187</v>
      </c>
      <c r="I127" s="257" t="s">
        <v>1139</v>
      </c>
      <c r="J127" s="257" t="s">
        <v>1188</v>
      </c>
      <c r="K127" s="303"/>
    </row>
    <row r="128" spans="2:11" s="1" customFormat="1" ht="15" customHeight="1">
      <c r="B128" s="300"/>
      <c r="C128" s="257" t="s">
        <v>1085</v>
      </c>
      <c r="D128" s="257"/>
      <c r="E128" s="257"/>
      <c r="F128" s="278" t="s">
        <v>1137</v>
      </c>
      <c r="G128" s="257"/>
      <c r="H128" s="257" t="s">
        <v>1189</v>
      </c>
      <c r="I128" s="257" t="s">
        <v>1139</v>
      </c>
      <c r="J128" s="257" t="s">
        <v>1188</v>
      </c>
      <c r="K128" s="303"/>
    </row>
    <row r="129" spans="2:11" s="1" customFormat="1" ht="15" customHeight="1">
      <c r="B129" s="300"/>
      <c r="C129" s="257" t="s">
        <v>1148</v>
      </c>
      <c r="D129" s="257"/>
      <c r="E129" s="257"/>
      <c r="F129" s="278" t="s">
        <v>1143</v>
      </c>
      <c r="G129" s="257"/>
      <c r="H129" s="257" t="s">
        <v>1149</v>
      </c>
      <c r="I129" s="257" t="s">
        <v>1139</v>
      </c>
      <c r="J129" s="257">
        <v>15</v>
      </c>
      <c r="K129" s="303"/>
    </row>
    <row r="130" spans="2:11" s="1" customFormat="1" ht="15" customHeight="1">
      <c r="B130" s="300"/>
      <c r="C130" s="281" t="s">
        <v>1150</v>
      </c>
      <c r="D130" s="281"/>
      <c r="E130" s="281"/>
      <c r="F130" s="282" t="s">
        <v>1143</v>
      </c>
      <c r="G130" s="281"/>
      <c r="H130" s="281" t="s">
        <v>1151</v>
      </c>
      <c r="I130" s="281" t="s">
        <v>1139</v>
      </c>
      <c r="J130" s="281">
        <v>15</v>
      </c>
      <c r="K130" s="303"/>
    </row>
    <row r="131" spans="2:11" s="1" customFormat="1" ht="15" customHeight="1">
      <c r="B131" s="300"/>
      <c r="C131" s="281" t="s">
        <v>1152</v>
      </c>
      <c r="D131" s="281"/>
      <c r="E131" s="281"/>
      <c r="F131" s="282" t="s">
        <v>1143</v>
      </c>
      <c r="G131" s="281"/>
      <c r="H131" s="281" t="s">
        <v>1153</v>
      </c>
      <c r="I131" s="281" t="s">
        <v>1139</v>
      </c>
      <c r="J131" s="281">
        <v>20</v>
      </c>
      <c r="K131" s="303"/>
    </row>
    <row r="132" spans="2:11" s="1" customFormat="1" ht="15" customHeight="1">
      <c r="B132" s="300"/>
      <c r="C132" s="281" t="s">
        <v>1154</v>
      </c>
      <c r="D132" s="281"/>
      <c r="E132" s="281"/>
      <c r="F132" s="282" t="s">
        <v>1143</v>
      </c>
      <c r="G132" s="281"/>
      <c r="H132" s="281" t="s">
        <v>1155</v>
      </c>
      <c r="I132" s="281" t="s">
        <v>1139</v>
      </c>
      <c r="J132" s="281">
        <v>20</v>
      </c>
      <c r="K132" s="303"/>
    </row>
    <row r="133" spans="2:11" s="1" customFormat="1" ht="15" customHeight="1">
      <c r="B133" s="300"/>
      <c r="C133" s="257" t="s">
        <v>1142</v>
      </c>
      <c r="D133" s="257"/>
      <c r="E133" s="257"/>
      <c r="F133" s="278" t="s">
        <v>1143</v>
      </c>
      <c r="G133" s="257"/>
      <c r="H133" s="257" t="s">
        <v>1177</v>
      </c>
      <c r="I133" s="257" t="s">
        <v>1139</v>
      </c>
      <c r="J133" s="257">
        <v>50</v>
      </c>
      <c r="K133" s="303"/>
    </row>
    <row r="134" spans="2:11" s="1" customFormat="1" ht="15" customHeight="1">
      <c r="B134" s="300"/>
      <c r="C134" s="257" t="s">
        <v>1156</v>
      </c>
      <c r="D134" s="257"/>
      <c r="E134" s="257"/>
      <c r="F134" s="278" t="s">
        <v>1143</v>
      </c>
      <c r="G134" s="257"/>
      <c r="H134" s="257" t="s">
        <v>1177</v>
      </c>
      <c r="I134" s="257" t="s">
        <v>1139</v>
      </c>
      <c r="J134" s="257">
        <v>50</v>
      </c>
      <c r="K134" s="303"/>
    </row>
    <row r="135" spans="2:11" s="1" customFormat="1" ht="15" customHeight="1">
      <c r="B135" s="300"/>
      <c r="C135" s="257" t="s">
        <v>1162</v>
      </c>
      <c r="D135" s="257"/>
      <c r="E135" s="257"/>
      <c r="F135" s="278" t="s">
        <v>1143</v>
      </c>
      <c r="G135" s="257"/>
      <c r="H135" s="257" t="s">
        <v>1177</v>
      </c>
      <c r="I135" s="257" t="s">
        <v>1139</v>
      </c>
      <c r="J135" s="257">
        <v>50</v>
      </c>
      <c r="K135" s="303"/>
    </row>
    <row r="136" spans="2:11" s="1" customFormat="1" ht="15" customHeight="1">
      <c r="B136" s="300"/>
      <c r="C136" s="257" t="s">
        <v>1164</v>
      </c>
      <c r="D136" s="257"/>
      <c r="E136" s="257"/>
      <c r="F136" s="278" t="s">
        <v>1143</v>
      </c>
      <c r="G136" s="257"/>
      <c r="H136" s="257" t="s">
        <v>1177</v>
      </c>
      <c r="I136" s="257" t="s">
        <v>1139</v>
      </c>
      <c r="J136" s="257">
        <v>50</v>
      </c>
      <c r="K136" s="303"/>
    </row>
    <row r="137" spans="2:11" s="1" customFormat="1" ht="15" customHeight="1">
      <c r="B137" s="300"/>
      <c r="C137" s="257" t="s">
        <v>1165</v>
      </c>
      <c r="D137" s="257"/>
      <c r="E137" s="257"/>
      <c r="F137" s="278" t="s">
        <v>1143</v>
      </c>
      <c r="G137" s="257"/>
      <c r="H137" s="257" t="s">
        <v>1190</v>
      </c>
      <c r="I137" s="257" t="s">
        <v>1139</v>
      </c>
      <c r="J137" s="257">
        <v>255</v>
      </c>
      <c r="K137" s="303"/>
    </row>
    <row r="138" spans="2:11" s="1" customFormat="1" ht="15" customHeight="1">
      <c r="B138" s="300"/>
      <c r="C138" s="257" t="s">
        <v>1167</v>
      </c>
      <c r="D138" s="257"/>
      <c r="E138" s="257"/>
      <c r="F138" s="278" t="s">
        <v>1137</v>
      </c>
      <c r="G138" s="257"/>
      <c r="H138" s="257" t="s">
        <v>1191</v>
      </c>
      <c r="I138" s="257" t="s">
        <v>1169</v>
      </c>
      <c r="J138" s="257"/>
      <c r="K138" s="303"/>
    </row>
    <row r="139" spans="2:11" s="1" customFormat="1" ht="15" customHeight="1">
      <c r="B139" s="300"/>
      <c r="C139" s="257" t="s">
        <v>1170</v>
      </c>
      <c r="D139" s="257"/>
      <c r="E139" s="257"/>
      <c r="F139" s="278" t="s">
        <v>1137</v>
      </c>
      <c r="G139" s="257"/>
      <c r="H139" s="257" t="s">
        <v>1192</v>
      </c>
      <c r="I139" s="257" t="s">
        <v>1172</v>
      </c>
      <c r="J139" s="257"/>
      <c r="K139" s="303"/>
    </row>
    <row r="140" spans="2:11" s="1" customFormat="1" ht="15" customHeight="1">
      <c r="B140" s="300"/>
      <c r="C140" s="257" t="s">
        <v>1173</v>
      </c>
      <c r="D140" s="257"/>
      <c r="E140" s="257"/>
      <c r="F140" s="278" t="s">
        <v>1137</v>
      </c>
      <c r="G140" s="257"/>
      <c r="H140" s="257" t="s">
        <v>1173</v>
      </c>
      <c r="I140" s="257" t="s">
        <v>1172</v>
      </c>
      <c r="J140" s="257"/>
      <c r="K140" s="303"/>
    </row>
    <row r="141" spans="2:11" s="1" customFormat="1" ht="15" customHeight="1">
      <c r="B141" s="300"/>
      <c r="C141" s="257" t="s">
        <v>39</v>
      </c>
      <c r="D141" s="257"/>
      <c r="E141" s="257"/>
      <c r="F141" s="278" t="s">
        <v>1137</v>
      </c>
      <c r="G141" s="257"/>
      <c r="H141" s="257" t="s">
        <v>1193</v>
      </c>
      <c r="I141" s="257" t="s">
        <v>1172</v>
      </c>
      <c r="J141" s="257"/>
      <c r="K141" s="303"/>
    </row>
    <row r="142" spans="2:11" s="1" customFormat="1" ht="15" customHeight="1">
      <c r="B142" s="300"/>
      <c r="C142" s="257" t="s">
        <v>1194</v>
      </c>
      <c r="D142" s="257"/>
      <c r="E142" s="257"/>
      <c r="F142" s="278" t="s">
        <v>1137</v>
      </c>
      <c r="G142" s="257"/>
      <c r="H142" s="257" t="s">
        <v>1195</v>
      </c>
      <c r="I142" s="257" t="s">
        <v>1172</v>
      </c>
      <c r="J142" s="257"/>
      <c r="K142" s="303"/>
    </row>
    <row r="143" spans="2:11" s="1" customFormat="1" ht="15" customHeight="1">
      <c r="B143" s="304"/>
      <c r="C143" s="305"/>
      <c r="D143" s="305"/>
      <c r="E143" s="305"/>
      <c r="F143" s="305"/>
      <c r="G143" s="305"/>
      <c r="H143" s="305"/>
      <c r="I143" s="305"/>
      <c r="J143" s="305"/>
      <c r="K143" s="306"/>
    </row>
    <row r="144" spans="2:11" s="1" customFormat="1" ht="18.75" customHeight="1">
      <c r="B144" s="291"/>
      <c r="C144" s="291"/>
      <c r="D144" s="291"/>
      <c r="E144" s="291"/>
      <c r="F144" s="292"/>
      <c r="G144" s="291"/>
      <c r="H144" s="291"/>
      <c r="I144" s="291"/>
      <c r="J144" s="291"/>
      <c r="K144" s="291"/>
    </row>
    <row r="145" spans="2:11" s="1" customFormat="1" ht="18.75" customHeight="1">
      <c r="B145" s="264"/>
      <c r="C145" s="264"/>
      <c r="D145" s="264"/>
      <c r="E145" s="264"/>
      <c r="F145" s="264"/>
      <c r="G145" s="264"/>
      <c r="H145" s="264"/>
      <c r="I145" s="264"/>
      <c r="J145" s="264"/>
      <c r="K145" s="264"/>
    </row>
    <row r="146" spans="2:11" s="1" customFormat="1" ht="7.5" customHeight="1">
      <c r="B146" s="265"/>
      <c r="C146" s="266"/>
      <c r="D146" s="266"/>
      <c r="E146" s="266"/>
      <c r="F146" s="266"/>
      <c r="G146" s="266"/>
      <c r="H146" s="266"/>
      <c r="I146" s="266"/>
      <c r="J146" s="266"/>
      <c r="K146" s="267"/>
    </row>
    <row r="147" spans="2:11" s="1" customFormat="1" ht="45" customHeight="1">
      <c r="B147" s="268"/>
      <c r="C147" s="376" t="s">
        <v>1196</v>
      </c>
      <c r="D147" s="376"/>
      <c r="E147" s="376"/>
      <c r="F147" s="376"/>
      <c r="G147" s="376"/>
      <c r="H147" s="376"/>
      <c r="I147" s="376"/>
      <c r="J147" s="376"/>
      <c r="K147" s="269"/>
    </row>
    <row r="148" spans="2:11" s="1" customFormat="1" ht="17.25" customHeight="1">
      <c r="B148" s="268"/>
      <c r="C148" s="270" t="s">
        <v>1131</v>
      </c>
      <c r="D148" s="270"/>
      <c r="E148" s="270"/>
      <c r="F148" s="270" t="s">
        <v>1132</v>
      </c>
      <c r="G148" s="271"/>
      <c r="H148" s="270" t="s">
        <v>55</v>
      </c>
      <c r="I148" s="270" t="s">
        <v>58</v>
      </c>
      <c r="J148" s="270" t="s">
        <v>1133</v>
      </c>
      <c r="K148" s="269"/>
    </row>
    <row r="149" spans="2:11" s="1" customFormat="1" ht="17.25" customHeight="1">
      <c r="B149" s="268"/>
      <c r="C149" s="272" t="s">
        <v>1134</v>
      </c>
      <c r="D149" s="272"/>
      <c r="E149" s="272"/>
      <c r="F149" s="273" t="s">
        <v>1135</v>
      </c>
      <c r="G149" s="274"/>
      <c r="H149" s="272"/>
      <c r="I149" s="272"/>
      <c r="J149" s="272" t="s">
        <v>1136</v>
      </c>
      <c r="K149" s="269"/>
    </row>
    <row r="150" spans="2:11" s="1" customFormat="1" ht="5.25" customHeight="1">
      <c r="B150" s="280"/>
      <c r="C150" s="275"/>
      <c r="D150" s="275"/>
      <c r="E150" s="275"/>
      <c r="F150" s="275"/>
      <c r="G150" s="276"/>
      <c r="H150" s="275"/>
      <c r="I150" s="275"/>
      <c r="J150" s="275"/>
      <c r="K150" s="303"/>
    </row>
    <row r="151" spans="2:11" s="1" customFormat="1" ht="15" customHeight="1">
      <c r="B151" s="280"/>
      <c r="C151" s="307" t="s">
        <v>1140</v>
      </c>
      <c r="D151" s="257"/>
      <c r="E151" s="257"/>
      <c r="F151" s="308" t="s">
        <v>1137</v>
      </c>
      <c r="G151" s="257"/>
      <c r="H151" s="307" t="s">
        <v>1177</v>
      </c>
      <c r="I151" s="307" t="s">
        <v>1139</v>
      </c>
      <c r="J151" s="307">
        <v>120</v>
      </c>
      <c r="K151" s="303"/>
    </row>
    <row r="152" spans="2:11" s="1" customFormat="1" ht="15" customHeight="1">
      <c r="B152" s="280"/>
      <c r="C152" s="307" t="s">
        <v>1186</v>
      </c>
      <c r="D152" s="257"/>
      <c r="E152" s="257"/>
      <c r="F152" s="308" t="s">
        <v>1137</v>
      </c>
      <c r="G152" s="257"/>
      <c r="H152" s="307" t="s">
        <v>1197</v>
      </c>
      <c r="I152" s="307" t="s">
        <v>1139</v>
      </c>
      <c r="J152" s="307" t="s">
        <v>1188</v>
      </c>
      <c r="K152" s="303"/>
    </row>
    <row r="153" spans="2:11" s="1" customFormat="1" ht="15" customHeight="1">
      <c r="B153" s="280"/>
      <c r="C153" s="307" t="s">
        <v>1085</v>
      </c>
      <c r="D153" s="257"/>
      <c r="E153" s="257"/>
      <c r="F153" s="308" t="s">
        <v>1137</v>
      </c>
      <c r="G153" s="257"/>
      <c r="H153" s="307" t="s">
        <v>1198</v>
      </c>
      <c r="I153" s="307" t="s">
        <v>1139</v>
      </c>
      <c r="J153" s="307" t="s">
        <v>1188</v>
      </c>
      <c r="K153" s="303"/>
    </row>
    <row r="154" spans="2:11" s="1" customFormat="1" ht="15" customHeight="1">
      <c r="B154" s="280"/>
      <c r="C154" s="307" t="s">
        <v>1142</v>
      </c>
      <c r="D154" s="257"/>
      <c r="E154" s="257"/>
      <c r="F154" s="308" t="s">
        <v>1143</v>
      </c>
      <c r="G154" s="257"/>
      <c r="H154" s="307" t="s">
        <v>1177</v>
      </c>
      <c r="I154" s="307" t="s">
        <v>1139</v>
      </c>
      <c r="J154" s="307">
        <v>50</v>
      </c>
      <c r="K154" s="303"/>
    </row>
    <row r="155" spans="2:11" s="1" customFormat="1" ht="15" customHeight="1">
      <c r="B155" s="280"/>
      <c r="C155" s="307" t="s">
        <v>1145</v>
      </c>
      <c r="D155" s="257"/>
      <c r="E155" s="257"/>
      <c r="F155" s="308" t="s">
        <v>1137</v>
      </c>
      <c r="G155" s="257"/>
      <c r="H155" s="307" t="s">
        <v>1177</v>
      </c>
      <c r="I155" s="307" t="s">
        <v>1147</v>
      </c>
      <c r="J155" s="307"/>
      <c r="K155" s="303"/>
    </row>
    <row r="156" spans="2:11" s="1" customFormat="1" ht="15" customHeight="1">
      <c r="B156" s="280"/>
      <c r="C156" s="307" t="s">
        <v>1156</v>
      </c>
      <c r="D156" s="257"/>
      <c r="E156" s="257"/>
      <c r="F156" s="308" t="s">
        <v>1143</v>
      </c>
      <c r="G156" s="257"/>
      <c r="H156" s="307" t="s">
        <v>1177</v>
      </c>
      <c r="I156" s="307" t="s">
        <v>1139</v>
      </c>
      <c r="J156" s="307">
        <v>50</v>
      </c>
      <c r="K156" s="303"/>
    </row>
    <row r="157" spans="2:11" s="1" customFormat="1" ht="15" customHeight="1">
      <c r="B157" s="280"/>
      <c r="C157" s="307" t="s">
        <v>1164</v>
      </c>
      <c r="D157" s="257"/>
      <c r="E157" s="257"/>
      <c r="F157" s="308" t="s">
        <v>1143</v>
      </c>
      <c r="G157" s="257"/>
      <c r="H157" s="307" t="s">
        <v>1177</v>
      </c>
      <c r="I157" s="307" t="s">
        <v>1139</v>
      </c>
      <c r="J157" s="307">
        <v>50</v>
      </c>
      <c r="K157" s="303"/>
    </row>
    <row r="158" spans="2:11" s="1" customFormat="1" ht="15" customHeight="1">
      <c r="B158" s="280"/>
      <c r="C158" s="307" t="s">
        <v>1162</v>
      </c>
      <c r="D158" s="257"/>
      <c r="E158" s="257"/>
      <c r="F158" s="308" t="s">
        <v>1143</v>
      </c>
      <c r="G158" s="257"/>
      <c r="H158" s="307" t="s">
        <v>1177</v>
      </c>
      <c r="I158" s="307" t="s">
        <v>1139</v>
      </c>
      <c r="J158" s="307">
        <v>50</v>
      </c>
      <c r="K158" s="303"/>
    </row>
    <row r="159" spans="2:11" s="1" customFormat="1" ht="15" customHeight="1">
      <c r="B159" s="280"/>
      <c r="C159" s="307" t="s">
        <v>117</v>
      </c>
      <c r="D159" s="257"/>
      <c r="E159" s="257"/>
      <c r="F159" s="308" t="s">
        <v>1137</v>
      </c>
      <c r="G159" s="257"/>
      <c r="H159" s="307" t="s">
        <v>1199</v>
      </c>
      <c r="I159" s="307" t="s">
        <v>1139</v>
      </c>
      <c r="J159" s="307" t="s">
        <v>1200</v>
      </c>
      <c r="K159" s="303"/>
    </row>
    <row r="160" spans="2:11" s="1" customFormat="1" ht="15" customHeight="1">
      <c r="B160" s="280"/>
      <c r="C160" s="307" t="s">
        <v>1201</v>
      </c>
      <c r="D160" s="257"/>
      <c r="E160" s="257"/>
      <c r="F160" s="308" t="s">
        <v>1137</v>
      </c>
      <c r="G160" s="257"/>
      <c r="H160" s="307" t="s">
        <v>1202</v>
      </c>
      <c r="I160" s="307" t="s">
        <v>1172</v>
      </c>
      <c r="J160" s="307"/>
      <c r="K160" s="303"/>
    </row>
    <row r="161" spans="2:11" s="1" customFormat="1" ht="15" customHeight="1">
      <c r="B161" s="309"/>
      <c r="C161" s="289"/>
      <c r="D161" s="289"/>
      <c r="E161" s="289"/>
      <c r="F161" s="289"/>
      <c r="G161" s="289"/>
      <c r="H161" s="289"/>
      <c r="I161" s="289"/>
      <c r="J161" s="289"/>
      <c r="K161" s="310"/>
    </row>
    <row r="162" spans="2:11" s="1" customFormat="1" ht="18.75" customHeight="1">
      <c r="B162" s="291"/>
      <c r="C162" s="301"/>
      <c r="D162" s="301"/>
      <c r="E162" s="301"/>
      <c r="F162" s="311"/>
      <c r="G162" s="301"/>
      <c r="H162" s="301"/>
      <c r="I162" s="301"/>
      <c r="J162" s="301"/>
      <c r="K162" s="291"/>
    </row>
    <row r="163" spans="2:11" s="1" customFormat="1" ht="18.75" customHeight="1">
      <c r="B163" s="264"/>
      <c r="C163" s="264"/>
      <c r="D163" s="264"/>
      <c r="E163" s="264"/>
      <c r="F163" s="264"/>
      <c r="G163" s="264"/>
      <c r="H163" s="264"/>
      <c r="I163" s="264"/>
      <c r="J163" s="264"/>
      <c r="K163" s="264"/>
    </row>
    <row r="164" spans="2:11" s="1" customFormat="1" ht="7.5" customHeight="1">
      <c r="B164" s="246"/>
      <c r="C164" s="247"/>
      <c r="D164" s="247"/>
      <c r="E164" s="247"/>
      <c r="F164" s="247"/>
      <c r="G164" s="247"/>
      <c r="H164" s="247"/>
      <c r="I164" s="247"/>
      <c r="J164" s="247"/>
      <c r="K164" s="248"/>
    </row>
    <row r="165" spans="2:11" s="1" customFormat="1" ht="45" customHeight="1">
      <c r="B165" s="249"/>
      <c r="C165" s="377" t="s">
        <v>1203</v>
      </c>
      <c r="D165" s="377"/>
      <c r="E165" s="377"/>
      <c r="F165" s="377"/>
      <c r="G165" s="377"/>
      <c r="H165" s="377"/>
      <c r="I165" s="377"/>
      <c r="J165" s="377"/>
      <c r="K165" s="250"/>
    </row>
    <row r="166" spans="2:11" s="1" customFormat="1" ht="17.25" customHeight="1">
      <c r="B166" s="249"/>
      <c r="C166" s="270" t="s">
        <v>1131</v>
      </c>
      <c r="D166" s="270"/>
      <c r="E166" s="270"/>
      <c r="F166" s="270" t="s">
        <v>1132</v>
      </c>
      <c r="G166" s="312"/>
      <c r="H166" s="313" t="s">
        <v>55</v>
      </c>
      <c r="I166" s="313" t="s">
        <v>58</v>
      </c>
      <c r="J166" s="270" t="s">
        <v>1133</v>
      </c>
      <c r="K166" s="250"/>
    </row>
    <row r="167" spans="2:11" s="1" customFormat="1" ht="17.25" customHeight="1">
      <c r="B167" s="251"/>
      <c r="C167" s="272" t="s">
        <v>1134</v>
      </c>
      <c r="D167" s="272"/>
      <c r="E167" s="272"/>
      <c r="F167" s="273" t="s">
        <v>1135</v>
      </c>
      <c r="G167" s="314"/>
      <c r="H167" s="315"/>
      <c r="I167" s="315"/>
      <c r="J167" s="272" t="s">
        <v>1136</v>
      </c>
      <c r="K167" s="252"/>
    </row>
    <row r="168" spans="2:11" s="1" customFormat="1" ht="5.25" customHeight="1">
      <c r="B168" s="280"/>
      <c r="C168" s="275"/>
      <c r="D168" s="275"/>
      <c r="E168" s="275"/>
      <c r="F168" s="275"/>
      <c r="G168" s="276"/>
      <c r="H168" s="275"/>
      <c r="I168" s="275"/>
      <c r="J168" s="275"/>
      <c r="K168" s="303"/>
    </row>
    <row r="169" spans="2:11" s="1" customFormat="1" ht="15" customHeight="1">
      <c r="B169" s="280"/>
      <c r="C169" s="257" t="s">
        <v>1140</v>
      </c>
      <c r="D169" s="257"/>
      <c r="E169" s="257"/>
      <c r="F169" s="278" t="s">
        <v>1137</v>
      </c>
      <c r="G169" s="257"/>
      <c r="H169" s="257" t="s">
        <v>1177</v>
      </c>
      <c r="I169" s="257" t="s">
        <v>1139</v>
      </c>
      <c r="J169" s="257">
        <v>120</v>
      </c>
      <c r="K169" s="303"/>
    </row>
    <row r="170" spans="2:11" s="1" customFormat="1" ht="15" customHeight="1">
      <c r="B170" s="280"/>
      <c r="C170" s="257" t="s">
        <v>1186</v>
      </c>
      <c r="D170" s="257"/>
      <c r="E170" s="257"/>
      <c r="F170" s="278" t="s">
        <v>1137</v>
      </c>
      <c r="G170" s="257"/>
      <c r="H170" s="257" t="s">
        <v>1187</v>
      </c>
      <c r="I170" s="257" t="s">
        <v>1139</v>
      </c>
      <c r="J170" s="257" t="s">
        <v>1188</v>
      </c>
      <c r="K170" s="303"/>
    </row>
    <row r="171" spans="2:11" s="1" customFormat="1" ht="15" customHeight="1">
      <c r="B171" s="280"/>
      <c r="C171" s="257" t="s">
        <v>1085</v>
      </c>
      <c r="D171" s="257"/>
      <c r="E171" s="257"/>
      <c r="F171" s="278" t="s">
        <v>1137</v>
      </c>
      <c r="G171" s="257"/>
      <c r="H171" s="257" t="s">
        <v>1204</v>
      </c>
      <c r="I171" s="257" t="s">
        <v>1139</v>
      </c>
      <c r="J171" s="257" t="s">
        <v>1188</v>
      </c>
      <c r="K171" s="303"/>
    </row>
    <row r="172" spans="2:11" s="1" customFormat="1" ht="15" customHeight="1">
      <c r="B172" s="280"/>
      <c r="C172" s="257" t="s">
        <v>1142</v>
      </c>
      <c r="D172" s="257"/>
      <c r="E172" s="257"/>
      <c r="F172" s="278" t="s">
        <v>1143</v>
      </c>
      <c r="G172" s="257"/>
      <c r="H172" s="257" t="s">
        <v>1204</v>
      </c>
      <c r="I172" s="257" t="s">
        <v>1139</v>
      </c>
      <c r="J172" s="257">
        <v>50</v>
      </c>
      <c r="K172" s="303"/>
    </row>
    <row r="173" spans="2:11" s="1" customFormat="1" ht="15" customHeight="1">
      <c r="B173" s="280"/>
      <c r="C173" s="257" t="s">
        <v>1145</v>
      </c>
      <c r="D173" s="257"/>
      <c r="E173" s="257"/>
      <c r="F173" s="278" t="s">
        <v>1137</v>
      </c>
      <c r="G173" s="257"/>
      <c r="H173" s="257" t="s">
        <v>1204</v>
      </c>
      <c r="I173" s="257" t="s">
        <v>1147</v>
      </c>
      <c r="J173" s="257"/>
      <c r="K173" s="303"/>
    </row>
    <row r="174" spans="2:11" s="1" customFormat="1" ht="15" customHeight="1">
      <c r="B174" s="280"/>
      <c r="C174" s="257" t="s">
        <v>1156</v>
      </c>
      <c r="D174" s="257"/>
      <c r="E174" s="257"/>
      <c r="F174" s="278" t="s">
        <v>1143</v>
      </c>
      <c r="G174" s="257"/>
      <c r="H174" s="257" t="s">
        <v>1204</v>
      </c>
      <c r="I174" s="257" t="s">
        <v>1139</v>
      </c>
      <c r="J174" s="257">
        <v>50</v>
      </c>
      <c r="K174" s="303"/>
    </row>
    <row r="175" spans="2:11" s="1" customFormat="1" ht="15" customHeight="1">
      <c r="B175" s="280"/>
      <c r="C175" s="257" t="s">
        <v>1164</v>
      </c>
      <c r="D175" s="257"/>
      <c r="E175" s="257"/>
      <c r="F175" s="278" t="s">
        <v>1143</v>
      </c>
      <c r="G175" s="257"/>
      <c r="H175" s="257" t="s">
        <v>1204</v>
      </c>
      <c r="I175" s="257" t="s">
        <v>1139</v>
      </c>
      <c r="J175" s="257">
        <v>50</v>
      </c>
      <c r="K175" s="303"/>
    </row>
    <row r="176" spans="2:11" s="1" customFormat="1" ht="15" customHeight="1">
      <c r="B176" s="280"/>
      <c r="C176" s="257" t="s">
        <v>1162</v>
      </c>
      <c r="D176" s="257"/>
      <c r="E176" s="257"/>
      <c r="F176" s="278" t="s">
        <v>1143</v>
      </c>
      <c r="G176" s="257"/>
      <c r="H176" s="257" t="s">
        <v>1204</v>
      </c>
      <c r="I176" s="257" t="s">
        <v>1139</v>
      </c>
      <c r="J176" s="257">
        <v>50</v>
      </c>
      <c r="K176" s="303"/>
    </row>
    <row r="177" spans="2:11" s="1" customFormat="1" ht="15" customHeight="1">
      <c r="B177" s="280"/>
      <c r="C177" s="257" t="s">
        <v>128</v>
      </c>
      <c r="D177" s="257"/>
      <c r="E177" s="257"/>
      <c r="F177" s="278" t="s">
        <v>1137</v>
      </c>
      <c r="G177" s="257"/>
      <c r="H177" s="257" t="s">
        <v>1205</v>
      </c>
      <c r="I177" s="257" t="s">
        <v>1206</v>
      </c>
      <c r="J177" s="257"/>
      <c r="K177" s="303"/>
    </row>
    <row r="178" spans="2:11" s="1" customFormat="1" ht="15" customHeight="1">
      <c r="B178" s="280"/>
      <c r="C178" s="257" t="s">
        <v>58</v>
      </c>
      <c r="D178" s="257"/>
      <c r="E178" s="257"/>
      <c r="F178" s="278" t="s">
        <v>1137</v>
      </c>
      <c r="G178" s="257"/>
      <c r="H178" s="257" t="s">
        <v>1207</v>
      </c>
      <c r="I178" s="257" t="s">
        <v>1208</v>
      </c>
      <c r="J178" s="257">
        <v>1</v>
      </c>
      <c r="K178" s="303"/>
    </row>
    <row r="179" spans="2:11" s="1" customFormat="1" ht="15" customHeight="1">
      <c r="B179" s="280"/>
      <c r="C179" s="257" t="s">
        <v>54</v>
      </c>
      <c r="D179" s="257"/>
      <c r="E179" s="257"/>
      <c r="F179" s="278" t="s">
        <v>1137</v>
      </c>
      <c r="G179" s="257"/>
      <c r="H179" s="257" t="s">
        <v>1209</v>
      </c>
      <c r="I179" s="257" t="s">
        <v>1139</v>
      </c>
      <c r="J179" s="257">
        <v>20</v>
      </c>
      <c r="K179" s="303"/>
    </row>
    <row r="180" spans="2:11" s="1" customFormat="1" ht="15" customHeight="1">
      <c r="B180" s="280"/>
      <c r="C180" s="257" t="s">
        <v>55</v>
      </c>
      <c r="D180" s="257"/>
      <c r="E180" s="257"/>
      <c r="F180" s="278" t="s">
        <v>1137</v>
      </c>
      <c r="G180" s="257"/>
      <c r="H180" s="257" t="s">
        <v>1210</v>
      </c>
      <c r="I180" s="257" t="s">
        <v>1139</v>
      </c>
      <c r="J180" s="257">
        <v>255</v>
      </c>
      <c r="K180" s="303"/>
    </row>
    <row r="181" spans="2:11" s="1" customFormat="1" ht="15" customHeight="1">
      <c r="B181" s="280"/>
      <c r="C181" s="257" t="s">
        <v>129</v>
      </c>
      <c r="D181" s="257"/>
      <c r="E181" s="257"/>
      <c r="F181" s="278" t="s">
        <v>1137</v>
      </c>
      <c r="G181" s="257"/>
      <c r="H181" s="257" t="s">
        <v>1101</v>
      </c>
      <c r="I181" s="257" t="s">
        <v>1139</v>
      </c>
      <c r="J181" s="257">
        <v>10</v>
      </c>
      <c r="K181" s="303"/>
    </row>
    <row r="182" spans="2:11" s="1" customFormat="1" ht="15" customHeight="1">
      <c r="B182" s="280"/>
      <c r="C182" s="257" t="s">
        <v>130</v>
      </c>
      <c r="D182" s="257"/>
      <c r="E182" s="257"/>
      <c r="F182" s="278" t="s">
        <v>1137</v>
      </c>
      <c r="G182" s="257"/>
      <c r="H182" s="257" t="s">
        <v>1211</v>
      </c>
      <c r="I182" s="257" t="s">
        <v>1172</v>
      </c>
      <c r="J182" s="257"/>
      <c r="K182" s="303"/>
    </row>
    <row r="183" spans="2:11" s="1" customFormat="1" ht="15" customHeight="1">
      <c r="B183" s="280"/>
      <c r="C183" s="257" t="s">
        <v>1212</v>
      </c>
      <c r="D183" s="257"/>
      <c r="E183" s="257"/>
      <c r="F183" s="278" t="s">
        <v>1137</v>
      </c>
      <c r="G183" s="257"/>
      <c r="H183" s="257" t="s">
        <v>1213</v>
      </c>
      <c r="I183" s="257" t="s">
        <v>1172</v>
      </c>
      <c r="J183" s="257"/>
      <c r="K183" s="303"/>
    </row>
    <row r="184" spans="2:11" s="1" customFormat="1" ht="15" customHeight="1">
      <c r="B184" s="280"/>
      <c r="C184" s="257" t="s">
        <v>1201</v>
      </c>
      <c r="D184" s="257"/>
      <c r="E184" s="257"/>
      <c r="F184" s="278" t="s">
        <v>1137</v>
      </c>
      <c r="G184" s="257"/>
      <c r="H184" s="257" t="s">
        <v>1214</v>
      </c>
      <c r="I184" s="257" t="s">
        <v>1172</v>
      </c>
      <c r="J184" s="257"/>
      <c r="K184" s="303"/>
    </row>
    <row r="185" spans="2:11" s="1" customFormat="1" ht="15" customHeight="1">
      <c r="B185" s="280"/>
      <c r="C185" s="257" t="s">
        <v>132</v>
      </c>
      <c r="D185" s="257"/>
      <c r="E185" s="257"/>
      <c r="F185" s="278" t="s">
        <v>1143</v>
      </c>
      <c r="G185" s="257"/>
      <c r="H185" s="257" t="s">
        <v>1215</v>
      </c>
      <c r="I185" s="257" t="s">
        <v>1139</v>
      </c>
      <c r="J185" s="257">
        <v>50</v>
      </c>
      <c r="K185" s="303"/>
    </row>
    <row r="186" spans="2:11" s="1" customFormat="1" ht="15" customHeight="1">
      <c r="B186" s="280"/>
      <c r="C186" s="257" t="s">
        <v>1216</v>
      </c>
      <c r="D186" s="257"/>
      <c r="E186" s="257"/>
      <c r="F186" s="278" t="s">
        <v>1143</v>
      </c>
      <c r="G186" s="257"/>
      <c r="H186" s="257" t="s">
        <v>1217</v>
      </c>
      <c r="I186" s="257" t="s">
        <v>1218</v>
      </c>
      <c r="J186" s="257"/>
      <c r="K186" s="303"/>
    </row>
    <row r="187" spans="2:11" s="1" customFormat="1" ht="15" customHeight="1">
      <c r="B187" s="280"/>
      <c r="C187" s="257" t="s">
        <v>1219</v>
      </c>
      <c r="D187" s="257"/>
      <c r="E187" s="257"/>
      <c r="F187" s="278" t="s">
        <v>1143</v>
      </c>
      <c r="G187" s="257"/>
      <c r="H187" s="257" t="s">
        <v>1220</v>
      </c>
      <c r="I187" s="257" t="s">
        <v>1218</v>
      </c>
      <c r="J187" s="257"/>
      <c r="K187" s="303"/>
    </row>
    <row r="188" spans="2:11" s="1" customFormat="1" ht="15" customHeight="1">
      <c r="B188" s="280"/>
      <c r="C188" s="257" t="s">
        <v>1221</v>
      </c>
      <c r="D188" s="257"/>
      <c r="E188" s="257"/>
      <c r="F188" s="278" t="s">
        <v>1143</v>
      </c>
      <c r="G188" s="257"/>
      <c r="H188" s="257" t="s">
        <v>1222</v>
      </c>
      <c r="I188" s="257" t="s">
        <v>1218</v>
      </c>
      <c r="J188" s="257"/>
      <c r="K188" s="303"/>
    </row>
    <row r="189" spans="2:11" s="1" customFormat="1" ht="15" customHeight="1">
      <c r="B189" s="280"/>
      <c r="C189" s="316" t="s">
        <v>1223</v>
      </c>
      <c r="D189" s="257"/>
      <c r="E189" s="257"/>
      <c r="F189" s="278" t="s">
        <v>1143</v>
      </c>
      <c r="G189" s="257"/>
      <c r="H189" s="257" t="s">
        <v>1224</v>
      </c>
      <c r="I189" s="257" t="s">
        <v>1225</v>
      </c>
      <c r="J189" s="317" t="s">
        <v>1226</v>
      </c>
      <c r="K189" s="303"/>
    </row>
    <row r="190" spans="2:11" s="1" customFormat="1" ht="15" customHeight="1">
      <c r="B190" s="280"/>
      <c r="C190" s="316" t="s">
        <v>43</v>
      </c>
      <c r="D190" s="257"/>
      <c r="E190" s="257"/>
      <c r="F190" s="278" t="s">
        <v>1137</v>
      </c>
      <c r="G190" s="257"/>
      <c r="H190" s="254" t="s">
        <v>1227</v>
      </c>
      <c r="I190" s="257" t="s">
        <v>1228</v>
      </c>
      <c r="J190" s="257"/>
      <c r="K190" s="303"/>
    </row>
    <row r="191" spans="2:11" s="1" customFormat="1" ht="15" customHeight="1">
      <c r="B191" s="280"/>
      <c r="C191" s="316" t="s">
        <v>1229</v>
      </c>
      <c r="D191" s="257"/>
      <c r="E191" s="257"/>
      <c r="F191" s="278" t="s">
        <v>1137</v>
      </c>
      <c r="G191" s="257"/>
      <c r="H191" s="257" t="s">
        <v>1230</v>
      </c>
      <c r="I191" s="257" t="s">
        <v>1172</v>
      </c>
      <c r="J191" s="257"/>
      <c r="K191" s="303"/>
    </row>
    <row r="192" spans="2:11" s="1" customFormat="1" ht="15" customHeight="1">
      <c r="B192" s="280"/>
      <c r="C192" s="316" t="s">
        <v>1231</v>
      </c>
      <c r="D192" s="257"/>
      <c r="E192" s="257"/>
      <c r="F192" s="278" t="s">
        <v>1137</v>
      </c>
      <c r="G192" s="257"/>
      <c r="H192" s="257" t="s">
        <v>1232</v>
      </c>
      <c r="I192" s="257" t="s">
        <v>1172</v>
      </c>
      <c r="J192" s="257"/>
      <c r="K192" s="303"/>
    </row>
    <row r="193" spans="2:11" s="1" customFormat="1" ht="15" customHeight="1">
      <c r="B193" s="280"/>
      <c r="C193" s="316" t="s">
        <v>1233</v>
      </c>
      <c r="D193" s="257"/>
      <c r="E193" s="257"/>
      <c r="F193" s="278" t="s">
        <v>1143</v>
      </c>
      <c r="G193" s="257"/>
      <c r="H193" s="257" t="s">
        <v>1234</v>
      </c>
      <c r="I193" s="257" t="s">
        <v>1172</v>
      </c>
      <c r="J193" s="257"/>
      <c r="K193" s="303"/>
    </row>
    <row r="194" spans="2:11" s="1" customFormat="1" ht="15" customHeight="1">
      <c r="B194" s="309"/>
      <c r="C194" s="318"/>
      <c r="D194" s="289"/>
      <c r="E194" s="289"/>
      <c r="F194" s="289"/>
      <c r="G194" s="289"/>
      <c r="H194" s="289"/>
      <c r="I194" s="289"/>
      <c r="J194" s="289"/>
      <c r="K194" s="310"/>
    </row>
    <row r="195" spans="2:11" s="1" customFormat="1" ht="18.75" customHeight="1">
      <c r="B195" s="291"/>
      <c r="C195" s="301"/>
      <c r="D195" s="301"/>
      <c r="E195" s="301"/>
      <c r="F195" s="311"/>
      <c r="G195" s="301"/>
      <c r="H195" s="301"/>
      <c r="I195" s="301"/>
      <c r="J195" s="301"/>
      <c r="K195" s="291"/>
    </row>
    <row r="196" spans="2:11" s="1" customFormat="1" ht="18.75" customHeight="1">
      <c r="B196" s="291"/>
      <c r="C196" s="301"/>
      <c r="D196" s="301"/>
      <c r="E196" s="301"/>
      <c r="F196" s="311"/>
      <c r="G196" s="301"/>
      <c r="H196" s="301"/>
      <c r="I196" s="301"/>
      <c r="J196" s="301"/>
      <c r="K196" s="291"/>
    </row>
    <row r="197" spans="2:11" s="1" customFormat="1" ht="18.75" customHeight="1">
      <c r="B197" s="264"/>
      <c r="C197" s="264"/>
      <c r="D197" s="264"/>
      <c r="E197" s="264"/>
      <c r="F197" s="264"/>
      <c r="G197" s="264"/>
      <c r="H197" s="264"/>
      <c r="I197" s="264"/>
      <c r="J197" s="264"/>
      <c r="K197" s="264"/>
    </row>
    <row r="198" spans="2:11" s="1" customFormat="1" ht="13.5">
      <c r="B198" s="246"/>
      <c r="C198" s="247"/>
      <c r="D198" s="247"/>
      <c r="E198" s="247"/>
      <c r="F198" s="247"/>
      <c r="G198" s="247"/>
      <c r="H198" s="247"/>
      <c r="I198" s="247"/>
      <c r="J198" s="247"/>
      <c r="K198" s="248"/>
    </row>
    <row r="199" spans="2:11" s="1" customFormat="1" ht="21">
      <c r="B199" s="249"/>
      <c r="C199" s="377" t="s">
        <v>1235</v>
      </c>
      <c r="D199" s="377"/>
      <c r="E199" s="377"/>
      <c r="F199" s="377"/>
      <c r="G199" s="377"/>
      <c r="H199" s="377"/>
      <c r="I199" s="377"/>
      <c r="J199" s="377"/>
      <c r="K199" s="250"/>
    </row>
    <row r="200" spans="2:11" s="1" customFormat="1" ht="25.5" customHeight="1">
      <c r="B200" s="249"/>
      <c r="C200" s="319" t="s">
        <v>1236</v>
      </c>
      <c r="D200" s="319"/>
      <c r="E200" s="319"/>
      <c r="F200" s="319" t="s">
        <v>1237</v>
      </c>
      <c r="G200" s="320"/>
      <c r="H200" s="378" t="s">
        <v>1238</v>
      </c>
      <c r="I200" s="378"/>
      <c r="J200" s="378"/>
      <c r="K200" s="250"/>
    </row>
    <row r="201" spans="2:11" s="1" customFormat="1" ht="5.25" customHeight="1">
      <c r="B201" s="280"/>
      <c r="C201" s="275"/>
      <c r="D201" s="275"/>
      <c r="E201" s="275"/>
      <c r="F201" s="275"/>
      <c r="G201" s="301"/>
      <c r="H201" s="275"/>
      <c r="I201" s="275"/>
      <c r="J201" s="275"/>
      <c r="K201" s="303"/>
    </row>
    <row r="202" spans="2:11" s="1" customFormat="1" ht="15" customHeight="1">
      <c r="B202" s="280"/>
      <c r="C202" s="257" t="s">
        <v>1228</v>
      </c>
      <c r="D202" s="257"/>
      <c r="E202" s="257"/>
      <c r="F202" s="278" t="s">
        <v>44</v>
      </c>
      <c r="G202" s="257"/>
      <c r="H202" s="379" t="s">
        <v>1239</v>
      </c>
      <c r="I202" s="379"/>
      <c r="J202" s="379"/>
      <c r="K202" s="303"/>
    </row>
    <row r="203" spans="2:11" s="1" customFormat="1" ht="15" customHeight="1">
      <c r="B203" s="280"/>
      <c r="C203" s="257"/>
      <c r="D203" s="257"/>
      <c r="E203" s="257"/>
      <c r="F203" s="278" t="s">
        <v>45</v>
      </c>
      <c r="G203" s="257"/>
      <c r="H203" s="379" t="s">
        <v>1240</v>
      </c>
      <c r="I203" s="379"/>
      <c r="J203" s="379"/>
      <c r="K203" s="303"/>
    </row>
    <row r="204" spans="2:11" s="1" customFormat="1" ht="15" customHeight="1">
      <c r="B204" s="280"/>
      <c r="C204" s="257"/>
      <c r="D204" s="257"/>
      <c r="E204" s="257"/>
      <c r="F204" s="278" t="s">
        <v>48</v>
      </c>
      <c r="G204" s="257"/>
      <c r="H204" s="379" t="s">
        <v>1241</v>
      </c>
      <c r="I204" s="379"/>
      <c r="J204" s="379"/>
      <c r="K204" s="303"/>
    </row>
    <row r="205" spans="2:11" s="1" customFormat="1" ht="15" customHeight="1">
      <c r="B205" s="280"/>
      <c r="C205" s="257"/>
      <c r="D205" s="257"/>
      <c r="E205" s="257"/>
      <c r="F205" s="278" t="s">
        <v>46</v>
      </c>
      <c r="G205" s="257"/>
      <c r="H205" s="379" t="s">
        <v>1242</v>
      </c>
      <c r="I205" s="379"/>
      <c r="J205" s="379"/>
      <c r="K205" s="303"/>
    </row>
    <row r="206" spans="2:11" s="1" customFormat="1" ht="15" customHeight="1">
      <c r="B206" s="280"/>
      <c r="C206" s="257"/>
      <c r="D206" s="257"/>
      <c r="E206" s="257"/>
      <c r="F206" s="278" t="s">
        <v>47</v>
      </c>
      <c r="G206" s="257"/>
      <c r="H206" s="379" t="s">
        <v>1243</v>
      </c>
      <c r="I206" s="379"/>
      <c r="J206" s="379"/>
      <c r="K206" s="303"/>
    </row>
    <row r="207" spans="2:11" s="1" customFormat="1" ht="15" customHeight="1">
      <c r="B207" s="280"/>
      <c r="C207" s="257"/>
      <c r="D207" s="257"/>
      <c r="E207" s="257"/>
      <c r="F207" s="278"/>
      <c r="G207" s="257"/>
      <c r="H207" s="257"/>
      <c r="I207" s="257"/>
      <c r="J207" s="257"/>
      <c r="K207" s="303"/>
    </row>
    <row r="208" spans="2:11" s="1" customFormat="1" ht="15" customHeight="1">
      <c r="B208" s="280"/>
      <c r="C208" s="257" t="s">
        <v>1184</v>
      </c>
      <c r="D208" s="257"/>
      <c r="E208" s="257"/>
      <c r="F208" s="278" t="s">
        <v>80</v>
      </c>
      <c r="G208" s="257"/>
      <c r="H208" s="379" t="s">
        <v>1244</v>
      </c>
      <c r="I208" s="379"/>
      <c r="J208" s="379"/>
      <c r="K208" s="303"/>
    </row>
    <row r="209" spans="2:11" s="1" customFormat="1" ht="15" customHeight="1">
      <c r="B209" s="280"/>
      <c r="C209" s="257"/>
      <c r="D209" s="257"/>
      <c r="E209" s="257"/>
      <c r="F209" s="278" t="s">
        <v>1081</v>
      </c>
      <c r="G209" s="257"/>
      <c r="H209" s="379" t="s">
        <v>1082</v>
      </c>
      <c r="I209" s="379"/>
      <c r="J209" s="379"/>
      <c r="K209" s="303"/>
    </row>
    <row r="210" spans="2:11" s="1" customFormat="1" ht="15" customHeight="1">
      <c r="B210" s="280"/>
      <c r="C210" s="257"/>
      <c r="D210" s="257"/>
      <c r="E210" s="257"/>
      <c r="F210" s="278" t="s">
        <v>1079</v>
      </c>
      <c r="G210" s="257"/>
      <c r="H210" s="379" t="s">
        <v>1245</v>
      </c>
      <c r="I210" s="379"/>
      <c r="J210" s="379"/>
      <c r="K210" s="303"/>
    </row>
    <row r="211" spans="2:11" s="1" customFormat="1" ht="15" customHeight="1">
      <c r="B211" s="321"/>
      <c r="C211" s="257"/>
      <c r="D211" s="257"/>
      <c r="E211" s="257"/>
      <c r="F211" s="278" t="s">
        <v>110</v>
      </c>
      <c r="G211" s="316"/>
      <c r="H211" s="380" t="s">
        <v>111</v>
      </c>
      <c r="I211" s="380"/>
      <c r="J211" s="380"/>
      <c r="K211" s="322"/>
    </row>
    <row r="212" spans="2:11" s="1" customFormat="1" ht="15" customHeight="1">
      <c r="B212" s="321"/>
      <c r="C212" s="257"/>
      <c r="D212" s="257"/>
      <c r="E212" s="257"/>
      <c r="F212" s="278" t="s">
        <v>1083</v>
      </c>
      <c r="G212" s="316"/>
      <c r="H212" s="380" t="s">
        <v>1246</v>
      </c>
      <c r="I212" s="380"/>
      <c r="J212" s="380"/>
      <c r="K212" s="322"/>
    </row>
    <row r="213" spans="2:11" s="1" customFormat="1" ht="15" customHeight="1">
      <c r="B213" s="321"/>
      <c r="C213" s="257"/>
      <c r="D213" s="257"/>
      <c r="E213" s="257"/>
      <c r="F213" s="278"/>
      <c r="G213" s="316"/>
      <c r="H213" s="307"/>
      <c r="I213" s="307"/>
      <c r="J213" s="307"/>
      <c r="K213" s="322"/>
    </row>
    <row r="214" spans="2:11" s="1" customFormat="1" ht="15" customHeight="1">
      <c r="B214" s="321"/>
      <c r="C214" s="257" t="s">
        <v>1208</v>
      </c>
      <c r="D214" s="257"/>
      <c r="E214" s="257"/>
      <c r="F214" s="278">
        <v>1</v>
      </c>
      <c r="G214" s="316"/>
      <c r="H214" s="380" t="s">
        <v>1247</v>
      </c>
      <c r="I214" s="380"/>
      <c r="J214" s="380"/>
      <c r="K214" s="322"/>
    </row>
    <row r="215" spans="2:11" s="1" customFormat="1" ht="15" customHeight="1">
      <c r="B215" s="321"/>
      <c r="C215" s="257"/>
      <c r="D215" s="257"/>
      <c r="E215" s="257"/>
      <c r="F215" s="278">
        <v>2</v>
      </c>
      <c r="G215" s="316"/>
      <c r="H215" s="380" t="s">
        <v>1248</v>
      </c>
      <c r="I215" s="380"/>
      <c r="J215" s="380"/>
      <c r="K215" s="322"/>
    </row>
    <row r="216" spans="2:11" s="1" customFormat="1" ht="15" customHeight="1">
      <c r="B216" s="321"/>
      <c r="C216" s="257"/>
      <c r="D216" s="257"/>
      <c r="E216" s="257"/>
      <c r="F216" s="278">
        <v>3</v>
      </c>
      <c r="G216" s="316"/>
      <c r="H216" s="380" t="s">
        <v>1249</v>
      </c>
      <c r="I216" s="380"/>
      <c r="J216" s="380"/>
      <c r="K216" s="322"/>
    </row>
    <row r="217" spans="2:11" s="1" customFormat="1" ht="15" customHeight="1">
      <c r="B217" s="321"/>
      <c r="C217" s="257"/>
      <c r="D217" s="257"/>
      <c r="E217" s="257"/>
      <c r="F217" s="278">
        <v>4</v>
      </c>
      <c r="G217" s="316"/>
      <c r="H217" s="380" t="s">
        <v>1250</v>
      </c>
      <c r="I217" s="380"/>
      <c r="J217" s="380"/>
      <c r="K217" s="322"/>
    </row>
    <row r="218" spans="2:11" s="1" customFormat="1" ht="12.75" customHeight="1">
      <c r="B218" s="323"/>
      <c r="C218" s="324"/>
      <c r="D218" s="324"/>
      <c r="E218" s="324"/>
      <c r="F218" s="324"/>
      <c r="G218" s="324"/>
      <c r="H218" s="324"/>
      <c r="I218" s="324"/>
      <c r="J218" s="324"/>
      <c r="K218" s="325"/>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1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2"/>
      <c r="M2" s="352"/>
      <c r="N2" s="352"/>
      <c r="O2" s="352"/>
      <c r="P2" s="352"/>
      <c r="Q2" s="352"/>
      <c r="R2" s="352"/>
      <c r="S2" s="352"/>
      <c r="T2" s="352"/>
      <c r="U2" s="352"/>
      <c r="V2" s="352"/>
      <c r="AT2" s="18" t="s">
        <v>81</v>
      </c>
    </row>
    <row r="3" spans="2:46" s="1" customFormat="1" ht="6.95" customHeight="1">
      <c r="B3" s="102"/>
      <c r="C3" s="103"/>
      <c r="D3" s="103"/>
      <c r="E3" s="103"/>
      <c r="F3" s="103"/>
      <c r="G3" s="103"/>
      <c r="H3" s="103"/>
      <c r="I3" s="103"/>
      <c r="J3" s="103"/>
      <c r="K3" s="103"/>
      <c r="L3" s="21"/>
      <c r="AT3" s="18" t="s">
        <v>82</v>
      </c>
    </row>
    <row r="4" spans="2:46" s="1" customFormat="1" ht="24.95" customHeight="1">
      <c r="B4" s="21"/>
      <c r="D4" s="104" t="s">
        <v>113</v>
      </c>
      <c r="L4" s="21"/>
      <c r="M4" s="105" t="s">
        <v>10</v>
      </c>
      <c r="AT4" s="18" t="s">
        <v>4</v>
      </c>
    </row>
    <row r="5" spans="2:12" s="1" customFormat="1" ht="6.95" customHeight="1">
      <c r="B5" s="21"/>
      <c r="L5" s="21"/>
    </row>
    <row r="6" spans="2:12" s="1" customFormat="1" ht="12" customHeight="1">
      <c r="B6" s="21"/>
      <c r="D6" s="106" t="s">
        <v>16</v>
      </c>
      <c r="L6" s="21"/>
    </row>
    <row r="7" spans="2:12" s="1" customFormat="1" ht="16.5" customHeight="1">
      <c r="B7" s="21"/>
      <c r="E7" s="366" t="str">
        <f>'Rekapitulace stavby'!K6</f>
        <v>Oprava místní komunikace ve Starém Hobzí</v>
      </c>
      <c r="F7" s="367"/>
      <c r="G7" s="367"/>
      <c r="H7" s="367"/>
      <c r="L7" s="21"/>
    </row>
    <row r="8" spans="1:31" s="2" customFormat="1" ht="12" customHeight="1">
      <c r="A8" s="35"/>
      <c r="B8" s="40"/>
      <c r="C8" s="35"/>
      <c r="D8" s="106" t="s">
        <v>114</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8" t="s">
        <v>115</v>
      </c>
      <c r="F9" s="369"/>
      <c r="G9" s="369"/>
      <c r="H9" s="369"/>
      <c r="I9" s="35"/>
      <c r="J9" s="35"/>
      <c r="K9" s="35"/>
      <c r="L9" s="10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19</v>
      </c>
      <c r="G11" s="35"/>
      <c r="H11" s="35"/>
      <c r="I11" s="106" t="s">
        <v>20</v>
      </c>
      <c r="J11" s="108" t="s">
        <v>19</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21</v>
      </c>
      <c r="E12" s="35"/>
      <c r="F12" s="108" t="s">
        <v>22</v>
      </c>
      <c r="G12" s="35"/>
      <c r="H12" s="35"/>
      <c r="I12" s="106" t="s">
        <v>23</v>
      </c>
      <c r="J12" s="109" t="str">
        <f>'Rekapitulace stavby'!AN8</f>
        <v>30. 9. 2020</v>
      </c>
      <c r="K12" s="35"/>
      <c r="L12" s="10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25</v>
      </c>
      <c r="E14" s="35"/>
      <c r="F14" s="35"/>
      <c r="G14" s="35"/>
      <c r="H14" s="35"/>
      <c r="I14" s="106" t="s">
        <v>26</v>
      </c>
      <c r="J14" s="108" t="s">
        <v>19</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
        <v>27</v>
      </c>
      <c r="F15" s="35"/>
      <c r="G15" s="35"/>
      <c r="H15" s="35"/>
      <c r="I15" s="106" t="s">
        <v>28</v>
      </c>
      <c r="J15" s="108" t="s">
        <v>19</v>
      </c>
      <c r="K15" s="35"/>
      <c r="L15" s="10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29</v>
      </c>
      <c r="E17" s="35"/>
      <c r="F17" s="35"/>
      <c r="G17" s="35"/>
      <c r="H17" s="35"/>
      <c r="I17" s="106" t="s">
        <v>26</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70" t="str">
        <f>'Rekapitulace stavby'!E14</f>
        <v>Vyplň údaj</v>
      </c>
      <c r="F18" s="371"/>
      <c r="G18" s="371"/>
      <c r="H18" s="371"/>
      <c r="I18" s="106" t="s">
        <v>28</v>
      </c>
      <c r="J18" s="31" t="str">
        <f>'Rekapitulace stavby'!AN14</f>
        <v>Vyplň údaj</v>
      </c>
      <c r="K18" s="35"/>
      <c r="L18" s="10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31</v>
      </c>
      <c r="E20" s="35"/>
      <c r="F20" s="35"/>
      <c r="G20" s="35"/>
      <c r="H20" s="35"/>
      <c r="I20" s="106" t="s">
        <v>26</v>
      </c>
      <c r="J20" s="108" t="s">
        <v>19</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
        <v>32</v>
      </c>
      <c r="F21" s="35"/>
      <c r="G21" s="35"/>
      <c r="H21" s="35"/>
      <c r="I21" s="106" t="s">
        <v>28</v>
      </c>
      <c r="J21" s="108" t="s">
        <v>19</v>
      </c>
      <c r="K21" s="35"/>
      <c r="L21" s="10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35</v>
      </c>
      <c r="E23" s="35"/>
      <c r="F23" s="35"/>
      <c r="G23" s="35"/>
      <c r="H23" s="35"/>
      <c r="I23" s="106" t="s">
        <v>26</v>
      </c>
      <c r="J23" s="108" t="s">
        <v>19</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
        <v>36</v>
      </c>
      <c r="F24" s="35"/>
      <c r="G24" s="35"/>
      <c r="H24" s="35"/>
      <c r="I24" s="106" t="s">
        <v>28</v>
      </c>
      <c r="J24" s="108" t="s">
        <v>19</v>
      </c>
      <c r="K24" s="35"/>
      <c r="L24" s="10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37</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83.25" customHeight="1">
      <c r="A27" s="110"/>
      <c r="B27" s="111"/>
      <c r="C27" s="110"/>
      <c r="D27" s="110"/>
      <c r="E27" s="372" t="s">
        <v>38</v>
      </c>
      <c r="F27" s="372"/>
      <c r="G27" s="372"/>
      <c r="H27" s="372"/>
      <c r="I27" s="110"/>
      <c r="J27" s="110"/>
      <c r="K27" s="110"/>
      <c r="L27" s="112"/>
      <c r="S27" s="110"/>
      <c r="T27" s="110"/>
      <c r="U27" s="110"/>
      <c r="V27" s="110"/>
      <c r="W27" s="110"/>
      <c r="X27" s="110"/>
      <c r="Y27" s="110"/>
      <c r="Z27" s="110"/>
      <c r="AA27" s="110"/>
      <c r="AB27" s="110"/>
      <c r="AC27" s="110"/>
      <c r="AD27" s="110"/>
      <c r="AE27" s="110"/>
    </row>
    <row r="28" spans="1:31" s="2" customFormat="1" ht="6.95"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5"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39</v>
      </c>
      <c r="E30" s="35"/>
      <c r="F30" s="35"/>
      <c r="G30" s="35"/>
      <c r="H30" s="35"/>
      <c r="I30" s="35"/>
      <c r="J30" s="115">
        <f>ROUND(J86,0)</f>
        <v>0</v>
      </c>
      <c r="K30" s="35"/>
      <c r="L30" s="107"/>
      <c r="S30" s="35"/>
      <c r="T30" s="35"/>
      <c r="U30" s="35"/>
      <c r="V30" s="35"/>
      <c r="W30" s="35"/>
      <c r="X30" s="35"/>
      <c r="Y30" s="35"/>
      <c r="Z30" s="35"/>
      <c r="AA30" s="35"/>
      <c r="AB30" s="35"/>
      <c r="AC30" s="35"/>
      <c r="AD30" s="35"/>
      <c r="AE30" s="35"/>
    </row>
    <row r="31" spans="1:31" s="2" customFormat="1" ht="6.95"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5" customHeight="1">
      <c r="A32" s="35"/>
      <c r="B32" s="40"/>
      <c r="C32" s="35"/>
      <c r="D32" s="35"/>
      <c r="E32" s="35"/>
      <c r="F32" s="116" t="s">
        <v>41</v>
      </c>
      <c r="G32" s="35"/>
      <c r="H32" s="35"/>
      <c r="I32" s="116" t="s">
        <v>40</v>
      </c>
      <c r="J32" s="116" t="s">
        <v>42</v>
      </c>
      <c r="K32" s="35"/>
      <c r="L32" s="107"/>
      <c r="S32" s="35"/>
      <c r="T32" s="35"/>
      <c r="U32" s="35"/>
      <c r="V32" s="35"/>
      <c r="W32" s="35"/>
      <c r="X32" s="35"/>
      <c r="Y32" s="35"/>
      <c r="Z32" s="35"/>
      <c r="AA32" s="35"/>
      <c r="AB32" s="35"/>
      <c r="AC32" s="35"/>
      <c r="AD32" s="35"/>
      <c r="AE32" s="35"/>
    </row>
    <row r="33" spans="1:31" s="2" customFormat="1" ht="14.45" customHeight="1">
      <c r="A33" s="35"/>
      <c r="B33" s="40"/>
      <c r="C33" s="35"/>
      <c r="D33" s="117" t="s">
        <v>43</v>
      </c>
      <c r="E33" s="106" t="s">
        <v>44</v>
      </c>
      <c r="F33" s="118">
        <f>ROUND((SUM(BE86:BE213)),0)</f>
        <v>0</v>
      </c>
      <c r="G33" s="35"/>
      <c r="H33" s="35"/>
      <c r="I33" s="119">
        <v>0.21</v>
      </c>
      <c r="J33" s="118">
        <f>ROUND(((SUM(BE86:BE213))*I33),0)</f>
        <v>0</v>
      </c>
      <c r="K33" s="35"/>
      <c r="L33" s="107"/>
      <c r="S33" s="35"/>
      <c r="T33" s="35"/>
      <c r="U33" s="35"/>
      <c r="V33" s="35"/>
      <c r="W33" s="35"/>
      <c r="X33" s="35"/>
      <c r="Y33" s="35"/>
      <c r="Z33" s="35"/>
      <c r="AA33" s="35"/>
      <c r="AB33" s="35"/>
      <c r="AC33" s="35"/>
      <c r="AD33" s="35"/>
      <c r="AE33" s="35"/>
    </row>
    <row r="34" spans="1:31" s="2" customFormat="1" ht="14.45" customHeight="1">
      <c r="A34" s="35"/>
      <c r="B34" s="40"/>
      <c r="C34" s="35"/>
      <c r="D34" s="35"/>
      <c r="E34" s="106" t="s">
        <v>45</v>
      </c>
      <c r="F34" s="118">
        <f>ROUND((SUM(BF86:BF213)),0)</f>
        <v>0</v>
      </c>
      <c r="G34" s="35"/>
      <c r="H34" s="35"/>
      <c r="I34" s="119">
        <v>0.15</v>
      </c>
      <c r="J34" s="118">
        <f>ROUND(((SUM(BF86:BF213))*I34),0)</f>
        <v>0</v>
      </c>
      <c r="K34" s="35"/>
      <c r="L34" s="107"/>
      <c r="S34" s="35"/>
      <c r="T34" s="35"/>
      <c r="U34" s="35"/>
      <c r="V34" s="35"/>
      <c r="W34" s="35"/>
      <c r="X34" s="35"/>
      <c r="Y34" s="35"/>
      <c r="Z34" s="35"/>
      <c r="AA34" s="35"/>
      <c r="AB34" s="35"/>
      <c r="AC34" s="35"/>
      <c r="AD34" s="35"/>
      <c r="AE34" s="35"/>
    </row>
    <row r="35" spans="1:31" s="2" customFormat="1" ht="14.45" customHeight="1" hidden="1">
      <c r="A35" s="35"/>
      <c r="B35" s="40"/>
      <c r="C35" s="35"/>
      <c r="D35" s="35"/>
      <c r="E35" s="106" t="s">
        <v>46</v>
      </c>
      <c r="F35" s="118">
        <f>ROUND((SUM(BG86:BG213)),0)</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5" customHeight="1" hidden="1">
      <c r="A36" s="35"/>
      <c r="B36" s="40"/>
      <c r="C36" s="35"/>
      <c r="D36" s="35"/>
      <c r="E36" s="106" t="s">
        <v>47</v>
      </c>
      <c r="F36" s="118">
        <f>ROUND((SUM(BH86:BH213)),0)</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5" customHeight="1" hidden="1">
      <c r="A37" s="35"/>
      <c r="B37" s="40"/>
      <c r="C37" s="35"/>
      <c r="D37" s="35"/>
      <c r="E37" s="106" t="s">
        <v>48</v>
      </c>
      <c r="F37" s="118">
        <f>ROUND((SUM(BI86:BI213)),0)</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49</v>
      </c>
      <c r="E39" s="122"/>
      <c r="F39" s="122"/>
      <c r="G39" s="123" t="s">
        <v>50</v>
      </c>
      <c r="H39" s="124" t="s">
        <v>51</v>
      </c>
      <c r="I39" s="122"/>
      <c r="J39" s="125">
        <f>SUM(J30:J37)</f>
        <v>0</v>
      </c>
      <c r="K39" s="126"/>
      <c r="L39" s="107"/>
      <c r="S39" s="35"/>
      <c r="T39" s="35"/>
      <c r="U39" s="35"/>
      <c r="V39" s="35"/>
      <c r="W39" s="35"/>
      <c r="X39" s="35"/>
      <c r="Y39" s="35"/>
      <c r="Z39" s="35"/>
      <c r="AA39" s="35"/>
      <c r="AB39" s="35"/>
      <c r="AC39" s="35"/>
      <c r="AD39" s="35"/>
      <c r="AE39" s="35"/>
    </row>
    <row r="40" spans="1:31" s="2" customFormat="1" ht="14.45"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5"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5" customHeight="1">
      <c r="A45" s="35"/>
      <c r="B45" s="36"/>
      <c r="C45" s="24" t="s">
        <v>116</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16.5" customHeight="1">
      <c r="A48" s="35"/>
      <c r="B48" s="36"/>
      <c r="C48" s="37"/>
      <c r="D48" s="37"/>
      <c r="E48" s="373" t="str">
        <f>E7</f>
        <v>Oprava místní komunikace ve Starém Hobzí</v>
      </c>
      <c r="F48" s="374"/>
      <c r="G48" s="374"/>
      <c r="H48" s="374"/>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114</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30" t="str">
        <f>E9</f>
        <v>SO01 - Místní komunikace - p.č.3075/24, 4038, 251</v>
      </c>
      <c r="F50" s="375"/>
      <c r="G50" s="375"/>
      <c r="H50" s="375"/>
      <c r="I50" s="37"/>
      <c r="J50" s="37"/>
      <c r="K50" s="37"/>
      <c r="L50" s="10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Staré Hobzí</v>
      </c>
      <c r="G52" s="37"/>
      <c r="H52" s="37"/>
      <c r="I52" s="30" t="s">
        <v>23</v>
      </c>
      <c r="J52" s="60" t="str">
        <f>IF(J12="","",J12)</f>
        <v>30. 9. 2020</v>
      </c>
      <c r="K52" s="37"/>
      <c r="L52" s="10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15.2" customHeight="1">
      <c r="A54" s="35"/>
      <c r="B54" s="36"/>
      <c r="C54" s="30" t="s">
        <v>25</v>
      </c>
      <c r="D54" s="37"/>
      <c r="E54" s="37"/>
      <c r="F54" s="28" t="str">
        <f>E15</f>
        <v>Obec Staré Hobzí</v>
      </c>
      <c r="G54" s="37"/>
      <c r="H54" s="37"/>
      <c r="I54" s="30" t="s">
        <v>31</v>
      </c>
      <c r="J54" s="33" t="str">
        <f>E21</f>
        <v>f-plan spol. s r.o.</v>
      </c>
      <c r="K54" s="37"/>
      <c r="L54" s="107"/>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35</v>
      </c>
      <c r="J55" s="33" t="str">
        <f>E24</f>
        <v>Martin Lang</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117</v>
      </c>
      <c r="D57" s="132"/>
      <c r="E57" s="132"/>
      <c r="F57" s="132"/>
      <c r="G57" s="132"/>
      <c r="H57" s="132"/>
      <c r="I57" s="132"/>
      <c r="J57" s="133" t="s">
        <v>118</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9" customHeight="1">
      <c r="A59" s="35"/>
      <c r="B59" s="36"/>
      <c r="C59" s="134" t="s">
        <v>71</v>
      </c>
      <c r="D59" s="37"/>
      <c r="E59" s="37"/>
      <c r="F59" s="37"/>
      <c r="G59" s="37"/>
      <c r="H59" s="37"/>
      <c r="I59" s="37"/>
      <c r="J59" s="78">
        <f>J86</f>
        <v>0</v>
      </c>
      <c r="K59" s="37"/>
      <c r="L59" s="107"/>
      <c r="S59" s="35"/>
      <c r="T59" s="35"/>
      <c r="U59" s="35"/>
      <c r="V59" s="35"/>
      <c r="W59" s="35"/>
      <c r="X59" s="35"/>
      <c r="Y59" s="35"/>
      <c r="Z59" s="35"/>
      <c r="AA59" s="35"/>
      <c r="AB59" s="35"/>
      <c r="AC59" s="35"/>
      <c r="AD59" s="35"/>
      <c r="AE59" s="35"/>
      <c r="AU59" s="18" t="s">
        <v>119</v>
      </c>
    </row>
    <row r="60" spans="2:12" s="9" customFormat="1" ht="24.95" customHeight="1">
      <c r="B60" s="135"/>
      <c r="C60" s="136"/>
      <c r="D60" s="137" t="s">
        <v>120</v>
      </c>
      <c r="E60" s="138"/>
      <c r="F60" s="138"/>
      <c r="G60" s="138"/>
      <c r="H60" s="138"/>
      <c r="I60" s="138"/>
      <c r="J60" s="139">
        <f>J87</f>
        <v>0</v>
      </c>
      <c r="K60" s="136"/>
      <c r="L60" s="140"/>
    </row>
    <row r="61" spans="2:12" s="10" customFormat="1" ht="19.9" customHeight="1">
      <c r="B61" s="141"/>
      <c r="C61" s="142"/>
      <c r="D61" s="143" t="s">
        <v>121</v>
      </c>
      <c r="E61" s="144"/>
      <c r="F61" s="144"/>
      <c r="G61" s="144"/>
      <c r="H61" s="144"/>
      <c r="I61" s="144"/>
      <c r="J61" s="145">
        <f>J88</f>
        <v>0</v>
      </c>
      <c r="K61" s="142"/>
      <c r="L61" s="146"/>
    </row>
    <row r="62" spans="2:12" s="10" customFormat="1" ht="19.9" customHeight="1">
      <c r="B62" s="141"/>
      <c r="C62" s="142"/>
      <c r="D62" s="143" t="s">
        <v>122</v>
      </c>
      <c r="E62" s="144"/>
      <c r="F62" s="144"/>
      <c r="G62" s="144"/>
      <c r="H62" s="144"/>
      <c r="I62" s="144"/>
      <c r="J62" s="145">
        <f>J137</f>
        <v>0</v>
      </c>
      <c r="K62" s="142"/>
      <c r="L62" s="146"/>
    </row>
    <row r="63" spans="2:12" s="10" customFormat="1" ht="19.9" customHeight="1">
      <c r="B63" s="141"/>
      <c r="C63" s="142"/>
      <c r="D63" s="143" t="s">
        <v>123</v>
      </c>
      <c r="E63" s="144"/>
      <c r="F63" s="144"/>
      <c r="G63" s="144"/>
      <c r="H63" s="144"/>
      <c r="I63" s="144"/>
      <c r="J63" s="145">
        <f>J146</f>
        <v>0</v>
      </c>
      <c r="K63" s="142"/>
      <c r="L63" s="146"/>
    </row>
    <row r="64" spans="2:12" s="10" customFormat="1" ht="19.9" customHeight="1">
      <c r="B64" s="141"/>
      <c r="C64" s="142"/>
      <c r="D64" s="143" t="s">
        <v>124</v>
      </c>
      <c r="E64" s="144"/>
      <c r="F64" s="144"/>
      <c r="G64" s="144"/>
      <c r="H64" s="144"/>
      <c r="I64" s="144"/>
      <c r="J64" s="145">
        <f>J161</f>
        <v>0</v>
      </c>
      <c r="K64" s="142"/>
      <c r="L64" s="146"/>
    </row>
    <row r="65" spans="2:12" s="10" customFormat="1" ht="19.9" customHeight="1">
      <c r="B65" s="141"/>
      <c r="C65" s="142"/>
      <c r="D65" s="143" t="s">
        <v>125</v>
      </c>
      <c r="E65" s="144"/>
      <c r="F65" s="144"/>
      <c r="G65" s="144"/>
      <c r="H65" s="144"/>
      <c r="I65" s="144"/>
      <c r="J65" s="145">
        <f>J201</f>
        <v>0</v>
      </c>
      <c r="K65" s="142"/>
      <c r="L65" s="146"/>
    </row>
    <row r="66" spans="2:12" s="10" customFormat="1" ht="19.9" customHeight="1">
      <c r="B66" s="141"/>
      <c r="C66" s="142"/>
      <c r="D66" s="143" t="s">
        <v>126</v>
      </c>
      <c r="E66" s="144"/>
      <c r="F66" s="144"/>
      <c r="G66" s="144"/>
      <c r="H66" s="144"/>
      <c r="I66" s="144"/>
      <c r="J66" s="145">
        <f>J211</f>
        <v>0</v>
      </c>
      <c r="K66" s="142"/>
      <c r="L66" s="146"/>
    </row>
    <row r="67" spans="1:31" s="2" customFormat="1" ht="21.75" customHeight="1">
      <c r="A67" s="35"/>
      <c r="B67" s="36"/>
      <c r="C67" s="37"/>
      <c r="D67" s="37"/>
      <c r="E67" s="37"/>
      <c r="F67" s="37"/>
      <c r="G67" s="37"/>
      <c r="H67" s="37"/>
      <c r="I67" s="37"/>
      <c r="J67" s="37"/>
      <c r="K67" s="37"/>
      <c r="L67" s="107"/>
      <c r="S67" s="35"/>
      <c r="T67" s="35"/>
      <c r="U67" s="35"/>
      <c r="V67" s="35"/>
      <c r="W67" s="35"/>
      <c r="X67" s="35"/>
      <c r="Y67" s="35"/>
      <c r="Z67" s="35"/>
      <c r="AA67" s="35"/>
      <c r="AB67" s="35"/>
      <c r="AC67" s="35"/>
      <c r="AD67" s="35"/>
      <c r="AE67" s="35"/>
    </row>
    <row r="68" spans="1:31" s="2" customFormat="1" ht="6.95" customHeight="1">
      <c r="A68" s="35"/>
      <c r="B68" s="48"/>
      <c r="C68" s="49"/>
      <c r="D68" s="49"/>
      <c r="E68" s="49"/>
      <c r="F68" s="49"/>
      <c r="G68" s="49"/>
      <c r="H68" s="49"/>
      <c r="I68" s="49"/>
      <c r="J68" s="49"/>
      <c r="K68" s="49"/>
      <c r="L68" s="107"/>
      <c r="S68" s="35"/>
      <c r="T68" s="35"/>
      <c r="U68" s="35"/>
      <c r="V68" s="35"/>
      <c r="W68" s="35"/>
      <c r="X68" s="35"/>
      <c r="Y68" s="35"/>
      <c r="Z68" s="35"/>
      <c r="AA68" s="35"/>
      <c r="AB68" s="35"/>
      <c r="AC68" s="35"/>
      <c r="AD68" s="35"/>
      <c r="AE68" s="35"/>
    </row>
    <row r="72" spans="1:31" s="2" customFormat="1" ht="6.95" customHeight="1">
      <c r="A72" s="35"/>
      <c r="B72" s="50"/>
      <c r="C72" s="51"/>
      <c r="D72" s="51"/>
      <c r="E72" s="51"/>
      <c r="F72" s="51"/>
      <c r="G72" s="51"/>
      <c r="H72" s="51"/>
      <c r="I72" s="51"/>
      <c r="J72" s="51"/>
      <c r="K72" s="51"/>
      <c r="L72" s="107"/>
      <c r="S72" s="35"/>
      <c r="T72" s="35"/>
      <c r="U72" s="35"/>
      <c r="V72" s="35"/>
      <c r="W72" s="35"/>
      <c r="X72" s="35"/>
      <c r="Y72" s="35"/>
      <c r="Z72" s="35"/>
      <c r="AA72" s="35"/>
      <c r="AB72" s="35"/>
      <c r="AC72" s="35"/>
      <c r="AD72" s="35"/>
      <c r="AE72" s="35"/>
    </row>
    <row r="73" spans="1:31" s="2" customFormat="1" ht="24.95" customHeight="1">
      <c r="A73" s="35"/>
      <c r="B73" s="36"/>
      <c r="C73" s="24" t="s">
        <v>127</v>
      </c>
      <c r="D73" s="37"/>
      <c r="E73" s="37"/>
      <c r="F73" s="37"/>
      <c r="G73" s="37"/>
      <c r="H73" s="37"/>
      <c r="I73" s="37"/>
      <c r="J73" s="37"/>
      <c r="K73" s="37"/>
      <c r="L73" s="107"/>
      <c r="S73" s="35"/>
      <c r="T73" s="35"/>
      <c r="U73" s="35"/>
      <c r="V73" s="35"/>
      <c r="W73" s="35"/>
      <c r="X73" s="35"/>
      <c r="Y73" s="35"/>
      <c r="Z73" s="35"/>
      <c r="AA73" s="35"/>
      <c r="AB73" s="35"/>
      <c r="AC73" s="35"/>
      <c r="AD73" s="35"/>
      <c r="AE73" s="35"/>
    </row>
    <row r="74" spans="1:31" s="2" customFormat="1" ht="6.95" customHeight="1">
      <c r="A74" s="35"/>
      <c r="B74" s="36"/>
      <c r="C74" s="37"/>
      <c r="D74" s="37"/>
      <c r="E74" s="37"/>
      <c r="F74" s="37"/>
      <c r="G74" s="37"/>
      <c r="H74" s="37"/>
      <c r="I74" s="37"/>
      <c r="J74" s="37"/>
      <c r="K74" s="37"/>
      <c r="L74" s="107"/>
      <c r="S74" s="35"/>
      <c r="T74" s="35"/>
      <c r="U74" s="35"/>
      <c r="V74" s="35"/>
      <c r="W74" s="35"/>
      <c r="X74" s="35"/>
      <c r="Y74" s="35"/>
      <c r="Z74" s="35"/>
      <c r="AA74" s="35"/>
      <c r="AB74" s="35"/>
      <c r="AC74" s="35"/>
      <c r="AD74" s="35"/>
      <c r="AE74" s="35"/>
    </row>
    <row r="75" spans="1:31" s="2" customFormat="1" ht="12" customHeight="1">
      <c r="A75" s="35"/>
      <c r="B75" s="36"/>
      <c r="C75" s="30" t="s">
        <v>16</v>
      </c>
      <c r="D75" s="37"/>
      <c r="E75" s="37"/>
      <c r="F75" s="37"/>
      <c r="G75" s="37"/>
      <c r="H75" s="37"/>
      <c r="I75" s="37"/>
      <c r="J75" s="37"/>
      <c r="K75" s="37"/>
      <c r="L75" s="107"/>
      <c r="S75" s="35"/>
      <c r="T75" s="35"/>
      <c r="U75" s="35"/>
      <c r="V75" s="35"/>
      <c r="W75" s="35"/>
      <c r="X75" s="35"/>
      <c r="Y75" s="35"/>
      <c r="Z75" s="35"/>
      <c r="AA75" s="35"/>
      <c r="AB75" s="35"/>
      <c r="AC75" s="35"/>
      <c r="AD75" s="35"/>
      <c r="AE75" s="35"/>
    </row>
    <row r="76" spans="1:31" s="2" customFormat="1" ht="16.5" customHeight="1">
      <c r="A76" s="35"/>
      <c r="B76" s="36"/>
      <c r="C76" s="37"/>
      <c r="D76" s="37"/>
      <c r="E76" s="373" t="str">
        <f>E7</f>
        <v>Oprava místní komunikace ve Starém Hobzí</v>
      </c>
      <c r="F76" s="374"/>
      <c r="G76" s="374"/>
      <c r="H76" s="374"/>
      <c r="I76" s="37"/>
      <c r="J76" s="37"/>
      <c r="K76" s="37"/>
      <c r="L76" s="107"/>
      <c r="S76" s="35"/>
      <c r="T76" s="35"/>
      <c r="U76" s="35"/>
      <c r="V76" s="35"/>
      <c r="W76" s="35"/>
      <c r="X76" s="35"/>
      <c r="Y76" s="35"/>
      <c r="Z76" s="35"/>
      <c r="AA76" s="35"/>
      <c r="AB76" s="35"/>
      <c r="AC76" s="35"/>
      <c r="AD76" s="35"/>
      <c r="AE76" s="35"/>
    </row>
    <row r="77" spans="1:31" s="2" customFormat="1" ht="12" customHeight="1">
      <c r="A77" s="35"/>
      <c r="B77" s="36"/>
      <c r="C77" s="30" t="s">
        <v>114</v>
      </c>
      <c r="D77" s="37"/>
      <c r="E77" s="37"/>
      <c r="F77" s="37"/>
      <c r="G77" s="37"/>
      <c r="H77" s="37"/>
      <c r="I77" s="37"/>
      <c r="J77" s="37"/>
      <c r="K77" s="37"/>
      <c r="L77" s="107"/>
      <c r="S77" s="35"/>
      <c r="T77" s="35"/>
      <c r="U77" s="35"/>
      <c r="V77" s="35"/>
      <c r="W77" s="35"/>
      <c r="X77" s="35"/>
      <c r="Y77" s="35"/>
      <c r="Z77" s="35"/>
      <c r="AA77" s="35"/>
      <c r="AB77" s="35"/>
      <c r="AC77" s="35"/>
      <c r="AD77" s="35"/>
      <c r="AE77" s="35"/>
    </row>
    <row r="78" spans="1:31" s="2" customFormat="1" ht="16.5" customHeight="1">
      <c r="A78" s="35"/>
      <c r="B78" s="36"/>
      <c r="C78" s="37"/>
      <c r="D78" s="37"/>
      <c r="E78" s="330" t="str">
        <f>E9</f>
        <v>SO01 - Místní komunikace - p.č.3075/24, 4038, 251</v>
      </c>
      <c r="F78" s="375"/>
      <c r="G78" s="375"/>
      <c r="H78" s="375"/>
      <c r="I78" s="37"/>
      <c r="J78" s="37"/>
      <c r="K78" s="37"/>
      <c r="L78" s="107"/>
      <c r="S78" s="35"/>
      <c r="T78" s="35"/>
      <c r="U78" s="35"/>
      <c r="V78" s="35"/>
      <c r="W78" s="35"/>
      <c r="X78" s="35"/>
      <c r="Y78" s="35"/>
      <c r="Z78" s="35"/>
      <c r="AA78" s="35"/>
      <c r="AB78" s="35"/>
      <c r="AC78" s="35"/>
      <c r="AD78" s="35"/>
      <c r="AE78" s="35"/>
    </row>
    <row r="79" spans="1:31" s="2" customFormat="1" ht="6.95" customHeight="1">
      <c r="A79" s="35"/>
      <c r="B79" s="36"/>
      <c r="C79" s="37"/>
      <c r="D79" s="37"/>
      <c r="E79" s="37"/>
      <c r="F79" s="37"/>
      <c r="G79" s="37"/>
      <c r="H79" s="37"/>
      <c r="I79" s="37"/>
      <c r="J79" s="37"/>
      <c r="K79" s="37"/>
      <c r="L79" s="107"/>
      <c r="S79" s="35"/>
      <c r="T79" s="35"/>
      <c r="U79" s="35"/>
      <c r="V79" s="35"/>
      <c r="W79" s="35"/>
      <c r="X79" s="35"/>
      <c r="Y79" s="35"/>
      <c r="Z79" s="35"/>
      <c r="AA79" s="35"/>
      <c r="AB79" s="35"/>
      <c r="AC79" s="35"/>
      <c r="AD79" s="35"/>
      <c r="AE79" s="35"/>
    </row>
    <row r="80" spans="1:31" s="2" customFormat="1" ht="12" customHeight="1">
      <c r="A80" s="35"/>
      <c r="B80" s="36"/>
      <c r="C80" s="30" t="s">
        <v>21</v>
      </c>
      <c r="D80" s="37"/>
      <c r="E80" s="37"/>
      <c r="F80" s="28" t="str">
        <f>F12</f>
        <v>Staré Hobzí</v>
      </c>
      <c r="G80" s="37"/>
      <c r="H80" s="37"/>
      <c r="I80" s="30" t="s">
        <v>23</v>
      </c>
      <c r="J80" s="60" t="str">
        <f>IF(J12="","",J12)</f>
        <v>30. 9. 2020</v>
      </c>
      <c r="K80" s="37"/>
      <c r="L80" s="107"/>
      <c r="S80" s="35"/>
      <c r="T80" s="35"/>
      <c r="U80" s="35"/>
      <c r="V80" s="35"/>
      <c r="W80" s="35"/>
      <c r="X80" s="35"/>
      <c r="Y80" s="35"/>
      <c r="Z80" s="35"/>
      <c r="AA80" s="35"/>
      <c r="AB80" s="35"/>
      <c r="AC80" s="35"/>
      <c r="AD80" s="35"/>
      <c r="AE80" s="35"/>
    </row>
    <row r="81" spans="1:31" s="2" customFormat="1" ht="6.95" customHeight="1">
      <c r="A81" s="35"/>
      <c r="B81" s="36"/>
      <c r="C81" s="37"/>
      <c r="D81" s="37"/>
      <c r="E81" s="37"/>
      <c r="F81" s="37"/>
      <c r="G81" s="37"/>
      <c r="H81" s="37"/>
      <c r="I81" s="37"/>
      <c r="J81" s="37"/>
      <c r="K81" s="37"/>
      <c r="L81" s="107"/>
      <c r="S81" s="35"/>
      <c r="T81" s="35"/>
      <c r="U81" s="35"/>
      <c r="V81" s="35"/>
      <c r="W81" s="35"/>
      <c r="X81" s="35"/>
      <c r="Y81" s="35"/>
      <c r="Z81" s="35"/>
      <c r="AA81" s="35"/>
      <c r="AB81" s="35"/>
      <c r="AC81" s="35"/>
      <c r="AD81" s="35"/>
      <c r="AE81" s="35"/>
    </row>
    <row r="82" spans="1:31" s="2" customFormat="1" ht="15.2" customHeight="1">
      <c r="A82" s="35"/>
      <c r="B82" s="36"/>
      <c r="C82" s="30" t="s">
        <v>25</v>
      </c>
      <c r="D82" s="37"/>
      <c r="E82" s="37"/>
      <c r="F82" s="28" t="str">
        <f>E15</f>
        <v>Obec Staré Hobzí</v>
      </c>
      <c r="G82" s="37"/>
      <c r="H82" s="37"/>
      <c r="I82" s="30" t="s">
        <v>31</v>
      </c>
      <c r="J82" s="33" t="str">
        <f>E21</f>
        <v>f-plan spol. s r.o.</v>
      </c>
      <c r="K82" s="37"/>
      <c r="L82" s="107"/>
      <c r="S82" s="35"/>
      <c r="T82" s="35"/>
      <c r="U82" s="35"/>
      <c r="V82" s="35"/>
      <c r="W82" s="35"/>
      <c r="X82" s="35"/>
      <c r="Y82" s="35"/>
      <c r="Z82" s="35"/>
      <c r="AA82" s="35"/>
      <c r="AB82" s="35"/>
      <c r="AC82" s="35"/>
      <c r="AD82" s="35"/>
      <c r="AE82" s="35"/>
    </row>
    <row r="83" spans="1:31" s="2" customFormat="1" ht="15.2" customHeight="1">
      <c r="A83" s="35"/>
      <c r="B83" s="36"/>
      <c r="C83" s="30" t="s">
        <v>29</v>
      </c>
      <c r="D83" s="37"/>
      <c r="E83" s="37"/>
      <c r="F83" s="28" t="str">
        <f>IF(E18="","",E18)</f>
        <v>Vyplň údaj</v>
      </c>
      <c r="G83" s="37"/>
      <c r="H83" s="37"/>
      <c r="I83" s="30" t="s">
        <v>35</v>
      </c>
      <c r="J83" s="33" t="str">
        <f>E24</f>
        <v>Martin Lang</v>
      </c>
      <c r="K83" s="37"/>
      <c r="L83" s="107"/>
      <c r="S83" s="35"/>
      <c r="T83" s="35"/>
      <c r="U83" s="35"/>
      <c r="V83" s="35"/>
      <c r="W83" s="35"/>
      <c r="X83" s="35"/>
      <c r="Y83" s="35"/>
      <c r="Z83" s="35"/>
      <c r="AA83" s="35"/>
      <c r="AB83" s="35"/>
      <c r="AC83" s="35"/>
      <c r="AD83" s="35"/>
      <c r="AE83" s="35"/>
    </row>
    <row r="84" spans="1:31" s="2" customFormat="1" ht="10.35" customHeight="1">
      <c r="A84" s="35"/>
      <c r="B84" s="36"/>
      <c r="C84" s="37"/>
      <c r="D84" s="37"/>
      <c r="E84" s="37"/>
      <c r="F84" s="37"/>
      <c r="G84" s="37"/>
      <c r="H84" s="37"/>
      <c r="I84" s="37"/>
      <c r="J84" s="37"/>
      <c r="K84" s="37"/>
      <c r="L84" s="107"/>
      <c r="S84" s="35"/>
      <c r="T84" s="35"/>
      <c r="U84" s="35"/>
      <c r="V84" s="35"/>
      <c r="W84" s="35"/>
      <c r="X84" s="35"/>
      <c r="Y84" s="35"/>
      <c r="Z84" s="35"/>
      <c r="AA84" s="35"/>
      <c r="AB84" s="35"/>
      <c r="AC84" s="35"/>
      <c r="AD84" s="35"/>
      <c r="AE84" s="35"/>
    </row>
    <row r="85" spans="1:31" s="11" customFormat="1" ht="29.25" customHeight="1">
      <c r="A85" s="147"/>
      <c r="B85" s="148"/>
      <c r="C85" s="149" t="s">
        <v>128</v>
      </c>
      <c r="D85" s="150" t="s">
        <v>58</v>
      </c>
      <c r="E85" s="150" t="s">
        <v>54</v>
      </c>
      <c r="F85" s="150" t="s">
        <v>55</v>
      </c>
      <c r="G85" s="150" t="s">
        <v>129</v>
      </c>
      <c r="H85" s="150" t="s">
        <v>130</v>
      </c>
      <c r="I85" s="150" t="s">
        <v>131</v>
      </c>
      <c r="J85" s="150" t="s">
        <v>118</v>
      </c>
      <c r="K85" s="151" t="s">
        <v>132</v>
      </c>
      <c r="L85" s="152"/>
      <c r="M85" s="69" t="s">
        <v>19</v>
      </c>
      <c r="N85" s="70" t="s">
        <v>43</v>
      </c>
      <c r="O85" s="70" t="s">
        <v>133</v>
      </c>
      <c r="P85" s="70" t="s">
        <v>134</v>
      </c>
      <c r="Q85" s="70" t="s">
        <v>135</v>
      </c>
      <c r="R85" s="70" t="s">
        <v>136</v>
      </c>
      <c r="S85" s="70" t="s">
        <v>137</v>
      </c>
      <c r="T85" s="71" t="s">
        <v>138</v>
      </c>
      <c r="U85" s="147"/>
      <c r="V85" s="147"/>
      <c r="W85" s="147"/>
      <c r="X85" s="147"/>
      <c r="Y85" s="147"/>
      <c r="Z85" s="147"/>
      <c r="AA85" s="147"/>
      <c r="AB85" s="147"/>
      <c r="AC85" s="147"/>
      <c r="AD85" s="147"/>
      <c r="AE85" s="147"/>
    </row>
    <row r="86" spans="1:63" s="2" customFormat="1" ht="22.9" customHeight="1">
      <c r="A86" s="35"/>
      <c r="B86" s="36"/>
      <c r="C86" s="76" t="s">
        <v>139</v>
      </c>
      <c r="D86" s="37"/>
      <c r="E86" s="37"/>
      <c r="F86" s="37"/>
      <c r="G86" s="37"/>
      <c r="H86" s="37"/>
      <c r="I86" s="37"/>
      <c r="J86" s="153">
        <f>BK86</f>
        <v>0</v>
      </c>
      <c r="K86" s="37"/>
      <c r="L86" s="40"/>
      <c r="M86" s="72"/>
      <c r="N86" s="154"/>
      <c r="O86" s="73"/>
      <c r="P86" s="155">
        <f>P87</f>
        <v>0</v>
      </c>
      <c r="Q86" s="73"/>
      <c r="R86" s="155">
        <f>R87</f>
        <v>230.0526499</v>
      </c>
      <c r="S86" s="73"/>
      <c r="T86" s="156">
        <f>T87</f>
        <v>138.719</v>
      </c>
      <c r="U86" s="35"/>
      <c r="V86" s="35"/>
      <c r="W86" s="35"/>
      <c r="X86" s="35"/>
      <c r="Y86" s="35"/>
      <c r="Z86" s="35"/>
      <c r="AA86" s="35"/>
      <c r="AB86" s="35"/>
      <c r="AC86" s="35"/>
      <c r="AD86" s="35"/>
      <c r="AE86" s="35"/>
      <c r="AT86" s="18" t="s">
        <v>72</v>
      </c>
      <c r="AU86" s="18" t="s">
        <v>119</v>
      </c>
      <c r="BK86" s="157">
        <f>BK87</f>
        <v>0</v>
      </c>
    </row>
    <row r="87" spans="2:63" s="12" customFormat="1" ht="25.9" customHeight="1">
      <c r="B87" s="158"/>
      <c r="C87" s="159"/>
      <c r="D87" s="160" t="s">
        <v>72</v>
      </c>
      <c r="E87" s="161" t="s">
        <v>140</v>
      </c>
      <c r="F87" s="161" t="s">
        <v>141</v>
      </c>
      <c r="G87" s="159"/>
      <c r="H87" s="159"/>
      <c r="I87" s="162"/>
      <c r="J87" s="163">
        <f>BK87</f>
        <v>0</v>
      </c>
      <c r="K87" s="159"/>
      <c r="L87" s="164"/>
      <c r="M87" s="165"/>
      <c r="N87" s="166"/>
      <c r="O87" s="166"/>
      <c r="P87" s="167">
        <f>P88+P137+P146+P161+P201+P211</f>
        <v>0</v>
      </c>
      <c r="Q87" s="166"/>
      <c r="R87" s="167">
        <f>R88+R137+R146+R161+R201+R211</f>
        <v>230.0526499</v>
      </c>
      <c r="S87" s="166"/>
      <c r="T87" s="168">
        <f>T88+T137+T146+T161+T201+T211</f>
        <v>138.719</v>
      </c>
      <c r="AR87" s="169" t="s">
        <v>34</v>
      </c>
      <c r="AT87" s="170" t="s">
        <v>72</v>
      </c>
      <c r="AU87" s="170" t="s">
        <v>73</v>
      </c>
      <c r="AY87" s="169" t="s">
        <v>142</v>
      </c>
      <c r="BK87" s="171">
        <f>BK88+BK137+BK146+BK161+BK201+BK211</f>
        <v>0</v>
      </c>
    </row>
    <row r="88" spans="2:63" s="12" customFormat="1" ht="22.9" customHeight="1">
      <c r="B88" s="158"/>
      <c r="C88" s="159"/>
      <c r="D88" s="160" t="s">
        <v>72</v>
      </c>
      <c r="E88" s="172" t="s">
        <v>34</v>
      </c>
      <c r="F88" s="172" t="s">
        <v>143</v>
      </c>
      <c r="G88" s="159"/>
      <c r="H88" s="159"/>
      <c r="I88" s="162"/>
      <c r="J88" s="173">
        <f>BK88</f>
        <v>0</v>
      </c>
      <c r="K88" s="159"/>
      <c r="L88" s="164"/>
      <c r="M88" s="165"/>
      <c r="N88" s="166"/>
      <c r="O88" s="166"/>
      <c r="P88" s="167">
        <f>SUM(P89:P136)</f>
        <v>0</v>
      </c>
      <c r="Q88" s="166"/>
      <c r="R88" s="167">
        <f>SUM(R89:R136)</f>
        <v>0.001875</v>
      </c>
      <c r="S88" s="166"/>
      <c r="T88" s="168">
        <f>SUM(T89:T136)</f>
        <v>138.719</v>
      </c>
      <c r="AR88" s="169" t="s">
        <v>34</v>
      </c>
      <c r="AT88" s="170" t="s">
        <v>72</v>
      </c>
      <c r="AU88" s="170" t="s">
        <v>34</v>
      </c>
      <c r="AY88" s="169" t="s">
        <v>142</v>
      </c>
      <c r="BK88" s="171">
        <f>SUM(BK89:BK136)</f>
        <v>0</v>
      </c>
    </row>
    <row r="89" spans="1:65" s="2" customFormat="1" ht="49.15" customHeight="1">
      <c r="A89" s="35"/>
      <c r="B89" s="36"/>
      <c r="C89" s="174" t="s">
        <v>34</v>
      </c>
      <c r="D89" s="174" t="s">
        <v>144</v>
      </c>
      <c r="E89" s="175" t="s">
        <v>145</v>
      </c>
      <c r="F89" s="176" t="s">
        <v>146</v>
      </c>
      <c r="G89" s="177" t="s">
        <v>147</v>
      </c>
      <c r="H89" s="178">
        <v>1415.5</v>
      </c>
      <c r="I89" s="179"/>
      <c r="J89" s="180">
        <f>ROUND(I89*H89,2)</f>
        <v>0</v>
      </c>
      <c r="K89" s="176" t="s">
        <v>148</v>
      </c>
      <c r="L89" s="40"/>
      <c r="M89" s="181" t="s">
        <v>19</v>
      </c>
      <c r="N89" s="182" t="s">
        <v>44</v>
      </c>
      <c r="O89" s="65"/>
      <c r="P89" s="183">
        <f>O89*H89</f>
        <v>0</v>
      </c>
      <c r="Q89" s="183">
        <v>0</v>
      </c>
      <c r="R89" s="183">
        <f>Q89*H89</f>
        <v>0</v>
      </c>
      <c r="S89" s="183">
        <v>0.098</v>
      </c>
      <c r="T89" s="184">
        <f>S89*H89</f>
        <v>138.719</v>
      </c>
      <c r="U89" s="35"/>
      <c r="V89" s="35"/>
      <c r="W89" s="35"/>
      <c r="X89" s="35"/>
      <c r="Y89" s="35"/>
      <c r="Z89" s="35"/>
      <c r="AA89" s="35"/>
      <c r="AB89" s="35"/>
      <c r="AC89" s="35"/>
      <c r="AD89" s="35"/>
      <c r="AE89" s="35"/>
      <c r="AR89" s="185" t="s">
        <v>149</v>
      </c>
      <c r="AT89" s="185" t="s">
        <v>144</v>
      </c>
      <c r="AU89" s="185" t="s">
        <v>82</v>
      </c>
      <c r="AY89" s="18" t="s">
        <v>142</v>
      </c>
      <c r="BE89" s="186">
        <f>IF(N89="základní",J89,0)</f>
        <v>0</v>
      </c>
      <c r="BF89" s="186">
        <f>IF(N89="snížená",J89,0)</f>
        <v>0</v>
      </c>
      <c r="BG89" s="186">
        <f>IF(N89="zákl. přenesená",J89,0)</f>
        <v>0</v>
      </c>
      <c r="BH89" s="186">
        <f>IF(N89="sníž. přenesená",J89,0)</f>
        <v>0</v>
      </c>
      <c r="BI89" s="186">
        <f>IF(N89="nulová",J89,0)</f>
        <v>0</v>
      </c>
      <c r="BJ89" s="18" t="s">
        <v>34</v>
      </c>
      <c r="BK89" s="186">
        <f>ROUND(I89*H89,2)</f>
        <v>0</v>
      </c>
      <c r="BL89" s="18" t="s">
        <v>149</v>
      </c>
      <c r="BM89" s="185" t="s">
        <v>150</v>
      </c>
    </row>
    <row r="90" spans="1:47" s="2" customFormat="1" ht="302.25">
      <c r="A90" s="35"/>
      <c r="B90" s="36"/>
      <c r="C90" s="37"/>
      <c r="D90" s="187" t="s">
        <v>151</v>
      </c>
      <c r="E90" s="37"/>
      <c r="F90" s="188" t="s">
        <v>152</v>
      </c>
      <c r="G90" s="37"/>
      <c r="H90" s="37"/>
      <c r="I90" s="189"/>
      <c r="J90" s="37"/>
      <c r="K90" s="37"/>
      <c r="L90" s="40"/>
      <c r="M90" s="190"/>
      <c r="N90" s="191"/>
      <c r="O90" s="65"/>
      <c r="P90" s="65"/>
      <c r="Q90" s="65"/>
      <c r="R90" s="65"/>
      <c r="S90" s="65"/>
      <c r="T90" s="66"/>
      <c r="U90" s="35"/>
      <c r="V90" s="35"/>
      <c r="W90" s="35"/>
      <c r="X90" s="35"/>
      <c r="Y90" s="35"/>
      <c r="Z90" s="35"/>
      <c r="AA90" s="35"/>
      <c r="AB90" s="35"/>
      <c r="AC90" s="35"/>
      <c r="AD90" s="35"/>
      <c r="AE90" s="35"/>
      <c r="AT90" s="18" t="s">
        <v>151</v>
      </c>
      <c r="AU90" s="18" t="s">
        <v>82</v>
      </c>
    </row>
    <row r="91" spans="1:65" s="2" customFormat="1" ht="24.2" customHeight="1">
      <c r="A91" s="35"/>
      <c r="B91" s="36"/>
      <c r="C91" s="174" t="s">
        <v>82</v>
      </c>
      <c r="D91" s="174" t="s">
        <v>144</v>
      </c>
      <c r="E91" s="175" t="s">
        <v>153</v>
      </c>
      <c r="F91" s="176" t="s">
        <v>154</v>
      </c>
      <c r="G91" s="177" t="s">
        <v>155</v>
      </c>
      <c r="H91" s="178">
        <v>636.975</v>
      </c>
      <c r="I91" s="179"/>
      <c r="J91" s="180">
        <f>ROUND(I91*H91,2)</f>
        <v>0</v>
      </c>
      <c r="K91" s="176" t="s">
        <v>148</v>
      </c>
      <c r="L91" s="40"/>
      <c r="M91" s="181" t="s">
        <v>19</v>
      </c>
      <c r="N91" s="182" t="s">
        <v>44</v>
      </c>
      <c r="O91" s="65"/>
      <c r="P91" s="183">
        <f>O91*H91</f>
        <v>0</v>
      </c>
      <c r="Q91" s="183">
        <v>0</v>
      </c>
      <c r="R91" s="183">
        <f>Q91*H91</f>
        <v>0</v>
      </c>
      <c r="S91" s="183">
        <v>0</v>
      </c>
      <c r="T91" s="184">
        <f>S91*H91</f>
        <v>0</v>
      </c>
      <c r="U91" s="35"/>
      <c r="V91" s="35"/>
      <c r="W91" s="35"/>
      <c r="X91" s="35"/>
      <c r="Y91" s="35"/>
      <c r="Z91" s="35"/>
      <c r="AA91" s="35"/>
      <c r="AB91" s="35"/>
      <c r="AC91" s="35"/>
      <c r="AD91" s="35"/>
      <c r="AE91" s="35"/>
      <c r="AR91" s="185" t="s">
        <v>149</v>
      </c>
      <c r="AT91" s="185" t="s">
        <v>144</v>
      </c>
      <c r="AU91" s="185" t="s">
        <v>82</v>
      </c>
      <c r="AY91" s="18" t="s">
        <v>142</v>
      </c>
      <c r="BE91" s="186">
        <f>IF(N91="základní",J91,0)</f>
        <v>0</v>
      </c>
      <c r="BF91" s="186">
        <f>IF(N91="snížená",J91,0)</f>
        <v>0</v>
      </c>
      <c r="BG91" s="186">
        <f>IF(N91="zákl. přenesená",J91,0)</f>
        <v>0</v>
      </c>
      <c r="BH91" s="186">
        <f>IF(N91="sníž. přenesená",J91,0)</f>
        <v>0</v>
      </c>
      <c r="BI91" s="186">
        <f>IF(N91="nulová",J91,0)</f>
        <v>0</v>
      </c>
      <c r="BJ91" s="18" t="s">
        <v>34</v>
      </c>
      <c r="BK91" s="186">
        <f>ROUND(I91*H91,2)</f>
        <v>0</v>
      </c>
      <c r="BL91" s="18" t="s">
        <v>149</v>
      </c>
      <c r="BM91" s="185" t="s">
        <v>156</v>
      </c>
    </row>
    <row r="92" spans="1:47" s="2" customFormat="1" ht="39">
      <c r="A92" s="35"/>
      <c r="B92" s="36"/>
      <c r="C92" s="37"/>
      <c r="D92" s="187" t="s">
        <v>151</v>
      </c>
      <c r="E92" s="37"/>
      <c r="F92" s="188" t="s">
        <v>157</v>
      </c>
      <c r="G92" s="37"/>
      <c r="H92" s="37"/>
      <c r="I92" s="189"/>
      <c r="J92" s="37"/>
      <c r="K92" s="37"/>
      <c r="L92" s="40"/>
      <c r="M92" s="190"/>
      <c r="N92" s="191"/>
      <c r="O92" s="65"/>
      <c r="P92" s="65"/>
      <c r="Q92" s="65"/>
      <c r="R92" s="65"/>
      <c r="S92" s="65"/>
      <c r="T92" s="66"/>
      <c r="U92" s="35"/>
      <c r="V92" s="35"/>
      <c r="W92" s="35"/>
      <c r="X92" s="35"/>
      <c r="Y92" s="35"/>
      <c r="Z92" s="35"/>
      <c r="AA92" s="35"/>
      <c r="AB92" s="35"/>
      <c r="AC92" s="35"/>
      <c r="AD92" s="35"/>
      <c r="AE92" s="35"/>
      <c r="AT92" s="18" t="s">
        <v>151</v>
      </c>
      <c r="AU92" s="18" t="s">
        <v>82</v>
      </c>
    </row>
    <row r="93" spans="2:51" s="13" customFormat="1" ht="11.25">
      <c r="B93" s="192"/>
      <c r="C93" s="193"/>
      <c r="D93" s="187" t="s">
        <v>158</v>
      </c>
      <c r="E93" s="194" t="s">
        <v>19</v>
      </c>
      <c r="F93" s="195" t="s">
        <v>159</v>
      </c>
      <c r="G93" s="193"/>
      <c r="H93" s="194" t="s">
        <v>19</v>
      </c>
      <c r="I93" s="196"/>
      <c r="J93" s="193"/>
      <c r="K93" s="193"/>
      <c r="L93" s="197"/>
      <c r="M93" s="198"/>
      <c r="N93" s="199"/>
      <c r="O93" s="199"/>
      <c r="P93" s="199"/>
      <c r="Q93" s="199"/>
      <c r="R93" s="199"/>
      <c r="S93" s="199"/>
      <c r="T93" s="200"/>
      <c r="AT93" s="201" t="s">
        <v>158</v>
      </c>
      <c r="AU93" s="201" t="s">
        <v>82</v>
      </c>
      <c r="AV93" s="13" t="s">
        <v>34</v>
      </c>
      <c r="AW93" s="13" t="s">
        <v>33</v>
      </c>
      <c r="AX93" s="13" t="s">
        <v>73</v>
      </c>
      <c r="AY93" s="201" t="s">
        <v>142</v>
      </c>
    </row>
    <row r="94" spans="2:51" s="14" customFormat="1" ht="11.25">
      <c r="B94" s="202"/>
      <c r="C94" s="203"/>
      <c r="D94" s="187" t="s">
        <v>158</v>
      </c>
      <c r="E94" s="204" t="s">
        <v>19</v>
      </c>
      <c r="F94" s="205" t="s">
        <v>160</v>
      </c>
      <c r="G94" s="203"/>
      <c r="H94" s="206">
        <v>636.975</v>
      </c>
      <c r="I94" s="207"/>
      <c r="J94" s="203"/>
      <c r="K94" s="203"/>
      <c r="L94" s="208"/>
      <c r="M94" s="209"/>
      <c r="N94" s="210"/>
      <c r="O94" s="210"/>
      <c r="P94" s="210"/>
      <c r="Q94" s="210"/>
      <c r="R94" s="210"/>
      <c r="S94" s="210"/>
      <c r="T94" s="211"/>
      <c r="AT94" s="212" t="s">
        <v>158</v>
      </c>
      <c r="AU94" s="212" t="s">
        <v>82</v>
      </c>
      <c r="AV94" s="14" t="s">
        <v>82</v>
      </c>
      <c r="AW94" s="14" t="s">
        <v>33</v>
      </c>
      <c r="AX94" s="14" t="s">
        <v>73</v>
      </c>
      <c r="AY94" s="212" t="s">
        <v>142</v>
      </c>
    </row>
    <row r="95" spans="2:51" s="15" customFormat="1" ht="11.25">
      <c r="B95" s="213"/>
      <c r="C95" s="214"/>
      <c r="D95" s="187" t="s">
        <v>158</v>
      </c>
      <c r="E95" s="215" t="s">
        <v>19</v>
      </c>
      <c r="F95" s="216" t="s">
        <v>161</v>
      </c>
      <c r="G95" s="214"/>
      <c r="H95" s="217">
        <v>636.975</v>
      </c>
      <c r="I95" s="218"/>
      <c r="J95" s="214"/>
      <c r="K95" s="214"/>
      <c r="L95" s="219"/>
      <c r="M95" s="220"/>
      <c r="N95" s="221"/>
      <c r="O95" s="221"/>
      <c r="P95" s="221"/>
      <c r="Q95" s="221"/>
      <c r="R95" s="221"/>
      <c r="S95" s="221"/>
      <c r="T95" s="222"/>
      <c r="AT95" s="223" t="s">
        <v>158</v>
      </c>
      <c r="AU95" s="223" t="s">
        <v>82</v>
      </c>
      <c r="AV95" s="15" t="s">
        <v>149</v>
      </c>
      <c r="AW95" s="15" t="s">
        <v>33</v>
      </c>
      <c r="AX95" s="15" t="s">
        <v>34</v>
      </c>
      <c r="AY95" s="223" t="s">
        <v>142</v>
      </c>
    </row>
    <row r="96" spans="1:65" s="2" customFormat="1" ht="37.9" customHeight="1">
      <c r="A96" s="35"/>
      <c r="B96" s="36"/>
      <c r="C96" s="174" t="s">
        <v>162</v>
      </c>
      <c r="D96" s="174" t="s">
        <v>144</v>
      </c>
      <c r="E96" s="175" t="s">
        <v>163</v>
      </c>
      <c r="F96" s="176" t="s">
        <v>164</v>
      </c>
      <c r="G96" s="177" t="s">
        <v>155</v>
      </c>
      <c r="H96" s="178">
        <v>23.18</v>
      </c>
      <c r="I96" s="179"/>
      <c r="J96" s="180">
        <f>ROUND(I96*H96,2)</f>
        <v>0</v>
      </c>
      <c r="K96" s="176" t="s">
        <v>148</v>
      </c>
      <c r="L96" s="40"/>
      <c r="M96" s="181" t="s">
        <v>19</v>
      </c>
      <c r="N96" s="182" t="s">
        <v>44</v>
      </c>
      <c r="O96" s="65"/>
      <c r="P96" s="183">
        <f>O96*H96</f>
        <v>0</v>
      </c>
      <c r="Q96" s="183">
        <v>0</v>
      </c>
      <c r="R96" s="183">
        <f>Q96*H96</f>
        <v>0</v>
      </c>
      <c r="S96" s="183">
        <v>0</v>
      </c>
      <c r="T96" s="184">
        <f>S96*H96</f>
        <v>0</v>
      </c>
      <c r="U96" s="35"/>
      <c r="V96" s="35"/>
      <c r="W96" s="35"/>
      <c r="X96" s="35"/>
      <c r="Y96" s="35"/>
      <c r="Z96" s="35"/>
      <c r="AA96" s="35"/>
      <c r="AB96" s="35"/>
      <c r="AC96" s="35"/>
      <c r="AD96" s="35"/>
      <c r="AE96" s="35"/>
      <c r="AR96" s="185" t="s">
        <v>149</v>
      </c>
      <c r="AT96" s="185" t="s">
        <v>144</v>
      </c>
      <c r="AU96" s="185" t="s">
        <v>82</v>
      </c>
      <c r="AY96" s="18" t="s">
        <v>142</v>
      </c>
      <c r="BE96" s="186">
        <f>IF(N96="základní",J96,0)</f>
        <v>0</v>
      </c>
      <c r="BF96" s="186">
        <f>IF(N96="snížená",J96,0)</f>
        <v>0</v>
      </c>
      <c r="BG96" s="186">
        <f>IF(N96="zákl. přenesená",J96,0)</f>
        <v>0</v>
      </c>
      <c r="BH96" s="186">
        <f>IF(N96="sníž. přenesená",J96,0)</f>
        <v>0</v>
      </c>
      <c r="BI96" s="186">
        <f>IF(N96="nulová",J96,0)</f>
        <v>0</v>
      </c>
      <c r="BJ96" s="18" t="s">
        <v>34</v>
      </c>
      <c r="BK96" s="186">
        <f>ROUND(I96*H96,2)</f>
        <v>0</v>
      </c>
      <c r="BL96" s="18" t="s">
        <v>149</v>
      </c>
      <c r="BM96" s="185" t="s">
        <v>165</v>
      </c>
    </row>
    <row r="97" spans="1:47" s="2" customFormat="1" ht="48.75">
      <c r="A97" s="35"/>
      <c r="B97" s="36"/>
      <c r="C97" s="37"/>
      <c r="D97" s="187" t="s">
        <v>151</v>
      </c>
      <c r="E97" s="37"/>
      <c r="F97" s="188" t="s">
        <v>166</v>
      </c>
      <c r="G97" s="37"/>
      <c r="H97" s="37"/>
      <c r="I97" s="189"/>
      <c r="J97" s="37"/>
      <c r="K97" s="37"/>
      <c r="L97" s="40"/>
      <c r="M97" s="190"/>
      <c r="N97" s="191"/>
      <c r="O97" s="65"/>
      <c r="P97" s="65"/>
      <c r="Q97" s="65"/>
      <c r="R97" s="65"/>
      <c r="S97" s="65"/>
      <c r="T97" s="66"/>
      <c r="U97" s="35"/>
      <c r="V97" s="35"/>
      <c r="W97" s="35"/>
      <c r="X97" s="35"/>
      <c r="Y97" s="35"/>
      <c r="Z97" s="35"/>
      <c r="AA97" s="35"/>
      <c r="AB97" s="35"/>
      <c r="AC97" s="35"/>
      <c r="AD97" s="35"/>
      <c r="AE97" s="35"/>
      <c r="AT97" s="18" t="s">
        <v>151</v>
      </c>
      <c r="AU97" s="18" t="s">
        <v>82</v>
      </c>
    </row>
    <row r="98" spans="2:51" s="13" customFormat="1" ht="11.25">
      <c r="B98" s="192"/>
      <c r="C98" s="193"/>
      <c r="D98" s="187" t="s">
        <v>158</v>
      </c>
      <c r="E98" s="194" t="s">
        <v>19</v>
      </c>
      <c r="F98" s="195" t="s">
        <v>167</v>
      </c>
      <c r="G98" s="193"/>
      <c r="H98" s="194" t="s">
        <v>19</v>
      </c>
      <c r="I98" s="196"/>
      <c r="J98" s="193"/>
      <c r="K98" s="193"/>
      <c r="L98" s="197"/>
      <c r="M98" s="198"/>
      <c r="N98" s="199"/>
      <c r="O98" s="199"/>
      <c r="P98" s="199"/>
      <c r="Q98" s="199"/>
      <c r="R98" s="199"/>
      <c r="S98" s="199"/>
      <c r="T98" s="200"/>
      <c r="AT98" s="201" t="s">
        <v>158</v>
      </c>
      <c r="AU98" s="201" t="s">
        <v>82</v>
      </c>
      <c r="AV98" s="13" t="s">
        <v>34</v>
      </c>
      <c r="AW98" s="13" t="s">
        <v>33</v>
      </c>
      <c r="AX98" s="13" t="s">
        <v>73</v>
      </c>
      <c r="AY98" s="201" t="s">
        <v>142</v>
      </c>
    </row>
    <row r="99" spans="2:51" s="14" customFormat="1" ht="11.25">
      <c r="B99" s="202"/>
      <c r="C99" s="203"/>
      <c r="D99" s="187" t="s">
        <v>158</v>
      </c>
      <c r="E99" s="204" t="s">
        <v>19</v>
      </c>
      <c r="F99" s="205" t="s">
        <v>168</v>
      </c>
      <c r="G99" s="203"/>
      <c r="H99" s="206">
        <v>23.18</v>
      </c>
      <c r="I99" s="207"/>
      <c r="J99" s="203"/>
      <c r="K99" s="203"/>
      <c r="L99" s="208"/>
      <c r="M99" s="209"/>
      <c r="N99" s="210"/>
      <c r="O99" s="210"/>
      <c r="P99" s="210"/>
      <c r="Q99" s="210"/>
      <c r="R99" s="210"/>
      <c r="S99" s="210"/>
      <c r="T99" s="211"/>
      <c r="AT99" s="212" t="s">
        <v>158</v>
      </c>
      <c r="AU99" s="212" t="s">
        <v>82</v>
      </c>
      <c r="AV99" s="14" t="s">
        <v>82</v>
      </c>
      <c r="AW99" s="14" t="s">
        <v>33</v>
      </c>
      <c r="AX99" s="14" t="s">
        <v>73</v>
      </c>
      <c r="AY99" s="212" t="s">
        <v>142</v>
      </c>
    </row>
    <row r="100" spans="2:51" s="15" customFormat="1" ht="11.25">
      <c r="B100" s="213"/>
      <c r="C100" s="214"/>
      <c r="D100" s="187" t="s">
        <v>158</v>
      </c>
      <c r="E100" s="215" t="s">
        <v>19</v>
      </c>
      <c r="F100" s="216" t="s">
        <v>161</v>
      </c>
      <c r="G100" s="214"/>
      <c r="H100" s="217">
        <v>23.18</v>
      </c>
      <c r="I100" s="218"/>
      <c r="J100" s="214"/>
      <c r="K100" s="214"/>
      <c r="L100" s="219"/>
      <c r="M100" s="220"/>
      <c r="N100" s="221"/>
      <c r="O100" s="221"/>
      <c r="P100" s="221"/>
      <c r="Q100" s="221"/>
      <c r="R100" s="221"/>
      <c r="S100" s="221"/>
      <c r="T100" s="222"/>
      <c r="AT100" s="223" t="s">
        <v>158</v>
      </c>
      <c r="AU100" s="223" t="s">
        <v>82</v>
      </c>
      <c r="AV100" s="15" t="s">
        <v>149</v>
      </c>
      <c r="AW100" s="15" t="s">
        <v>33</v>
      </c>
      <c r="AX100" s="15" t="s">
        <v>34</v>
      </c>
      <c r="AY100" s="223" t="s">
        <v>142</v>
      </c>
    </row>
    <row r="101" spans="1:65" s="2" customFormat="1" ht="62.65" customHeight="1">
      <c r="A101" s="35"/>
      <c r="B101" s="36"/>
      <c r="C101" s="174" t="s">
        <v>149</v>
      </c>
      <c r="D101" s="174" t="s">
        <v>144</v>
      </c>
      <c r="E101" s="175" t="s">
        <v>169</v>
      </c>
      <c r="F101" s="176" t="s">
        <v>170</v>
      </c>
      <c r="G101" s="177" t="s">
        <v>155</v>
      </c>
      <c r="H101" s="178">
        <v>660.155</v>
      </c>
      <c r="I101" s="179"/>
      <c r="J101" s="180">
        <f>ROUND(I101*H101,2)</f>
        <v>0</v>
      </c>
      <c r="K101" s="176" t="s">
        <v>148</v>
      </c>
      <c r="L101" s="40"/>
      <c r="M101" s="181" t="s">
        <v>19</v>
      </c>
      <c r="N101" s="182" t="s">
        <v>44</v>
      </c>
      <c r="O101" s="65"/>
      <c r="P101" s="183">
        <f>O101*H101</f>
        <v>0</v>
      </c>
      <c r="Q101" s="183">
        <v>0</v>
      </c>
      <c r="R101" s="183">
        <f>Q101*H101</f>
        <v>0</v>
      </c>
      <c r="S101" s="183">
        <v>0</v>
      </c>
      <c r="T101" s="184">
        <f>S101*H101</f>
        <v>0</v>
      </c>
      <c r="U101" s="35"/>
      <c r="V101" s="35"/>
      <c r="W101" s="35"/>
      <c r="X101" s="35"/>
      <c r="Y101" s="35"/>
      <c r="Z101" s="35"/>
      <c r="AA101" s="35"/>
      <c r="AB101" s="35"/>
      <c r="AC101" s="35"/>
      <c r="AD101" s="35"/>
      <c r="AE101" s="35"/>
      <c r="AR101" s="185" t="s">
        <v>149</v>
      </c>
      <c r="AT101" s="185" t="s">
        <v>144</v>
      </c>
      <c r="AU101" s="185" t="s">
        <v>82</v>
      </c>
      <c r="AY101" s="18" t="s">
        <v>142</v>
      </c>
      <c r="BE101" s="186">
        <f>IF(N101="základní",J101,0)</f>
        <v>0</v>
      </c>
      <c r="BF101" s="186">
        <f>IF(N101="snížená",J101,0)</f>
        <v>0</v>
      </c>
      <c r="BG101" s="186">
        <f>IF(N101="zákl. přenesená",J101,0)</f>
        <v>0</v>
      </c>
      <c r="BH101" s="186">
        <f>IF(N101="sníž. přenesená",J101,0)</f>
        <v>0</v>
      </c>
      <c r="BI101" s="186">
        <f>IF(N101="nulová",J101,0)</f>
        <v>0</v>
      </c>
      <c r="BJ101" s="18" t="s">
        <v>34</v>
      </c>
      <c r="BK101" s="186">
        <f>ROUND(I101*H101,2)</f>
        <v>0</v>
      </c>
      <c r="BL101" s="18" t="s">
        <v>149</v>
      </c>
      <c r="BM101" s="185" t="s">
        <v>171</v>
      </c>
    </row>
    <row r="102" spans="1:47" s="2" customFormat="1" ht="78">
      <c r="A102" s="35"/>
      <c r="B102" s="36"/>
      <c r="C102" s="37"/>
      <c r="D102" s="187" t="s">
        <v>151</v>
      </c>
      <c r="E102" s="37"/>
      <c r="F102" s="188" t="s">
        <v>172</v>
      </c>
      <c r="G102" s="37"/>
      <c r="H102" s="37"/>
      <c r="I102" s="189"/>
      <c r="J102" s="37"/>
      <c r="K102" s="37"/>
      <c r="L102" s="40"/>
      <c r="M102" s="190"/>
      <c r="N102" s="191"/>
      <c r="O102" s="65"/>
      <c r="P102" s="65"/>
      <c r="Q102" s="65"/>
      <c r="R102" s="65"/>
      <c r="S102" s="65"/>
      <c r="T102" s="66"/>
      <c r="U102" s="35"/>
      <c r="V102" s="35"/>
      <c r="W102" s="35"/>
      <c r="X102" s="35"/>
      <c r="Y102" s="35"/>
      <c r="Z102" s="35"/>
      <c r="AA102" s="35"/>
      <c r="AB102" s="35"/>
      <c r="AC102" s="35"/>
      <c r="AD102" s="35"/>
      <c r="AE102" s="35"/>
      <c r="AT102" s="18" t="s">
        <v>151</v>
      </c>
      <c r="AU102" s="18" t="s">
        <v>82</v>
      </c>
    </row>
    <row r="103" spans="2:51" s="13" customFormat="1" ht="11.25">
      <c r="B103" s="192"/>
      <c r="C103" s="193"/>
      <c r="D103" s="187" t="s">
        <v>158</v>
      </c>
      <c r="E103" s="194" t="s">
        <v>19</v>
      </c>
      <c r="F103" s="195" t="s">
        <v>173</v>
      </c>
      <c r="G103" s="193"/>
      <c r="H103" s="194" t="s">
        <v>19</v>
      </c>
      <c r="I103" s="196"/>
      <c r="J103" s="193"/>
      <c r="K103" s="193"/>
      <c r="L103" s="197"/>
      <c r="M103" s="198"/>
      <c r="N103" s="199"/>
      <c r="O103" s="199"/>
      <c r="P103" s="199"/>
      <c r="Q103" s="199"/>
      <c r="R103" s="199"/>
      <c r="S103" s="199"/>
      <c r="T103" s="200"/>
      <c r="AT103" s="201" t="s">
        <v>158</v>
      </c>
      <c r="AU103" s="201" t="s">
        <v>82</v>
      </c>
      <c r="AV103" s="13" t="s">
        <v>34</v>
      </c>
      <c r="AW103" s="13" t="s">
        <v>33</v>
      </c>
      <c r="AX103" s="13" t="s">
        <v>73</v>
      </c>
      <c r="AY103" s="201" t="s">
        <v>142</v>
      </c>
    </row>
    <row r="104" spans="2:51" s="14" customFormat="1" ht="11.25">
      <c r="B104" s="202"/>
      <c r="C104" s="203"/>
      <c r="D104" s="187" t="s">
        <v>158</v>
      </c>
      <c r="E104" s="204" t="s">
        <v>19</v>
      </c>
      <c r="F104" s="205" t="s">
        <v>174</v>
      </c>
      <c r="G104" s="203"/>
      <c r="H104" s="206">
        <v>660.155</v>
      </c>
      <c r="I104" s="207"/>
      <c r="J104" s="203"/>
      <c r="K104" s="203"/>
      <c r="L104" s="208"/>
      <c r="M104" s="209"/>
      <c r="N104" s="210"/>
      <c r="O104" s="210"/>
      <c r="P104" s="210"/>
      <c r="Q104" s="210"/>
      <c r="R104" s="210"/>
      <c r="S104" s="210"/>
      <c r="T104" s="211"/>
      <c r="AT104" s="212" t="s">
        <v>158</v>
      </c>
      <c r="AU104" s="212" t="s">
        <v>82</v>
      </c>
      <c r="AV104" s="14" t="s">
        <v>82</v>
      </c>
      <c r="AW104" s="14" t="s">
        <v>33</v>
      </c>
      <c r="AX104" s="14" t="s">
        <v>73</v>
      </c>
      <c r="AY104" s="212" t="s">
        <v>142</v>
      </c>
    </row>
    <row r="105" spans="2:51" s="15" customFormat="1" ht="11.25">
      <c r="B105" s="213"/>
      <c r="C105" s="214"/>
      <c r="D105" s="187" t="s">
        <v>158</v>
      </c>
      <c r="E105" s="215" t="s">
        <v>19</v>
      </c>
      <c r="F105" s="216" t="s">
        <v>161</v>
      </c>
      <c r="G105" s="214"/>
      <c r="H105" s="217">
        <v>660.155</v>
      </c>
      <c r="I105" s="218"/>
      <c r="J105" s="214"/>
      <c r="K105" s="214"/>
      <c r="L105" s="219"/>
      <c r="M105" s="220"/>
      <c r="N105" s="221"/>
      <c r="O105" s="221"/>
      <c r="P105" s="221"/>
      <c r="Q105" s="221"/>
      <c r="R105" s="221"/>
      <c r="S105" s="221"/>
      <c r="T105" s="222"/>
      <c r="AT105" s="223" t="s">
        <v>158</v>
      </c>
      <c r="AU105" s="223" t="s">
        <v>82</v>
      </c>
      <c r="AV105" s="15" t="s">
        <v>149</v>
      </c>
      <c r="AW105" s="15" t="s">
        <v>33</v>
      </c>
      <c r="AX105" s="15" t="s">
        <v>34</v>
      </c>
      <c r="AY105" s="223" t="s">
        <v>142</v>
      </c>
    </row>
    <row r="106" spans="1:65" s="2" customFormat="1" ht="62.65" customHeight="1">
      <c r="A106" s="35"/>
      <c r="B106" s="36"/>
      <c r="C106" s="174" t="s">
        <v>175</v>
      </c>
      <c r="D106" s="174" t="s">
        <v>144</v>
      </c>
      <c r="E106" s="175" t="s">
        <v>176</v>
      </c>
      <c r="F106" s="176" t="s">
        <v>177</v>
      </c>
      <c r="G106" s="177" t="s">
        <v>155</v>
      </c>
      <c r="H106" s="178">
        <v>3300.775</v>
      </c>
      <c r="I106" s="179"/>
      <c r="J106" s="180">
        <f>ROUND(I106*H106,2)</f>
        <v>0</v>
      </c>
      <c r="K106" s="176" t="s">
        <v>148</v>
      </c>
      <c r="L106" s="40"/>
      <c r="M106" s="181" t="s">
        <v>19</v>
      </c>
      <c r="N106" s="182" t="s">
        <v>44</v>
      </c>
      <c r="O106" s="65"/>
      <c r="P106" s="183">
        <f>O106*H106</f>
        <v>0</v>
      </c>
      <c r="Q106" s="183">
        <v>0</v>
      </c>
      <c r="R106" s="183">
        <f>Q106*H106</f>
        <v>0</v>
      </c>
      <c r="S106" s="183">
        <v>0</v>
      </c>
      <c r="T106" s="184">
        <f>S106*H106</f>
        <v>0</v>
      </c>
      <c r="U106" s="35"/>
      <c r="V106" s="35"/>
      <c r="W106" s="35"/>
      <c r="X106" s="35"/>
      <c r="Y106" s="35"/>
      <c r="Z106" s="35"/>
      <c r="AA106" s="35"/>
      <c r="AB106" s="35"/>
      <c r="AC106" s="35"/>
      <c r="AD106" s="35"/>
      <c r="AE106" s="35"/>
      <c r="AR106" s="185" t="s">
        <v>149</v>
      </c>
      <c r="AT106" s="185" t="s">
        <v>144</v>
      </c>
      <c r="AU106" s="185" t="s">
        <v>82</v>
      </c>
      <c r="AY106" s="18" t="s">
        <v>142</v>
      </c>
      <c r="BE106" s="186">
        <f>IF(N106="základní",J106,0)</f>
        <v>0</v>
      </c>
      <c r="BF106" s="186">
        <f>IF(N106="snížená",J106,0)</f>
        <v>0</v>
      </c>
      <c r="BG106" s="186">
        <f>IF(N106="zákl. přenesená",J106,0)</f>
        <v>0</v>
      </c>
      <c r="BH106" s="186">
        <f>IF(N106="sníž. přenesená",J106,0)</f>
        <v>0</v>
      </c>
      <c r="BI106" s="186">
        <f>IF(N106="nulová",J106,0)</f>
        <v>0</v>
      </c>
      <c r="BJ106" s="18" t="s">
        <v>34</v>
      </c>
      <c r="BK106" s="186">
        <f>ROUND(I106*H106,2)</f>
        <v>0</v>
      </c>
      <c r="BL106" s="18" t="s">
        <v>149</v>
      </c>
      <c r="BM106" s="185" t="s">
        <v>178</v>
      </c>
    </row>
    <row r="107" spans="1:47" s="2" customFormat="1" ht="78">
      <c r="A107" s="35"/>
      <c r="B107" s="36"/>
      <c r="C107" s="37"/>
      <c r="D107" s="187" t="s">
        <v>151</v>
      </c>
      <c r="E107" s="37"/>
      <c r="F107" s="188" t="s">
        <v>172</v>
      </c>
      <c r="G107" s="37"/>
      <c r="H107" s="37"/>
      <c r="I107" s="189"/>
      <c r="J107" s="37"/>
      <c r="K107" s="37"/>
      <c r="L107" s="40"/>
      <c r="M107" s="190"/>
      <c r="N107" s="191"/>
      <c r="O107" s="65"/>
      <c r="P107" s="65"/>
      <c r="Q107" s="65"/>
      <c r="R107" s="65"/>
      <c r="S107" s="65"/>
      <c r="T107" s="66"/>
      <c r="U107" s="35"/>
      <c r="V107" s="35"/>
      <c r="W107" s="35"/>
      <c r="X107" s="35"/>
      <c r="Y107" s="35"/>
      <c r="Z107" s="35"/>
      <c r="AA107" s="35"/>
      <c r="AB107" s="35"/>
      <c r="AC107" s="35"/>
      <c r="AD107" s="35"/>
      <c r="AE107" s="35"/>
      <c r="AT107" s="18" t="s">
        <v>151</v>
      </c>
      <c r="AU107" s="18" t="s">
        <v>82</v>
      </c>
    </row>
    <row r="108" spans="2:51" s="14" customFormat="1" ht="11.25">
      <c r="B108" s="202"/>
      <c r="C108" s="203"/>
      <c r="D108" s="187" t="s">
        <v>158</v>
      </c>
      <c r="E108" s="204" t="s">
        <v>19</v>
      </c>
      <c r="F108" s="205" t="s">
        <v>179</v>
      </c>
      <c r="G108" s="203"/>
      <c r="H108" s="206">
        <v>3300.775</v>
      </c>
      <c r="I108" s="207"/>
      <c r="J108" s="203"/>
      <c r="K108" s="203"/>
      <c r="L108" s="208"/>
      <c r="M108" s="209"/>
      <c r="N108" s="210"/>
      <c r="O108" s="210"/>
      <c r="P108" s="210"/>
      <c r="Q108" s="210"/>
      <c r="R108" s="210"/>
      <c r="S108" s="210"/>
      <c r="T108" s="211"/>
      <c r="AT108" s="212" t="s">
        <v>158</v>
      </c>
      <c r="AU108" s="212" t="s">
        <v>82</v>
      </c>
      <c r="AV108" s="14" t="s">
        <v>82</v>
      </c>
      <c r="AW108" s="14" t="s">
        <v>33</v>
      </c>
      <c r="AX108" s="14" t="s">
        <v>73</v>
      </c>
      <c r="AY108" s="212" t="s">
        <v>142</v>
      </c>
    </row>
    <row r="109" spans="2:51" s="15" customFormat="1" ht="11.25">
      <c r="B109" s="213"/>
      <c r="C109" s="214"/>
      <c r="D109" s="187" t="s">
        <v>158</v>
      </c>
      <c r="E109" s="215" t="s">
        <v>19</v>
      </c>
      <c r="F109" s="216" t="s">
        <v>161</v>
      </c>
      <c r="G109" s="214"/>
      <c r="H109" s="217">
        <v>3300.775</v>
      </c>
      <c r="I109" s="218"/>
      <c r="J109" s="214"/>
      <c r="K109" s="214"/>
      <c r="L109" s="219"/>
      <c r="M109" s="220"/>
      <c r="N109" s="221"/>
      <c r="O109" s="221"/>
      <c r="P109" s="221"/>
      <c r="Q109" s="221"/>
      <c r="R109" s="221"/>
      <c r="S109" s="221"/>
      <c r="T109" s="222"/>
      <c r="AT109" s="223" t="s">
        <v>158</v>
      </c>
      <c r="AU109" s="223" t="s">
        <v>82</v>
      </c>
      <c r="AV109" s="15" t="s">
        <v>149</v>
      </c>
      <c r="AW109" s="15" t="s">
        <v>33</v>
      </c>
      <c r="AX109" s="15" t="s">
        <v>34</v>
      </c>
      <c r="AY109" s="223" t="s">
        <v>142</v>
      </c>
    </row>
    <row r="110" spans="1:65" s="2" customFormat="1" ht="37.9" customHeight="1">
      <c r="A110" s="35"/>
      <c r="B110" s="36"/>
      <c r="C110" s="174" t="s">
        <v>180</v>
      </c>
      <c r="D110" s="174" t="s">
        <v>144</v>
      </c>
      <c r="E110" s="175" t="s">
        <v>181</v>
      </c>
      <c r="F110" s="176" t="s">
        <v>182</v>
      </c>
      <c r="G110" s="177" t="s">
        <v>155</v>
      </c>
      <c r="H110" s="178">
        <v>660.155</v>
      </c>
      <c r="I110" s="179"/>
      <c r="J110" s="180">
        <f>ROUND(I110*H110,2)</f>
        <v>0</v>
      </c>
      <c r="K110" s="176" t="s">
        <v>148</v>
      </c>
      <c r="L110" s="40"/>
      <c r="M110" s="181" t="s">
        <v>19</v>
      </c>
      <c r="N110" s="182" t="s">
        <v>44</v>
      </c>
      <c r="O110" s="65"/>
      <c r="P110" s="183">
        <f>O110*H110</f>
        <v>0</v>
      </c>
      <c r="Q110" s="183">
        <v>0</v>
      </c>
      <c r="R110" s="183">
        <f>Q110*H110</f>
        <v>0</v>
      </c>
      <c r="S110" s="183">
        <v>0</v>
      </c>
      <c r="T110" s="184">
        <f>S110*H110</f>
        <v>0</v>
      </c>
      <c r="U110" s="35"/>
      <c r="V110" s="35"/>
      <c r="W110" s="35"/>
      <c r="X110" s="35"/>
      <c r="Y110" s="35"/>
      <c r="Z110" s="35"/>
      <c r="AA110" s="35"/>
      <c r="AB110" s="35"/>
      <c r="AC110" s="35"/>
      <c r="AD110" s="35"/>
      <c r="AE110" s="35"/>
      <c r="AR110" s="185" t="s">
        <v>149</v>
      </c>
      <c r="AT110" s="185" t="s">
        <v>144</v>
      </c>
      <c r="AU110" s="185" t="s">
        <v>82</v>
      </c>
      <c r="AY110" s="18" t="s">
        <v>142</v>
      </c>
      <c r="BE110" s="186">
        <f>IF(N110="základní",J110,0)</f>
        <v>0</v>
      </c>
      <c r="BF110" s="186">
        <f>IF(N110="snížená",J110,0)</f>
        <v>0</v>
      </c>
      <c r="BG110" s="186">
        <f>IF(N110="zákl. přenesená",J110,0)</f>
        <v>0</v>
      </c>
      <c r="BH110" s="186">
        <f>IF(N110="sníž. přenesená",J110,0)</f>
        <v>0</v>
      </c>
      <c r="BI110" s="186">
        <f>IF(N110="nulová",J110,0)</f>
        <v>0</v>
      </c>
      <c r="BJ110" s="18" t="s">
        <v>34</v>
      </c>
      <c r="BK110" s="186">
        <f>ROUND(I110*H110,2)</f>
        <v>0</v>
      </c>
      <c r="BL110" s="18" t="s">
        <v>149</v>
      </c>
      <c r="BM110" s="185" t="s">
        <v>183</v>
      </c>
    </row>
    <row r="111" spans="1:47" s="2" customFormat="1" ht="136.5">
      <c r="A111" s="35"/>
      <c r="B111" s="36"/>
      <c r="C111" s="37"/>
      <c r="D111" s="187" t="s">
        <v>151</v>
      </c>
      <c r="E111" s="37"/>
      <c r="F111" s="188" t="s">
        <v>184</v>
      </c>
      <c r="G111" s="37"/>
      <c r="H111" s="37"/>
      <c r="I111" s="189"/>
      <c r="J111" s="37"/>
      <c r="K111" s="37"/>
      <c r="L111" s="40"/>
      <c r="M111" s="190"/>
      <c r="N111" s="191"/>
      <c r="O111" s="65"/>
      <c r="P111" s="65"/>
      <c r="Q111" s="65"/>
      <c r="R111" s="65"/>
      <c r="S111" s="65"/>
      <c r="T111" s="66"/>
      <c r="U111" s="35"/>
      <c r="V111" s="35"/>
      <c r="W111" s="35"/>
      <c r="X111" s="35"/>
      <c r="Y111" s="35"/>
      <c r="Z111" s="35"/>
      <c r="AA111" s="35"/>
      <c r="AB111" s="35"/>
      <c r="AC111" s="35"/>
      <c r="AD111" s="35"/>
      <c r="AE111" s="35"/>
      <c r="AT111" s="18" t="s">
        <v>151</v>
      </c>
      <c r="AU111" s="18" t="s">
        <v>82</v>
      </c>
    </row>
    <row r="112" spans="1:65" s="2" customFormat="1" ht="37.9" customHeight="1">
      <c r="A112" s="35"/>
      <c r="B112" s="36"/>
      <c r="C112" s="174" t="s">
        <v>185</v>
      </c>
      <c r="D112" s="174" t="s">
        <v>144</v>
      </c>
      <c r="E112" s="175" t="s">
        <v>186</v>
      </c>
      <c r="F112" s="176" t="s">
        <v>187</v>
      </c>
      <c r="G112" s="177" t="s">
        <v>188</v>
      </c>
      <c r="H112" s="178">
        <v>1254.295</v>
      </c>
      <c r="I112" s="179"/>
      <c r="J112" s="180">
        <f>ROUND(I112*H112,2)</f>
        <v>0</v>
      </c>
      <c r="K112" s="176" t="s">
        <v>148</v>
      </c>
      <c r="L112" s="40"/>
      <c r="M112" s="181" t="s">
        <v>19</v>
      </c>
      <c r="N112" s="182" t="s">
        <v>44</v>
      </c>
      <c r="O112" s="65"/>
      <c r="P112" s="183">
        <f>O112*H112</f>
        <v>0</v>
      </c>
      <c r="Q112" s="183">
        <v>0</v>
      </c>
      <c r="R112" s="183">
        <f>Q112*H112</f>
        <v>0</v>
      </c>
      <c r="S112" s="183">
        <v>0</v>
      </c>
      <c r="T112" s="184">
        <f>S112*H112</f>
        <v>0</v>
      </c>
      <c r="U112" s="35"/>
      <c r="V112" s="35"/>
      <c r="W112" s="35"/>
      <c r="X112" s="35"/>
      <c r="Y112" s="35"/>
      <c r="Z112" s="35"/>
      <c r="AA112" s="35"/>
      <c r="AB112" s="35"/>
      <c r="AC112" s="35"/>
      <c r="AD112" s="35"/>
      <c r="AE112" s="35"/>
      <c r="AR112" s="185" t="s">
        <v>149</v>
      </c>
      <c r="AT112" s="185" t="s">
        <v>144</v>
      </c>
      <c r="AU112" s="185" t="s">
        <v>82</v>
      </c>
      <c r="AY112" s="18" t="s">
        <v>142</v>
      </c>
      <c r="BE112" s="186">
        <f>IF(N112="základní",J112,0)</f>
        <v>0</v>
      </c>
      <c r="BF112" s="186">
        <f>IF(N112="snížená",J112,0)</f>
        <v>0</v>
      </c>
      <c r="BG112" s="186">
        <f>IF(N112="zákl. přenesená",J112,0)</f>
        <v>0</v>
      </c>
      <c r="BH112" s="186">
        <f>IF(N112="sníž. přenesená",J112,0)</f>
        <v>0</v>
      </c>
      <c r="BI112" s="186">
        <f>IF(N112="nulová",J112,0)</f>
        <v>0</v>
      </c>
      <c r="BJ112" s="18" t="s">
        <v>34</v>
      </c>
      <c r="BK112" s="186">
        <f>ROUND(I112*H112,2)</f>
        <v>0</v>
      </c>
      <c r="BL112" s="18" t="s">
        <v>149</v>
      </c>
      <c r="BM112" s="185" t="s">
        <v>189</v>
      </c>
    </row>
    <row r="113" spans="1:47" s="2" customFormat="1" ht="58.5">
      <c r="A113" s="35"/>
      <c r="B113" s="36"/>
      <c r="C113" s="37"/>
      <c r="D113" s="187" t="s">
        <v>151</v>
      </c>
      <c r="E113" s="37"/>
      <c r="F113" s="188" t="s">
        <v>190</v>
      </c>
      <c r="G113" s="37"/>
      <c r="H113" s="37"/>
      <c r="I113" s="189"/>
      <c r="J113" s="37"/>
      <c r="K113" s="37"/>
      <c r="L113" s="40"/>
      <c r="M113" s="190"/>
      <c r="N113" s="191"/>
      <c r="O113" s="65"/>
      <c r="P113" s="65"/>
      <c r="Q113" s="65"/>
      <c r="R113" s="65"/>
      <c r="S113" s="65"/>
      <c r="T113" s="66"/>
      <c r="U113" s="35"/>
      <c r="V113" s="35"/>
      <c r="W113" s="35"/>
      <c r="X113" s="35"/>
      <c r="Y113" s="35"/>
      <c r="Z113" s="35"/>
      <c r="AA113" s="35"/>
      <c r="AB113" s="35"/>
      <c r="AC113" s="35"/>
      <c r="AD113" s="35"/>
      <c r="AE113" s="35"/>
      <c r="AT113" s="18" t="s">
        <v>151</v>
      </c>
      <c r="AU113" s="18" t="s">
        <v>82</v>
      </c>
    </row>
    <row r="114" spans="2:51" s="14" customFormat="1" ht="11.25">
      <c r="B114" s="202"/>
      <c r="C114" s="203"/>
      <c r="D114" s="187" t="s">
        <v>158</v>
      </c>
      <c r="E114" s="204" t="s">
        <v>19</v>
      </c>
      <c r="F114" s="205" t="s">
        <v>191</v>
      </c>
      <c r="G114" s="203"/>
      <c r="H114" s="206">
        <v>1254.295</v>
      </c>
      <c r="I114" s="207"/>
      <c r="J114" s="203"/>
      <c r="K114" s="203"/>
      <c r="L114" s="208"/>
      <c r="M114" s="209"/>
      <c r="N114" s="210"/>
      <c r="O114" s="210"/>
      <c r="P114" s="210"/>
      <c r="Q114" s="210"/>
      <c r="R114" s="210"/>
      <c r="S114" s="210"/>
      <c r="T114" s="211"/>
      <c r="AT114" s="212" t="s">
        <v>158</v>
      </c>
      <c r="AU114" s="212" t="s">
        <v>82</v>
      </c>
      <c r="AV114" s="14" t="s">
        <v>82</v>
      </c>
      <c r="AW114" s="14" t="s">
        <v>33</v>
      </c>
      <c r="AX114" s="14" t="s">
        <v>73</v>
      </c>
      <c r="AY114" s="212" t="s">
        <v>142</v>
      </c>
    </row>
    <row r="115" spans="2:51" s="15" customFormat="1" ht="11.25">
      <c r="B115" s="213"/>
      <c r="C115" s="214"/>
      <c r="D115" s="187" t="s">
        <v>158</v>
      </c>
      <c r="E115" s="215" t="s">
        <v>19</v>
      </c>
      <c r="F115" s="216" t="s">
        <v>161</v>
      </c>
      <c r="G115" s="214"/>
      <c r="H115" s="217">
        <v>1254.295</v>
      </c>
      <c r="I115" s="218"/>
      <c r="J115" s="214"/>
      <c r="K115" s="214"/>
      <c r="L115" s="219"/>
      <c r="M115" s="220"/>
      <c r="N115" s="221"/>
      <c r="O115" s="221"/>
      <c r="P115" s="221"/>
      <c r="Q115" s="221"/>
      <c r="R115" s="221"/>
      <c r="S115" s="221"/>
      <c r="T115" s="222"/>
      <c r="AT115" s="223" t="s">
        <v>158</v>
      </c>
      <c r="AU115" s="223" t="s">
        <v>82</v>
      </c>
      <c r="AV115" s="15" t="s">
        <v>149</v>
      </c>
      <c r="AW115" s="15" t="s">
        <v>33</v>
      </c>
      <c r="AX115" s="15" t="s">
        <v>34</v>
      </c>
      <c r="AY115" s="223" t="s">
        <v>142</v>
      </c>
    </row>
    <row r="116" spans="1:65" s="2" customFormat="1" ht="37.9" customHeight="1">
      <c r="A116" s="35"/>
      <c r="B116" s="36"/>
      <c r="C116" s="174" t="s">
        <v>192</v>
      </c>
      <c r="D116" s="174" t="s">
        <v>144</v>
      </c>
      <c r="E116" s="175" t="s">
        <v>193</v>
      </c>
      <c r="F116" s="176" t="s">
        <v>194</v>
      </c>
      <c r="G116" s="177" t="s">
        <v>155</v>
      </c>
      <c r="H116" s="178">
        <v>660.155</v>
      </c>
      <c r="I116" s="179"/>
      <c r="J116" s="180">
        <f>ROUND(I116*H116,2)</f>
        <v>0</v>
      </c>
      <c r="K116" s="176" t="s">
        <v>148</v>
      </c>
      <c r="L116" s="40"/>
      <c r="M116" s="181" t="s">
        <v>19</v>
      </c>
      <c r="N116" s="182" t="s">
        <v>44</v>
      </c>
      <c r="O116" s="65"/>
      <c r="P116" s="183">
        <f>O116*H116</f>
        <v>0</v>
      </c>
      <c r="Q116" s="183">
        <v>0</v>
      </c>
      <c r="R116" s="183">
        <f>Q116*H116</f>
        <v>0</v>
      </c>
      <c r="S116" s="183">
        <v>0</v>
      </c>
      <c r="T116" s="184">
        <f>S116*H116</f>
        <v>0</v>
      </c>
      <c r="U116" s="35"/>
      <c r="V116" s="35"/>
      <c r="W116" s="35"/>
      <c r="X116" s="35"/>
      <c r="Y116" s="35"/>
      <c r="Z116" s="35"/>
      <c r="AA116" s="35"/>
      <c r="AB116" s="35"/>
      <c r="AC116" s="35"/>
      <c r="AD116" s="35"/>
      <c r="AE116" s="35"/>
      <c r="AR116" s="185" t="s">
        <v>149</v>
      </c>
      <c r="AT116" s="185" t="s">
        <v>144</v>
      </c>
      <c r="AU116" s="185" t="s">
        <v>82</v>
      </c>
      <c r="AY116" s="18" t="s">
        <v>142</v>
      </c>
      <c r="BE116" s="186">
        <f>IF(N116="základní",J116,0)</f>
        <v>0</v>
      </c>
      <c r="BF116" s="186">
        <f>IF(N116="snížená",J116,0)</f>
        <v>0</v>
      </c>
      <c r="BG116" s="186">
        <f>IF(N116="zákl. přenesená",J116,0)</f>
        <v>0</v>
      </c>
      <c r="BH116" s="186">
        <f>IF(N116="sníž. přenesená",J116,0)</f>
        <v>0</v>
      </c>
      <c r="BI116" s="186">
        <f>IF(N116="nulová",J116,0)</f>
        <v>0</v>
      </c>
      <c r="BJ116" s="18" t="s">
        <v>34</v>
      </c>
      <c r="BK116" s="186">
        <f>ROUND(I116*H116,2)</f>
        <v>0</v>
      </c>
      <c r="BL116" s="18" t="s">
        <v>149</v>
      </c>
      <c r="BM116" s="185" t="s">
        <v>195</v>
      </c>
    </row>
    <row r="117" spans="1:47" s="2" customFormat="1" ht="165.75">
      <c r="A117" s="35"/>
      <c r="B117" s="36"/>
      <c r="C117" s="37"/>
      <c r="D117" s="187" t="s">
        <v>151</v>
      </c>
      <c r="E117" s="37"/>
      <c r="F117" s="188" t="s">
        <v>196</v>
      </c>
      <c r="G117" s="37"/>
      <c r="H117" s="37"/>
      <c r="I117" s="189"/>
      <c r="J117" s="37"/>
      <c r="K117" s="37"/>
      <c r="L117" s="40"/>
      <c r="M117" s="190"/>
      <c r="N117" s="191"/>
      <c r="O117" s="65"/>
      <c r="P117" s="65"/>
      <c r="Q117" s="65"/>
      <c r="R117" s="65"/>
      <c r="S117" s="65"/>
      <c r="T117" s="66"/>
      <c r="U117" s="35"/>
      <c r="V117" s="35"/>
      <c r="W117" s="35"/>
      <c r="X117" s="35"/>
      <c r="Y117" s="35"/>
      <c r="Z117" s="35"/>
      <c r="AA117" s="35"/>
      <c r="AB117" s="35"/>
      <c r="AC117" s="35"/>
      <c r="AD117" s="35"/>
      <c r="AE117" s="35"/>
      <c r="AT117" s="18" t="s">
        <v>151</v>
      </c>
      <c r="AU117" s="18" t="s">
        <v>82</v>
      </c>
    </row>
    <row r="118" spans="1:65" s="2" customFormat="1" ht="37.9" customHeight="1">
      <c r="A118" s="35"/>
      <c r="B118" s="36"/>
      <c r="C118" s="174" t="s">
        <v>197</v>
      </c>
      <c r="D118" s="174" t="s">
        <v>144</v>
      </c>
      <c r="E118" s="175" t="s">
        <v>198</v>
      </c>
      <c r="F118" s="176" t="s">
        <v>199</v>
      </c>
      <c r="G118" s="177" t="s">
        <v>155</v>
      </c>
      <c r="H118" s="178">
        <v>37.8</v>
      </c>
      <c r="I118" s="179"/>
      <c r="J118" s="180">
        <f>ROUND(I118*H118,2)</f>
        <v>0</v>
      </c>
      <c r="K118" s="176" t="s">
        <v>148</v>
      </c>
      <c r="L118" s="40"/>
      <c r="M118" s="181" t="s">
        <v>19</v>
      </c>
      <c r="N118" s="182" t="s">
        <v>44</v>
      </c>
      <c r="O118" s="65"/>
      <c r="P118" s="183">
        <f>O118*H118</f>
        <v>0</v>
      </c>
      <c r="Q118" s="183">
        <v>0</v>
      </c>
      <c r="R118" s="183">
        <f>Q118*H118</f>
        <v>0</v>
      </c>
      <c r="S118" s="183">
        <v>0</v>
      </c>
      <c r="T118" s="184">
        <f>S118*H118</f>
        <v>0</v>
      </c>
      <c r="U118" s="35"/>
      <c r="V118" s="35"/>
      <c r="W118" s="35"/>
      <c r="X118" s="35"/>
      <c r="Y118" s="35"/>
      <c r="Z118" s="35"/>
      <c r="AA118" s="35"/>
      <c r="AB118" s="35"/>
      <c r="AC118" s="35"/>
      <c r="AD118" s="35"/>
      <c r="AE118" s="35"/>
      <c r="AR118" s="185" t="s">
        <v>149</v>
      </c>
      <c r="AT118" s="185" t="s">
        <v>144</v>
      </c>
      <c r="AU118" s="185" t="s">
        <v>82</v>
      </c>
      <c r="AY118" s="18" t="s">
        <v>142</v>
      </c>
      <c r="BE118" s="186">
        <f>IF(N118="základní",J118,0)</f>
        <v>0</v>
      </c>
      <c r="BF118" s="186">
        <f>IF(N118="snížená",J118,0)</f>
        <v>0</v>
      </c>
      <c r="BG118" s="186">
        <f>IF(N118="zákl. přenesená",J118,0)</f>
        <v>0</v>
      </c>
      <c r="BH118" s="186">
        <f>IF(N118="sníž. přenesená",J118,0)</f>
        <v>0</v>
      </c>
      <c r="BI118" s="186">
        <f>IF(N118="nulová",J118,0)</f>
        <v>0</v>
      </c>
      <c r="BJ118" s="18" t="s">
        <v>34</v>
      </c>
      <c r="BK118" s="186">
        <f>ROUND(I118*H118,2)</f>
        <v>0</v>
      </c>
      <c r="BL118" s="18" t="s">
        <v>149</v>
      </c>
      <c r="BM118" s="185" t="s">
        <v>200</v>
      </c>
    </row>
    <row r="119" spans="1:47" s="2" customFormat="1" ht="234">
      <c r="A119" s="35"/>
      <c r="B119" s="36"/>
      <c r="C119" s="37"/>
      <c r="D119" s="187" t="s">
        <v>151</v>
      </c>
      <c r="E119" s="37"/>
      <c r="F119" s="188" t="s">
        <v>201</v>
      </c>
      <c r="G119" s="37"/>
      <c r="H119" s="37"/>
      <c r="I119" s="189"/>
      <c r="J119" s="37"/>
      <c r="K119" s="37"/>
      <c r="L119" s="40"/>
      <c r="M119" s="190"/>
      <c r="N119" s="191"/>
      <c r="O119" s="65"/>
      <c r="P119" s="65"/>
      <c r="Q119" s="65"/>
      <c r="R119" s="65"/>
      <c r="S119" s="65"/>
      <c r="T119" s="66"/>
      <c r="U119" s="35"/>
      <c r="V119" s="35"/>
      <c r="W119" s="35"/>
      <c r="X119" s="35"/>
      <c r="Y119" s="35"/>
      <c r="Z119" s="35"/>
      <c r="AA119" s="35"/>
      <c r="AB119" s="35"/>
      <c r="AC119" s="35"/>
      <c r="AD119" s="35"/>
      <c r="AE119" s="35"/>
      <c r="AT119" s="18" t="s">
        <v>151</v>
      </c>
      <c r="AU119" s="18" t="s">
        <v>82</v>
      </c>
    </row>
    <row r="120" spans="2:51" s="13" customFormat="1" ht="11.25">
      <c r="B120" s="192"/>
      <c r="C120" s="193"/>
      <c r="D120" s="187" t="s">
        <v>158</v>
      </c>
      <c r="E120" s="194" t="s">
        <v>19</v>
      </c>
      <c r="F120" s="195" t="s">
        <v>202</v>
      </c>
      <c r="G120" s="193"/>
      <c r="H120" s="194" t="s">
        <v>19</v>
      </c>
      <c r="I120" s="196"/>
      <c r="J120" s="193"/>
      <c r="K120" s="193"/>
      <c r="L120" s="197"/>
      <c r="M120" s="198"/>
      <c r="N120" s="199"/>
      <c r="O120" s="199"/>
      <c r="P120" s="199"/>
      <c r="Q120" s="199"/>
      <c r="R120" s="199"/>
      <c r="S120" s="199"/>
      <c r="T120" s="200"/>
      <c r="AT120" s="201" t="s">
        <v>158</v>
      </c>
      <c r="AU120" s="201" t="s">
        <v>82</v>
      </c>
      <c r="AV120" s="13" t="s">
        <v>34</v>
      </c>
      <c r="AW120" s="13" t="s">
        <v>33</v>
      </c>
      <c r="AX120" s="13" t="s">
        <v>73</v>
      </c>
      <c r="AY120" s="201" t="s">
        <v>142</v>
      </c>
    </row>
    <row r="121" spans="2:51" s="14" customFormat="1" ht="11.25">
      <c r="B121" s="202"/>
      <c r="C121" s="203"/>
      <c r="D121" s="187" t="s">
        <v>158</v>
      </c>
      <c r="E121" s="204" t="s">
        <v>19</v>
      </c>
      <c r="F121" s="205" t="s">
        <v>203</v>
      </c>
      <c r="G121" s="203"/>
      <c r="H121" s="206">
        <v>54</v>
      </c>
      <c r="I121" s="207"/>
      <c r="J121" s="203"/>
      <c r="K121" s="203"/>
      <c r="L121" s="208"/>
      <c r="M121" s="209"/>
      <c r="N121" s="210"/>
      <c r="O121" s="210"/>
      <c r="P121" s="210"/>
      <c r="Q121" s="210"/>
      <c r="R121" s="210"/>
      <c r="S121" s="210"/>
      <c r="T121" s="211"/>
      <c r="AT121" s="212" t="s">
        <v>158</v>
      </c>
      <c r="AU121" s="212" t="s">
        <v>82</v>
      </c>
      <c r="AV121" s="14" t="s">
        <v>82</v>
      </c>
      <c r="AW121" s="14" t="s">
        <v>33</v>
      </c>
      <c r="AX121" s="14" t="s">
        <v>73</v>
      </c>
      <c r="AY121" s="212" t="s">
        <v>142</v>
      </c>
    </row>
    <row r="122" spans="2:51" s="13" customFormat="1" ht="11.25">
      <c r="B122" s="192"/>
      <c r="C122" s="193"/>
      <c r="D122" s="187" t="s">
        <v>158</v>
      </c>
      <c r="E122" s="194" t="s">
        <v>19</v>
      </c>
      <c r="F122" s="195" t="s">
        <v>204</v>
      </c>
      <c r="G122" s="193"/>
      <c r="H122" s="194" t="s">
        <v>19</v>
      </c>
      <c r="I122" s="196"/>
      <c r="J122" s="193"/>
      <c r="K122" s="193"/>
      <c r="L122" s="197"/>
      <c r="M122" s="198"/>
      <c r="N122" s="199"/>
      <c r="O122" s="199"/>
      <c r="P122" s="199"/>
      <c r="Q122" s="199"/>
      <c r="R122" s="199"/>
      <c r="S122" s="199"/>
      <c r="T122" s="200"/>
      <c r="AT122" s="201" t="s">
        <v>158</v>
      </c>
      <c r="AU122" s="201" t="s">
        <v>82</v>
      </c>
      <c r="AV122" s="13" t="s">
        <v>34</v>
      </c>
      <c r="AW122" s="13" t="s">
        <v>33</v>
      </c>
      <c r="AX122" s="13" t="s">
        <v>73</v>
      </c>
      <c r="AY122" s="201" t="s">
        <v>142</v>
      </c>
    </row>
    <row r="123" spans="2:51" s="14" customFormat="1" ht="11.25">
      <c r="B123" s="202"/>
      <c r="C123" s="203"/>
      <c r="D123" s="187" t="s">
        <v>158</v>
      </c>
      <c r="E123" s="204" t="s">
        <v>19</v>
      </c>
      <c r="F123" s="205" t="s">
        <v>205</v>
      </c>
      <c r="G123" s="203"/>
      <c r="H123" s="206">
        <v>-16.2</v>
      </c>
      <c r="I123" s="207"/>
      <c r="J123" s="203"/>
      <c r="K123" s="203"/>
      <c r="L123" s="208"/>
      <c r="M123" s="209"/>
      <c r="N123" s="210"/>
      <c r="O123" s="210"/>
      <c r="P123" s="210"/>
      <c r="Q123" s="210"/>
      <c r="R123" s="210"/>
      <c r="S123" s="210"/>
      <c r="T123" s="211"/>
      <c r="AT123" s="212" t="s">
        <v>158</v>
      </c>
      <c r="AU123" s="212" t="s">
        <v>82</v>
      </c>
      <c r="AV123" s="14" t="s">
        <v>82</v>
      </c>
      <c r="AW123" s="14" t="s">
        <v>33</v>
      </c>
      <c r="AX123" s="14" t="s">
        <v>73</v>
      </c>
      <c r="AY123" s="212" t="s">
        <v>142</v>
      </c>
    </row>
    <row r="124" spans="2:51" s="15" customFormat="1" ht="11.25">
      <c r="B124" s="213"/>
      <c r="C124" s="214"/>
      <c r="D124" s="187" t="s">
        <v>158</v>
      </c>
      <c r="E124" s="215" t="s">
        <v>19</v>
      </c>
      <c r="F124" s="216" t="s">
        <v>161</v>
      </c>
      <c r="G124" s="214"/>
      <c r="H124" s="217">
        <v>37.8</v>
      </c>
      <c r="I124" s="218"/>
      <c r="J124" s="214"/>
      <c r="K124" s="214"/>
      <c r="L124" s="219"/>
      <c r="M124" s="220"/>
      <c r="N124" s="221"/>
      <c r="O124" s="221"/>
      <c r="P124" s="221"/>
      <c r="Q124" s="221"/>
      <c r="R124" s="221"/>
      <c r="S124" s="221"/>
      <c r="T124" s="222"/>
      <c r="AT124" s="223" t="s">
        <v>158</v>
      </c>
      <c r="AU124" s="223" t="s">
        <v>82</v>
      </c>
      <c r="AV124" s="15" t="s">
        <v>149</v>
      </c>
      <c r="AW124" s="15" t="s">
        <v>33</v>
      </c>
      <c r="AX124" s="15" t="s">
        <v>34</v>
      </c>
      <c r="AY124" s="223" t="s">
        <v>142</v>
      </c>
    </row>
    <row r="125" spans="1:65" s="2" customFormat="1" ht="49.15" customHeight="1">
      <c r="A125" s="35"/>
      <c r="B125" s="36"/>
      <c r="C125" s="174" t="s">
        <v>206</v>
      </c>
      <c r="D125" s="174" t="s">
        <v>144</v>
      </c>
      <c r="E125" s="175" t="s">
        <v>207</v>
      </c>
      <c r="F125" s="176" t="s">
        <v>208</v>
      </c>
      <c r="G125" s="177" t="s">
        <v>147</v>
      </c>
      <c r="H125" s="178">
        <v>125</v>
      </c>
      <c r="I125" s="179"/>
      <c r="J125" s="180">
        <f>ROUND(I125*H125,2)</f>
        <v>0</v>
      </c>
      <c r="K125" s="176" t="s">
        <v>148</v>
      </c>
      <c r="L125" s="40"/>
      <c r="M125" s="181" t="s">
        <v>19</v>
      </c>
      <c r="N125" s="182" t="s">
        <v>44</v>
      </c>
      <c r="O125" s="65"/>
      <c r="P125" s="183">
        <f>O125*H125</f>
        <v>0</v>
      </c>
      <c r="Q125" s="183">
        <v>0</v>
      </c>
      <c r="R125" s="183">
        <f>Q125*H125</f>
        <v>0</v>
      </c>
      <c r="S125" s="183">
        <v>0</v>
      </c>
      <c r="T125" s="184">
        <f>S125*H125</f>
        <v>0</v>
      </c>
      <c r="U125" s="35"/>
      <c r="V125" s="35"/>
      <c r="W125" s="35"/>
      <c r="X125" s="35"/>
      <c r="Y125" s="35"/>
      <c r="Z125" s="35"/>
      <c r="AA125" s="35"/>
      <c r="AB125" s="35"/>
      <c r="AC125" s="35"/>
      <c r="AD125" s="35"/>
      <c r="AE125" s="35"/>
      <c r="AR125" s="185" t="s">
        <v>149</v>
      </c>
      <c r="AT125" s="185" t="s">
        <v>144</v>
      </c>
      <c r="AU125" s="185" t="s">
        <v>82</v>
      </c>
      <c r="AY125" s="18" t="s">
        <v>142</v>
      </c>
      <c r="BE125" s="186">
        <f>IF(N125="základní",J125,0)</f>
        <v>0</v>
      </c>
      <c r="BF125" s="186">
        <f>IF(N125="snížená",J125,0)</f>
        <v>0</v>
      </c>
      <c r="BG125" s="186">
        <f>IF(N125="zákl. přenesená",J125,0)</f>
        <v>0</v>
      </c>
      <c r="BH125" s="186">
        <f>IF(N125="sníž. přenesená",J125,0)</f>
        <v>0</v>
      </c>
      <c r="BI125" s="186">
        <f>IF(N125="nulová",J125,0)</f>
        <v>0</v>
      </c>
      <c r="BJ125" s="18" t="s">
        <v>34</v>
      </c>
      <c r="BK125" s="186">
        <f>ROUND(I125*H125,2)</f>
        <v>0</v>
      </c>
      <c r="BL125" s="18" t="s">
        <v>149</v>
      </c>
      <c r="BM125" s="185" t="s">
        <v>209</v>
      </c>
    </row>
    <row r="126" spans="1:47" s="2" customFormat="1" ht="107.25">
      <c r="A126" s="35"/>
      <c r="B126" s="36"/>
      <c r="C126" s="37"/>
      <c r="D126" s="187" t="s">
        <v>151</v>
      </c>
      <c r="E126" s="37"/>
      <c r="F126" s="188" t="s">
        <v>210</v>
      </c>
      <c r="G126" s="37"/>
      <c r="H126" s="37"/>
      <c r="I126" s="189"/>
      <c r="J126" s="37"/>
      <c r="K126" s="37"/>
      <c r="L126" s="40"/>
      <c r="M126" s="190"/>
      <c r="N126" s="191"/>
      <c r="O126" s="65"/>
      <c r="P126" s="65"/>
      <c r="Q126" s="65"/>
      <c r="R126" s="65"/>
      <c r="S126" s="65"/>
      <c r="T126" s="66"/>
      <c r="U126" s="35"/>
      <c r="V126" s="35"/>
      <c r="W126" s="35"/>
      <c r="X126" s="35"/>
      <c r="Y126" s="35"/>
      <c r="Z126" s="35"/>
      <c r="AA126" s="35"/>
      <c r="AB126" s="35"/>
      <c r="AC126" s="35"/>
      <c r="AD126" s="35"/>
      <c r="AE126" s="35"/>
      <c r="AT126" s="18" t="s">
        <v>151</v>
      </c>
      <c r="AU126" s="18" t="s">
        <v>82</v>
      </c>
    </row>
    <row r="127" spans="1:65" s="2" customFormat="1" ht="37.9" customHeight="1">
      <c r="A127" s="35"/>
      <c r="B127" s="36"/>
      <c r="C127" s="174" t="s">
        <v>211</v>
      </c>
      <c r="D127" s="174" t="s">
        <v>144</v>
      </c>
      <c r="E127" s="175" t="s">
        <v>212</v>
      </c>
      <c r="F127" s="176" t="s">
        <v>213</v>
      </c>
      <c r="G127" s="177" t="s">
        <v>147</v>
      </c>
      <c r="H127" s="178">
        <v>125</v>
      </c>
      <c r="I127" s="179"/>
      <c r="J127" s="180">
        <f>ROUND(I127*H127,2)</f>
        <v>0</v>
      </c>
      <c r="K127" s="176" t="s">
        <v>148</v>
      </c>
      <c r="L127" s="40"/>
      <c r="M127" s="181" t="s">
        <v>19</v>
      </c>
      <c r="N127" s="182" t="s">
        <v>44</v>
      </c>
      <c r="O127" s="65"/>
      <c r="P127" s="183">
        <f>O127*H127</f>
        <v>0</v>
      </c>
      <c r="Q127" s="183">
        <v>0</v>
      </c>
      <c r="R127" s="183">
        <f>Q127*H127</f>
        <v>0</v>
      </c>
      <c r="S127" s="183">
        <v>0</v>
      </c>
      <c r="T127" s="184">
        <f>S127*H127</f>
        <v>0</v>
      </c>
      <c r="U127" s="35"/>
      <c r="V127" s="35"/>
      <c r="W127" s="35"/>
      <c r="X127" s="35"/>
      <c r="Y127" s="35"/>
      <c r="Z127" s="35"/>
      <c r="AA127" s="35"/>
      <c r="AB127" s="35"/>
      <c r="AC127" s="35"/>
      <c r="AD127" s="35"/>
      <c r="AE127" s="35"/>
      <c r="AR127" s="185" t="s">
        <v>149</v>
      </c>
      <c r="AT127" s="185" t="s">
        <v>144</v>
      </c>
      <c r="AU127" s="185" t="s">
        <v>82</v>
      </c>
      <c r="AY127" s="18" t="s">
        <v>142</v>
      </c>
      <c r="BE127" s="186">
        <f>IF(N127="základní",J127,0)</f>
        <v>0</v>
      </c>
      <c r="BF127" s="186">
        <f>IF(N127="snížená",J127,0)</f>
        <v>0</v>
      </c>
      <c r="BG127" s="186">
        <f>IF(N127="zákl. přenesená",J127,0)</f>
        <v>0</v>
      </c>
      <c r="BH127" s="186">
        <f>IF(N127="sníž. přenesená",J127,0)</f>
        <v>0</v>
      </c>
      <c r="BI127" s="186">
        <f>IF(N127="nulová",J127,0)</f>
        <v>0</v>
      </c>
      <c r="BJ127" s="18" t="s">
        <v>34</v>
      </c>
      <c r="BK127" s="186">
        <f>ROUND(I127*H127,2)</f>
        <v>0</v>
      </c>
      <c r="BL127" s="18" t="s">
        <v>149</v>
      </c>
      <c r="BM127" s="185" t="s">
        <v>214</v>
      </c>
    </row>
    <row r="128" spans="1:47" s="2" customFormat="1" ht="58.5">
      <c r="A128" s="35"/>
      <c r="B128" s="36"/>
      <c r="C128" s="37"/>
      <c r="D128" s="187" t="s">
        <v>151</v>
      </c>
      <c r="E128" s="37"/>
      <c r="F128" s="188" t="s">
        <v>215</v>
      </c>
      <c r="G128" s="37"/>
      <c r="H128" s="37"/>
      <c r="I128" s="189"/>
      <c r="J128" s="37"/>
      <c r="K128" s="37"/>
      <c r="L128" s="40"/>
      <c r="M128" s="190"/>
      <c r="N128" s="191"/>
      <c r="O128" s="65"/>
      <c r="P128" s="65"/>
      <c r="Q128" s="65"/>
      <c r="R128" s="65"/>
      <c r="S128" s="65"/>
      <c r="T128" s="66"/>
      <c r="U128" s="35"/>
      <c r="V128" s="35"/>
      <c r="W128" s="35"/>
      <c r="X128" s="35"/>
      <c r="Y128" s="35"/>
      <c r="Z128" s="35"/>
      <c r="AA128" s="35"/>
      <c r="AB128" s="35"/>
      <c r="AC128" s="35"/>
      <c r="AD128" s="35"/>
      <c r="AE128" s="35"/>
      <c r="AT128" s="18" t="s">
        <v>151</v>
      </c>
      <c r="AU128" s="18" t="s">
        <v>82</v>
      </c>
    </row>
    <row r="129" spans="1:65" s="2" customFormat="1" ht="37.9" customHeight="1">
      <c r="A129" s="35"/>
      <c r="B129" s="36"/>
      <c r="C129" s="174" t="s">
        <v>216</v>
      </c>
      <c r="D129" s="174" t="s">
        <v>144</v>
      </c>
      <c r="E129" s="175" t="s">
        <v>217</v>
      </c>
      <c r="F129" s="176" t="s">
        <v>218</v>
      </c>
      <c r="G129" s="177" t="s">
        <v>147</v>
      </c>
      <c r="H129" s="178">
        <v>125</v>
      </c>
      <c r="I129" s="179"/>
      <c r="J129" s="180">
        <f>ROUND(I129*H129,2)</f>
        <v>0</v>
      </c>
      <c r="K129" s="176" t="s">
        <v>148</v>
      </c>
      <c r="L129" s="40"/>
      <c r="M129" s="181" t="s">
        <v>19</v>
      </c>
      <c r="N129" s="182" t="s">
        <v>44</v>
      </c>
      <c r="O129" s="65"/>
      <c r="P129" s="183">
        <f>O129*H129</f>
        <v>0</v>
      </c>
      <c r="Q129" s="183">
        <v>0</v>
      </c>
      <c r="R129" s="183">
        <f>Q129*H129</f>
        <v>0</v>
      </c>
      <c r="S129" s="183">
        <v>0</v>
      </c>
      <c r="T129" s="184">
        <f>S129*H129</f>
        <v>0</v>
      </c>
      <c r="U129" s="35"/>
      <c r="V129" s="35"/>
      <c r="W129" s="35"/>
      <c r="X129" s="35"/>
      <c r="Y129" s="35"/>
      <c r="Z129" s="35"/>
      <c r="AA129" s="35"/>
      <c r="AB129" s="35"/>
      <c r="AC129" s="35"/>
      <c r="AD129" s="35"/>
      <c r="AE129" s="35"/>
      <c r="AR129" s="185" t="s">
        <v>149</v>
      </c>
      <c r="AT129" s="185" t="s">
        <v>144</v>
      </c>
      <c r="AU129" s="185" t="s">
        <v>82</v>
      </c>
      <c r="AY129" s="18" t="s">
        <v>142</v>
      </c>
      <c r="BE129" s="186">
        <f>IF(N129="základní",J129,0)</f>
        <v>0</v>
      </c>
      <c r="BF129" s="186">
        <f>IF(N129="snížená",J129,0)</f>
        <v>0</v>
      </c>
      <c r="BG129" s="186">
        <f>IF(N129="zákl. přenesená",J129,0)</f>
        <v>0</v>
      </c>
      <c r="BH129" s="186">
        <f>IF(N129="sníž. přenesená",J129,0)</f>
        <v>0</v>
      </c>
      <c r="BI129" s="186">
        <f>IF(N129="nulová",J129,0)</f>
        <v>0</v>
      </c>
      <c r="BJ129" s="18" t="s">
        <v>34</v>
      </c>
      <c r="BK129" s="186">
        <f>ROUND(I129*H129,2)</f>
        <v>0</v>
      </c>
      <c r="BL129" s="18" t="s">
        <v>149</v>
      </c>
      <c r="BM129" s="185" t="s">
        <v>219</v>
      </c>
    </row>
    <row r="130" spans="1:47" s="2" customFormat="1" ht="156">
      <c r="A130" s="35"/>
      <c r="B130" s="36"/>
      <c r="C130" s="37"/>
      <c r="D130" s="187" t="s">
        <v>151</v>
      </c>
      <c r="E130" s="37"/>
      <c r="F130" s="188" t="s">
        <v>220</v>
      </c>
      <c r="G130" s="37"/>
      <c r="H130" s="37"/>
      <c r="I130" s="189"/>
      <c r="J130" s="37"/>
      <c r="K130" s="37"/>
      <c r="L130" s="40"/>
      <c r="M130" s="190"/>
      <c r="N130" s="191"/>
      <c r="O130" s="65"/>
      <c r="P130" s="65"/>
      <c r="Q130" s="65"/>
      <c r="R130" s="65"/>
      <c r="S130" s="65"/>
      <c r="T130" s="66"/>
      <c r="U130" s="35"/>
      <c r="V130" s="35"/>
      <c r="W130" s="35"/>
      <c r="X130" s="35"/>
      <c r="Y130" s="35"/>
      <c r="Z130" s="35"/>
      <c r="AA130" s="35"/>
      <c r="AB130" s="35"/>
      <c r="AC130" s="35"/>
      <c r="AD130" s="35"/>
      <c r="AE130" s="35"/>
      <c r="AT130" s="18" t="s">
        <v>151</v>
      </c>
      <c r="AU130" s="18" t="s">
        <v>82</v>
      </c>
    </row>
    <row r="131" spans="2:51" s="14" customFormat="1" ht="11.25">
      <c r="B131" s="202"/>
      <c r="C131" s="203"/>
      <c r="D131" s="187" t="s">
        <v>158</v>
      </c>
      <c r="E131" s="204" t="s">
        <v>19</v>
      </c>
      <c r="F131" s="205" t="s">
        <v>221</v>
      </c>
      <c r="G131" s="203"/>
      <c r="H131" s="206">
        <v>125</v>
      </c>
      <c r="I131" s="207"/>
      <c r="J131" s="203"/>
      <c r="K131" s="203"/>
      <c r="L131" s="208"/>
      <c r="M131" s="209"/>
      <c r="N131" s="210"/>
      <c r="O131" s="210"/>
      <c r="P131" s="210"/>
      <c r="Q131" s="210"/>
      <c r="R131" s="210"/>
      <c r="S131" s="210"/>
      <c r="T131" s="211"/>
      <c r="AT131" s="212" t="s">
        <v>158</v>
      </c>
      <c r="AU131" s="212" t="s">
        <v>82</v>
      </c>
      <c r="AV131" s="14" t="s">
        <v>82</v>
      </c>
      <c r="AW131" s="14" t="s">
        <v>33</v>
      </c>
      <c r="AX131" s="14" t="s">
        <v>73</v>
      </c>
      <c r="AY131" s="212" t="s">
        <v>142</v>
      </c>
    </row>
    <row r="132" spans="2:51" s="15" customFormat="1" ht="11.25">
      <c r="B132" s="213"/>
      <c r="C132" s="214"/>
      <c r="D132" s="187" t="s">
        <v>158</v>
      </c>
      <c r="E132" s="215" t="s">
        <v>19</v>
      </c>
      <c r="F132" s="216" t="s">
        <v>161</v>
      </c>
      <c r="G132" s="214"/>
      <c r="H132" s="217">
        <v>125</v>
      </c>
      <c r="I132" s="218"/>
      <c r="J132" s="214"/>
      <c r="K132" s="214"/>
      <c r="L132" s="219"/>
      <c r="M132" s="220"/>
      <c r="N132" s="221"/>
      <c r="O132" s="221"/>
      <c r="P132" s="221"/>
      <c r="Q132" s="221"/>
      <c r="R132" s="221"/>
      <c r="S132" s="221"/>
      <c r="T132" s="222"/>
      <c r="AT132" s="223" t="s">
        <v>158</v>
      </c>
      <c r="AU132" s="223" t="s">
        <v>82</v>
      </c>
      <c r="AV132" s="15" t="s">
        <v>149</v>
      </c>
      <c r="AW132" s="15" t="s">
        <v>33</v>
      </c>
      <c r="AX132" s="15" t="s">
        <v>34</v>
      </c>
      <c r="AY132" s="223" t="s">
        <v>142</v>
      </c>
    </row>
    <row r="133" spans="1:65" s="2" customFormat="1" ht="14.45" customHeight="1">
      <c r="A133" s="35"/>
      <c r="B133" s="36"/>
      <c r="C133" s="224" t="s">
        <v>222</v>
      </c>
      <c r="D133" s="224" t="s">
        <v>223</v>
      </c>
      <c r="E133" s="225" t="s">
        <v>224</v>
      </c>
      <c r="F133" s="226" t="s">
        <v>225</v>
      </c>
      <c r="G133" s="227" t="s">
        <v>226</v>
      </c>
      <c r="H133" s="228">
        <v>1.875</v>
      </c>
      <c r="I133" s="229"/>
      <c r="J133" s="230">
        <f>ROUND(I133*H133,2)</f>
        <v>0</v>
      </c>
      <c r="K133" s="226" t="s">
        <v>148</v>
      </c>
      <c r="L133" s="231"/>
      <c r="M133" s="232" t="s">
        <v>19</v>
      </c>
      <c r="N133" s="233" t="s">
        <v>44</v>
      </c>
      <c r="O133" s="65"/>
      <c r="P133" s="183">
        <f>O133*H133</f>
        <v>0</v>
      </c>
      <c r="Q133" s="183">
        <v>0.001</v>
      </c>
      <c r="R133" s="183">
        <f>Q133*H133</f>
        <v>0.001875</v>
      </c>
      <c r="S133" s="183">
        <v>0</v>
      </c>
      <c r="T133" s="184">
        <f>S133*H133</f>
        <v>0</v>
      </c>
      <c r="U133" s="35"/>
      <c r="V133" s="35"/>
      <c r="W133" s="35"/>
      <c r="X133" s="35"/>
      <c r="Y133" s="35"/>
      <c r="Z133" s="35"/>
      <c r="AA133" s="35"/>
      <c r="AB133" s="35"/>
      <c r="AC133" s="35"/>
      <c r="AD133" s="35"/>
      <c r="AE133" s="35"/>
      <c r="AR133" s="185" t="s">
        <v>192</v>
      </c>
      <c r="AT133" s="185" t="s">
        <v>223</v>
      </c>
      <c r="AU133" s="185" t="s">
        <v>82</v>
      </c>
      <c r="AY133" s="18" t="s">
        <v>142</v>
      </c>
      <c r="BE133" s="186">
        <f>IF(N133="základní",J133,0)</f>
        <v>0</v>
      </c>
      <c r="BF133" s="186">
        <f>IF(N133="snížená",J133,0)</f>
        <v>0</v>
      </c>
      <c r="BG133" s="186">
        <f>IF(N133="zákl. přenesená",J133,0)</f>
        <v>0</v>
      </c>
      <c r="BH133" s="186">
        <f>IF(N133="sníž. přenesená",J133,0)</f>
        <v>0</v>
      </c>
      <c r="BI133" s="186">
        <f>IF(N133="nulová",J133,0)</f>
        <v>0</v>
      </c>
      <c r="BJ133" s="18" t="s">
        <v>34</v>
      </c>
      <c r="BK133" s="186">
        <f>ROUND(I133*H133,2)</f>
        <v>0</v>
      </c>
      <c r="BL133" s="18" t="s">
        <v>149</v>
      </c>
      <c r="BM133" s="185" t="s">
        <v>227</v>
      </c>
    </row>
    <row r="134" spans="2:51" s="14" customFormat="1" ht="11.25">
      <c r="B134" s="202"/>
      <c r="C134" s="203"/>
      <c r="D134" s="187" t="s">
        <v>158</v>
      </c>
      <c r="E134" s="203"/>
      <c r="F134" s="205" t="s">
        <v>228</v>
      </c>
      <c r="G134" s="203"/>
      <c r="H134" s="206">
        <v>1.875</v>
      </c>
      <c r="I134" s="207"/>
      <c r="J134" s="203"/>
      <c r="K134" s="203"/>
      <c r="L134" s="208"/>
      <c r="M134" s="209"/>
      <c r="N134" s="210"/>
      <c r="O134" s="210"/>
      <c r="P134" s="210"/>
      <c r="Q134" s="210"/>
      <c r="R134" s="210"/>
      <c r="S134" s="210"/>
      <c r="T134" s="211"/>
      <c r="AT134" s="212" t="s">
        <v>158</v>
      </c>
      <c r="AU134" s="212" t="s">
        <v>82</v>
      </c>
      <c r="AV134" s="14" t="s">
        <v>82</v>
      </c>
      <c r="AW134" s="14" t="s">
        <v>4</v>
      </c>
      <c r="AX134" s="14" t="s">
        <v>34</v>
      </c>
      <c r="AY134" s="212" t="s">
        <v>142</v>
      </c>
    </row>
    <row r="135" spans="1:65" s="2" customFormat="1" ht="24.2" customHeight="1">
      <c r="A135" s="35"/>
      <c r="B135" s="36"/>
      <c r="C135" s="174" t="s">
        <v>229</v>
      </c>
      <c r="D135" s="174" t="s">
        <v>144</v>
      </c>
      <c r="E135" s="175" t="s">
        <v>230</v>
      </c>
      <c r="F135" s="176" t="s">
        <v>231</v>
      </c>
      <c r="G135" s="177" t="s">
        <v>147</v>
      </c>
      <c r="H135" s="178">
        <v>125</v>
      </c>
      <c r="I135" s="179"/>
      <c r="J135" s="180">
        <f>ROUND(I135*H135,2)</f>
        <v>0</v>
      </c>
      <c r="K135" s="176" t="s">
        <v>148</v>
      </c>
      <c r="L135" s="40"/>
      <c r="M135" s="181" t="s">
        <v>19</v>
      </c>
      <c r="N135" s="182" t="s">
        <v>44</v>
      </c>
      <c r="O135" s="65"/>
      <c r="P135" s="183">
        <f>O135*H135</f>
        <v>0</v>
      </c>
      <c r="Q135" s="183">
        <v>0</v>
      </c>
      <c r="R135" s="183">
        <f>Q135*H135</f>
        <v>0</v>
      </c>
      <c r="S135" s="183">
        <v>0</v>
      </c>
      <c r="T135" s="184">
        <f>S135*H135</f>
        <v>0</v>
      </c>
      <c r="U135" s="35"/>
      <c r="V135" s="35"/>
      <c r="W135" s="35"/>
      <c r="X135" s="35"/>
      <c r="Y135" s="35"/>
      <c r="Z135" s="35"/>
      <c r="AA135" s="35"/>
      <c r="AB135" s="35"/>
      <c r="AC135" s="35"/>
      <c r="AD135" s="35"/>
      <c r="AE135" s="35"/>
      <c r="AR135" s="185" t="s">
        <v>149</v>
      </c>
      <c r="AT135" s="185" t="s">
        <v>144</v>
      </c>
      <c r="AU135" s="185" t="s">
        <v>82</v>
      </c>
      <c r="AY135" s="18" t="s">
        <v>142</v>
      </c>
      <c r="BE135" s="186">
        <f>IF(N135="základní",J135,0)</f>
        <v>0</v>
      </c>
      <c r="BF135" s="186">
        <f>IF(N135="snížená",J135,0)</f>
        <v>0</v>
      </c>
      <c r="BG135" s="186">
        <f>IF(N135="zákl. přenesená",J135,0)</f>
        <v>0</v>
      </c>
      <c r="BH135" s="186">
        <f>IF(N135="sníž. přenesená",J135,0)</f>
        <v>0</v>
      </c>
      <c r="BI135" s="186">
        <f>IF(N135="nulová",J135,0)</f>
        <v>0</v>
      </c>
      <c r="BJ135" s="18" t="s">
        <v>34</v>
      </c>
      <c r="BK135" s="186">
        <f>ROUND(I135*H135,2)</f>
        <v>0</v>
      </c>
      <c r="BL135" s="18" t="s">
        <v>149</v>
      </c>
      <c r="BM135" s="185" t="s">
        <v>232</v>
      </c>
    </row>
    <row r="136" spans="1:47" s="2" customFormat="1" ht="136.5">
      <c r="A136" s="35"/>
      <c r="B136" s="36"/>
      <c r="C136" s="37"/>
      <c r="D136" s="187" t="s">
        <v>151</v>
      </c>
      <c r="E136" s="37"/>
      <c r="F136" s="188" t="s">
        <v>233</v>
      </c>
      <c r="G136" s="37"/>
      <c r="H136" s="37"/>
      <c r="I136" s="189"/>
      <c r="J136" s="37"/>
      <c r="K136" s="37"/>
      <c r="L136" s="40"/>
      <c r="M136" s="190"/>
      <c r="N136" s="191"/>
      <c r="O136" s="65"/>
      <c r="P136" s="65"/>
      <c r="Q136" s="65"/>
      <c r="R136" s="65"/>
      <c r="S136" s="65"/>
      <c r="T136" s="66"/>
      <c r="U136" s="35"/>
      <c r="V136" s="35"/>
      <c r="W136" s="35"/>
      <c r="X136" s="35"/>
      <c r="Y136" s="35"/>
      <c r="Z136" s="35"/>
      <c r="AA136" s="35"/>
      <c r="AB136" s="35"/>
      <c r="AC136" s="35"/>
      <c r="AD136" s="35"/>
      <c r="AE136" s="35"/>
      <c r="AT136" s="18" t="s">
        <v>151</v>
      </c>
      <c r="AU136" s="18" t="s">
        <v>82</v>
      </c>
    </row>
    <row r="137" spans="2:63" s="12" customFormat="1" ht="22.9" customHeight="1">
      <c r="B137" s="158"/>
      <c r="C137" s="159"/>
      <c r="D137" s="160" t="s">
        <v>72</v>
      </c>
      <c r="E137" s="172" t="s">
        <v>82</v>
      </c>
      <c r="F137" s="172" t="s">
        <v>234</v>
      </c>
      <c r="G137" s="159"/>
      <c r="H137" s="159"/>
      <c r="I137" s="162"/>
      <c r="J137" s="173">
        <f>BK137</f>
        <v>0</v>
      </c>
      <c r="K137" s="159"/>
      <c r="L137" s="164"/>
      <c r="M137" s="165"/>
      <c r="N137" s="166"/>
      <c r="O137" s="166"/>
      <c r="P137" s="167">
        <f>SUM(P138:P145)</f>
        <v>0</v>
      </c>
      <c r="Q137" s="166"/>
      <c r="R137" s="167">
        <f>SUM(R138:R145)</f>
        <v>52.6968403</v>
      </c>
      <c r="S137" s="166"/>
      <c r="T137" s="168">
        <f>SUM(T138:T145)</f>
        <v>0</v>
      </c>
      <c r="AR137" s="169" t="s">
        <v>34</v>
      </c>
      <c r="AT137" s="170" t="s">
        <v>72</v>
      </c>
      <c r="AU137" s="170" t="s">
        <v>34</v>
      </c>
      <c r="AY137" s="169" t="s">
        <v>142</v>
      </c>
      <c r="BK137" s="171">
        <f>SUM(BK138:BK145)</f>
        <v>0</v>
      </c>
    </row>
    <row r="138" spans="1:65" s="2" customFormat="1" ht="62.65" customHeight="1">
      <c r="A138" s="35"/>
      <c r="B138" s="36"/>
      <c r="C138" s="174" t="s">
        <v>8</v>
      </c>
      <c r="D138" s="174" t="s">
        <v>144</v>
      </c>
      <c r="E138" s="175" t="s">
        <v>235</v>
      </c>
      <c r="F138" s="176" t="s">
        <v>236</v>
      </c>
      <c r="G138" s="177" t="s">
        <v>237</v>
      </c>
      <c r="H138" s="178">
        <v>257.56</v>
      </c>
      <c r="I138" s="179"/>
      <c r="J138" s="180">
        <f>ROUND(I138*H138,2)</f>
        <v>0</v>
      </c>
      <c r="K138" s="176" t="s">
        <v>148</v>
      </c>
      <c r="L138" s="40"/>
      <c r="M138" s="181" t="s">
        <v>19</v>
      </c>
      <c r="N138" s="182" t="s">
        <v>44</v>
      </c>
      <c r="O138" s="65"/>
      <c r="P138" s="183">
        <f>O138*H138</f>
        <v>0</v>
      </c>
      <c r="Q138" s="183">
        <v>0.2044</v>
      </c>
      <c r="R138" s="183">
        <f>Q138*H138</f>
        <v>52.645264</v>
      </c>
      <c r="S138" s="183">
        <v>0</v>
      </c>
      <c r="T138" s="184">
        <f>S138*H138</f>
        <v>0</v>
      </c>
      <c r="U138" s="35"/>
      <c r="V138" s="35"/>
      <c r="W138" s="35"/>
      <c r="X138" s="35"/>
      <c r="Y138" s="35"/>
      <c r="Z138" s="35"/>
      <c r="AA138" s="35"/>
      <c r="AB138" s="35"/>
      <c r="AC138" s="35"/>
      <c r="AD138" s="35"/>
      <c r="AE138" s="35"/>
      <c r="AR138" s="185" t="s">
        <v>149</v>
      </c>
      <c r="AT138" s="185" t="s">
        <v>144</v>
      </c>
      <c r="AU138" s="185" t="s">
        <v>82</v>
      </c>
      <c r="AY138" s="18" t="s">
        <v>142</v>
      </c>
      <c r="BE138" s="186">
        <f>IF(N138="základní",J138,0)</f>
        <v>0</v>
      </c>
      <c r="BF138" s="186">
        <f>IF(N138="snížená",J138,0)</f>
        <v>0</v>
      </c>
      <c r="BG138" s="186">
        <f>IF(N138="zákl. přenesená",J138,0)</f>
        <v>0</v>
      </c>
      <c r="BH138" s="186">
        <f>IF(N138="sníž. přenesená",J138,0)</f>
        <v>0</v>
      </c>
      <c r="BI138" s="186">
        <f>IF(N138="nulová",J138,0)</f>
        <v>0</v>
      </c>
      <c r="BJ138" s="18" t="s">
        <v>34</v>
      </c>
      <c r="BK138" s="186">
        <f>ROUND(I138*H138,2)</f>
        <v>0</v>
      </c>
      <c r="BL138" s="18" t="s">
        <v>149</v>
      </c>
      <c r="BM138" s="185" t="s">
        <v>238</v>
      </c>
    </row>
    <row r="139" spans="1:47" s="2" customFormat="1" ht="126.75">
      <c r="A139" s="35"/>
      <c r="B139" s="36"/>
      <c r="C139" s="37"/>
      <c r="D139" s="187" t="s">
        <v>151</v>
      </c>
      <c r="E139" s="37"/>
      <c r="F139" s="188" t="s">
        <v>239</v>
      </c>
      <c r="G139" s="37"/>
      <c r="H139" s="37"/>
      <c r="I139" s="189"/>
      <c r="J139" s="37"/>
      <c r="K139" s="37"/>
      <c r="L139" s="40"/>
      <c r="M139" s="190"/>
      <c r="N139" s="191"/>
      <c r="O139" s="65"/>
      <c r="P139" s="65"/>
      <c r="Q139" s="65"/>
      <c r="R139" s="65"/>
      <c r="S139" s="65"/>
      <c r="T139" s="66"/>
      <c r="U139" s="35"/>
      <c r="V139" s="35"/>
      <c r="W139" s="35"/>
      <c r="X139" s="35"/>
      <c r="Y139" s="35"/>
      <c r="Z139" s="35"/>
      <c r="AA139" s="35"/>
      <c r="AB139" s="35"/>
      <c r="AC139" s="35"/>
      <c r="AD139" s="35"/>
      <c r="AE139" s="35"/>
      <c r="AT139" s="18" t="s">
        <v>151</v>
      </c>
      <c r="AU139" s="18" t="s">
        <v>82</v>
      </c>
    </row>
    <row r="140" spans="1:65" s="2" customFormat="1" ht="37.9" customHeight="1">
      <c r="A140" s="35"/>
      <c r="B140" s="36"/>
      <c r="C140" s="174" t="s">
        <v>240</v>
      </c>
      <c r="D140" s="174" t="s">
        <v>144</v>
      </c>
      <c r="E140" s="175" t="s">
        <v>241</v>
      </c>
      <c r="F140" s="176" t="s">
        <v>242</v>
      </c>
      <c r="G140" s="177" t="s">
        <v>147</v>
      </c>
      <c r="H140" s="178">
        <v>115.902</v>
      </c>
      <c r="I140" s="179"/>
      <c r="J140" s="180">
        <f>ROUND(I140*H140,2)</f>
        <v>0</v>
      </c>
      <c r="K140" s="176" t="s">
        <v>148</v>
      </c>
      <c r="L140" s="40"/>
      <c r="M140" s="181" t="s">
        <v>19</v>
      </c>
      <c r="N140" s="182" t="s">
        <v>44</v>
      </c>
      <c r="O140" s="65"/>
      <c r="P140" s="183">
        <f>O140*H140</f>
        <v>0</v>
      </c>
      <c r="Q140" s="183">
        <v>0.0001</v>
      </c>
      <c r="R140" s="183">
        <f>Q140*H140</f>
        <v>0.0115902</v>
      </c>
      <c r="S140" s="183">
        <v>0</v>
      </c>
      <c r="T140" s="184">
        <f>S140*H140</f>
        <v>0</v>
      </c>
      <c r="U140" s="35"/>
      <c r="V140" s="35"/>
      <c r="W140" s="35"/>
      <c r="X140" s="35"/>
      <c r="Y140" s="35"/>
      <c r="Z140" s="35"/>
      <c r="AA140" s="35"/>
      <c r="AB140" s="35"/>
      <c r="AC140" s="35"/>
      <c r="AD140" s="35"/>
      <c r="AE140" s="35"/>
      <c r="AR140" s="185" t="s">
        <v>149</v>
      </c>
      <c r="AT140" s="185" t="s">
        <v>144</v>
      </c>
      <c r="AU140" s="185" t="s">
        <v>82</v>
      </c>
      <c r="AY140" s="18" t="s">
        <v>142</v>
      </c>
      <c r="BE140" s="186">
        <f>IF(N140="základní",J140,0)</f>
        <v>0</v>
      </c>
      <c r="BF140" s="186">
        <f>IF(N140="snížená",J140,0)</f>
        <v>0</v>
      </c>
      <c r="BG140" s="186">
        <f>IF(N140="zákl. přenesená",J140,0)</f>
        <v>0</v>
      </c>
      <c r="BH140" s="186">
        <f>IF(N140="sníž. přenesená",J140,0)</f>
        <v>0</v>
      </c>
      <c r="BI140" s="186">
        <f>IF(N140="nulová",J140,0)</f>
        <v>0</v>
      </c>
      <c r="BJ140" s="18" t="s">
        <v>34</v>
      </c>
      <c r="BK140" s="186">
        <f>ROUND(I140*H140,2)</f>
        <v>0</v>
      </c>
      <c r="BL140" s="18" t="s">
        <v>149</v>
      </c>
      <c r="BM140" s="185" t="s">
        <v>243</v>
      </c>
    </row>
    <row r="141" spans="1:47" s="2" customFormat="1" ht="97.5">
      <c r="A141" s="35"/>
      <c r="B141" s="36"/>
      <c r="C141" s="37"/>
      <c r="D141" s="187" t="s">
        <v>151</v>
      </c>
      <c r="E141" s="37"/>
      <c r="F141" s="188" t="s">
        <v>244</v>
      </c>
      <c r="G141" s="37"/>
      <c r="H141" s="37"/>
      <c r="I141" s="189"/>
      <c r="J141" s="37"/>
      <c r="K141" s="37"/>
      <c r="L141" s="40"/>
      <c r="M141" s="190"/>
      <c r="N141" s="191"/>
      <c r="O141" s="65"/>
      <c r="P141" s="65"/>
      <c r="Q141" s="65"/>
      <c r="R141" s="65"/>
      <c r="S141" s="65"/>
      <c r="T141" s="66"/>
      <c r="U141" s="35"/>
      <c r="V141" s="35"/>
      <c r="W141" s="35"/>
      <c r="X141" s="35"/>
      <c r="Y141" s="35"/>
      <c r="Z141" s="35"/>
      <c r="AA141" s="35"/>
      <c r="AB141" s="35"/>
      <c r="AC141" s="35"/>
      <c r="AD141" s="35"/>
      <c r="AE141" s="35"/>
      <c r="AT141" s="18" t="s">
        <v>151</v>
      </c>
      <c r="AU141" s="18" t="s">
        <v>82</v>
      </c>
    </row>
    <row r="142" spans="2:51" s="14" customFormat="1" ht="11.25">
      <c r="B142" s="202"/>
      <c r="C142" s="203"/>
      <c r="D142" s="187" t="s">
        <v>158</v>
      </c>
      <c r="E142" s="204" t="s">
        <v>19</v>
      </c>
      <c r="F142" s="205" t="s">
        <v>245</v>
      </c>
      <c r="G142" s="203"/>
      <c r="H142" s="206">
        <v>115.902</v>
      </c>
      <c r="I142" s="207"/>
      <c r="J142" s="203"/>
      <c r="K142" s="203"/>
      <c r="L142" s="208"/>
      <c r="M142" s="209"/>
      <c r="N142" s="210"/>
      <c r="O142" s="210"/>
      <c r="P142" s="210"/>
      <c r="Q142" s="210"/>
      <c r="R142" s="210"/>
      <c r="S142" s="210"/>
      <c r="T142" s="211"/>
      <c r="AT142" s="212" t="s">
        <v>158</v>
      </c>
      <c r="AU142" s="212" t="s">
        <v>82</v>
      </c>
      <c r="AV142" s="14" t="s">
        <v>82</v>
      </c>
      <c r="AW142" s="14" t="s">
        <v>33</v>
      </c>
      <c r="AX142" s="14" t="s">
        <v>73</v>
      </c>
      <c r="AY142" s="212" t="s">
        <v>142</v>
      </c>
    </row>
    <row r="143" spans="2:51" s="15" customFormat="1" ht="11.25">
      <c r="B143" s="213"/>
      <c r="C143" s="214"/>
      <c r="D143" s="187" t="s">
        <v>158</v>
      </c>
      <c r="E143" s="215" t="s">
        <v>19</v>
      </c>
      <c r="F143" s="216" t="s">
        <v>161</v>
      </c>
      <c r="G143" s="214"/>
      <c r="H143" s="217">
        <v>115.902</v>
      </c>
      <c r="I143" s="218"/>
      <c r="J143" s="214"/>
      <c r="K143" s="214"/>
      <c r="L143" s="219"/>
      <c r="M143" s="220"/>
      <c r="N143" s="221"/>
      <c r="O143" s="221"/>
      <c r="P143" s="221"/>
      <c r="Q143" s="221"/>
      <c r="R143" s="221"/>
      <c r="S143" s="221"/>
      <c r="T143" s="222"/>
      <c r="AT143" s="223" t="s">
        <v>158</v>
      </c>
      <c r="AU143" s="223" t="s">
        <v>82</v>
      </c>
      <c r="AV143" s="15" t="s">
        <v>149</v>
      </c>
      <c r="AW143" s="15" t="s">
        <v>33</v>
      </c>
      <c r="AX143" s="15" t="s">
        <v>34</v>
      </c>
      <c r="AY143" s="223" t="s">
        <v>142</v>
      </c>
    </row>
    <row r="144" spans="1:65" s="2" customFormat="1" ht="24.2" customHeight="1">
      <c r="A144" s="35"/>
      <c r="B144" s="36"/>
      <c r="C144" s="224" t="s">
        <v>246</v>
      </c>
      <c r="D144" s="224" t="s">
        <v>223</v>
      </c>
      <c r="E144" s="225" t="s">
        <v>247</v>
      </c>
      <c r="F144" s="226" t="s">
        <v>248</v>
      </c>
      <c r="G144" s="227" t="s">
        <v>147</v>
      </c>
      <c r="H144" s="228">
        <v>133.287</v>
      </c>
      <c r="I144" s="229"/>
      <c r="J144" s="230">
        <f>ROUND(I144*H144,2)</f>
        <v>0</v>
      </c>
      <c r="K144" s="226" t="s">
        <v>148</v>
      </c>
      <c r="L144" s="231"/>
      <c r="M144" s="232" t="s">
        <v>19</v>
      </c>
      <c r="N144" s="233" t="s">
        <v>44</v>
      </c>
      <c r="O144" s="65"/>
      <c r="P144" s="183">
        <f>O144*H144</f>
        <v>0</v>
      </c>
      <c r="Q144" s="183">
        <v>0.0003</v>
      </c>
      <c r="R144" s="183">
        <f>Q144*H144</f>
        <v>0.0399861</v>
      </c>
      <c r="S144" s="183">
        <v>0</v>
      </c>
      <c r="T144" s="184">
        <f>S144*H144</f>
        <v>0</v>
      </c>
      <c r="U144" s="35"/>
      <c r="V144" s="35"/>
      <c r="W144" s="35"/>
      <c r="X144" s="35"/>
      <c r="Y144" s="35"/>
      <c r="Z144" s="35"/>
      <c r="AA144" s="35"/>
      <c r="AB144" s="35"/>
      <c r="AC144" s="35"/>
      <c r="AD144" s="35"/>
      <c r="AE144" s="35"/>
      <c r="AR144" s="185" t="s">
        <v>192</v>
      </c>
      <c r="AT144" s="185" t="s">
        <v>223</v>
      </c>
      <c r="AU144" s="185" t="s">
        <v>82</v>
      </c>
      <c r="AY144" s="18" t="s">
        <v>142</v>
      </c>
      <c r="BE144" s="186">
        <f>IF(N144="základní",J144,0)</f>
        <v>0</v>
      </c>
      <c r="BF144" s="186">
        <f>IF(N144="snížená",J144,0)</f>
        <v>0</v>
      </c>
      <c r="BG144" s="186">
        <f>IF(N144="zákl. přenesená",J144,0)</f>
        <v>0</v>
      </c>
      <c r="BH144" s="186">
        <f>IF(N144="sníž. přenesená",J144,0)</f>
        <v>0</v>
      </c>
      <c r="BI144" s="186">
        <f>IF(N144="nulová",J144,0)</f>
        <v>0</v>
      </c>
      <c r="BJ144" s="18" t="s">
        <v>34</v>
      </c>
      <c r="BK144" s="186">
        <f>ROUND(I144*H144,2)</f>
        <v>0</v>
      </c>
      <c r="BL144" s="18" t="s">
        <v>149</v>
      </c>
      <c r="BM144" s="185" t="s">
        <v>249</v>
      </c>
    </row>
    <row r="145" spans="2:51" s="14" customFormat="1" ht="11.25">
      <c r="B145" s="202"/>
      <c r="C145" s="203"/>
      <c r="D145" s="187" t="s">
        <v>158</v>
      </c>
      <c r="E145" s="203"/>
      <c r="F145" s="205" t="s">
        <v>250</v>
      </c>
      <c r="G145" s="203"/>
      <c r="H145" s="206">
        <v>133.287</v>
      </c>
      <c r="I145" s="207"/>
      <c r="J145" s="203"/>
      <c r="K145" s="203"/>
      <c r="L145" s="208"/>
      <c r="M145" s="209"/>
      <c r="N145" s="210"/>
      <c r="O145" s="210"/>
      <c r="P145" s="210"/>
      <c r="Q145" s="210"/>
      <c r="R145" s="210"/>
      <c r="S145" s="210"/>
      <c r="T145" s="211"/>
      <c r="AT145" s="212" t="s">
        <v>158</v>
      </c>
      <c r="AU145" s="212" t="s">
        <v>82</v>
      </c>
      <c r="AV145" s="14" t="s">
        <v>82</v>
      </c>
      <c r="AW145" s="14" t="s">
        <v>4</v>
      </c>
      <c r="AX145" s="14" t="s">
        <v>34</v>
      </c>
      <c r="AY145" s="212" t="s">
        <v>142</v>
      </c>
    </row>
    <row r="146" spans="2:63" s="12" customFormat="1" ht="22.9" customHeight="1">
      <c r="B146" s="158"/>
      <c r="C146" s="159"/>
      <c r="D146" s="160" t="s">
        <v>72</v>
      </c>
      <c r="E146" s="172" t="s">
        <v>175</v>
      </c>
      <c r="F146" s="172" t="s">
        <v>251</v>
      </c>
      <c r="G146" s="159"/>
      <c r="H146" s="159"/>
      <c r="I146" s="162"/>
      <c r="J146" s="173">
        <f>BK146</f>
        <v>0</v>
      </c>
      <c r="K146" s="159"/>
      <c r="L146" s="164"/>
      <c r="M146" s="165"/>
      <c r="N146" s="166"/>
      <c r="O146" s="166"/>
      <c r="P146" s="167">
        <f>SUM(P147:P160)</f>
        <v>0</v>
      </c>
      <c r="Q146" s="166"/>
      <c r="R146" s="167">
        <f>SUM(R147:R160)</f>
        <v>0</v>
      </c>
      <c r="S146" s="166"/>
      <c r="T146" s="168">
        <f>SUM(T147:T160)</f>
        <v>0</v>
      </c>
      <c r="AR146" s="169" t="s">
        <v>34</v>
      </c>
      <c r="AT146" s="170" t="s">
        <v>72</v>
      </c>
      <c r="AU146" s="170" t="s">
        <v>34</v>
      </c>
      <c r="AY146" s="169" t="s">
        <v>142</v>
      </c>
      <c r="BK146" s="171">
        <f>SUM(BK147:BK160)</f>
        <v>0</v>
      </c>
    </row>
    <row r="147" spans="1:65" s="2" customFormat="1" ht="24.2" customHeight="1">
      <c r="A147" s="35"/>
      <c r="B147" s="36"/>
      <c r="C147" s="174" t="s">
        <v>252</v>
      </c>
      <c r="D147" s="174" t="s">
        <v>144</v>
      </c>
      <c r="E147" s="175" t="s">
        <v>253</v>
      </c>
      <c r="F147" s="176" t="s">
        <v>254</v>
      </c>
      <c r="G147" s="177" t="s">
        <v>147</v>
      </c>
      <c r="H147" s="178">
        <v>1141.5</v>
      </c>
      <c r="I147" s="179"/>
      <c r="J147" s="180">
        <f>ROUND(I147*H147,2)</f>
        <v>0</v>
      </c>
      <c r="K147" s="176" t="s">
        <v>148</v>
      </c>
      <c r="L147" s="40"/>
      <c r="M147" s="181" t="s">
        <v>19</v>
      </c>
      <c r="N147" s="182" t="s">
        <v>44</v>
      </c>
      <c r="O147" s="65"/>
      <c r="P147" s="183">
        <f>O147*H147</f>
        <v>0</v>
      </c>
      <c r="Q147" s="183">
        <v>0</v>
      </c>
      <c r="R147" s="183">
        <f>Q147*H147</f>
        <v>0</v>
      </c>
      <c r="S147" s="183">
        <v>0</v>
      </c>
      <c r="T147" s="184">
        <f>S147*H147</f>
        <v>0</v>
      </c>
      <c r="U147" s="35"/>
      <c r="V147" s="35"/>
      <c r="W147" s="35"/>
      <c r="X147" s="35"/>
      <c r="Y147" s="35"/>
      <c r="Z147" s="35"/>
      <c r="AA147" s="35"/>
      <c r="AB147" s="35"/>
      <c r="AC147" s="35"/>
      <c r="AD147" s="35"/>
      <c r="AE147" s="35"/>
      <c r="AR147" s="185" t="s">
        <v>149</v>
      </c>
      <c r="AT147" s="185" t="s">
        <v>144</v>
      </c>
      <c r="AU147" s="185" t="s">
        <v>82</v>
      </c>
      <c r="AY147" s="18" t="s">
        <v>142</v>
      </c>
      <c r="BE147" s="186">
        <f>IF(N147="základní",J147,0)</f>
        <v>0</v>
      </c>
      <c r="BF147" s="186">
        <f>IF(N147="snížená",J147,0)</f>
        <v>0</v>
      </c>
      <c r="BG147" s="186">
        <f>IF(N147="zákl. přenesená",J147,0)</f>
        <v>0</v>
      </c>
      <c r="BH147" s="186">
        <f>IF(N147="sníž. přenesená",J147,0)</f>
        <v>0</v>
      </c>
      <c r="BI147" s="186">
        <f>IF(N147="nulová",J147,0)</f>
        <v>0</v>
      </c>
      <c r="BJ147" s="18" t="s">
        <v>34</v>
      </c>
      <c r="BK147" s="186">
        <f>ROUND(I147*H147,2)</f>
        <v>0</v>
      </c>
      <c r="BL147" s="18" t="s">
        <v>149</v>
      </c>
      <c r="BM147" s="185" t="s">
        <v>255</v>
      </c>
    </row>
    <row r="148" spans="2:51" s="13" customFormat="1" ht="11.25">
      <c r="B148" s="192"/>
      <c r="C148" s="193"/>
      <c r="D148" s="187" t="s">
        <v>158</v>
      </c>
      <c r="E148" s="194" t="s">
        <v>19</v>
      </c>
      <c r="F148" s="195" t="s">
        <v>256</v>
      </c>
      <c r="G148" s="193"/>
      <c r="H148" s="194" t="s">
        <v>19</v>
      </c>
      <c r="I148" s="196"/>
      <c r="J148" s="193"/>
      <c r="K148" s="193"/>
      <c r="L148" s="197"/>
      <c r="M148" s="198"/>
      <c r="N148" s="199"/>
      <c r="O148" s="199"/>
      <c r="P148" s="199"/>
      <c r="Q148" s="199"/>
      <c r="R148" s="199"/>
      <c r="S148" s="199"/>
      <c r="T148" s="200"/>
      <c r="AT148" s="201" t="s">
        <v>158</v>
      </c>
      <c r="AU148" s="201" t="s">
        <v>82</v>
      </c>
      <c r="AV148" s="13" t="s">
        <v>34</v>
      </c>
      <c r="AW148" s="13" t="s">
        <v>33</v>
      </c>
      <c r="AX148" s="13" t="s">
        <v>73</v>
      </c>
      <c r="AY148" s="201" t="s">
        <v>142</v>
      </c>
    </row>
    <row r="149" spans="2:51" s="14" customFormat="1" ht="11.25">
      <c r="B149" s="202"/>
      <c r="C149" s="203"/>
      <c r="D149" s="187" t="s">
        <v>158</v>
      </c>
      <c r="E149" s="204" t="s">
        <v>19</v>
      </c>
      <c r="F149" s="205" t="s">
        <v>257</v>
      </c>
      <c r="G149" s="203"/>
      <c r="H149" s="206">
        <v>1141.5</v>
      </c>
      <c r="I149" s="207"/>
      <c r="J149" s="203"/>
      <c r="K149" s="203"/>
      <c r="L149" s="208"/>
      <c r="M149" s="209"/>
      <c r="N149" s="210"/>
      <c r="O149" s="210"/>
      <c r="P149" s="210"/>
      <c r="Q149" s="210"/>
      <c r="R149" s="210"/>
      <c r="S149" s="210"/>
      <c r="T149" s="211"/>
      <c r="AT149" s="212" t="s">
        <v>158</v>
      </c>
      <c r="AU149" s="212" t="s">
        <v>82</v>
      </c>
      <c r="AV149" s="14" t="s">
        <v>82</v>
      </c>
      <c r="AW149" s="14" t="s">
        <v>33</v>
      </c>
      <c r="AX149" s="14" t="s">
        <v>73</v>
      </c>
      <c r="AY149" s="212" t="s">
        <v>142</v>
      </c>
    </row>
    <row r="150" spans="2:51" s="15" customFormat="1" ht="11.25">
      <c r="B150" s="213"/>
      <c r="C150" s="214"/>
      <c r="D150" s="187" t="s">
        <v>158</v>
      </c>
      <c r="E150" s="215" t="s">
        <v>19</v>
      </c>
      <c r="F150" s="216" t="s">
        <v>161</v>
      </c>
      <c r="G150" s="214"/>
      <c r="H150" s="217">
        <v>1141.5</v>
      </c>
      <c r="I150" s="218"/>
      <c r="J150" s="214"/>
      <c r="K150" s="214"/>
      <c r="L150" s="219"/>
      <c r="M150" s="220"/>
      <c r="N150" s="221"/>
      <c r="O150" s="221"/>
      <c r="P150" s="221"/>
      <c r="Q150" s="221"/>
      <c r="R150" s="221"/>
      <c r="S150" s="221"/>
      <c r="T150" s="222"/>
      <c r="AT150" s="223" t="s">
        <v>158</v>
      </c>
      <c r="AU150" s="223" t="s">
        <v>82</v>
      </c>
      <c r="AV150" s="15" t="s">
        <v>149</v>
      </c>
      <c r="AW150" s="15" t="s">
        <v>33</v>
      </c>
      <c r="AX150" s="15" t="s">
        <v>34</v>
      </c>
      <c r="AY150" s="223" t="s">
        <v>142</v>
      </c>
    </row>
    <row r="151" spans="1:65" s="2" customFormat="1" ht="24.2" customHeight="1">
      <c r="A151" s="35"/>
      <c r="B151" s="36"/>
      <c r="C151" s="174" t="s">
        <v>258</v>
      </c>
      <c r="D151" s="174" t="s">
        <v>144</v>
      </c>
      <c r="E151" s="175" t="s">
        <v>259</v>
      </c>
      <c r="F151" s="176" t="s">
        <v>260</v>
      </c>
      <c r="G151" s="177" t="s">
        <v>147</v>
      </c>
      <c r="H151" s="178">
        <v>1141.5</v>
      </c>
      <c r="I151" s="179"/>
      <c r="J151" s="180">
        <f>ROUND(I151*H151,2)</f>
        <v>0</v>
      </c>
      <c r="K151" s="176" t="s">
        <v>148</v>
      </c>
      <c r="L151" s="40"/>
      <c r="M151" s="181" t="s">
        <v>19</v>
      </c>
      <c r="N151" s="182" t="s">
        <v>44</v>
      </c>
      <c r="O151" s="65"/>
      <c r="P151" s="183">
        <f>O151*H151</f>
        <v>0</v>
      </c>
      <c r="Q151" s="183">
        <v>0</v>
      </c>
      <c r="R151" s="183">
        <f>Q151*H151</f>
        <v>0</v>
      </c>
      <c r="S151" s="183">
        <v>0</v>
      </c>
      <c r="T151" s="184">
        <f>S151*H151</f>
        <v>0</v>
      </c>
      <c r="U151" s="35"/>
      <c r="V151" s="35"/>
      <c r="W151" s="35"/>
      <c r="X151" s="35"/>
      <c r="Y151" s="35"/>
      <c r="Z151" s="35"/>
      <c r="AA151" s="35"/>
      <c r="AB151" s="35"/>
      <c r="AC151" s="35"/>
      <c r="AD151" s="35"/>
      <c r="AE151" s="35"/>
      <c r="AR151" s="185" t="s">
        <v>149</v>
      </c>
      <c r="AT151" s="185" t="s">
        <v>144</v>
      </c>
      <c r="AU151" s="185" t="s">
        <v>82</v>
      </c>
      <c r="AY151" s="18" t="s">
        <v>142</v>
      </c>
      <c r="BE151" s="186">
        <f>IF(N151="základní",J151,0)</f>
        <v>0</v>
      </c>
      <c r="BF151" s="186">
        <f>IF(N151="snížená",J151,0)</f>
        <v>0</v>
      </c>
      <c r="BG151" s="186">
        <f>IF(N151="zákl. přenesená",J151,0)</f>
        <v>0</v>
      </c>
      <c r="BH151" s="186">
        <f>IF(N151="sníž. přenesená",J151,0)</f>
        <v>0</v>
      </c>
      <c r="BI151" s="186">
        <f>IF(N151="nulová",J151,0)</f>
        <v>0</v>
      </c>
      <c r="BJ151" s="18" t="s">
        <v>34</v>
      </c>
      <c r="BK151" s="186">
        <f>ROUND(I151*H151,2)</f>
        <v>0</v>
      </c>
      <c r="BL151" s="18" t="s">
        <v>149</v>
      </c>
      <c r="BM151" s="185" t="s">
        <v>261</v>
      </c>
    </row>
    <row r="152" spans="2:51" s="13" customFormat="1" ht="11.25">
      <c r="B152" s="192"/>
      <c r="C152" s="193"/>
      <c r="D152" s="187" t="s">
        <v>158</v>
      </c>
      <c r="E152" s="194" t="s">
        <v>19</v>
      </c>
      <c r="F152" s="195" t="s">
        <v>262</v>
      </c>
      <c r="G152" s="193"/>
      <c r="H152" s="194" t="s">
        <v>19</v>
      </c>
      <c r="I152" s="196"/>
      <c r="J152" s="193"/>
      <c r="K152" s="193"/>
      <c r="L152" s="197"/>
      <c r="M152" s="198"/>
      <c r="N152" s="199"/>
      <c r="O152" s="199"/>
      <c r="P152" s="199"/>
      <c r="Q152" s="199"/>
      <c r="R152" s="199"/>
      <c r="S152" s="199"/>
      <c r="T152" s="200"/>
      <c r="AT152" s="201" t="s">
        <v>158</v>
      </c>
      <c r="AU152" s="201" t="s">
        <v>82</v>
      </c>
      <c r="AV152" s="13" t="s">
        <v>34</v>
      </c>
      <c r="AW152" s="13" t="s">
        <v>33</v>
      </c>
      <c r="AX152" s="13" t="s">
        <v>73</v>
      </c>
      <c r="AY152" s="201" t="s">
        <v>142</v>
      </c>
    </row>
    <row r="153" spans="2:51" s="14" customFormat="1" ht="11.25">
      <c r="B153" s="202"/>
      <c r="C153" s="203"/>
      <c r="D153" s="187" t="s">
        <v>158</v>
      </c>
      <c r="E153" s="204" t="s">
        <v>19</v>
      </c>
      <c r="F153" s="205" t="s">
        <v>257</v>
      </c>
      <c r="G153" s="203"/>
      <c r="H153" s="206">
        <v>1141.5</v>
      </c>
      <c r="I153" s="207"/>
      <c r="J153" s="203"/>
      <c r="K153" s="203"/>
      <c r="L153" s="208"/>
      <c r="M153" s="209"/>
      <c r="N153" s="210"/>
      <c r="O153" s="210"/>
      <c r="P153" s="210"/>
      <c r="Q153" s="210"/>
      <c r="R153" s="210"/>
      <c r="S153" s="210"/>
      <c r="T153" s="211"/>
      <c r="AT153" s="212" t="s">
        <v>158</v>
      </c>
      <c r="AU153" s="212" t="s">
        <v>82</v>
      </c>
      <c r="AV153" s="14" t="s">
        <v>82</v>
      </c>
      <c r="AW153" s="14" t="s">
        <v>33</v>
      </c>
      <c r="AX153" s="14" t="s">
        <v>73</v>
      </c>
      <c r="AY153" s="212" t="s">
        <v>142</v>
      </c>
    </row>
    <row r="154" spans="2:51" s="15" customFormat="1" ht="11.25">
      <c r="B154" s="213"/>
      <c r="C154" s="214"/>
      <c r="D154" s="187" t="s">
        <v>158</v>
      </c>
      <c r="E154" s="215" t="s">
        <v>19</v>
      </c>
      <c r="F154" s="216" t="s">
        <v>161</v>
      </c>
      <c r="G154" s="214"/>
      <c r="H154" s="217">
        <v>1141.5</v>
      </c>
      <c r="I154" s="218"/>
      <c r="J154" s="214"/>
      <c r="K154" s="214"/>
      <c r="L154" s="219"/>
      <c r="M154" s="220"/>
      <c r="N154" s="221"/>
      <c r="O154" s="221"/>
      <c r="P154" s="221"/>
      <c r="Q154" s="221"/>
      <c r="R154" s="221"/>
      <c r="S154" s="221"/>
      <c r="T154" s="222"/>
      <c r="AT154" s="223" t="s">
        <v>158</v>
      </c>
      <c r="AU154" s="223" t="s">
        <v>82</v>
      </c>
      <c r="AV154" s="15" t="s">
        <v>149</v>
      </c>
      <c r="AW154" s="15" t="s">
        <v>33</v>
      </c>
      <c r="AX154" s="15" t="s">
        <v>34</v>
      </c>
      <c r="AY154" s="223" t="s">
        <v>142</v>
      </c>
    </row>
    <row r="155" spans="1:65" s="2" customFormat="1" ht="49.15" customHeight="1">
      <c r="A155" s="35"/>
      <c r="B155" s="36"/>
      <c r="C155" s="174" t="s">
        <v>263</v>
      </c>
      <c r="D155" s="174" t="s">
        <v>144</v>
      </c>
      <c r="E155" s="175" t="s">
        <v>264</v>
      </c>
      <c r="F155" s="176" t="s">
        <v>265</v>
      </c>
      <c r="G155" s="177" t="s">
        <v>147</v>
      </c>
      <c r="H155" s="178">
        <v>1141.5</v>
      </c>
      <c r="I155" s="179"/>
      <c r="J155" s="180">
        <f>ROUND(I155*H155,2)</f>
        <v>0</v>
      </c>
      <c r="K155" s="176" t="s">
        <v>148</v>
      </c>
      <c r="L155" s="40"/>
      <c r="M155" s="181" t="s">
        <v>19</v>
      </c>
      <c r="N155" s="182" t="s">
        <v>44</v>
      </c>
      <c r="O155" s="65"/>
      <c r="P155" s="183">
        <f>O155*H155</f>
        <v>0</v>
      </c>
      <c r="Q155" s="183">
        <v>0</v>
      </c>
      <c r="R155" s="183">
        <f>Q155*H155</f>
        <v>0</v>
      </c>
      <c r="S155" s="183">
        <v>0</v>
      </c>
      <c r="T155" s="184">
        <f>S155*H155</f>
        <v>0</v>
      </c>
      <c r="U155" s="35"/>
      <c r="V155" s="35"/>
      <c r="W155" s="35"/>
      <c r="X155" s="35"/>
      <c r="Y155" s="35"/>
      <c r="Z155" s="35"/>
      <c r="AA155" s="35"/>
      <c r="AB155" s="35"/>
      <c r="AC155" s="35"/>
      <c r="AD155" s="35"/>
      <c r="AE155" s="35"/>
      <c r="AR155" s="185" t="s">
        <v>149</v>
      </c>
      <c r="AT155" s="185" t="s">
        <v>144</v>
      </c>
      <c r="AU155" s="185" t="s">
        <v>82</v>
      </c>
      <c r="AY155" s="18" t="s">
        <v>142</v>
      </c>
      <c r="BE155" s="186">
        <f>IF(N155="základní",J155,0)</f>
        <v>0</v>
      </c>
      <c r="BF155" s="186">
        <f>IF(N155="snížená",J155,0)</f>
        <v>0</v>
      </c>
      <c r="BG155" s="186">
        <f>IF(N155="zákl. přenesená",J155,0)</f>
        <v>0</v>
      </c>
      <c r="BH155" s="186">
        <f>IF(N155="sníž. přenesená",J155,0)</f>
        <v>0</v>
      </c>
      <c r="BI155" s="186">
        <f>IF(N155="nulová",J155,0)</f>
        <v>0</v>
      </c>
      <c r="BJ155" s="18" t="s">
        <v>34</v>
      </c>
      <c r="BK155" s="186">
        <f>ROUND(I155*H155,2)</f>
        <v>0</v>
      </c>
      <c r="BL155" s="18" t="s">
        <v>149</v>
      </c>
      <c r="BM155" s="185" t="s">
        <v>266</v>
      </c>
    </row>
    <row r="156" spans="1:47" s="2" customFormat="1" ht="58.5">
      <c r="A156" s="35"/>
      <c r="B156" s="36"/>
      <c r="C156" s="37"/>
      <c r="D156" s="187" t="s">
        <v>151</v>
      </c>
      <c r="E156" s="37"/>
      <c r="F156" s="188" t="s">
        <v>267</v>
      </c>
      <c r="G156" s="37"/>
      <c r="H156" s="37"/>
      <c r="I156" s="189"/>
      <c r="J156" s="37"/>
      <c r="K156" s="37"/>
      <c r="L156" s="40"/>
      <c r="M156" s="190"/>
      <c r="N156" s="191"/>
      <c r="O156" s="65"/>
      <c r="P156" s="65"/>
      <c r="Q156" s="65"/>
      <c r="R156" s="65"/>
      <c r="S156" s="65"/>
      <c r="T156" s="66"/>
      <c r="U156" s="35"/>
      <c r="V156" s="35"/>
      <c r="W156" s="35"/>
      <c r="X156" s="35"/>
      <c r="Y156" s="35"/>
      <c r="Z156" s="35"/>
      <c r="AA156" s="35"/>
      <c r="AB156" s="35"/>
      <c r="AC156" s="35"/>
      <c r="AD156" s="35"/>
      <c r="AE156" s="35"/>
      <c r="AT156" s="18" t="s">
        <v>151</v>
      </c>
      <c r="AU156" s="18" t="s">
        <v>82</v>
      </c>
    </row>
    <row r="157" spans="1:65" s="2" customFormat="1" ht="24.2" customHeight="1">
      <c r="A157" s="35"/>
      <c r="B157" s="36"/>
      <c r="C157" s="174" t="s">
        <v>7</v>
      </c>
      <c r="D157" s="174" t="s">
        <v>144</v>
      </c>
      <c r="E157" s="175" t="s">
        <v>268</v>
      </c>
      <c r="F157" s="176" t="s">
        <v>269</v>
      </c>
      <c r="G157" s="177" t="s">
        <v>147</v>
      </c>
      <c r="H157" s="178">
        <v>1141.5</v>
      </c>
      <c r="I157" s="179"/>
      <c r="J157" s="180">
        <f>ROUND(I157*H157,2)</f>
        <v>0</v>
      </c>
      <c r="K157" s="176" t="s">
        <v>148</v>
      </c>
      <c r="L157" s="40"/>
      <c r="M157" s="181" t="s">
        <v>19</v>
      </c>
      <c r="N157" s="182" t="s">
        <v>44</v>
      </c>
      <c r="O157" s="65"/>
      <c r="P157" s="183">
        <f>O157*H157</f>
        <v>0</v>
      </c>
      <c r="Q157" s="183">
        <v>0</v>
      </c>
      <c r="R157" s="183">
        <f>Q157*H157</f>
        <v>0</v>
      </c>
      <c r="S157" s="183">
        <v>0</v>
      </c>
      <c r="T157" s="184">
        <f>S157*H157</f>
        <v>0</v>
      </c>
      <c r="U157" s="35"/>
      <c r="V157" s="35"/>
      <c r="W157" s="35"/>
      <c r="X157" s="35"/>
      <c r="Y157" s="35"/>
      <c r="Z157" s="35"/>
      <c r="AA157" s="35"/>
      <c r="AB157" s="35"/>
      <c r="AC157" s="35"/>
      <c r="AD157" s="35"/>
      <c r="AE157" s="35"/>
      <c r="AR157" s="185" t="s">
        <v>149</v>
      </c>
      <c r="AT157" s="185" t="s">
        <v>144</v>
      </c>
      <c r="AU157" s="185" t="s">
        <v>82</v>
      </c>
      <c r="AY157" s="18" t="s">
        <v>142</v>
      </c>
      <c r="BE157" s="186">
        <f>IF(N157="základní",J157,0)</f>
        <v>0</v>
      </c>
      <c r="BF157" s="186">
        <f>IF(N157="snížená",J157,0)</f>
        <v>0</v>
      </c>
      <c r="BG157" s="186">
        <f>IF(N157="zákl. přenesená",J157,0)</f>
        <v>0</v>
      </c>
      <c r="BH157" s="186">
        <f>IF(N157="sníž. přenesená",J157,0)</f>
        <v>0</v>
      </c>
      <c r="BI157" s="186">
        <f>IF(N157="nulová",J157,0)</f>
        <v>0</v>
      </c>
      <c r="BJ157" s="18" t="s">
        <v>34</v>
      </c>
      <c r="BK157" s="186">
        <f>ROUND(I157*H157,2)</f>
        <v>0</v>
      </c>
      <c r="BL157" s="18" t="s">
        <v>149</v>
      </c>
      <c r="BM157" s="185" t="s">
        <v>270</v>
      </c>
    </row>
    <row r="158" spans="1:65" s="2" customFormat="1" ht="24.2" customHeight="1">
      <c r="A158" s="35"/>
      <c r="B158" s="36"/>
      <c r="C158" s="174" t="s">
        <v>271</v>
      </c>
      <c r="D158" s="174" t="s">
        <v>144</v>
      </c>
      <c r="E158" s="175" t="s">
        <v>272</v>
      </c>
      <c r="F158" s="176" t="s">
        <v>273</v>
      </c>
      <c r="G158" s="177" t="s">
        <v>147</v>
      </c>
      <c r="H158" s="178">
        <v>1141.5</v>
      </c>
      <c r="I158" s="179"/>
      <c r="J158" s="180">
        <f>ROUND(I158*H158,2)</f>
        <v>0</v>
      </c>
      <c r="K158" s="176" t="s">
        <v>148</v>
      </c>
      <c r="L158" s="40"/>
      <c r="M158" s="181" t="s">
        <v>19</v>
      </c>
      <c r="N158" s="182" t="s">
        <v>44</v>
      </c>
      <c r="O158" s="65"/>
      <c r="P158" s="183">
        <f>O158*H158</f>
        <v>0</v>
      </c>
      <c r="Q158" s="183">
        <v>0</v>
      </c>
      <c r="R158" s="183">
        <f>Q158*H158</f>
        <v>0</v>
      </c>
      <c r="S158" s="183">
        <v>0</v>
      </c>
      <c r="T158" s="184">
        <f>S158*H158</f>
        <v>0</v>
      </c>
      <c r="U158" s="35"/>
      <c r="V158" s="35"/>
      <c r="W158" s="35"/>
      <c r="X158" s="35"/>
      <c r="Y158" s="35"/>
      <c r="Z158" s="35"/>
      <c r="AA158" s="35"/>
      <c r="AB158" s="35"/>
      <c r="AC158" s="35"/>
      <c r="AD158" s="35"/>
      <c r="AE158" s="35"/>
      <c r="AR158" s="185" t="s">
        <v>149</v>
      </c>
      <c r="AT158" s="185" t="s">
        <v>144</v>
      </c>
      <c r="AU158" s="185" t="s">
        <v>82</v>
      </c>
      <c r="AY158" s="18" t="s">
        <v>142</v>
      </c>
      <c r="BE158" s="186">
        <f>IF(N158="základní",J158,0)</f>
        <v>0</v>
      </c>
      <c r="BF158" s="186">
        <f>IF(N158="snížená",J158,0)</f>
        <v>0</v>
      </c>
      <c r="BG158" s="186">
        <f>IF(N158="zákl. přenesená",J158,0)</f>
        <v>0</v>
      </c>
      <c r="BH158" s="186">
        <f>IF(N158="sníž. přenesená",J158,0)</f>
        <v>0</v>
      </c>
      <c r="BI158" s="186">
        <f>IF(N158="nulová",J158,0)</f>
        <v>0</v>
      </c>
      <c r="BJ158" s="18" t="s">
        <v>34</v>
      </c>
      <c r="BK158" s="186">
        <f>ROUND(I158*H158,2)</f>
        <v>0</v>
      </c>
      <c r="BL158" s="18" t="s">
        <v>149</v>
      </c>
      <c r="BM158" s="185" t="s">
        <v>274</v>
      </c>
    </row>
    <row r="159" spans="1:65" s="2" customFormat="1" ht="37.9" customHeight="1">
      <c r="A159" s="35"/>
      <c r="B159" s="36"/>
      <c r="C159" s="174" t="s">
        <v>275</v>
      </c>
      <c r="D159" s="174" t="s">
        <v>144</v>
      </c>
      <c r="E159" s="175" t="s">
        <v>276</v>
      </c>
      <c r="F159" s="176" t="s">
        <v>277</v>
      </c>
      <c r="G159" s="177" t="s">
        <v>147</v>
      </c>
      <c r="H159" s="178">
        <v>1141.5</v>
      </c>
      <c r="I159" s="179"/>
      <c r="J159" s="180">
        <f>ROUND(I159*H159,2)</f>
        <v>0</v>
      </c>
      <c r="K159" s="176" t="s">
        <v>148</v>
      </c>
      <c r="L159" s="40"/>
      <c r="M159" s="181" t="s">
        <v>19</v>
      </c>
      <c r="N159" s="182" t="s">
        <v>44</v>
      </c>
      <c r="O159" s="65"/>
      <c r="P159" s="183">
        <f>O159*H159</f>
        <v>0</v>
      </c>
      <c r="Q159" s="183">
        <v>0</v>
      </c>
      <c r="R159" s="183">
        <f>Q159*H159</f>
        <v>0</v>
      </c>
      <c r="S159" s="183">
        <v>0</v>
      </c>
      <c r="T159" s="184">
        <f>S159*H159</f>
        <v>0</v>
      </c>
      <c r="U159" s="35"/>
      <c r="V159" s="35"/>
      <c r="W159" s="35"/>
      <c r="X159" s="35"/>
      <c r="Y159" s="35"/>
      <c r="Z159" s="35"/>
      <c r="AA159" s="35"/>
      <c r="AB159" s="35"/>
      <c r="AC159" s="35"/>
      <c r="AD159" s="35"/>
      <c r="AE159" s="35"/>
      <c r="AR159" s="185" t="s">
        <v>149</v>
      </c>
      <c r="AT159" s="185" t="s">
        <v>144</v>
      </c>
      <c r="AU159" s="185" t="s">
        <v>82</v>
      </c>
      <c r="AY159" s="18" t="s">
        <v>142</v>
      </c>
      <c r="BE159" s="186">
        <f>IF(N159="základní",J159,0)</f>
        <v>0</v>
      </c>
      <c r="BF159" s="186">
        <f>IF(N159="snížená",J159,0)</f>
        <v>0</v>
      </c>
      <c r="BG159" s="186">
        <f>IF(N159="zákl. přenesená",J159,0)</f>
        <v>0</v>
      </c>
      <c r="BH159" s="186">
        <f>IF(N159="sníž. přenesená",J159,0)</f>
        <v>0</v>
      </c>
      <c r="BI159" s="186">
        <f>IF(N159="nulová",J159,0)</f>
        <v>0</v>
      </c>
      <c r="BJ159" s="18" t="s">
        <v>34</v>
      </c>
      <c r="BK159" s="186">
        <f>ROUND(I159*H159,2)</f>
        <v>0</v>
      </c>
      <c r="BL159" s="18" t="s">
        <v>149</v>
      </c>
      <c r="BM159" s="185" t="s">
        <v>278</v>
      </c>
    </row>
    <row r="160" spans="1:47" s="2" customFormat="1" ht="58.5">
      <c r="A160" s="35"/>
      <c r="B160" s="36"/>
      <c r="C160" s="37"/>
      <c r="D160" s="187" t="s">
        <v>151</v>
      </c>
      <c r="E160" s="37"/>
      <c r="F160" s="188" t="s">
        <v>279</v>
      </c>
      <c r="G160" s="37"/>
      <c r="H160" s="37"/>
      <c r="I160" s="189"/>
      <c r="J160" s="37"/>
      <c r="K160" s="37"/>
      <c r="L160" s="40"/>
      <c r="M160" s="190"/>
      <c r="N160" s="191"/>
      <c r="O160" s="65"/>
      <c r="P160" s="65"/>
      <c r="Q160" s="65"/>
      <c r="R160" s="65"/>
      <c r="S160" s="65"/>
      <c r="T160" s="66"/>
      <c r="U160" s="35"/>
      <c r="V160" s="35"/>
      <c r="W160" s="35"/>
      <c r="X160" s="35"/>
      <c r="Y160" s="35"/>
      <c r="Z160" s="35"/>
      <c r="AA160" s="35"/>
      <c r="AB160" s="35"/>
      <c r="AC160" s="35"/>
      <c r="AD160" s="35"/>
      <c r="AE160" s="35"/>
      <c r="AT160" s="18" t="s">
        <v>151</v>
      </c>
      <c r="AU160" s="18" t="s">
        <v>82</v>
      </c>
    </row>
    <row r="161" spans="2:63" s="12" customFormat="1" ht="22.9" customHeight="1">
      <c r="B161" s="158"/>
      <c r="C161" s="159"/>
      <c r="D161" s="160" t="s">
        <v>72</v>
      </c>
      <c r="E161" s="172" t="s">
        <v>197</v>
      </c>
      <c r="F161" s="172" t="s">
        <v>280</v>
      </c>
      <c r="G161" s="159"/>
      <c r="H161" s="159"/>
      <c r="I161" s="162"/>
      <c r="J161" s="173">
        <f>BK161</f>
        <v>0</v>
      </c>
      <c r="K161" s="159"/>
      <c r="L161" s="164"/>
      <c r="M161" s="165"/>
      <c r="N161" s="166"/>
      <c r="O161" s="166"/>
      <c r="P161" s="167">
        <f>SUM(P162:P200)</f>
        <v>0</v>
      </c>
      <c r="Q161" s="166"/>
      <c r="R161" s="167">
        <f>SUM(R162:R200)</f>
        <v>177.3539346</v>
      </c>
      <c r="S161" s="166"/>
      <c r="T161" s="168">
        <f>SUM(T162:T200)</f>
        <v>0</v>
      </c>
      <c r="AR161" s="169" t="s">
        <v>34</v>
      </c>
      <c r="AT161" s="170" t="s">
        <v>72</v>
      </c>
      <c r="AU161" s="170" t="s">
        <v>34</v>
      </c>
      <c r="AY161" s="169" t="s">
        <v>142</v>
      </c>
      <c r="BK161" s="171">
        <f>SUM(BK162:BK200)</f>
        <v>0</v>
      </c>
    </row>
    <row r="162" spans="1:65" s="2" customFormat="1" ht="24.2" customHeight="1">
      <c r="A162" s="35"/>
      <c r="B162" s="36"/>
      <c r="C162" s="174" t="s">
        <v>281</v>
      </c>
      <c r="D162" s="174" t="s">
        <v>144</v>
      </c>
      <c r="E162" s="175" t="s">
        <v>282</v>
      </c>
      <c r="F162" s="176" t="s">
        <v>283</v>
      </c>
      <c r="G162" s="177" t="s">
        <v>237</v>
      </c>
      <c r="H162" s="178">
        <v>9</v>
      </c>
      <c r="I162" s="179"/>
      <c r="J162" s="180">
        <f>ROUND(I162*H162,2)</f>
        <v>0</v>
      </c>
      <c r="K162" s="176" t="s">
        <v>148</v>
      </c>
      <c r="L162" s="40"/>
      <c r="M162" s="181" t="s">
        <v>19</v>
      </c>
      <c r="N162" s="182" t="s">
        <v>44</v>
      </c>
      <c r="O162" s="65"/>
      <c r="P162" s="183">
        <f>O162*H162</f>
        <v>0</v>
      </c>
      <c r="Q162" s="183">
        <v>5E-05</v>
      </c>
      <c r="R162" s="183">
        <f>Q162*H162</f>
        <v>0.00045000000000000004</v>
      </c>
      <c r="S162" s="183">
        <v>0</v>
      </c>
      <c r="T162" s="184">
        <f>S162*H162</f>
        <v>0</v>
      </c>
      <c r="U162" s="35"/>
      <c r="V162" s="35"/>
      <c r="W162" s="35"/>
      <c r="X162" s="35"/>
      <c r="Y162" s="35"/>
      <c r="Z162" s="35"/>
      <c r="AA162" s="35"/>
      <c r="AB162" s="35"/>
      <c r="AC162" s="35"/>
      <c r="AD162" s="35"/>
      <c r="AE162" s="35"/>
      <c r="AR162" s="185" t="s">
        <v>149</v>
      </c>
      <c r="AT162" s="185" t="s">
        <v>144</v>
      </c>
      <c r="AU162" s="185" t="s">
        <v>82</v>
      </c>
      <c r="AY162" s="18" t="s">
        <v>142</v>
      </c>
      <c r="BE162" s="186">
        <f>IF(N162="základní",J162,0)</f>
        <v>0</v>
      </c>
      <c r="BF162" s="186">
        <f>IF(N162="snížená",J162,0)</f>
        <v>0</v>
      </c>
      <c r="BG162" s="186">
        <f>IF(N162="zákl. přenesená",J162,0)</f>
        <v>0</v>
      </c>
      <c r="BH162" s="186">
        <f>IF(N162="sníž. přenesená",J162,0)</f>
        <v>0</v>
      </c>
      <c r="BI162" s="186">
        <f>IF(N162="nulová",J162,0)</f>
        <v>0</v>
      </c>
      <c r="BJ162" s="18" t="s">
        <v>34</v>
      </c>
      <c r="BK162" s="186">
        <f>ROUND(I162*H162,2)</f>
        <v>0</v>
      </c>
      <c r="BL162" s="18" t="s">
        <v>149</v>
      </c>
      <c r="BM162" s="185" t="s">
        <v>284</v>
      </c>
    </row>
    <row r="163" spans="1:47" s="2" customFormat="1" ht="146.25">
      <c r="A163" s="35"/>
      <c r="B163" s="36"/>
      <c r="C163" s="37"/>
      <c r="D163" s="187" t="s">
        <v>151</v>
      </c>
      <c r="E163" s="37"/>
      <c r="F163" s="188" t="s">
        <v>285</v>
      </c>
      <c r="G163" s="37"/>
      <c r="H163" s="37"/>
      <c r="I163" s="189"/>
      <c r="J163" s="37"/>
      <c r="K163" s="37"/>
      <c r="L163" s="40"/>
      <c r="M163" s="190"/>
      <c r="N163" s="191"/>
      <c r="O163" s="65"/>
      <c r="P163" s="65"/>
      <c r="Q163" s="65"/>
      <c r="R163" s="65"/>
      <c r="S163" s="65"/>
      <c r="T163" s="66"/>
      <c r="U163" s="35"/>
      <c r="V163" s="35"/>
      <c r="W163" s="35"/>
      <c r="X163" s="35"/>
      <c r="Y163" s="35"/>
      <c r="Z163" s="35"/>
      <c r="AA163" s="35"/>
      <c r="AB163" s="35"/>
      <c r="AC163" s="35"/>
      <c r="AD163" s="35"/>
      <c r="AE163" s="35"/>
      <c r="AT163" s="18" t="s">
        <v>151</v>
      </c>
      <c r="AU163" s="18" t="s">
        <v>82</v>
      </c>
    </row>
    <row r="164" spans="2:51" s="13" customFormat="1" ht="11.25">
      <c r="B164" s="192"/>
      <c r="C164" s="193"/>
      <c r="D164" s="187" t="s">
        <v>158</v>
      </c>
      <c r="E164" s="194" t="s">
        <v>19</v>
      </c>
      <c r="F164" s="195" t="s">
        <v>286</v>
      </c>
      <c r="G164" s="193"/>
      <c r="H164" s="194" t="s">
        <v>19</v>
      </c>
      <c r="I164" s="196"/>
      <c r="J164" s="193"/>
      <c r="K164" s="193"/>
      <c r="L164" s="197"/>
      <c r="M164" s="198"/>
      <c r="N164" s="199"/>
      <c r="O164" s="199"/>
      <c r="P164" s="199"/>
      <c r="Q164" s="199"/>
      <c r="R164" s="199"/>
      <c r="S164" s="199"/>
      <c r="T164" s="200"/>
      <c r="AT164" s="201" t="s">
        <v>158</v>
      </c>
      <c r="AU164" s="201" t="s">
        <v>82</v>
      </c>
      <c r="AV164" s="13" t="s">
        <v>34</v>
      </c>
      <c r="AW164" s="13" t="s">
        <v>33</v>
      </c>
      <c r="AX164" s="13" t="s">
        <v>73</v>
      </c>
      <c r="AY164" s="201" t="s">
        <v>142</v>
      </c>
    </row>
    <row r="165" spans="2:51" s="14" customFormat="1" ht="11.25">
      <c r="B165" s="202"/>
      <c r="C165" s="203"/>
      <c r="D165" s="187" t="s">
        <v>158</v>
      </c>
      <c r="E165" s="204" t="s">
        <v>19</v>
      </c>
      <c r="F165" s="205" t="s">
        <v>287</v>
      </c>
      <c r="G165" s="203"/>
      <c r="H165" s="206">
        <v>9</v>
      </c>
      <c r="I165" s="207"/>
      <c r="J165" s="203"/>
      <c r="K165" s="203"/>
      <c r="L165" s="208"/>
      <c r="M165" s="209"/>
      <c r="N165" s="210"/>
      <c r="O165" s="210"/>
      <c r="P165" s="210"/>
      <c r="Q165" s="210"/>
      <c r="R165" s="210"/>
      <c r="S165" s="210"/>
      <c r="T165" s="211"/>
      <c r="AT165" s="212" t="s">
        <v>158</v>
      </c>
      <c r="AU165" s="212" t="s">
        <v>82</v>
      </c>
      <c r="AV165" s="14" t="s">
        <v>82</v>
      </c>
      <c r="AW165" s="14" t="s">
        <v>33</v>
      </c>
      <c r="AX165" s="14" t="s">
        <v>73</v>
      </c>
      <c r="AY165" s="212" t="s">
        <v>142</v>
      </c>
    </row>
    <row r="166" spans="2:51" s="15" customFormat="1" ht="11.25">
      <c r="B166" s="213"/>
      <c r="C166" s="214"/>
      <c r="D166" s="187" t="s">
        <v>158</v>
      </c>
      <c r="E166" s="215" t="s">
        <v>19</v>
      </c>
      <c r="F166" s="216" t="s">
        <v>161</v>
      </c>
      <c r="G166" s="214"/>
      <c r="H166" s="217">
        <v>9</v>
      </c>
      <c r="I166" s="218"/>
      <c r="J166" s="214"/>
      <c r="K166" s="214"/>
      <c r="L166" s="219"/>
      <c r="M166" s="220"/>
      <c r="N166" s="221"/>
      <c r="O166" s="221"/>
      <c r="P166" s="221"/>
      <c r="Q166" s="221"/>
      <c r="R166" s="221"/>
      <c r="S166" s="221"/>
      <c r="T166" s="222"/>
      <c r="AT166" s="223" t="s">
        <v>158</v>
      </c>
      <c r="AU166" s="223" t="s">
        <v>82</v>
      </c>
      <c r="AV166" s="15" t="s">
        <v>149</v>
      </c>
      <c r="AW166" s="15" t="s">
        <v>33</v>
      </c>
      <c r="AX166" s="15" t="s">
        <v>34</v>
      </c>
      <c r="AY166" s="223" t="s">
        <v>142</v>
      </c>
    </row>
    <row r="167" spans="1:65" s="2" customFormat="1" ht="37.9" customHeight="1">
      <c r="A167" s="35"/>
      <c r="B167" s="36"/>
      <c r="C167" s="174" t="s">
        <v>288</v>
      </c>
      <c r="D167" s="174" t="s">
        <v>144</v>
      </c>
      <c r="E167" s="175" t="s">
        <v>289</v>
      </c>
      <c r="F167" s="176" t="s">
        <v>290</v>
      </c>
      <c r="G167" s="177" t="s">
        <v>237</v>
      </c>
      <c r="H167" s="178">
        <v>9</v>
      </c>
      <c r="I167" s="179"/>
      <c r="J167" s="180">
        <f>ROUND(I167*H167,2)</f>
        <v>0</v>
      </c>
      <c r="K167" s="176" t="s">
        <v>148</v>
      </c>
      <c r="L167" s="40"/>
      <c r="M167" s="181" t="s">
        <v>19</v>
      </c>
      <c r="N167" s="182" t="s">
        <v>44</v>
      </c>
      <c r="O167" s="65"/>
      <c r="P167" s="183">
        <f>O167*H167</f>
        <v>0</v>
      </c>
      <c r="Q167" s="183">
        <v>0</v>
      </c>
      <c r="R167" s="183">
        <f>Q167*H167</f>
        <v>0</v>
      </c>
      <c r="S167" s="183">
        <v>0</v>
      </c>
      <c r="T167" s="184">
        <f>S167*H167</f>
        <v>0</v>
      </c>
      <c r="U167" s="35"/>
      <c r="V167" s="35"/>
      <c r="W167" s="35"/>
      <c r="X167" s="35"/>
      <c r="Y167" s="35"/>
      <c r="Z167" s="35"/>
      <c r="AA167" s="35"/>
      <c r="AB167" s="35"/>
      <c r="AC167" s="35"/>
      <c r="AD167" s="35"/>
      <c r="AE167" s="35"/>
      <c r="AR167" s="185" t="s">
        <v>149</v>
      </c>
      <c r="AT167" s="185" t="s">
        <v>144</v>
      </c>
      <c r="AU167" s="185" t="s">
        <v>82</v>
      </c>
      <c r="AY167" s="18" t="s">
        <v>142</v>
      </c>
      <c r="BE167" s="186">
        <f>IF(N167="základní",J167,0)</f>
        <v>0</v>
      </c>
      <c r="BF167" s="186">
        <f>IF(N167="snížená",J167,0)</f>
        <v>0</v>
      </c>
      <c r="BG167" s="186">
        <f>IF(N167="zákl. přenesená",J167,0)</f>
        <v>0</v>
      </c>
      <c r="BH167" s="186">
        <f>IF(N167="sníž. přenesená",J167,0)</f>
        <v>0</v>
      </c>
      <c r="BI167" s="186">
        <f>IF(N167="nulová",J167,0)</f>
        <v>0</v>
      </c>
      <c r="BJ167" s="18" t="s">
        <v>34</v>
      </c>
      <c r="BK167" s="186">
        <f>ROUND(I167*H167,2)</f>
        <v>0</v>
      </c>
      <c r="BL167" s="18" t="s">
        <v>149</v>
      </c>
      <c r="BM167" s="185" t="s">
        <v>291</v>
      </c>
    </row>
    <row r="168" spans="1:47" s="2" customFormat="1" ht="58.5">
      <c r="A168" s="35"/>
      <c r="B168" s="36"/>
      <c r="C168" s="37"/>
      <c r="D168" s="187" t="s">
        <v>151</v>
      </c>
      <c r="E168" s="37"/>
      <c r="F168" s="188" t="s">
        <v>292</v>
      </c>
      <c r="G168" s="37"/>
      <c r="H168" s="37"/>
      <c r="I168" s="189"/>
      <c r="J168" s="37"/>
      <c r="K168" s="37"/>
      <c r="L168" s="40"/>
      <c r="M168" s="190"/>
      <c r="N168" s="191"/>
      <c r="O168" s="65"/>
      <c r="P168" s="65"/>
      <c r="Q168" s="65"/>
      <c r="R168" s="65"/>
      <c r="S168" s="65"/>
      <c r="T168" s="66"/>
      <c r="U168" s="35"/>
      <c r="V168" s="35"/>
      <c r="W168" s="35"/>
      <c r="X168" s="35"/>
      <c r="Y168" s="35"/>
      <c r="Z168" s="35"/>
      <c r="AA168" s="35"/>
      <c r="AB168" s="35"/>
      <c r="AC168" s="35"/>
      <c r="AD168" s="35"/>
      <c r="AE168" s="35"/>
      <c r="AT168" s="18" t="s">
        <v>151</v>
      </c>
      <c r="AU168" s="18" t="s">
        <v>82</v>
      </c>
    </row>
    <row r="169" spans="1:65" s="2" customFormat="1" ht="49.15" customHeight="1">
      <c r="A169" s="35"/>
      <c r="B169" s="36"/>
      <c r="C169" s="174" t="s">
        <v>293</v>
      </c>
      <c r="D169" s="174" t="s">
        <v>144</v>
      </c>
      <c r="E169" s="175" t="s">
        <v>294</v>
      </c>
      <c r="F169" s="176" t="s">
        <v>295</v>
      </c>
      <c r="G169" s="177" t="s">
        <v>237</v>
      </c>
      <c r="H169" s="178">
        <v>473</v>
      </c>
      <c r="I169" s="179"/>
      <c r="J169" s="180">
        <f>ROUND(I169*H169,2)</f>
        <v>0</v>
      </c>
      <c r="K169" s="176" t="s">
        <v>148</v>
      </c>
      <c r="L169" s="40"/>
      <c r="M169" s="181" t="s">
        <v>19</v>
      </c>
      <c r="N169" s="182" t="s">
        <v>44</v>
      </c>
      <c r="O169" s="65"/>
      <c r="P169" s="183">
        <f>O169*H169</f>
        <v>0</v>
      </c>
      <c r="Q169" s="183">
        <v>0.1554</v>
      </c>
      <c r="R169" s="183">
        <f>Q169*H169</f>
        <v>73.50420000000001</v>
      </c>
      <c r="S169" s="183">
        <v>0</v>
      </c>
      <c r="T169" s="184">
        <f>S169*H169</f>
        <v>0</v>
      </c>
      <c r="U169" s="35"/>
      <c r="V169" s="35"/>
      <c r="W169" s="35"/>
      <c r="X169" s="35"/>
      <c r="Y169" s="35"/>
      <c r="Z169" s="35"/>
      <c r="AA169" s="35"/>
      <c r="AB169" s="35"/>
      <c r="AC169" s="35"/>
      <c r="AD169" s="35"/>
      <c r="AE169" s="35"/>
      <c r="AR169" s="185" t="s">
        <v>149</v>
      </c>
      <c r="AT169" s="185" t="s">
        <v>144</v>
      </c>
      <c r="AU169" s="185" t="s">
        <v>82</v>
      </c>
      <c r="AY169" s="18" t="s">
        <v>142</v>
      </c>
      <c r="BE169" s="186">
        <f>IF(N169="základní",J169,0)</f>
        <v>0</v>
      </c>
      <c r="BF169" s="186">
        <f>IF(N169="snížená",J169,0)</f>
        <v>0</v>
      </c>
      <c r="BG169" s="186">
        <f>IF(N169="zákl. přenesená",J169,0)</f>
        <v>0</v>
      </c>
      <c r="BH169" s="186">
        <f>IF(N169="sníž. přenesená",J169,0)</f>
        <v>0</v>
      </c>
      <c r="BI169" s="186">
        <f>IF(N169="nulová",J169,0)</f>
        <v>0</v>
      </c>
      <c r="BJ169" s="18" t="s">
        <v>34</v>
      </c>
      <c r="BK169" s="186">
        <f>ROUND(I169*H169,2)</f>
        <v>0</v>
      </c>
      <c r="BL169" s="18" t="s">
        <v>149</v>
      </c>
      <c r="BM169" s="185" t="s">
        <v>296</v>
      </c>
    </row>
    <row r="170" spans="1:47" s="2" customFormat="1" ht="126.75">
      <c r="A170" s="35"/>
      <c r="B170" s="36"/>
      <c r="C170" s="37"/>
      <c r="D170" s="187" t="s">
        <v>151</v>
      </c>
      <c r="E170" s="37"/>
      <c r="F170" s="188" t="s">
        <v>297</v>
      </c>
      <c r="G170" s="37"/>
      <c r="H170" s="37"/>
      <c r="I170" s="189"/>
      <c r="J170" s="37"/>
      <c r="K170" s="37"/>
      <c r="L170" s="40"/>
      <c r="M170" s="190"/>
      <c r="N170" s="191"/>
      <c r="O170" s="65"/>
      <c r="P170" s="65"/>
      <c r="Q170" s="65"/>
      <c r="R170" s="65"/>
      <c r="S170" s="65"/>
      <c r="T170" s="66"/>
      <c r="U170" s="35"/>
      <c r="V170" s="35"/>
      <c r="W170" s="35"/>
      <c r="X170" s="35"/>
      <c r="Y170" s="35"/>
      <c r="Z170" s="35"/>
      <c r="AA170" s="35"/>
      <c r="AB170" s="35"/>
      <c r="AC170" s="35"/>
      <c r="AD170" s="35"/>
      <c r="AE170" s="35"/>
      <c r="AT170" s="18" t="s">
        <v>151</v>
      </c>
      <c r="AU170" s="18" t="s">
        <v>82</v>
      </c>
    </row>
    <row r="171" spans="2:51" s="13" customFormat="1" ht="11.25">
      <c r="B171" s="192"/>
      <c r="C171" s="193"/>
      <c r="D171" s="187" t="s">
        <v>158</v>
      </c>
      <c r="E171" s="194" t="s">
        <v>19</v>
      </c>
      <c r="F171" s="195" t="s">
        <v>298</v>
      </c>
      <c r="G171" s="193"/>
      <c r="H171" s="194" t="s">
        <v>19</v>
      </c>
      <c r="I171" s="196"/>
      <c r="J171" s="193"/>
      <c r="K171" s="193"/>
      <c r="L171" s="197"/>
      <c r="M171" s="198"/>
      <c r="N171" s="199"/>
      <c r="O171" s="199"/>
      <c r="P171" s="199"/>
      <c r="Q171" s="199"/>
      <c r="R171" s="199"/>
      <c r="S171" s="199"/>
      <c r="T171" s="200"/>
      <c r="AT171" s="201" t="s">
        <v>158</v>
      </c>
      <c r="AU171" s="201" t="s">
        <v>82</v>
      </c>
      <c r="AV171" s="13" t="s">
        <v>34</v>
      </c>
      <c r="AW171" s="13" t="s">
        <v>33</v>
      </c>
      <c r="AX171" s="13" t="s">
        <v>73</v>
      </c>
      <c r="AY171" s="201" t="s">
        <v>142</v>
      </c>
    </row>
    <row r="172" spans="2:51" s="14" customFormat="1" ht="11.25">
      <c r="B172" s="202"/>
      <c r="C172" s="203"/>
      <c r="D172" s="187" t="s">
        <v>158</v>
      </c>
      <c r="E172" s="204" t="s">
        <v>19</v>
      </c>
      <c r="F172" s="205" t="s">
        <v>299</v>
      </c>
      <c r="G172" s="203"/>
      <c r="H172" s="206">
        <v>473</v>
      </c>
      <c r="I172" s="207"/>
      <c r="J172" s="203"/>
      <c r="K172" s="203"/>
      <c r="L172" s="208"/>
      <c r="M172" s="209"/>
      <c r="N172" s="210"/>
      <c r="O172" s="210"/>
      <c r="P172" s="210"/>
      <c r="Q172" s="210"/>
      <c r="R172" s="210"/>
      <c r="S172" s="210"/>
      <c r="T172" s="211"/>
      <c r="AT172" s="212" t="s">
        <v>158</v>
      </c>
      <c r="AU172" s="212" t="s">
        <v>82</v>
      </c>
      <c r="AV172" s="14" t="s">
        <v>82</v>
      </c>
      <c r="AW172" s="14" t="s">
        <v>33</v>
      </c>
      <c r="AX172" s="14" t="s">
        <v>73</v>
      </c>
      <c r="AY172" s="212" t="s">
        <v>142</v>
      </c>
    </row>
    <row r="173" spans="2:51" s="15" customFormat="1" ht="11.25">
      <c r="B173" s="213"/>
      <c r="C173" s="214"/>
      <c r="D173" s="187" t="s">
        <v>158</v>
      </c>
      <c r="E173" s="215" t="s">
        <v>19</v>
      </c>
      <c r="F173" s="216" t="s">
        <v>161</v>
      </c>
      <c r="G173" s="214"/>
      <c r="H173" s="217">
        <v>473</v>
      </c>
      <c r="I173" s="218"/>
      <c r="J173" s="214"/>
      <c r="K173" s="214"/>
      <c r="L173" s="219"/>
      <c r="M173" s="220"/>
      <c r="N173" s="221"/>
      <c r="O173" s="221"/>
      <c r="P173" s="221"/>
      <c r="Q173" s="221"/>
      <c r="R173" s="221"/>
      <c r="S173" s="221"/>
      <c r="T173" s="222"/>
      <c r="AT173" s="223" t="s">
        <v>158</v>
      </c>
      <c r="AU173" s="223" t="s">
        <v>82</v>
      </c>
      <c r="AV173" s="15" t="s">
        <v>149</v>
      </c>
      <c r="AW173" s="15" t="s">
        <v>33</v>
      </c>
      <c r="AX173" s="15" t="s">
        <v>34</v>
      </c>
      <c r="AY173" s="223" t="s">
        <v>142</v>
      </c>
    </row>
    <row r="174" spans="1:65" s="2" customFormat="1" ht="14.45" customHeight="1">
      <c r="A174" s="35"/>
      <c r="B174" s="36"/>
      <c r="C174" s="224" t="s">
        <v>300</v>
      </c>
      <c r="D174" s="224" t="s">
        <v>223</v>
      </c>
      <c r="E174" s="225" t="s">
        <v>301</v>
      </c>
      <c r="F174" s="226" t="s">
        <v>302</v>
      </c>
      <c r="G174" s="227" t="s">
        <v>237</v>
      </c>
      <c r="H174" s="228">
        <v>480</v>
      </c>
      <c r="I174" s="229"/>
      <c r="J174" s="230">
        <f>ROUND(I174*H174,2)</f>
        <v>0</v>
      </c>
      <c r="K174" s="226" t="s">
        <v>148</v>
      </c>
      <c r="L174" s="231"/>
      <c r="M174" s="232" t="s">
        <v>19</v>
      </c>
      <c r="N174" s="233" t="s">
        <v>44</v>
      </c>
      <c r="O174" s="65"/>
      <c r="P174" s="183">
        <f>O174*H174</f>
        <v>0</v>
      </c>
      <c r="Q174" s="183">
        <v>0.08</v>
      </c>
      <c r="R174" s="183">
        <f>Q174*H174</f>
        <v>38.4</v>
      </c>
      <c r="S174" s="183">
        <v>0</v>
      </c>
      <c r="T174" s="184">
        <f>S174*H174</f>
        <v>0</v>
      </c>
      <c r="U174" s="35"/>
      <c r="V174" s="35"/>
      <c r="W174" s="35"/>
      <c r="X174" s="35"/>
      <c r="Y174" s="35"/>
      <c r="Z174" s="35"/>
      <c r="AA174" s="35"/>
      <c r="AB174" s="35"/>
      <c r="AC174" s="35"/>
      <c r="AD174" s="35"/>
      <c r="AE174" s="35"/>
      <c r="AR174" s="185" t="s">
        <v>192</v>
      </c>
      <c r="AT174" s="185" t="s">
        <v>223</v>
      </c>
      <c r="AU174" s="185" t="s">
        <v>82</v>
      </c>
      <c r="AY174" s="18" t="s">
        <v>142</v>
      </c>
      <c r="BE174" s="186">
        <f>IF(N174="základní",J174,0)</f>
        <v>0</v>
      </c>
      <c r="BF174" s="186">
        <f>IF(N174="snížená",J174,0)</f>
        <v>0</v>
      </c>
      <c r="BG174" s="186">
        <f>IF(N174="zákl. přenesená",J174,0)</f>
        <v>0</v>
      </c>
      <c r="BH174" s="186">
        <f>IF(N174="sníž. přenesená",J174,0)</f>
        <v>0</v>
      </c>
      <c r="BI174" s="186">
        <f>IF(N174="nulová",J174,0)</f>
        <v>0</v>
      </c>
      <c r="BJ174" s="18" t="s">
        <v>34</v>
      </c>
      <c r="BK174" s="186">
        <f>ROUND(I174*H174,2)</f>
        <v>0</v>
      </c>
      <c r="BL174" s="18" t="s">
        <v>149</v>
      </c>
      <c r="BM174" s="185" t="s">
        <v>303</v>
      </c>
    </row>
    <row r="175" spans="1:65" s="2" customFormat="1" ht="24.2" customHeight="1">
      <c r="A175" s="35"/>
      <c r="B175" s="36"/>
      <c r="C175" s="174" t="s">
        <v>304</v>
      </c>
      <c r="D175" s="174" t="s">
        <v>144</v>
      </c>
      <c r="E175" s="175" t="s">
        <v>305</v>
      </c>
      <c r="F175" s="176" t="s">
        <v>306</v>
      </c>
      <c r="G175" s="177" t="s">
        <v>155</v>
      </c>
      <c r="H175" s="178">
        <v>28.38</v>
      </c>
      <c r="I175" s="179"/>
      <c r="J175" s="180">
        <f>ROUND(I175*H175,2)</f>
        <v>0</v>
      </c>
      <c r="K175" s="176" t="s">
        <v>148</v>
      </c>
      <c r="L175" s="40"/>
      <c r="M175" s="181" t="s">
        <v>19</v>
      </c>
      <c r="N175" s="182" t="s">
        <v>44</v>
      </c>
      <c r="O175" s="65"/>
      <c r="P175" s="183">
        <f>O175*H175</f>
        <v>0</v>
      </c>
      <c r="Q175" s="183">
        <v>2.25634</v>
      </c>
      <c r="R175" s="183">
        <f>Q175*H175</f>
        <v>64.0349292</v>
      </c>
      <c r="S175" s="183">
        <v>0</v>
      </c>
      <c r="T175" s="184">
        <f>S175*H175</f>
        <v>0</v>
      </c>
      <c r="U175" s="35"/>
      <c r="V175" s="35"/>
      <c r="W175" s="35"/>
      <c r="X175" s="35"/>
      <c r="Y175" s="35"/>
      <c r="Z175" s="35"/>
      <c r="AA175" s="35"/>
      <c r="AB175" s="35"/>
      <c r="AC175" s="35"/>
      <c r="AD175" s="35"/>
      <c r="AE175" s="35"/>
      <c r="AR175" s="185" t="s">
        <v>149</v>
      </c>
      <c r="AT175" s="185" t="s">
        <v>144</v>
      </c>
      <c r="AU175" s="185" t="s">
        <v>82</v>
      </c>
      <c r="AY175" s="18" t="s">
        <v>142</v>
      </c>
      <c r="BE175" s="186">
        <f>IF(N175="základní",J175,0)</f>
        <v>0</v>
      </c>
      <c r="BF175" s="186">
        <f>IF(N175="snížená",J175,0)</f>
        <v>0</v>
      </c>
      <c r="BG175" s="186">
        <f>IF(N175="zákl. přenesená",J175,0)</f>
        <v>0</v>
      </c>
      <c r="BH175" s="186">
        <f>IF(N175="sníž. přenesená",J175,0)</f>
        <v>0</v>
      </c>
      <c r="BI175" s="186">
        <f>IF(N175="nulová",J175,0)</f>
        <v>0</v>
      </c>
      <c r="BJ175" s="18" t="s">
        <v>34</v>
      </c>
      <c r="BK175" s="186">
        <f>ROUND(I175*H175,2)</f>
        <v>0</v>
      </c>
      <c r="BL175" s="18" t="s">
        <v>149</v>
      </c>
      <c r="BM175" s="185" t="s">
        <v>307</v>
      </c>
    </row>
    <row r="176" spans="2:51" s="14" customFormat="1" ht="11.25">
      <c r="B176" s="202"/>
      <c r="C176" s="203"/>
      <c r="D176" s="187" t="s">
        <v>158</v>
      </c>
      <c r="E176" s="204" t="s">
        <v>19</v>
      </c>
      <c r="F176" s="205" t="s">
        <v>308</v>
      </c>
      <c r="G176" s="203"/>
      <c r="H176" s="206">
        <v>28.38</v>
      </c>
      <c r="I176" s="207"/>
      <c r="J176" s="203"/>
      <c r="K176" s="203"/>
      <c r="L176" s="208"/>
      <c r="M176" s="209"/>
      <c r="N176" s="210"/>
      <c r="O176" s="210"/>
      <c r="P176" s="210"/>
      <c r="Q176" s="210"/>
      <c r="R176" s="210"/>
      <c r="S176" s="210"/>
      <c r="T176" s="211"/>
      <c r="AT176" s="212" t="s">
        <v>158</v>
      </c>
      <c r="AU176" s="212" t="s">
        <v>82</v>
      </c>
      <c r="AV176" s="14" t="s">
        <v>82</v>
      </c>
      <c r="AW176" s="14" t="s">
        <v>33</v>
      </c>
      <c r="AX176" s="14" t="s">
        <v>73</v>
      </c>
      <c r="AY176" s="212" t="s">
        <v>142</v>
      </c>
    </row>
    <row r="177" spans="2:51" s="15" customFormat="1" ht="11.25">
      <c r="B177" s="213"/>
      <c r="C177" s="214"/>
      <c r="D177" s="187" t="s">
        <v>158</v>
      </c>
      <c r="E177" s="215" t="s">
        <v>19</v>
      </c>
      <c r="F177" s="216" t="s">
        <v>161</v>
      </c>
      <c r="G177" s="214"/>
      <c r="H177" s="217">
        <v>28.38</v>
      </c>
      <c r="I177" s="218"/>
      <c r="J177" s="214"/>
      <c r="K177" s="214"/>
      <c r="L177" s="219"/>
      <c r="M177" s="220"/>
      <c r="N177" s="221"/>
      <c r="O177" s="221"/>
      <c r="P177" s="221"/>
      <c r="Q177" s="221"/>
      <c r="R177" s="221"/>
      <c r="S177" s="221"/>
      <c r="T177" s="222"/>
      <c r="AT177" s="223" t="s">
        <v>158</v>
      </c>
      <c r="AU177" s="223" t="s">
        <v>82</v>
      </c>
      <c r="AV177" s="15" t="s">
        <v>149</v>
      </c>
      <c r="AW177" s="15" t="s">
        <v>33</v>
      </c>
      <c r="AX177" s="15" t="s">
        <v>34</v>
      </c>
      <c r="AY177" s="223" t="s">
        <v>142</v>
      </c>
    </row>
    <row r="178" spans="1:65" s="2" customFormat="1" ht="24.2" customHeight="1">
      <c r="A178" s="35"/>
      <c r="B178" s="36"/>
      <c r="C178" s="174" t="s">
        <v>309</v>
      </c>
      <c r="D178" s="174" t="s">
        <v>144</v>
      </c>
      <c r="E178" s="175" t="s">
        <v>310</v>
      </c>
      <c r="F178" s="176" t="s">
        <v>311</v>
      </c>
      <c r="G178" s="177" t="s">
        <v>237</v>
      </c>
      <c r="H178" s="178">
        <v>4.56</v>
      </c>
      <c r="I178" s="179"/>
      <c r="J178" s="180">
        <f>ROUND(I178*H178,2)</f>
        <v>0</v>
      </c>
      <c r="K178" s="176" t="s">
        <v>148</v>
      </c>
      <c r="L178" s="40"/>
      <c r="M178" s="181" t="s">
        <v>19</v>
      </c>
      <c r="N178" s="182" t="s">
        <v>44</v>
      </c>
      <c r="O178" s="65"/>
      <c r="P178" s="183">
        <f>O178*H178</f>
        <v>0</v>
      </c>
      <c r="Q178" s="183">
        <v>0</v>
      </c>
      <c r="R178" s="183">
        <f>Q178*H178</f>
        <v>0</v>
      </c>
      <c r="S178" s="183">
        <v>0</v>
      </c>
      <c r="T178" s="184">
        <f>S178*H178</f>
        <v>0</v>
      </c>
      <c r="U178" s="35"/>
      <c r="V178" s="35"/>
      <c r="W178" s="35"/>
      <c r="X178" s="35"/>
      <c r="Y178" s="35"/>
      <c r="Z178" s="35"/>
      <c r="AA178" s="35"/>
      <c r="AB178" s="35"/>
      <c r="AC178" s="35"/>
      <c r="AD178" s="35"/>
      <c r="AE178" s="35"/>
      <c r="AR178" s="185" t="s">
        <v>149</v>
      </c>
      <c r="AT178" s="185" t="s">
        <v>144</v>
      </c>
      <c r="AU178" s="185" t="s">
        <v>82</v>
      </c>
      <c r="AY178" s="18" t="s">
        <v>142</v>
      </c>
      <c r="BE178" s="186">
        <f>IF(N178="základní",J178,0)</f>
        <v>0</v>
      </c>
      <c r="BF178" s="186">
        <f>IF(N178="snížená",J178,0)</f>
        <v>0</v>
      </c>
      <c r="BG178" s="186">
        <f>IF(N178="zákl. přenesená",J178,0)</f>
        <v>0</v>
      </c>
      <c r="BH178" s="186">
        <f>IF(N178="sníž. přenesená",J178,0)</f>
        <v>0</v>
      </c>
      <c r="BI178" s="186">
        <f>IF(N178="nulová",J178,0)</f>
        <v>0</v>
      </c>
      <c r="BJ178" s="18" t="s">
        <v>34</v>
      </c>
      <c r="BK178" s="186">
        <f>ROUND(I178*H178,2)</f>
        <v>0</v>
      </c>
      <c r="BL178" s="18" t="s">
        <v>149</v>
      </c>
      <c r="BM178" s="185" t="s">
        <v>312</v>
      </c>
    </row>
    <row r="179" spans="1:47" s="2" customFormat="1" ht="29.25">
      <c r="A179" s="35"/>
      <c r="B179" s="36"/>
      <c r="C179" s="37"/>
      <c r="D179" s="187" t="s">
        <v>151</v>
      </c>
      <c r="E179" s="37"/>
      <c r="F179" s="188" t="s">
        <v>313</v>
      </c>
      <c r="G179" s="37"/>
      <c r="H179" s="37"/>
      <c r="I179" s="189"/>
      <c r="J179" s="37"/>
      <c r="K179" s="37"/>
      <c r="L179" s="40"/>
      <c r="M179" s="190"/>
      <c r="N179" s="191"/>
      <c r="O179" s="65"/>
      <c r="P179" s="65"/>
      <c r="Q179" s="65"/>
      <c r="R179" s="65"/>
      <c r="S179" s="65"/>
      <c r="T179" s="66"/>
      <c r="U179" s="35"/>
      <c r="V179" s="35"/>
      <c r="W179" s="35"/>
      <c r="X179" s="35"/>
      <c r="Y179" s="35"/>
      <c r="Z179" s="35"/>
      <c r="AA179" s="35"/>
      <c r="AB179" s="35"/>
      <c r="AC179" s="35"/>
      <c r="AD179" s="35"/>
      <c r="AE179" s="35"/>
      <c r="AT179" s="18" t="s">
        <v>151</v>
      </c>
      <c r="AU179" s="18" t="s">
        <v>82</v>
      </c>
    </row>
    <row r="180" spans="2:51" s="13" customFormat="1" ht="11.25">
      <c r="B180" s="192"/>
      <c r="C180" s="193"/>
      <c r="D180" s="187" t="s">
        <v>158</v>
      </c>
      <c r="E180" s="194" t="s">
        <v>19</v>
      </c>
      <c r="F180" s="195" t="s">
        <v>314</v>
      </c>
      <c r="G180" s="193"/>
      <c r="H180" s="194" t="s">
        <v>19</v>
      </c>
      <c r="I180" s="196"/>
      <c r="J180" s="193"/>
      <c r="K180" s="193"/>
      <c r="L180" s="197"/>
      <c r="M180" s="198"/>
      <c r="N180" s="199"/>
      <c r="O180" s="199"/>
      <c r="P180" s="199"/>
      <c r="Q180" s="199"/>
      <c r="R180" s="199"/>
      <c r="S180" s="199"/>
      <c r="T180" s="200"/>
      <c r="AT180" s="201" t="s">
        <v>158</v>
      </c>
      <c r="AU180" s="201" t="s">
        <v>82</v>
      </c>
      <c r="AV180" s="13" t="s">
        <v>34</v>
      </c>
      <c r="AW180" s="13" t="s">
        <v>33</v>
      </c>
      <c r="AX180" s="13" t="s">
        <v>73</v>
      </c>
      <c r="AY180" s="201" t="s">
        <v>142</v>
      </c>
    </row>
    <row r="181" spans="2:51" s="14" customFormat="1" ht="11.25">
      <c r="B181" s="202"/>
      <c r="C181" s="203"/>
      <c r="D181" s="187" t="s">
        <v>158</v>
      </c>
      <c r="E181" s="204" t="s">
        <v>19</v>
      </c>
      <c r="F181" s="205" t="s">
        <v>315</v>
      </c>
      <c r="G181" s="203"/>
      <c r="H181" s="206">
        <v>4.56</v>
      </c>
      <c r="I181" s="207"/>
      <c r="J181" s="203"/>
      <c r="K181" s="203"/>
      <c r="L181" s="208"/>
      <c r="M181" s="209"/>
      <c r="N181" s="210"/>
      <c r="O181" s="210"/>
      <c r="P181" s="210"/>
      <c r="Q181" s="210"/>
      <c r="R181" s="210"/>
      <c r="S181" s="210"/>
      <c r="T181" s="211"/>
      <c r="AT181" s="212" t="s">
        <v>158</v>
      </c>
      <c r="AU181" s="212" t="s">
        <v>82</v>
      </c>
      <c r="AV181" s="14" t="s">
        <v>82</v>
      </c>
      <c r="AW181" s="14" t="s">
        <v>33</v>
      </c>
      <c r="AX181" s="14" t="s">
        <v>73</v>
      </c>
      <c r="AY181" s="212" t="s">
        <v>142</v>
      </c>
    </row>
    <row r="182" spans="2:51" s="15" customFormat="1" ht="11.25">
      <c r="B182" s="213"/>
      <c r="C182" s="214"/>
      <c r="D182" s="187" t="s">
        <v>158</v>
      </c>
      <c r="E182" s="215" t="s">
        <v>19</v>
      </c>
      <c r="F182" s="216" t="s">
        <v>161</v>
      </c>
      <c r="G182" s="214"/>
      <c r="H182" s="217">
        <v>4.56</v>
      </c>
      <c r="I182" s="218"/>
      <c r="J182" s="214"/>
      <c r="K182" s="214"/>
      <c r="L182" s="219"/>
      <c r="M182" s="220"/>
      <c r="N182" s="221"/>
      <c r="O182" s="221"/>
      <c r="P182" s="221"/>
      <c r="Q182" s="221"/>
      <c r="R182" s="221"/>
      <c r="S182" s="221"/>
      <c r="T182" s="222"/>
      <c r="AT182" s="223" t="s">
        <v>158</v>
      </c>
      <c r="AU182" s="223" t="s">
        <v>82</v>
      </c>
      <c r="AV182" s="15" t="s">
        <v>149</v>
      </c>
      <c r="AW182" s="15" t="s">
        <v>33</v>
      </c>
      <c r="AX182" s="15" t="s">
        <v>34</v>
      </c>
      <c r="AY182" s="223" t="s">
        <v>142</v>
      </c>
    </row>
    <row r="183" spans="1:65" s="2" customFormat="1" ht="37.9" customHeight="1">
      <c r="A183" s="35"/>
      <c r="B183" s="36"/>
      <c r="C183" s="174" t="s">
        <v>316</v>
      </c>
      <c r="D183" s="174" t="s">
        <v>144</v>
      </c>
      <c r="E183" s="175" t="s">
        <v>317</v>
      </c>
      <c r="F183" s="176" t="s">
        <v>318</v>
      </c>
      <c r="G183" s="177" t="s">
        <v>237</v>
      </c>
      <c r="H183" s="178">
        <v>4.56</v>
      </c>
      <c r="I183" s="179"/>
      <c r="J183" s="180">
        <f>ROUND(I183*H183,2)</f>
        <v>0</v>
      </c>
      <c r="K183" s="176" t="s">
        <v>148</v>
      </c>
      <c r="L183" s="40"/>
      <c r="M183" s="181" t="s">
        <v>19</v>
      </c>
      <c r="N183" s="182" t="s">
        <v>44</v>
      </c>
      <c r="O183" s="65"/>
      <c r="P183" s="183">
        <f>O183*H183</f>
        <v>0</v>
      </c>
      <c r="Q183" s="183">
        <v>0</v>
      </c>
      <c r="R183" s="183">
        <f>Q183*H183</f>
        <v>0</v>
      </c>
      <c r="S183" s="183">
        <v>0</v>
      </c>
      <c r="T183" s="184">
        <f>S183*H183</f>
        <v>0</v>
      </c>
      <c r="U183" s="35"/>
      <c r="V183" s="35"/>
      <c r="W183" s="35"/>
      <c r="X183" s="35"/>
      <c r="Y183" s="35"/>
      <c r="Z183" s="35"/>
      <c r="AA183" s="35"/>
      <c r="AB183" s="35"/>
      <c r="AC183" s="35"/>
      <c r="AD183" s="35"/>
      <c r="AE183" s="35"/>
      <c r="AR183" s="185" t="s">
        <v>149</v>
      </c>
      <c r="AT183" s="185" t="s">
        <v>144</v>
      </c>
      <c r="AU183" s="185" t="s">
        <v>82</v>
      </c>
      <c r="AY183" s="18" t="s">
        <v>142</v>
      </c>
      <c r="BE183" s="186">
        <f>IF(N183="základní",J183,0)</f>
        <v>0</v>
      </c>
      <c r="BF183" s="186">
        <f>IF(N183="snížená",J183,0)</f>
        <v>0</v>
      </c>
      <c r="BG183" s="186">
        <f>IF(N183="zákl. přenesená",J183,0)</f>
        <v>0</v>
      </c>
      <c r="BH183" s="186">
        <f>IF(N183="sníž. přenesená",J183,0)</f>
        <v>0</v>
      </c>
      <c r="BI183" s="186">
        <f>IF(N183="nulová",J183,0)</f>
        <v>0</v>
      </c>
      <c r="BJ183" s="18" t="s">
        <v>34</v>
      </c>
      <c r="BK183" s="186">
        <f>ROUND(I183*H183,2)</f>
        <v>0</v>
      </c>
      <c r="BL183" s="18" t="s">
        <v>149</v>
      </c>
      <c r="BM183" s="185" t="s">
        <v>319</v>
      </c>
    </row>
    <row r="184" spans="1:47" s="2" customFormat="1" ht="29.25">
      <c r="A184" s="35"/>
      <c r="B184" s="36"/>
      <c r="C184" s="37"/>
      <c r="D184" s="187" t="s">
        <v>151</v>
      </c>
      <c r="E184" s="37"/>
      <c r="F184" s="188" t="s">
        <v>313</v>
      </c>
      <c r="G184" s="37"/>
      <c r="H184" s="37"/>
      <c r="I184" s="189"/>
      <c r="J184" s="37"/>
      <c r="K184" s="37"/>
      <c r="L184" s="40"/>
      <c r="M184" s="190"/>
      <c r="N184" s="191"/>
      <c r="O184" s="65"/>
      <c r="P184" s="65"/>
      <c r="Q184" s="65"/>
      <c r="R184" s="65"/>
      <c r="S184" s="65"/>
      <c r="T184" s="66"/>
      <c r="U184" s="35"/>
      <c r="V184" s="35"/>
      <c r="W184" s="35"/>
      <c r="X184" s="35"/>
      <c r="Y184" s="35"/>
      <c r="Z184" s="35"/>
      <c r="AA184" s="35"/>
      <c r="AB184" s="35"/>
      <c r="AC184" s="35"/>
      <c r="AD184" s="35"/>
      <c r="AE184" s="35"/>
      <c r="AT184" s="18" t="s">
        <v>151</v>
      </c>
      <c r="AU184" s="18" t="s">
        <v>82</v>
      </c>
    </row>
    <row r="185" spans="2:51" s="13" customFormat="1" ht="11.25">
      <c r="B185" s="192"/>
      <c r="C185" s="193"/>
      <c r="D185" s="187" t="s">
        <v>158</v>
      </c>
      <c r="E185" s="194" t="s">
        <v>19</v>
      </c>
      <c r="F185" s="195" t="s">
        <v>314</v>
      </c>
      <c r="G185" s="193"/>
      <c r="H185" s="194" t="s">
        <v>19</v>
      </c>
      <c r="I185" s="196"/>
      <c r="J185" s="193"/>
      <c r="K185" s="193"/>
      <c r="L185" s="197"/>
      <c r="M185" s="198"/>
      <c r="N185" s="199"/>
      <c r="O185" s="199"/>
      <c r="P185" s="199"/>
      <c r="Q185" s="199"/>
      <c r="R185" s="199"/>
      <c r="S185" s="199"/>
      <c r="T185" s="200"/>
      <c r="AT185" s="201" t="s">
        <v>158</v>
      </c>
      <c r="AU185" s="201" t="s">
        <v>82</v>
      </c>
      <c r="AV185" s="13" t="s">
        <v>34</v>
      </c>
      <c r="AW185" s="13" t="s">
        <v>33</v>
      </c>
      <c r="AX185" s="13" t="s">
        <v>73</v>
      </c>
      <c r="AY185" s="201" t="s">
        <v>142</v>
      </c>
    </row>
    <row r="186" spans="2:51" s="14" customFormat="1" ht="11.25">
      <c r="B186" s="202"/>
      <c r="C186" s="203"/>
      <c r="D186" s="187" t="s">
        <v>158</v>
      </c>
      <c r="E186" s="204" t="s">
        <v>19</v>
      </c>
      <c r="F186" s="205" t="s">
        <v>315</v>
      </c>
      <c r="G186" s="203"/>
      <c r="H186" s="206">
        <v>4.56</v>
      </c>
      <c r="I186" s="207"/>
      <c r="J186" s="203"/>
      <c r="K186" s="203"/>
      <c r="L186" s="208"/>
      <c r="M186" s="209"/>
      <c r="N186" s="210"/>
      <c r="O186" s="210"/>
      <c r="P186" s="210"/>
      <c r="Q186" s="210"/>
      <c r="R186" s="210"/>
      <c r="S186" s="210"/>
      <c r="T186" s="211"/>
      <c r="AT186" s="212" t="s">
        <v>158</v>
      </c>
      <c r="AU186" s="212" t="s">
        <v>82</v>
      </c>
      <c r="AV186" s="14" t="s">
        <v>82</v>
      </c>
      <c r="AW186" s="14" t="s">
        <v>33</v>
      </c>
      <c r="AX186" s="14" t="s">
        <v>73</v>
      </c>
      <c r="AY186" s="212" t="s">
        <v>142</v>
      </c>
    </row>
    <row r="187" spans="2:51" s="15" customFormat="1" ht="11.25">
      <c r="B187" s="213"/>
      <c r="C187" s="214"/>
      <c r="D187" s="187" t="s">
        <v>158</v>
      </c>
      <c r="E187" s="215" t="s">
        <v>19</v>
      </c>
      <c r="F187" s="216" t="s">
        <v>161</v>
      </c>
      <c r="G187" s="214"/>
      <c r="H187" s="217">
        <v>4.56</v>
      </c>
      <c r="I187" s="218"/>
      <c r="J187" s="214"/>
      <c r="K187" s="214"/>
      <c r="L187" s="219"/>
      <c r="M187" s="220"/>
      <c r="N187" s="221"/>
      <c r="O187" s="221"/>
      <c r="P187" s="221"/>
      <c r="Q187" s="221"/>
      <c r="R187" s="221"/>
      <c r="S187" s="221"/>
      <c r="T187" s="222"/>
      <c r="AT187" s="223" t="s">
        <v>158</v>
      </c>
      <c r="AU187" s="223" t="s">
        <v>82</v>
      </c>
      <c r="AV187" s="15" t="s">
        <v>149</v>
      </c>
      <c r="AW187" s="15" t="s">
        <v>33</v>
      </c>
      <c r="AX187" s="15" t="s">
        <v>34</v>
      </c>
      <c r="AY187" s="223" t="s">
        <v>142</v>
      </c>
    </row>
    <row r="188" spans="1:65" s="2" customFormat="1" ht="49.15" customHeight="1">
      <c r="A188" s="35"/>
      <c r="B188" s="36"/>
      <c r="C188" s="174" t="s">
        <v>320</v>
      </c>
      <c r="D188" s="174" t="s">
        <v>144</v>
      </c>
      <c r="E188" s="175" t="s">
        <v>321</v>
      </c>
      <c r="F188" s="176" t="s">
        <v>322</v>
      </c>
      <c r="G188" s="177" t="s">
        <v>237</v>
      </c>
      <c r="H188" s="178">
        <v>4.56</v>
      </c>
      <c r="I188" s="179"/>
      <c r="J188" s="180">
        <f>ROUND(I188*H188,2)</f>
        <v>0</v>
      </c>
      <c r="K188" s="176" t="s">
        <v>148</v>
      </c>
      <c r="L188" s="40"/>
      <c r="M188" s="181" t="s">
        <v>19</v>
      </c>
      <c r="N188" s="182" t="s">
        <v>44</v>
      </c>
      <c r="O188" s="65"/>
      <c r="P188" s="183">
        <f>O188*H188</f>
        <v>0</v>
      </c>
      <c r="Q188" s="183">
        <v>9E-05</v>
      </c>
      <c r="R188" s="183">
        <f>Q188*H188</f>
        <v>0.0004104</v>
      </c>
      <c r="S188" s="183">
        <v>0</v>
      </c>
      <c r="T188" s="184">
        <f>S188*H188</f>
        <v>0</v>
      </c>
      <c r="U188" s="35"/>
      <c r="V188" s="35"/>
      <c r="W188" s="35"/>
      <c r="X188" s="35"/>
      <c r="Y188" s="35"/>
      <c r="Z188" s="35"/>
      <c r="AA188" s="35"/>
      <c r="AB188" s="35"/>
      <c r="AC188" s="35"/>
      <c r="AD188" s="35"/>
      <c r="AE188" s="35"/>
      <c r="AR188" s="185" t="s">
        <v>149</v>
      </c>
      <c r="AT188" s="185" t="s">
        <v>144</v>
      </c>
      <c r="AU188" s="185" t="s">
        <v>82</v>
      </c>
      <c r="AY188" s="18" t="s">
        <v>142</v>
      </c>
      <c r="BE188" s="186">
        <f>IF(N188="základní",J188,0)</f>
        <v>0</v>
      </c>
      <c r="BF188" s="186">
        <f>IF(N188="snížená",J188,0)</f>
        <v>0</v>
      </c>
      <c r="BG188" s="186">
        <f>IF(N188="zákl. přenesená",J188,0)</f>
        <v>0</v>
      </c>
      <c r="BH188" s="186">
        <f>IF(N188="sníž. přenesená",J188,0)</f>
        <v>0</v>
      </c>
      <c r="BI188" s="186">
        <f>IF(N188="nulová",J188,0)</f>
        <v>0</v>
      </c>
      <c r="BJ188" s="18" t="s">
        <v>34</v>
      </c>
      <c r="BK188" s="186">
        <f>ROUND(I188*H188,2)</f>
        <v>0</v>
      </c>
      <c r="BL188" s="18" t="s">
        <v>149</v>
      </c>
      <c r="BM188" s="185" t="s">
        <v>323</v>
      </c>
    </row>
    <row r="189" spans="1:47" s="2" customFormat="1" ht="48.75">
      <c r="A189" s="35"/>
      <c r="B189" s="36"/>
      <c r="C189" s="37"/>
      <c r="D189" s="187" t="s">
        <v>151</v>
      </c>
      <c r="E189" s="37"/>
      <c r="F189" s="188" t="s">
        <v>324</v>
      </c>
      <c r="G189" s="37"/>
      <c r="H189" s="37"/>
      <c r="I189" s="189"/>
      <c r="J189" s="37"/>
      <c r="K189" s="37"/>
      <c r="L189" s="40"/>
      <c r="M189" s="190"/>
      <c r="N189" s="191"/>
      <c r="O189" s="65"/>
      <c r="P189" s="65"/>
      <c r="Q189" s="65"/>
      <c r="R189" s="65"/>
      <c r="S189" s="65"/>
      <c r="T189" s="66"/>
      <c r="U189" s="35"/>
      <c r="V189" s="35"/>
      <c r="W189" s="35"/>
      <c r="X189" s="35"/>
      <c r="Y189" s="35"/>
      <c r="Z189" s="35"/>
      <c r="AA189" s="35"/>
      <c r="AB189" s="35"/>
      <c r="AC189" s="35"/>
      <c r="AD189" s="35"/>
      <c r="AE189" s="35"/>
      <c r="AT189" s="18" t="s">
        <v>151</v>
      </c>
      <c r="AU189" s="18" t="s">
        <v>82</v>
      </c>
    </row>
    <row r="190" spans="2:51" s="13" customFormat="1" ht="11.25">
      <c r="B190" s="192"/>
      <c r="C190" s="193"/>
      <c r="D190" s="187" t="s">
        <v>158</v>
      </c>
      <c r="E190" s="194" t="s">
        <v>19</v>
      </c>
      <c r="F190" s="195" t="s">
        <v>314</v>
      </c>
      <c r="G190" s="193"/>
      <c r="H190" s="194" t="s">
        <v>19</v>
      </c>
      <c r="I190" s="196"/>
      <c r="J190" s="193"/>
      <c r="K190" s="193"/>
      <c r="L190" s="197"/>
      <c r="M190" s="198"/>
      <c r="N190" s="199"/>
      <c r="O190" s="199"/>
      <c r="P190" s="199"/>
      <c r="Q190" s="199"/>
      <c r="R190" s="199"/>
      <c r="S190" s="199"/>
      <c r="T190" s="200"/>
      <c r="AT190" s="201" t="s">
        <v>158</v>
      </c>
      <c r="AU190" s="201" t="s">
        <v>82</v>
      </c>
      <c r="AV190" s="13" t="s">
        <v>34</v>
      </c>
      <c r="AW190" s="13" t="s">
        <v>33</v>
      </c>
      <c r="AX190" s="13" t="s">
        <v>73</v>
      </c>
      <c r="AY190" s="201" t="s">
        <v>142</v>
      </c>
    </row>
    <row r="191" spans="2:51" s="14" customFormat="1" ht="11.25">
      <c r="B191" s="202"/>
      <c r="C191" s="203"/>
      <c r="D191" s="187" t="s">
        <v>158</v>
      </c>
      <c r="E191" s="204" t="s">
        <v>19</v>
      </c>
      <c r="F191" s="205" t="s">
        <v>315</v>
      </c>
      <c r="G191" s="203"/>
      <c r="H191" s="206">
        <v>4.56</v>
      </c>
      <c r="I191" s="207"/>
      <c r="J191" s="203"/>
      <c r="K191" s="203"/>
      <c r="L191" s="208"/>
      <c r="M191" s="209"/>
      <c r="N191" s="210"/>
      <c r="O191" s="210"/>
      <c r="P191" s="210"/>
      <c r="Q191" s="210"/>
      <c r="R191" s="210"/>
      <c r="S191" s="210"/>
      <c r="T191" s="211"/>
      <c r="AT191" s="212" t="s">
        <v>158</v>
      </c>
      <c r="AU191" s="212" t="s">
        <v>82</v>
      </c>
      <c r="AV191" s="14" t="s">
        <v>82</v>
      </c>
      <c r="AW191" s="14" t="s">
        <v>33</v>
      </c>
      <c r="AX191" s="14" t="s">
        <v>73</v>
      </c>
      <c r="AY191" s="212" t="s">
        <v>142</v>
      </c>
    </row>
    <row r="192" spans="2:51" s="15" customFormat="1" ht="11.25">
      <c r="B192" s="213"/>
      <c r="C192" s="214"/>
      <c r="D192" s="187" t="s">
        <v>158</v>
      </c>
      <c r="E192" s="215" t="s">
        <v>19</v>
      </c>
      <c r="F192" s="216" t="s">
        <v>161</v>
      </c>
      <c r="G192" s="214"/>
      <c r="H192" s="217">
        <v>4.56</v>
      </c>
      <c r="I192" s="218"/>
      <c r="J192" s="214"/>
      <c r="K192" s="214"/>
      <c r="L192" s="219"/>
      <c r="M192" s="220"/>
      <c r="N192" s="221"/>
      <c r="O192" s="221"/>
      <c r="P192" s="221"/>
      <c r="Q192" s="221"/>
      <c r="R192" s="221"/>
      <c r="S192" s="221"/>
      <c r="T192" s="222"/>
      <c r="AT192" s="223" t="s">
        <v>158</v>
      </c>
      <c r="AU192" s="223" t="s">
        <v>82</v>
      </c>
      <c r="AV192" s="15" t="s">
        <v>149</v>
      </c>
      <c r="AW192" s="15" t="s">
        <v>33</v>
      </c>
      <c r="AX192" s="15" t="s">
        <v>34</v>
      </c>
      <c r="AY192" s="223" t="s">
        <v>142</v>
      </c>
    </row>
    <row r="193" spans="1:65" s="2" customFormat="1" ht="24.2" customHeight="1">
      <c r="A193" s="35"/>
      <c r="B193" s="36"/>
      <c r="C193" s="174" t="s">
        <v>325</v>
      </c>
      <c r="D193" s="174" t="s">
        <v>144</v>
      </c>
      <c r="E193" s="175" t="s">
        <v>326</v>
      </c>
      <c r="F193" s="176" t="s">
        <v>327</v>
      </c>
      <c r="G193" s="177" t="s">
        <v>237</v>
      </c>
      <c r="H193" s="178">
        <v>4.56</v>
      </c>
      <c r="I193" s="179"/>
      <c r="J193" s="180">
        <f>ROUND(I193*H193,2)</f>
        <v>0</v>
      </c>
      <c r="K193" s="176" t="s">
        <v>148</v>
      </c>
      <c r="L193" s="40"/>
      <c r="M193" s="181" t="s">
        <v>19</v>
      </c>
      <c r="N193" s="182" t="s">
        <v>44</v>
      </c>
      <c r="O193" s="65"/>
      <c r="P193" s="183">
        <f>O193*H193</f>
        <v>0</v>
      </c>
      <c r="Q193" s="183">
        <v>0</v>
      </c>
      <c r="R193" s="183">
        <f>Q193*H193</f>
        <v>0</v>
      </c>
      <c r="S193" s="183">
        <v>0</v>
      </c>
      <c r="T193" s="184">
        <f>S193*H193</f>
        <v>0</v>
      </c>
      <c r="U193" s="35"/>
      <c r="V193" s="35"/>
      <c r="W193" s="35"/>
      <c r="X193" s="35"/>
      <c r="Y193" s="35"/>
      <c r="Z193" s="35"/>
      <c r="AA193" s="35"/>
      <c r="AB193" s="35"/>
      <c r="AC193" s="35"/>
      <c r="AD193" s="35"/>
      <c r="AE193" s="35"/>
      <c r="AR193" s="185" t="s">
        <v>149</v>
      </c>
      <c r="AT193" s="185" t="s">
        <v>144</v>
      </c>
      <c r="AU193" s="185" t="s">
        <v>82</v>
      </c>
      <c r="AY193" s="18" t="s">
        <v>142</v>
      </c>
      <c r="BE193" s="186">
        <f>IF(N193="základní",J193,0)</f>
        <v>0</v>
      </c>
      <c r="BF193" s="186">
        <f>IF(N193="snížená",J193,0)</f>
        <v>0</v>
      </c>
      <c r="BG193" s="186">
        <f>IF(N193="zákl. přenesená",J193,0)</f>
        <v>0</v>
      </c>
      <c r="BH193" s="186">
        <f>IF(N193="sníž. přenesená",J193,0)</f>
        <v>0</v>
      </c>
      <c r="BI193" s="186">
        <f>IF(N193="nulová",J193,0)</f>
        <v>0</v>
      </c>
      <c r="BJ193" s="18" t="s">
        <v>34</v>
      </c>
      <c r="BK193" s="186">
        <f>ROUND(I193*H193,2)</f>
        <v>0</v>
      </c>
      <c r="BL193" s="18" t="s">
        <v>149</v>
      </c>
      <c r="BM193" s="185" t="s">
        <v>328</v>
      </c>
    </row>
    <row r="194" spans="1:47" s="2" customFormat="1" ht="29.25">
      <c r="A194" s="35"/>
      <c r="B194" s="36"/>
      <c r="C194" s="37"/>
      <c r="D194" s="187" t="s">
        <v>151</v>
      </c>
      <c r="E194" s="37"/>
      <c r="F194" s="188" t="s">
        <v>329</v>
      </c>
      <c r="G194" s="37"/>
      <c r="H194" s="37"/>
      <c r="I194" s="189"/>
      <c r="J194" s="37"/>
      <c r="K194" s="37"/>
      <c r="L194" s="40"/>
      <c r="M194" s="190"/>
      <c r="N194" s="191"/>
      <c r="O194" s="65"/>
      <c r="P194" s="65"/>
      <c r="Q194" s="65"/>
      <c r="R194" s="65"/>
      <c r="S194" s="65"/>
      <c r="T194" s="66"/>
      <c r="U194" s="35"/>
      <c r="V194" s="35"/>
      <c r="W194" s="35"/>
      <c r="X194" s="35"/>
      <c r="Y194" s="35"/>
      <c r="Z194" s="35"/>
      <c r="AA194" s="35"/>
      <c r="AB194" s="35"/>
      <c r="AC194" s="35"/>
      <c r="AD194" s="35"/>
      <c r="AE194" s="35"/>
      <c r="AT194" s="18" t="s">
        <v>151</v>
      </c>
      <c r="AU194" s="18" t="s">
        <v>82</v>
      </c>
    </row>
    <row r="195" spans="1:65" s="2" customFormat="1" ht="24.2" customHeight="1">
      <c r="A195" s="35"/>
      <c r="B195" s="36"/>
      <c r="C195" s="174" t="s">
        <v>330</v>
      </c>
      <c r="D195" s="174" t="s">
        <v>144</v>
      </c>
      <c r="E195" s="175" t="s">
        <v>331</v>
      </c>
      <c r="F195" s="176" t="s">
        <v>332</v>
      </c>
      <c r="G195" s="177" t="s">
        <v>237</v>
      </c>
      <c r="H195" s="178">
        <v>4.5</v>
      </c>
      <c r="I195" s="179"/>
      <c r="J195" s="180">
        <f>ROUND(I195*H195,2)</f>
        <v>0</v>
      </c>
      <c r="K195" s="176" t="s">
        <v>148</v>
      </c>
      <c r="L195" s="40"/>
      <c r="M195" s="181" t="s">
        <v>19</v>
      </c>
      <c r="N195" s="182" t="s">
        <v>44</v>
      </c>
      <c r="O195" s="65"/>
      <c r="P195" s="183">
        <f>O195*H195</f>
        <v>0</v>
      </c>
      <c r="Q195" s="183">
        <v>0.29221</v>
      </c>
      <c r="R195" s="183">
        <f>Q195*H195</f>
        <v>1.314945</v>
      </c>
      <c r="S195" s="183">
        <v>0</v>
      </c>
      <c r="T195" s="184">
        <f>S195*H195</f>
        <v>0</v>
      </c>
      <c r="U195" s="35"/>
      <c r="V195" s="35"/>
      <c r="W195" s="35"/>
      <c r="X195" s="35"/>
      <c r="Y195" s="35"/>
      <c r="Z195" s="35"/>
      <c r="AA195" s="35"/>
      <c r="AB195" s="35"/>
      <c r="AC195" s="35"/>
      <c r="AD195" s="35"/>
      <c r="AE195" s="35"/>
      <c r="AR195" s="185" t="s">
        <v>149</v>
      </c>
      <c r="AT195" s="185" t="s">
        <v>144</v>
      </c>
      <c r="AU195" s="185" t="s">
        <v>82</v>
      </c>
      <c r="AY195" s="18" t="s">
        <v>142</v>
      </c>
      <c r="BE195" s="186">
        <f>IF(N195="základní",J195,0)</f>
        <v>0</v>
      </c>
      <c r="BF195" s="186">
        <f>IF(N195="snížená",J195,0)</f>
        <v>0</v>
      </c>
      <c r="BG195" s="186">
        <f>IF(N195="zákl. přenesená",J195,0)</f>
        <v>0</v>
      </c>
      <c r="BH195" s="186">
        <f>IF(N195="sníž. přenesená",J195,0)</f>
        <v>0</v>
      </c>
      <c r="BI195" s="186">
        <f>IF(N195="nulová",J195,0)</f>
        <v>0</v>
      </c>
      <c r="BJ195" s="18" t="s">
        <v>34</v>
      </c>
      <c r="BK195" s="186">
        <f>ROUND(I195*H195,2)</f>
        <v>0</v>
      </c>
      <c r="BL195" s="18" t="s">
        <v>149</v>
      </c>
      <c r="BM195" s="185" t="s">
        <v>333</v>
      </c>
    </row>
    <row r="196" spans="1:47" s="2" customFormat="1" ht="58.5">
      <c r="A196" s="35"/>
      <c r="B196" s="36"/>
      <c r="C196" s="37"/>
      <c r="D196" s="187" t="s">
        <v>151</v>
      </c>
      <c r="E196" s="37"/>
      <c r="F196" s="188" t="s">
        <v>334</v>
      </c>
      <c r="G196" s="37"/>
      <c r="H196" s="37"/>
      <c r="I196" s="189"/>
      <c r="J196" s="37"/>
      <c r="K196" s="37"/>
      <c r="L196" s="40"/>
      <c r="M196" s="190"/>
      <c r="N196" s="191"/>
      <c r="O196" s="65"/>
      <c r="P196" s="65"/>
      <c r="Q196" s="65"/>
      <c r="R196" s="65"/>
      <c r="S196" s="65"/>
      <c r="T196" s="66"/>
      <c r="U196" s="35"/>
      <c r="V196" s="35"/>
      <c r="W196" s="35"/>
      <c r="X196" s="35"/>
      <c r="Y196" s="35"/>
      <c r="Z196" s="35"/>
      <c r="AA196" s="35"/>
      <c r="AB196" s="35"/>
      <c r="AC196" s="35"/>
      <c r="AD196" s="35"/>
      <c r="AE196" s="35"/>
      <c r="AT196" s="18" t="s">
        <v>151</v>
      </c>
      <c r="AU196" s="18" t="s">
        <v>82</v>
      </c>
    </row>
    <row r="197" spans="1:65" s="2" customFormat="1" ht="24.2" customHeight="1">
      <c r="A197" s="35"/>
      <c r="B197" s="36"/>
      <c r="C197" s="224" t="s">
        <v>335</v>
      </c>
      <c r="D197" s="224" t="s">
        <v>223</v>
      </c>
      <c r="E197" s="225" t="s">
        <v>336</v>
      </c>
      <c r="F197" s="226" t="s">
        <v>337</v>
      </c>
      <c r="G197" s="227" t="s">
        <v>237</v>
      </c>
      <c r="H197" s="228">
        <v>4.5</v>
      </c>
      <c r="I197" s="229"/>
      <c r="J197" s="230">
        <f>ROUND(I197*H197,2)</f>
        <v>0</v>
      </c>
      <c r="K197" s="226" t="s">
        <v>19</v>
      </c>
      <c r="L197" s="231"/>
      <c r="M197" s="232" t="s">
        <v>19</v>
      </c>
      <c r="N197" s="233" t="s">
        <v>44</v>
      </c>
      <c r="O197" s="65"/>
      <c r="P197" s="183">
        <f>O197*H197</f>
        <v>0</v>
      </c>
      <c r="Q197" s="183">
        <v>0.0156</v>
      </c>
      <c r="R197" s="183">
        <f>Q197*H197</f>
        <v>0.0702</v>
      </c>
      <c r="S197" s="183">
        <v>0</v>
      </c>
      <c r="T197" s="184">
        <f>S197*H197</f>
        <v>0</v>
      </c>
      <c r="U197" s="35"/>
      <c r="V197" s="35"/>
      <c r="W197" s="35"/>
      <c r="X197" s="35"/>
      <c r="Y197" s="35"/>
      <c r="Z197" s="35"/>
      <c r="AA197" s="35"/>
      <c r="AB197" s="35"/>
      <c r="AC197" s="35"/>
      <c r="AD197" s="35"/>
      <c r="AE197" s="35"/>
      <c r="AR197" s="185" t="s">
        <v>192</v>
      </c>
      <c r="AT197" s="185" t="s">
        <v>223</v>
      </c>
      <c r="AU197" s="185" t="s">
        <v>82</v>
      </c>
      <c r="AY197" s="18" t="s">
        <v>142</v>
      </c>
      <c r="BE197" s="186">
        <f>IF(N197="základní",J197,0)</f>
        <v>0</v>
      </c>
      <c r="BF197" s="186">
        <f>IF(N197="snížená",J197,0)</f>
        <v>0</v>
      </c>
      <c r="BG197" s="186">
        <f>IF(N197="zákl. přenesená",J197,0)</f>
        <v>0</v>
      </c>
      <c r="BH197" s="186">
        <f>IF(N197="sníž. přenesená",J197,0)</f>
        <v>0</v>
      </c>
      <c r="BI197" s="186">
        <f>IF(N197="nulová",J197,0)</f>
        <v>0</v>
      </c>
      <c r="BJ197" s="18" t="s">
        <v>34</v>
      </c>
      <c r="BK197" s="186">
        <f>ROUND(I197*H197,2)</f>
        <v>0</v>
      </c>
      <c r="BL197" s="18" t="s">
        <v>149</v>
      </c>
      <c r="BM197" s="185" t="s">
        <v>338</v>
      </c>
    </row>
    <row r="198" spans="1:65" s="2" customFormat="1" ht="24.2" customHeight="1">
      <c r="A198" s="35"/>
      <c r="B198" s="36"/>
      <c r="C198" s="224" t="s">
        <v>339</v>
      </c>
      <c r="D198" s="224" t="s">
        <v>223</v>
      </c>
      <c r="E198" s="225" t="s">
        <v>340</v>
      </c>
      <c r="F198" s="226" t="s">
        <v>341</v>
      </c>
      <c r="G198" s="227" t="s">
        <v>342</v>
      </c>
      <c r="H198" s="228">
        <v>2</v>
      </c>
      <c r="I198" s="229"/>
      <c r="J198" s="230">
        <f>ROUND(I198*H198,2)</f>
        <v>0</v>
      </c>
      <c r="K198" s="226" t="s">
        <v>148</v>
      </c>
      <c r="L198" s="231"/>
      <c r="M198" s="232" t="s">
        <v>19</v>
      </c>
      <c r="N198" s="233" t="s">
        <v>44</v>
      </c>
      <c r="O198" s="65"/>
      <c r="P198" s="183">
        <f>O198*H198</f>
        <v>0</v>
      </c>
      <c r="Q198" s="183">
        <v>0.00135</v>
      </c>
      <c r="R198" s="183">
        <f>Q198*H198</f>
        <v>0.0027</v>
      </c>
      <c r="S198" s="183">
        <v>0</v>
      </c>
      <c r="T198" s="184">
        <f>S198*H198</f>
        <v>0</v>
      </c>
      <c r="U198" s="35"/>
      <c r="V198" s="35"/>
      <c r="W198" s="35"/>
      <c r="X198" s="35"/>
      <c r="Y198" s="35"/>
      <c r="Z198" s="35"/>
      <c r="AA198" s="35"/>
      <c r="AB198" s="35"/>
      <c r="AC198" s="35"/>
      <c r="AD198" s="35"/>
      <c r="AE198" s="35"/>
      <c r="AR198" s="185" t="s">
        <v>192</v>
      </c>
      <c r="AT198" s="185" t="s">
        <v>223</v>
      </c>
      <c r="AU198" s="185" t="s">
        <v>82</v>
      </c>
      <c r="AY198" s="18" t="s">
        <v>142</v>
      </c>
      <c r="BE198" s="186">
        <f>IF(N198="základní",J198,0)</f>
        <v>0</v>
      </c>
      <c r="BF198" s="186">
        <f>IF(N198="snížená",J198,0)</f>
        <v>0</v>
      </c>
      <c r="BG198" s="186">
        <f>IF(N198="zákl. přenesená",J198,0)</f>
        <v>0</v>
      </c>
      <c r="BH198" s="186">
        <f>IF(N198="sníž. přenesená",J198,0)</f>
        <v>0</v>
      </c>
      <c r="BI198" s="186">
        <f>IF(N198="nulová",J198,0)</f>
        <v>0</v>
      </c>
      <c r="BJ198" s="18" t="s">
        <v>34</v>
      </c>
      <c r="BK198" s="186">
        <f>ROUND(I198*H198,2)</f>
        <v>0</v>
      </c>
      <c r="BL198" s="18" t="s">
        <v>149</v>
      </c>
      <c r="BM198" s="185" t="s">
        <v>343</v>
      </c>
    </row>
    <row r="199" spans="1:65" s="2" customFormat="1" ht="24.2" customHeight="1">
      <c r="A199" s="35"/>
      <c r="B199" s="36"/>
      <c r="C199" s="224" t="s">
        <v>344</v>
      </c>
      <c r="D199" s="224" t="s">
        <v>223</v>
      </c>
      <c r="E199" s="225" t="s">
        <v>345</v>
      </c>
      <c r="F199" s="226" t="s">
        <v>346</v>
      </c>
      <c r="G199" s="227" t="s">
        <v>237</v>
      </c>
      <c r="H199" s="228">
        <v>4.5</v>
      </c>
      <c r="I199" s="229"/>
      <c r="J199" s="230">
        <f>ROUND(I199*H199,2)</f>
        <v>0</v>
      </c>
      <c r="K199" s="226" t="s">
        <v>148</v>
      </c>
      <c r="L199" s="231"/>
      <c r="M199" s="232" t="s">
        <v>19</v>
      </c>
      <c r="N199" s="233" t="s">
        <v>44</v>
      </c>
      <c r="O199" s="65"/>
      <c r="P199" s="183">
        <f>O199*H199</f>
        <v>0</v>
      </c>
      <c r="Q199" s="183">
        <v>0.0058</v>
      </c>
      <c r="R199" s="183">
        <f>Q199*H199</f>
        <v>0.026099999999999998</v>
      </c>
      <c r="S199" s="183">
        <v>0</v>
      </c>
      <c r="T199" s="184">
        <f>S199*H199</f>
        <v>0</v>
      </c>
      <c r="U199" s="35"/>
      <c r="V199" s="35"/>
      <c r="W199" s="35"/>
      <c r="X199" s="35"/>
      <c r="Y199" s="35"/>
      <c r="Z199" s="35"/>
      <c r="AA199" s="35"/>
      <c r="AB199" s="35"/>
      <c r="AC199" s="35"/>
      <c r="AD199" s="35"/>
      <c r="AE199" s="35"/>
      <c r="AR199" s="185" t="s">
        <v>192</v>
      </c>
      <c r="AT199" s="185" t="s">
        <v>223</v>
      </c>
      <c r="AU199" s="185" t="s">
        <v>82</v>
      </c>
      <c r="AY199" s="18" t="s">
        <v>142</v>
      </c>
      <c r="BE199" s="186">
        <f>IF(N199="základní",J199,0)</f>
        <v>0</v>
      </c>
      <c r="BF199" s="186">
        <f>IF(N199="snížená",J199,0)</f>
        <v>0</v>
      </c>
      <c r="BG199" s="186">
        <f>IF(N199="zákl. přenesená",J199,0)</f>
        <v>0</v>
      </c>
      <c r="BH199" s="186">
        <f>IF(N199="sníž. přenesená",J199,0)</f>
        <v>0</v>
      </c>
      <c r="BI199" s="186">
        <f>IF(N199="nulová",J199,0)</f>
        <v>0</v>
      </c>
      <c r="BJ199" s="18" t="s">
        <v>34</v>
      </c>
      <c r="BK199" s="186">
        <f>ROUND(I199*H199,2)</f>
        <v>0</v>
      </c>
      <c r="BL199" s="18" t="s">
        <v>149</v>
      </c>
      <c r="BM199" s="185" t="s">
        <v>347</v>
      </c>
    </row>
    <row r="200" spans="1:65" s="2" customFormat="1" ht="14.45" customHeight="1">
      <c r="A200" s="35"/>
      <c r="B200" s="36"/>
      <c r="C200" s="174" t="s">
        <v>348</v>
      </c>
      <c r="D200" s="174" t="s">
        <v>144</v>
      </c>
      <c r="E200" s="175" t="s">
        <v>349</v>
      </c>
      <c r="F200" s="176" t="s">
        <v>350</v>
      </c>
      <c r="G200" s="177" t="s">
        <v>342</v>
      </c>
      <c r="H200" s="178">
        <v>1</v>
      </c>
      <c r="I200" s="179"/>
      <c r="J200" s="180">
        <f>ROUND(I200*H200,2)</f>
        <v>0</v>
      </c>
      <c r="K200" s="176" t="s">
        <v>19</v>
      </c>
      <c r="L200" s="40"/>
      <c r="M200" s="181" t="s">
        <v>19</v>
      </c>
      <c r="N200" s="182" t="s">
        <v>44</v>
      </c>
      <c r="O200" s="65"/>
      <c r="P200" s="183">
        <f>O200*H200</f>
        <v>0</v>
      </c>
      <c r="Q200" s="183">
        <v>0</v>
      </c>
      <c r="R200" s="183">
        <f>Q200*H200</f>
        <v>0</v>
      </c>
      <c r="S200" s="183">
        <v>0</v>
      </c>
      <c r="T200" s="184">
        <f>S200*H200</f>
        <v>0</v>
      </c>
      <c r="U200" s="35"/>
      <c r="V200" s="35"/>
      <c r="W200" s="35"/>
      <c r="X200" s="35"/>
      <c r="Y200" s="35"/>
      <c r="Z200" s="35"/>
      <c r="AA200" s="35"/>
      <c r="AB200" s="35"/>
      <c r="AC200" s="35"/>
      <c r="AD200" s="35"/>
      <c r="AE200" s="35"/>
      <c r="AR200" s="185" t="s">
        <v>149</v>
      </c>
      <c r="AT200" s="185" t="s">
        <v>144</v>
      </c>
      <c r="AU200" s="185" t="s">
        <v>82</v>
      </c>
      <c r="AY200" s="18" t="s">
        <v>142</v>
      </c>
      <c r="BE200" s="186">
        <f>IF(N200="základní",J200,0)</f>
        <v>0</v>
      </c>
      <c r="BF200" s="186">
        <f>IF(N200="snížená",J200,0)</f>
        <v>0</v>
      </c>
      <c r="BG200" s="186">
        <f>IF(N200="zákl. přenesená",J200,0)</f>
        <v>0</v>
      </c>
      <c r="BH200" s="186">
        <f>IF(N200="sníž. přenesená",J200,0)</f>
        <v>0</v>
      </c>
      <c r="BI200" s="186">
        <f>IF(N200="nulová",J200,0)</f>
        <v>0</v>
      </c>
      <c r="BJ200" s="18" t="s">
        <v>34</v>
      </c>
      <c r="BK200" s="186">
        <f>ROUND(I200*H200,2)</f>
        <v>0</v>
      </c>
      <c r="BL200" s="18" t="s">
        <v>149</v>
      </c>
      <c r="BM200" s="185" t="s">
        <v>351</v>
      </c>
    </row>
    <row r="201" spans="2:63" s="12" customFormat="1" ht="22.9" customHeight="1">
      <c r="B201" s="158"/>
      <c r="C201" s="159"/>
      <c r="D201" s="160" t="s">
        <v>72</v>
      </c>
      <c r="E201" s="172" t="s">
        <v>352</v>
      </c>
      <c r="F201" s="172" t="s">
        <v>353</v>
      </c>
      <c r="G201" s="159"/>
      <c r="H201" s="159"/>
      <c r="I201" s="162"/>
      <c r="J201" s="173">
        <f>BK201</f>
        <v>0</v>
      </c>
      <c r="K201" s="159"/>
      <c r="L201" s="164"/>
      <c r="M201" s="165"/>
      <c r="N201" s="166"/>
      <c r="O201" s="166"/>
      <c r="P201" s="167">
        <f>SUM(P202:P210)</f>
        <v>0</v>
      </c>
      <c r="Q201" s="166"/>
      <c r="R201" s="167">
        <f>SUM(R202:R210)</f>
        <v>0</v>
      </c>
      <c r="S201" s="166"/>
      <c r="T201" s="168">
        <f>SUM(T202:T210)</f>
        <v>0</v>
      </c>
      <c r="AR201" s="169" t="s">
        <v>34</v>
      </c>
      <c r="AT201" s="170" t="s">
        <v>72</v>
      </c>
      <c r="AU201" s="170" t="s">
        <v>34</v>
      </c>
      <c r="AY201" s="169" t="s">
        <v>142</v>
      </c>
      <c r="BK201" s="171">
        <f>SUM(BK202:BK210)</f>
        <v>0</v>
      </c>
    </row>
    <row r="202" spans="1:65" s="2" customFormat="1" ht="24.2" customHeight="1">
      <c r="A202" s="35"/>
      <c r="B202" s="36"/>
      <c r="C202" s="174" t="s">
        <v>354</v>
      </c>
      <c r="D202" s="174" t="s">
        <v>144</v>
      </c>
      <c r="E202" s="175" t="s">
        <v>355</v>
      </c>
      <c r="F202" s="176" t="s">
        <v>356</v>
      </c>
      <c r="G202" s="177" t="s">
        <v>188</v>
      </c>
      <c r="H202" s="178">
        <v>138.719</v>
      </c>
      <c r="I202" s="179"/>
      <c r="J202" s="180">
        <f>ROUND(I202*H202,2)</f>
        <v>0</v>
      </c>
      <c r="K202" s="176" t="s">
        <v>148</v>
      </c>
      <c r="L202" s="40"/>
      <c r="M202" s="181" t="s">
        <v>19</v>
      </c>
      <c r="N202" s="182" t="s">
        <v>44</v>
      </c>
      <c r="O202" s="65"/>
      <c r="P202" s="183">
        <f>O202*H202</f>
        <v>0</v>
      </c>
      <c r="Q202" s="183">
        <v>0</v>
      </c>
      <c r="R202" s="183">
        <f>Q202*H202</f>
        <v>0</v>
      </c>
      <c r="S202" s="183">
        <v>0</v>
      </c>
      <c r="T202" s="184">
        <f>S202*H202</f>
        <v>0</v>
      </c>
      <c r="U202" s="35"/>
      <c r="V202" s="35"/>
      <c r="W202" s="35"/>
      <c r="X202" s="35"/>
      <c r="Y202" s="35"/>
      <c r="Z202" s="35"/>
      <c r="AA202" s="35"/>
      <c r="AB202" s="35"/>
      <c r="AC202" s="35"/>
      <c r="AD202" s="35"/>
      <c r="AE202" s="35"/>
      <c r="AR202" s="185" t="s">
        <v>149</v>
      </c>
      <c r="AT202" s="185" t="s">
        <v>144</v>
      </c>
      <c r="AU202" s="185" t="s">
        <v>82</v>
      </c>
      <c r="AY202" s="18" t="s">
        <v>142</v>
      </c>
      <c r="BE202" s="186">
        <f>IF(N202="základní",J202,0)</f>
        <v>0</v>
      </c>
      <c r="BF202" s="186">
        <f>IF(N202="snížená",J202,0)</f>
        <v>0</v>
      </c>
      <c r="BG202" s="186">
        <f>IF(N202="zákl. přenesená",J202,0)</f>
        <v>0</v>
      </c>
      <c r="BH202" s="186">
        <f>IF(N202="sníž. přenesená",J202,0)</f>
        <v>0</v>
      </c>
      <c r="BI202" s="186">
        <f>IF(N202="nulová",J202,0)</f>
        <v>0</v>
      </c>
      <c r="BJ202" s="18" t="s">
        <v>34</v>
      </c>
      <c r="BK202" s="186">
        <f>ROUND(I202*H202,2)</f>
        <v>0</v>
      </c>
      <c r="BL202" s="18" t="s">
        <v>149</v>
      </c>
      <c r="BM202" s="185" t="s">
        <v>357</v>
      </c>
    </row>
    <row r="203" spans="1:47" s="2" customFormat="1" ht="39">
      <c r="A203" s="35"/>
      <c r="B203" s="36"/>
      <c r="C203" s="37"/>
      <c r="D203" s="187" t="s">
        <v>151</v>
      </c>
      <c r="E203" s="37"/>
      <c r="F203" s="188" t="s">
        <v>358</v>
      </c>
      <c r="G203" s="37"/>
      <c r="H203" s="37"/>
      <c r="I203" s="189"/>
      <c r="J203" s="37"/>
      <c r="K203" s="37"/>
      <c r="L203" s="40"/>
      <c r="M203" s="190"/>
      <c r="N203" s="191"/>
      <c r="O203" s="65"/>
      <c r="P203" s="65"/>
      <c r="Q203" s="65"/>
      <c r="R203" s="65"/>
      <c r="S203" s="65"/>
      <c r="T203" s="66"/>
      <c r="U203" s="35"/>
      <c r="V203" s="35"/>
      <c r="W203" s="35"/>
      <c r="X203" s="35"/>
      <c r="Y203" s="35"/>
      <c r="Z203" s="35"/>
      <c r="AA203" s="35"/>
      <c r="AB203" s="35"/>
      <c r="AC203" s="35"/>
      <c r="AD203" s="35"/>
      <c r="AE203" s="35"/>
      <c r="AT203" s="18" t="s">
        <v>151</v>
      </c>
      <c r="AU203" s="18" t="s">
        <v>82</v>
      </c>
    </row>
    <row r="204" spans="1:65" s="2" customFormat="1" ht="24.2" customHeight="1">
      <c r="A204" s="35"/>
      <c r="B204" s="36"/>
      <c r="C204" s="174" t="s">
        <v>359</v>
      </c>
      <c r="D204" s="174" t="s">
        <v>144</v>
      </c>
      <c r="E204" s="175" t="s">
        <v>360</v>
      </c>
      <c r="F204" s="176" t="s">
        <v>361</v>
      </c>
      <c r="G204" s="177" t="s">
        <v>188</v>
      </c>
      <c r="H204" s="178">
        <v>138.719</v>
      </c>
      <c r="I204" s="179"/>
      <c r="J204" s="180">
        <f>ROUND(I204*H204,2)</f>
        <v>0</v>
      </c>
      <c r="K204" s="176" t="s">
        <v>148</v>
      </c>
      <c r="L204" s="40"/>
      <c r="M204" s="181" t="s">
        <v>19</v>
      </c>
      <c r="N204" s="182" t="s">
        <v>44</v>
      </c>
      <c r="O204" s="65"/>
      <c r="P204" s="183">
        <f>O204*H204</f>
        <v>0</v>
      </c>
      <c r="Q204" s="183">
        <v>0</v>
      </c>
      <c r="R204" s="183">
        <f>Q204*H204</f>
        <v>0</v>
      </c>
      <c r="S204" s="183">
        <v>0</v>
      </c>
      <c r="T204" s="184">
        <f>S204*H204</f>
        <v>0</v>
      </c>
      <c r="U204" s="35"/>
      <c r="V204" s="35"/>
      <c r="W204" s="35"/>
      <c r="X204" s="35"/>
      <c r="Y204" s="35"/>
      <c r="Z204" s="35"/>
      <c r="AA204" s="35"/>
      <c r="AB204" s="35"/>
      <c r="AC204" s="35"/>
      <c r="AD204" s="35"/>
      <c r="AE204" s="35"/>
      <c r="AR204" s="185" t="s">
        <v>149</v>
      </c>
      <c r="AT204" s="185" t="s">
        <v>144</v>
      </c>
      <c r="AU204" s="185" t="s">
        <v>82</v>
      </c>
      <c r="AY204" s="18" t="s">
        <v>142</v>
      </c>
      <c r="BE204" s="186">
        <f>IF(N204="základní",J204,0)</f>
        <v>0</v>
      </c>
      <c r="BF204" s="186">
        <f>IF(N204="snížená",J204,0)</f>
        <v>0</v>
      </c>
      <c r="BG204" s="186">
        <f>IF(N204="zákl. přenesená",J204,0)</f>
        <v>0</v>
      </c>
      <c r="BH204" s="186">
        <f>IF(N204="sníž. přenesená",J204,0)</f>
        <v>0</v>
      </c>
      <c r="BI204" s="186">
        <f>IF(N204="nulová",J204,0)</f>
        <v>0</v>
      </c>
      <c r="BJ204" s="18" t="s">
        <v>34</v>
      </c>
      <c r="BK204" s="186">
        <f>ROUND(I204*H204,2)</f>
        <v>0</v>
      </c>
      <c r="BL204" s="18" t="s">
        <v>149</v>
      </c>
      <c r="BM204" s="185" t="s">
        <v>362</v>
      </c>
    </row>
    <row r="205" spans="1:47" s="2" customFormat="1" ht="87.75">
      <c r="A205" s="35"/>
      <c r="B205" s="36"/>
      <c r="C205" s="37"/>
      <c r="D205" s="187" t="s">
        <v>151</v>
      </c>
      <c r="E205" s="37"/>
      <c r="F205" s="188" t="s">
        <v>363</v>
      </c>
      <c r="G205" s="37"/>
      <c r="H205" s="37"/>
      <c r="I205" s="189"/>
      <c r="J205" s="37"/>
      <c r="K205" s="37"/>
      <c r="L205" s="40"/>
      <c r="M205" s="190"/>
      <c r="N205" s="191"/>
      <c r="O205" s="65"/>
      <c r="P205" s="65"/>
      <c r="Q205" s="65"/>
      <c r="R205" s="65"/>
      <c r="S205" s="65"/>
      <c r="T205" s="66"/>
      <c r="U205" s="35"/>
      <c r="V205" s="35"/>
      <c r="W205" s="35"/>
      <c r="X205" s="35"/>
      <c r="Y205" s="35"/>
      <c r="Z205" s="35"/>
      <c r="AA205" s="35"/>
      <c r="AB205" s="35"/>
      <c r="AC205" s="35"/>
      <c r="AD205" s="35"/>
      <c r="AE205" s="35"/>
      <c r="AT205" s="18" t="s">
        <v>151</v>
      </c>
      <c r="AU205" s="18" t="s">
        <v>82</v>
      </c>
    </row>
    <row r="206" spans="1:65" s="2" customFormat="1" ht="37.9" customHeight="1">
      <c r="A206" s="35"/>
      <c r="B206" s="36"/>
      <c r="C206" s="174" t="s">
        <v>364</v>
      </c>
      <c r="D206" s="174" t="s">
        <v>144</v>
      </c>
      <c r="E206" s="175" t="s">
        <v>365</v>
      </c>
      <c r="F206" s="176" t="s">
        <v>366</v>
      </c>
      <c r="G206" s="177" t="s">
        <v>188</v>
      </c>
      <c r="H206" s="178">
        <v>2080.785</v>
      </c>
      <c r="I206" s="179"/>
      <c r="J206" s="180">
        <f>ROUND(I206*H206,2)</f>
        <v>0</v>
      </c>
      <c r="K206" s="176" t="s">
        <v>148</v>
      </c>
      <c r="L206" s="40"/>
      <c r="M206" s="181" t="s">
        <v>19</v>
      </c>
      <c r="N206" s="182" t="s">
        <v>44</v>
      </c>
      <c r="O206" s="65"/>
      <c r="P206" s="183">
        <f>O206*H206</f>
        <v>0</v>
      </c>
      <c r="Q206" s="183">
        <v>0</v>
      </c>
      <c r="R206" s="183">
        <f>Q206*H206</f>
        <v>0</v>
      </c>
      <c r="S206" s="183">
        <v>0</v>
      </c>
      <c r="T206" s="184">
        <f>S206*H206</f>
        <v>0</v>
      </c>
      <c r="U206" s="35"/>
      <c r="V206" s="35"/>
      <c r="W206" s="35"/>
      <c r="X206" s="35"/>
      <c r="Y206" s="35"/>
      <c r="Z206" s="35"/>
      <c r="AA206" s="35"/>
      <c r="AB206" s="35"/>
      <c r="AC206" s="35"/>
      <c r="AD206" s="35"/>
      <c r="AE206" s="35"/>
      <c r="AR206" s="185" t="s">
        <v>149</v>
      </c>
      <c r="AT206" s="185" t="s">
        <v>144</v>
      </c>
      <c r="AU206" s="185" t="s">
        <v>82</v>
      </c>
      <c r="AY206" s="18" t="s">
        <v>142</v>
      </c>
      <c r="BE206" s="186">
        <f>IF(N206="základní",J206,0)</f>
        <v>0</v>
      </c>
      <c r="BF206" s="186">
        <f>IF(N206="snížená",J206,0)</f>
        <v>0</v>
      </c>
      <c r="BG206" s="186">
        <f>IF(N206="zákl. přenesená",J206,0)</f>
        <v>0</v>
      </c>
      <c r="BH206" s="186">
        <f>IF(N206="sníž. přenesená",J206,0)</f>
        <v>0</v>
      </c>
      <c r="BI206" s="186">
        <f>IF(N206="nulová",J206,0)</f>
        <v>0</v>
      </c>
      <c r="BJ206" s="18" t="s">
        <v>34</v>
      </c>
      <c r="BK206" s="186">
        <f>ROUND(I206*H206,2)</f>
        <v>0</v>
      </c>
      <c r="BL206" s="18" t="s">
        <v>149</v>
      </c>
      <c r="BM206" s="185" t="s">
        <v>367</v>
      </c>
    </row>
    <row r="207" spans="1:47" s="2" customFormat="1" ht="87.75">
      <c r="A207" s="35"/>
      <c r="B207" s="36"/>
      <c r="C207" s="37"/>
      <c r="D207" s="187" t="s">
        <v>151</v>
      </c>
      <c r="E207" s="37"/>
      <c r="F207" s="188" t="s">
        <v>363</v>
      </c>
      <c r="G207" s="37"/>
      <c r="H207" s="37"/>
      <c r="I207" s="189"/>
      <c r="J207" s="37"/>
      <c r="K207" s="37"/>
      <c r="L207" s="40"/>
      <c r="M207" s="190"/>
      <c r="N207" s="191"/>
      <c r="O207" s="65"/>
      <c r="P207" s="65"/>
      <c r="Q207" s="65"/>
      <c r="R207" s="65"/>
      <c r="S207" s="65"/>
      <c r="T207" s="66"/>
      <c r="U207" s="35"/>
      <c r="V207" s="35"/>
      <c r="W207" s="35"/>
      <c r="X207" s="35"/>
      <c r="Y207" s="35"/>
      <c r="Z207" s="35"/>
      <c r="AA207" s="35"/>
      <c r="AB207" s="35"/>
      <c r="AC207" s="35"/>
      <c r="AD207" s="35"/>
      <c r="AE207" s="35"/>
      <c r="AT207" s="18" t="s">
        <v>151</v>
      </c>
      <c r="AU207" s="18" t="s">
        <v>82</v>
      </c>
    </row>
    <row r="208" spans="2:51" s="14" customFormat="1" ht="11.25">
      <c r="B208" s="202"/>
      <c r="C208" s="203"/>
      <c r="D208" s="187" t="s">
        <v>158</v>
      </c>
      <c r="E208" s="203"/>
      <c r="F208" s="205" t="s">
        <v>368</v>
      </c>
      <c r="G208" s="203"/>
      <c r="H208" s="206">
        <v>2080.785</v>
      </c>
      <c r="I208" s="207"/>
      <c r="J208" s="203"/>
      <c r="K208" s="203"/>
      <c r="L208" s="208"/>
      <c r="M208" s="209"/>
      <c r="N208" s="210"/>
      <c r="O208" s="210"/>
      <c r="P208" s="210"/>
      <c r="Q208" s="210"/>
      <c r="R208" s="210"/>
      <c r="S208" s="210"/>
      <c r="T208" s="211"/>
      <c r="AT208" s="212" t="s">
        <v>158</v>
      </c>
      <c r="AU208" s="212" t="s">
        <v>82</v>
      </c>
      <c r="AV208" s="14" t="s">
        <v>82</v>
      </c>
      <c r="AW208" s="14" t="s">
        <v>4</v>
      </c>
      <c r="AX208" s="14" t="s">
        <v>34</v>
      </c>
      <c r="AY208" s="212" t="s">
        <v>142</v>
      </c>
    </row>
    <row r="209" spans="1:65" s="2" customFormat="1" ht="37.9" customHeight="1">
      <c r="A209" s="35"/>
      <c r="B209" s="36"/>
      <c r="C209" s="174" t="s">
        <v>369</v>
      </c>
      <c r="D209" s="174" t="s">
        <v>144</v>
      </c>
      <c r="E209" s="175" t="s">
        <v>370</v>
      </c>
      <c r="F209" s="176" t="s">
        <v>371</v>
      </c>
      <c r="G209" s="177" t="s">
        <v>188</v>
      </c>
      <c r="H209" s="178">
        <v>138.719</v>
      </c>
      <c r="I209" s="179"/>
      <c r="J209" s="180">
        <f>ROUND(I209*H209,2)</f>
        <v>0</v>
      </c>
      <c r="K209" s="176" t="s">
        <v>148</v>
      </c>
      <c r="L209" s="40"/>
      <c r="M209" s="181" t="s">
        <v>19</v>
      </c>
      <c r="N209" s="182" t="s">
        <v>44</v>
      </c>
      <c r="O209" s="65"/>
      <c r="P209" s="183">
        <f>O209*H209</f>
        <v>0</v>
      </c>
      <c r="Q209" s="183">
        <v>0</v>
      </c>
      <c r="R209" s="183">
        <f>Q209*H209</f>
        <v>0</v>
      </c>
      <c r="S209" s="183">
        <v>0</v>
      </c>
      <c r="T209" s="184">
        <f>S209*H209</f>
        <v>0</v>
      </c>
      <c r="U209" s="35"/>
      <c r="V209" s="35"/>
      <c r="W209" s="35"/>
      <c r="X209" s="35"/>
      <c r="Y209" s="35"/>
      <c r="Z209" s="35"/>
      <c r="AA209" s="35"/>
      <c r="AB209" s="35"/>
      <c r="AC209" s="35"/>
      <c r="AD209" s="35"/>
      <c r="AE209" s="35"/>
      <c r="AR209" s="185" t="s">
        <v>149</v>
      </c>
      <c r="AT209" s="185" t="s">
        <v>144</v>
      </c>
      <c r="AU209" s="185" t="s">
        <v>82</v>
      </c>
      <c r="AY209" s="18" t="s">
        <v>142</v>
      </c>
      <c r="BE209" s="186">
        <f>IF(N209="základní",J209,0)</f>
        <v>0</v>
      </c>
      <c r="BF209" s="186">
        <f>IF(N209="snížená",J209,0)</f>
        <v>0</v>
      </c>
      <c r="BG209" s="186">
        <f>IF(N209="zákl. přenesená",J209,0)</f>
        <v>0</v>
      </c>
      <c r="BH209" s="186">
        <f>IF(N209="sníž. přenesená",J209,0)</f>
        <v>0</v>
      </c>
      <c r="BI209" s="186">
        <f>IF(N209="nulová",J209,0)</f>
        <v>0</v>
      </c>
      <c r="BJ209" s="18" t="s">
        <v>34</v>
      </c>
      <c r="BK209" s="186">
        <f>ROUND(I209*H209,2)</f>
        <v>0</v>
      </c>
      <c r="BL209" s="18" t="s">
        <v>149</v>
      </c>
      <c r="BM209" s="185" t="s">
        <v>372</v>
      </c>
    </row>
    <row r="210" spans="1:47" s="2" customFormat="1" ht="97.5">
      <c r="A210" s="35"/>
      <c r="B210" s="36"/>
      <c r="C210" s="37"/>
      <c r="D210" s="187" t="s">
        <v>151</v>
      </c>
      <c r="E210" s="37"/>
      <c r="F210" s="188" t="s">
        <v>373</v>
      </c>
      <c r="G210" s="37"/>
      <c r="H210" s="37"/>
      <c r="I210" s="189"/>
      <c r="J210" s="37"/>
      <c r="K210" s="37"/>
      <c r="L210" s="40"/>
      <c r="M210" s="190"/>
      <c r="N210" s="191"/>
      <c r="O210" s="65"/>
      <c r="P210" s="65"/>
      <c r="Q210" s="65"/>
      <c r="R210" s="65"/>
      <c r="S210" s="65"/>
      <c r="T210" s="66"/>
      <c r="U210" s="35"/>
      <c r="V210" s="35"/>
      <c r="W210" s="35"/>
      <c r="X210" s="35"/>
      <c r="Y210" s="35"/>
      <c r="Z210" s="35"/>
      <c r="AA210" s="35"/>
      <c r="AB210" s="35"/>
      <c r="AC210" s="35"/>
      <c r="AD210" s="35"/>
      <c r="AE210" s="35"/>
      <c r="AT210" s="18" t="s">
        <v>151</v>
      </c>
      <c r="AU210" s="18" t="s">
        <v>82</v>
      </c>
    </row>
    <row r="211" spans="2:63" s="12" customFormat="1" ht="22.9" customHeight="1">
      <c r="B211" s="158"/>
      <c r="C211" s="159"/>
      <c r="D211" s="160" t="s">
        <v>72</v>
      </c>
      <c r="E211" s="172" t="s">
        <v>374</v>
      </c>
      <c r="F211" s="172" t="s">
        <v>375</v>
      </c>
      <c r="G211" s="159"/>
      <c r="H211" s="159"/>
      <c r="I211" s="162"/>
      <c r="J211" s="173">
        <f>BK211</f>
        <v>0</v>
      </c>
      <c r="K211" s="159"/>
      <c r="L211" s="164"/>
      <c r="M211" s="165"/>
      <c r="N211" s="166"/>
      <c r="O211" s="166"/>
      <c r="P211" s="167">
        <f>SUM(P212:P213)</f>
        <v>0</v>
      </c>
      <c r="Q211" s="166"/>
      <c r="R211" s="167">
        <f>SUM(R212:R213)</f>
        <v>0</v>
      </c>
      <c r="S211" s="166"/>
      <c r="T211" s="168">
        <f>SUM(T212:T213)</f>
        <v>0</v>
      </c>
      <c r="AR211" s="169" t="s">
        <v>34</v>
      </c>
      <c r="AT211" s="170" t="s">
        <v>72</v>
      </c>
      <c r="AU211" s="170" t="s">
        <v>34</v>
      </c>
      <c r="AY211" s="169" t="s">
        <v>142</v>
      </c>
      <c r="BK211" s="171">
        <f>SUM(BK212:BK213)</f>
        <v>0</v>
      </c>
    </row>
    <row r="212" spans="1:65" s="2" customFormat="1" ht="37.9" customHeight="1">
      <c r="A212" s="35"/>
      <c r="B212" s="36"/>
      <c r="C212" s="174" t="s">
        <v>376</v>
      </c>
      <c r="D212" s="174" t="s">
        <v>144</v>
      </c>
      <c r="E212" s="175" t="s">
        <v>377</v>
      </c>
      <c r="F212" s="176" t="s">
        <v>378</v>
      </c>
      <c r="G212" s="177" t="s">
        <v>188</v>
      </c>
      <c r="H212" s="178">
        <v>230.053</v>
      </c>
      <c r="I212" s="179"/>
      <c r="J212" s="180">
        <f>ROUND(I212*H212,2)</f>
        <v>0</v>
      </c>
      <c r="K212" s="176" t="s">
        <v>148</v>
      </c>
      <c r="L212" s="40"/>
      <c r="M212" s="181" t="s">
        <v>19</v>
      </c>
      <c r="N212" s="182" t="s">
        <v>44</v>
      </c>
      <c r="O212" s="65"/>
      <c r="P212" s="183">
        <f>O212*H212</f>
        <v>0</v>
      </c>
      <c r="Q212" s="183">
        <v>0</v>
      </c>
      <c r="R212" s="183">
        <f>Q212*H212</f>
        <v>0</v>
      </c>
      <c r="S212" s="183">
        <v>0</v>
      </c>
      <c r="T212" s="184">
        <f>S212*H212</f>
        <v>0</v>
      </c>
      <c r="U212" s="35"/>
      <c r="V212" s="35"/>
      <c r="W212" s="35"/>
      <c r="X212" s="35"/>
      <c r="Y212" s="35"/>
      <c r="Z212" s="35"/>
      <c r="AA212" s="35"/>
      <c r="AB212" s="35"/>
      <c r="AC212" s="35"/>
      <c r="AD212" s="35"/>
      <c r="AE212" s="35"/>
      <c r="AR212" s="185" t="s">
        <v>149</v>
      </c>
      <c r="AT212" s="185" t="s">
        <v>144</v>
      </c>
      <c r="AU212" s="185" t="s">
        <v>82</v>
      </c>
      <c r="AY212" s="18" t="s">
        <v>142</v>
      </c>
      <c r="BE212" s="186">
        <f>IF(N212="základní",J212,0)</f>
        <v>0</v>
      </c>
      <c r="BF212" s="186">
        <f>IF(N212="snížená",J212,0)</f>
        <v>0</v>
      </c>
      <c r="BG212" s="186">
        <f>IF(N212="zákl. přenesená",J212,0)</f>
        <v>0</v>
      </c>
      <c r="BH212" s="186">
        <f>IF(N212="sníž. přenesená",J212,0)</f>
        <v>0</v>
      </c>
      <c r="BI212" s="186">
        <f>IF(N212="nulová",J212,0)</f>
        <v>0</v>
      </c>
      <c r="BJ212" s="18" t="s">
        <v>34</v>
      </c>
      <c r="BK212" s="186">
        <f>ROUND(I212*H212,2)</f>
        <v>0</v>
      </c>
      <c r="BL212" s="18" t="s">
        <v>149</v>
      </c>
      <c r="BM212" s="185" t="s">
        <v>379</v>
      </c>
    </row>
    <row r="213" spans="1:47" s="2" customFormat="1" ht="39">
      <c r="A213" s="35"/>
      <c r="B213" s="36"/>
      <c r="C213" s="37"/>
      <c r="D213" s="187" t="s">
        <v>151</v>
      </c>
      <c r="E213" s="37"/>
      <c r="F213" s="188" t="s">
        <v>380</v>
      </c>
      <c r="G213" s="37"/>
      <c r="H213" s="37"/>
      <c r="I213" s="189"/>
      <c r="J213" s="37"/>
      <c r="K213" s="37"/>
      <c r="L213" s="40"/>
      <c r="M213" s="234"/>
      <c r="N213" s="235"/>
      <c r="O213" s="236"/>
      <c r="P213" s="236"/>
      <c r="Q213" s="236"/>
      <c r="R213" s="236"/>
      <c r="S213" s="236"/>
      <c r="T213" s="237"/>
      <c r="U213" s="35"/>
      <c r="V213" s="35"/>
      <c r="W213" s="35"/>
      <c r="X213" s="35"/>
      <c r="Y213" s="35"/>
      <c r="Z213" s="35"/>
      <c r="AA213" s="35"/>
      <c r="AB213" s="35"/>
      <c r="AC213" s="35"/>
      <c r="AD213" s="35"/>
      <c r="AE213" s="35"/>
      <c r="AT213" s="18" t="s">
        <v>151</v>
      </c>
      <c r="AU213" s="18" t="s">
        <v>82</v>
      </c>
    </row>
    <row r="214" spans="1:31" s="2" customFormat="1" ht="6.95" customHeight="1">
      <c r="A214" s="35"/>
      <c r="B214" s="48"/>
      <c r="C214" s="49"/>
      <c r="D214" s="49"/>
      <c r="E214" s="49"/>
      <c r="F214" s="49"/>
      <c r="G214" s="49"/>
      <c r="H214" s="49"/>
      <c r="I214" s="49"/>
      <c r="J214" s="49"/>
      <c r="K214" s="49"/>
      <c r="L214" s="40"/>
      <c r="M214" s="35"/>
      <c r="O214" s="35"/>
      <c r="P214" s="35"/>
      <c r="Q214" s="35"/>
      <c r="R214" s="35"/>
      <c r="S214" s="35"/>
      <c r="T214" s="35"/>
      <c r="U214" s="35"/>
      <c r="V214" s="35"/>
      <c r="W214" s="35"/>
      <c r="X214" s="35"/>
      <c r="Y214" s="35"/>
      <c r="Z214" s="35"/>
      <c r="AA214" s="35"/>
      <c r="AB214" s="35"/>
      <c r="AC214" s="35"/>
      <c r="AD214" s="35"/>
      <c r="AE214" s="35"/>
    </row>
  </sheetData>
  <sheetProtection algorithmName="SHA-512" hashValue="1MCfX4m5PC77zuql4do4rUz/DpgaoKdKyopxkfqeHctQUiOVyEtT9/Olgj4cIlSXfvJLKJvvV1lXKb3FDNkmdQ==" saltValue="izC2rm2RrNl4/5vdYmI7PC0r7fS00qi/gAYryAYuw0wKf7RkOnTl0OXcwE6si66L+FC+6C2lpk+Nr8BRruxeZg==" spinCount="100000" sheet="1" objects="1" scenarios="1" formatColumns="0" formatRows="0" autoFilter="0"/>
  <autoFilter ref="C85:K213"/>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2"/>
      <c r="M2" s="352"/>
      <c r="N2" s="352"/>
      <c r="O2" s="352"/>
      <c r="P2" s="352"/>
      <c r="Q2" s="352"/>
      <c r="R2" s="352"/>
      <c r="S2" s="352"/>
      <c r="T2" s="352"/>
      <c r="U2" s="352"/>
      <c r="V2" s="352"/>
      <c r="AT2" s="18" t="s">
        <v>85</v>
      </c>
    </row>
    <row r="3" spans="2:46" s="1" customFormat="1" ht="6.95" customHeight="1">
      <c r="B3" s="102"/>
      <c r="C3" s="103"/>
      <c r="D3" s="103"/>
      <c r="E3" s="103"/>
      <c r="F3" s="103"/>
      <c r="G3" s="103"/>
      <c r="H3" s="103"/>
      <c r="I3" s="103"/>
      <c r="J3" s="103"/>
      <c r="K3" s="103"/>
      <c r="L3" s="21"/>
      <c r="AT3" s="18" t="s">
        <v>82</v>
      </c>
    </row>
    <row r="4" spans="2:46" s="1" customFormat="1" ht="24.95" customHeight="1">
      <c r="B4" s="21"/>
      <c r="D4" s="104" t="s">
        <v>113</v>
      </c>
      <c r="L4" s="21"/>
      <c r="M4" s="105" t="s">
        <v>10</v>
      </c>
      <c r="AT4" s="18" t="s">
        <v>4</v>
      </c>
    </row>
    <row r="5" spans="2:12" s="1" customFormat="1" ht="6.95" customHeight="1">
      <c r="B5" s="21"/>
      <c r="L5" s="21"/>
    </row>
    <row r="6" spans="2:12" s="1" customFormat="1" ht="12" customHeight="1">
      <c r="B6" s="21"/>
      <c r="D6" s="106" t="s">
        <v>16</v>
      </c>
      <c r="L6" s="21"/>
    </row>
    <row r="7" spans="2:12" s="1" customFormat="1" ht="16.5" customHeight="1">
      <c r="B7" s="21"/>
      <c r="E7" s="366" t="str">
        <f>'Rekapitulace stavby'!K6</f>
        <v>Oprava místní komunikace ve Starém Hobzí</v>
      </c>
      <c r="F7" s="367"/>
      <c r="G7" s="367"/>
      <c r="H7" s="367"/>
      <c r="L7" s="21"/>
    </row>
    <row r="8" spans="1:31" s="2" customFormat="1" ht="12" customHeight="1">
      <c r="A8" s="35"/>
      <c r="B8" s="40"/>
      <c r="C8" s="35"/>
      <c r="D8" s="106" t="s">
        <v>114</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8" t="s">
        <v>381</v>
      </c>
      <c r="F9" s="369"/>
      <c r="G9" s="369"/>
      <c r="H9" s="369"/>
      <c r="I9" s="35"/>
      <c r="J9" s="35"/>
      <c r="K9" s="35"/>
      <c r="L9" s="10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19</v>
      </c>
      <c r="G11" s="35"/>
      <c r="H11" s="35"/>
      <c r="I11" s="106" t="s">
        <v>20</v>
      </c>
      <c r="J11" s="108" t="s">
        <v>19</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21</v>
      </c>
      <c r="E12" s="35"/>
      <c r="F12" s="108" t="s">
        <v>22</v>
      </c>
      <c r="G12" s="35"/>
      <c r="H12" s="35"/>
      <c r="I12" s="106" t="s">
        <v>23</v>
      </c>
      <c r="J12" s="109" t="str">
        <f>'Rekapitulace stavby'!AN8</f>
        <v>30. 9. 2020</v>
      </c>
      <c r="K12" s="35"/>
      <c r="L12" s="10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25</v>
      </c>
      <c r="E14" s="35"/>
      <c r="F14" s="35"/>
      <c r="G14" s="35"/>
      <c r="H14" s="35"/>
      <c r="I14" s="106" t="s">
        <v>26</v>
      </c>
      <c r="J14" s="108" t="s">
        <v>19</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
        <v>27</v>
      </c>
      <c r="F15" s="35"/>
      <c r="G15" s="35"/>
      <c r="H15" s="35"/>
      <c r="I15" s="106" t="s">
        <v>28</v>
      </c>
      <c r="J15" s="108" t="s">
        <v>19</v>
      </c>
      <c r="K15" s="35"/>
      <c r="L15" s="10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29</v>
      </c>
      <c r="E17" s="35"/>
      <c r="F17" s="35"/>
      <c r="G17" s="35"/>
      <c r="H17" s="35"/>
      <c r="I17" s="106" t="s">
        <v>26</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70" t="str">
        <f>'Rekapitulace stavby'!E14</f>
        <v>Vyplň údaj</v>
      </c>
      <c r="F18" s="371"/>
      <c r="G18" s="371"/>
      <c r="H18" s="371"/>
      <c r="I18" s="106" t="s">
        <v>28</v>
      </c>
      <c r="J18" s="31" t="str">
        <f>'Rekapitulace stavby'!AN14</f>
        <v>Vyplň údaj</v>
      </c>
      <c r="K18" s="35"/>
      <c r="L18" s="10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31</v>
      </c>
      <c r="E20" s="35"/>
      <c r="F20" s="35"/>
      <c r="G20" s="35"/>
      <c r="H20" s="35"/>
      <c r="I20" s="106" t="s">
        <v>26</v>
      </c>
      <c r="J20" s="108" t="s">
        <v>19</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
        <v>32</v>
      </c>
      <c r="F21" s="35"/>
      <c r="G21" s="35"/>
      <c r="H21" s="35"/>
      <c r="I21" s="106" t="s">
        <v>28</v>
      </c>
      <c r="J21" s="108" t="s">
        <v>19</v>
      </c>
      <c r="K21" s="35"/>
      <c r="L21" s="10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35</v>
      </c>
      <c r="E23" s="35"/>
      <c r="F23" s="35"/>
      <c r="G23" s="35"/>
      <c r="H23" s="35"/>
      <c r="I23" s="106" t="s">
        <v>26</v>
      </c>
      <c r="J23" s="108" t="s">
        <v>19</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
        <v>36</v>
      </c>
      <c r="F24" s="35"/>
      <c r="G24" s="35"/>
      <c r="H24" s="35"/>
      <c r="I24" s="106" t="s">
        <v>28</v>
      </c>
      <c r="J24" s="108" t="s">
        <v>19</v>
      </c>
      <c r="K24" s="35"/>
      <c r="L24" s="10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37</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83.25" customHeight="1">
      <c r="A27" s="110"/>
      <c r="B27" s="111"/>
      <c r="C27" s="110"/>
      <c r="D27" s="110"/>
      <c r="E27" s="372" t="s">
        <v>38</v>
      </c>
      <c r="F27" s="372"/>
      <c r="G27" s="372"/>
      <c r="H27" s="372"/>
      <c r="I27" s="110"/>
      <c r="J27" s="110"/>
      <c r="K27" s="110"/>
      <c r="L27" s="112"/>
      <c r="S27" s="110"/>
      <c r="T27" s="110"/>
      <c r="U27" s="110"/>
      <c r="V27" s="110"/>
      <c r="W27" s="110"/>
      <c r="X27" s="110"/>
      <c r="Y27" s="110"/>
      <c r="Z27" s="110"/>
      <c r="AA27" s="110"/>
      <c r="AB27" s="110"/>
      <c r="AC27" s="110"/>
      <c r="AD27" s="110"/>
      <c r="AE27" s="110"/>
    </row>
    <row r="28" spans="1:31" s="2" customFormat="1" ht="6.95"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5"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39</v>
      </c>
      <c r="E30" s="35"/>
      <c r="F30" s="35"/>
      <c r="G30" s="35"/>
      <c r="H30" s="35"/>
      <c r="I30" s="35"/>
      <c r="J30" s="115">
        <f>ROUND(J86,0)</f>
        <v>0</v>
      </c>
      <c r="K30" s="35"/>
      <c r="L30" s="107"/>
      <c r="S30" s="35"/>
      <c r="T30" s="35"/>
      <c r="U30" s="35"/>
      <c r="V30" s="35"/>
      <c r="W30" s="35"/>
      <c r="X30" s="35"/>
      <c r="Y30" s="35"/>
      <c r="Z30" s="35"/>
      <c r="AA30" s="35"/>
      <c r="AB30" s="35"/>
      <c r="AC30" s="35"/>
      <c r="AD30" s="35"/>
      <c r="AE30" s="35"/>
    </row>
    <row r="31" spans="1:31" s="2" customFormat="1" ht="6.95"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5" customHeight="1">
      <c r="A32" s="35"/>
      <c r="B32" s="40"/>
      <c r="C32" s="35"/>
      <c r="D32" s="35"/>
      <c r="E32" s="35"/>
      <c r="F32" s="116" t="s">
        <v>41</v>
      </c>
      <c r="G32" s="35"/>
      <c r="H32" s="35"/>
      <c r="I32" s="116" t="s">
        <v>40</v>
      </c>
      <c r="J32" s="116" t="s">
        <v>42</v>
      </c>
      <c r="K32" s="35"/>
      <c r="L32" s="107"/>
      <c r="S32" s="35"/>
      <c r="T32" s="35"/>
      <c r="U32" s="35"/>
      <c r="V32" s="35"/>
      <c r="W32" s="35"/>
      <c r="X32" s="35"/>
      <c r="Y32" s="35"/>
      <c r="Z32" s="35"/>
      <c r="AA32" s="35"/>
      <c r="AB32" s="35"/>
      <c r="AC32" s="35"/>
      <c r="AD32" s="35"/>
      <c r="AE32" s="35"/>
    </row>
    <row r="33" spans="1:31" s="2" customFormat="1" ht="14.45" customHeight="1">
      <c r="A33" s="35"/>
      <c r="B33" s="40"/>
      <c r="C33" s="35"/>
      <c r="D33" s="117" t="s">
        <v>43</v>
      </c>
      <c r="E33" s="106" t="s">
        <v>44</v>
      </c>
      <c r="F33" s="118">
        <f>ROUND((SUM(BE86:BE192)),0)</f>
        <v>0</v>
      </c>
      <c r="G33" s="35"/>
      <c r="H33" s="35"/>
      <c r="I33" s="119">
        <v>0.21</v>
      </c>
      <c r="J33" s="118">
        <f>ROUND(((SUM(BE86:BE192))*I33),0)</f>
        <v>0</v>
      </c>
      <c r="K33" s="35"/>
      <c r="L33" s="107"/>
      <c r="S33" s="35"/>
      <c r="T33" s="35"/>
      <c r="U33" s="35"/>
      <c r="V33" s="35"/>
      <c r="W33" s="35"/>
      <c r="X33" s="35"/>
      <c r="Y33" s="35"/>
      <c r="Z33" s="35"/>
      <c r="AA33" s="35"/>
      <c r="AB33" s="35"/>
      <c r="AC33" s="35"/>
      <c r="AD33" s="35"/>
      <c r="AE33" s="35"/>
    </row>
    <row r="34" spans="1:31" s="2" customFormat="1" ht="14.45" customHeight="1">
      <c r="A34" s="35"/>
      <c r="B34" s="40"/>
      <c r="C34" s="35"/>
      <c r="D34" s="35"/>
      <c r="E34" s="106" t="s">
        <v>45</v>
      </c>
      <c r="F34" s="118">
        <f>ROUND((SUM(BF86:BF192)),0)</f>
        <v>0</v>
      </c>
      <c r="G34" s="35"/>
      <c r="H34" s="35"/>
      <c r="I34" s="119">
        <v>0.15</v>
      </c>
      <c r="J34" s="118">
        <f>ROUND(((SUM(BF86:BF192))*I34),0)</f>
        <v>0</v>
      </c>
      <c r="K34" s="35"/>
      <c r="L34" s="107"/>
      <c r="S34" s="35"/>
      <c r="T34" s="35"/>
      <c r="U34" s="35"/>
      <c r="V34" s="35"/>
      <c r="W34" s="35"/>
      <c r="X34" s="35"/>
      <c r="Y34" s="35"/>
      <c r="Z34" s="35"/>
      <c r="AA34" s="35"/>
      <c r="AB34" s="35"/>
      <c r="AC34" s="35"/>
      <c r="AD34" s="35"/>
      <c r="AE34" s="35"/>
    </row>
    <row r="35" spans="1:31" s="2" customFormat="1" ht="14.45" customHeight="1" hidden="1">
      <c r="A35" s="35"/>
      <c r="B35" s="40"/>
      <c r="C35" s="35"/>
      <c r="D35" s="35"/>
      <c r="E35" s="106" t="s">
        <v>46</v>
      </c>
      <c r="F35" s="118">
        <f>ROUND((SUM(BG86:BG192)),0)</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5" customHeight="1" hidden="1">
      <c r="A36" s="35"/>
      <c r="B36" s="40"/>
      <c r="C36" s="35"/>
      <c r="D36" s="35"/>
      <c r="E36" s="106" t="s">
        <v>47</v>
      </c>
      <c r="F36" s="118">
        <f>ROUND((SUM(BH86:BH192)),0)</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5" customHeight="1" hidden="1">
      <c r="A37" s="35"/>
      <c r="B37" s="40"/>
      <c r="C37" s="35"/>
      <c r="D37" s="35"/>
      <c r="E37" s="106" t="s">
        <v>48</v>
      </c>
      <c r="F37" s="118">
        <f>ROUND((SUM(BI86:BI192)),0)</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49</v>
      </c>
      <c r="E39" s="122"/>
      <c r="F39" s="122"/>
      <c r="G39" s="123" t="s">
        <v>50</v>
      </c>
      <c r="H39" s="124" t="s">
        <v>51</v>
      </c>
      <c r="I39" s="122"/>
      <c r="J39" s="125">
        <f>SUM(J30:J37)</f>
        <v>0</v>
      </c>
      <c r="K39" s="126"/>
      <c r="L39" s="107"/>
      <c r="S39" s="35"/>
      <c r="T39" s="35"/>
      <c r="U39" s="35"/>
      <c r="V39" s="35"/>
      <c r="W39" s="35"/>
      <c r="X39" s="35"/>
      <c r="Y39" s="35"/>
      <c r="Z39" s="35"/>
      <c r="AA39" s="35"/>
      <c r="AB39" s="35"/>
      <c r="AC39" s="35"/>
      <c r="AD39" s="35"/>
      <c r="AE39" s="35"/>
    </row>
    <row r="40" spans="1:31" s="2" customFormat="1" ht="14.45"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5"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5" customHeight="1">
      <c r="A45" s="35"/>
      <c r="B45" s="36"/>
      <c r="C45" s="24" t="s">
        <v>116</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16.5" customHeight="1">
      <c r="A48" s="35"/>
      <c r="B48" s="36"/>
      <c r="C48" s="37"/>
      <c r="D48" s="37"/>
      <c r="E48" s="373" t="str">
        <f>E7</f>
        <v>Oprava místní komunikace ve Starém Hobzí</v>
      </c>
      <c r="F48" s="374"/>
      <c r="G48" s="374"/>
      <c r="H48" s="374"/>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114</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30" t="str">
        <f>E9</f>
        <v>SO02 - Místní komunikace - p.č.3044/1</v>
      </c>
      <c r="F50" s="375"/>
      <c r="G50" s="375"/>
      <c r="H50" s="375"/>
      <c r="I50" s="37"/>
      <c r="J50" s="37"/>
      <c r="K50" s="37"/>
      <c r="L50" s="10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Staré Hobzí</v>
      </c>
      <c r="G52" s="37"/>
      <c r="H52" s="37"/>
      <c r="I52" s="30" t="s">
        <v>23</v>
      </c>
      <c r="J52" s="60" t="str">
        <f>IF(J12="","",J12)</f>
        <v>30. 9. 2020</v>
      </c>
      <c r="K52" s="37"/>
      <c r="L52" s="10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15.2" customHeight="1">
      <c r="A54" s="35"/>
      <c r="B54" s="36"/>
      <c r="C54" s="30" t="s">
        <v>25</v>
      </c>
      <c r="D54" s="37"/>
      <c r="E54" s="37"/>
      <c r="F54" s="28" t="str">
        <f>E15</f>
        <v>Obec Staré Hobzí</v>
      </c>
      <c r="G54" s="37"/>
      <c r="H54" s="37"/>
      <c r="I54" s="30" t="s">
        <v>31</v>
      </c>
      <c r="J54" s="33" t="str">
        <f>E21</f>
        <v>f-plan spol. s r.o.</v>
      </c>
      <c r="K54" s="37"/>
      <c r="L54" s="107"/>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35</v>
      </c>
      <c r="J55" s="33" t="str">
        <f>E24</f>
        <v>Martin Lang</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117</v>
      </c>
      <c r="D57" s="132"/>
      <c r="E57" s="132"/>
      <c r="F57" s="132"/>
      <c r="G57" s="132"/>
      <c r="H57" s="132"/>
      <c r="I57" s="132"/>
      <c r="J57" s="133" t="s">
        <v>118</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9" customHeight="1">
      <c r="A59" s="35"/>
      <c r="B59" s="36"/>
      <c r="C59" s="134" t="s">
        <v>71</v>
      </c>
      <c r="D59" s="37"/>
      <c r="E59" s="37"/>
      <c r="F59" s="37"/>
      <c r="G59" s="37"/>
      <c r="H59" s="37"/>
      <c r="I59" s="37"/>
      <c r="J59" s="78">
        <f>J86</f>
        <v>0</v>
      </c>
      <c r="K59" s="37"/>
      <c r="L59" s="107"/>
      <c r="S59" s="35"/>
      <c r="T59" s="35"/>
      <c r="U59" s="35"/>
      <c r="V59" s="35"/>
      <c r="W59" s="35"/>
      <c r="X59" s="35"/>
      <c r="Y59" s="35"/>
      <c r="Z59" s="35"/>
      <c r="AA59" s="35"/>
      <c r="AB59" s="35"/>
      <c r="AC59" s="35"/>
      <c r="AD59" s="35"/>
      <c r="AE59" s="35"/>
      <c r="AU59" s="18" t="s">
        <v>119</v>
      </c>
    </row>
    <row r="60" spans="2:12" s="9" customFormat="1" ht="24.95" customHeight="1">
      <c r="B60" s="135"/>
      <c r="C60" s="136"/>
      <c r="D60" s="137" t="s">
        <v>120</v>
      </c>
      <c r="E60" s="138"/>
      <c r="F60" s="138"/>
      <c r="G60" s="138"/>
      <c r="H60" s="138"/>
      <c r="I60" s="138"/>
      <c r="J60" s="139">
        <f>J87</f>
        <v>0</v>
      </c>
      <c r="K60" s="136"/>
      <c r="L60" s="140"/>
    </row>
    <row r="61" spans="2:12" s="10" customFormat="1" ht="19.9" customHeight="1">
      <c r="B61" s="141"/>
      <c r="C61" s="142"/>
      <c r="D61" s="143" t="s">
        <v>121</v>
      </c>
      <c r="E61" s="144"/>
      <c r="F61" s="144"/>
      <c r="G61" s="144"/>
      <c r="H61" s="144"/>
      <c r="I61" s="144"/>
      <c r="J61" s="145">
        <f>J88</f>
        <v>0</v>
      </c>
      <c r="K61" s="142"/>
      <c r="L61" s="146"/>
    </row>
    <row r="62" spans="2:12" s="10" customFormat="1" ht="19.9" customHeight="1">
      <c r="B62" s="141"/>
      <c r="C62" s="142"/>
      <c r="D62" s="143" t="s">
        <v>122</v>
      </c>
      <c r="E62" s="144"/>
      <c r="F62" s="144"/>
      <c r="G62" s="144"/>
      <c r="H62" s="144"/>
      <c r="I62" s="144"/>
      <c r="J62" s="145">
        <f>J129</f>
        <v>0</v>
      </c>
      <c r="K62" s="142"/>
      <c r="L62" s="146"/>
    </row>
    <row r="63" spans="2:12" s="10" customFormat="1" ht="19.9" customHeight="1">
      <c r="B63" s="141"/>
      <c r="C63" s="142"/>
      <c r="D63" s="143" t="s">
        <v>123</v>
      </c>
      <c r="E63" s="144"/>
      <c r="F63" s="144"/>
      <c r="G63" s="144"/>
      <c r="H63" s="144"/>
      <c r="I63" s="144"/>
      <c r="J63" s="145">
        <f>J138</f>
        <v>0</v>
      </c>
      <c r="K63" s="142"/>
      <c r="L63" s="146"/>
    </row>
    <row r="64" spans="2:12" s="10" customFormat="1" ht="19.9" customHeight="1">
      <c r="B64" s="141"/>
      <c r="C64" s="142"/>
      <c r="D64" s="143" t="s">
        <v>124</v>
      </c>
      <c r="E64" s="144"/>
      <c r="F64" s="144"/>
      <c r="G64" s="144"/>
      <c r="H64" s="144"/>
      <c r="I64" s="144"/>
      <c r="J64" s="145">
        <f>J153</f>
        <v>0</v>
      </c>
      <c r="K64" s="142"/>
      <c r="L64" s="146"/>
    </row>
    <row r="65" spans="2:12" s="10" customFormat="1" ht="19.9" customHeight="1">
      <c r="B65" s="141"/>
      <c r="C65" s="142"/>
      <c r="D65" s="143" t="s">
        <v>125</v>
      </c>
      <c r="E65" s="144"/>
      <c r="F65" s="144"/>
      <c r="G65" s="144"/>
      <c r="H65" s="144"/>
      <c r="I65" s="144"/>
      <c r="J65" s="145">
        <f>J180</f>
        <v>0</v>
      </c>
      <c r="K65" s="142"/>
      <c r="L65" s="146"/>
    </row>
    <row r="66" spans="2:12" s="10" customFormat="1" ht="19.9" customHeight="1">
      <c r="B66" s="141"/>
      <c r="C66" s="142"/>
      <c r="D66" s="143" t="s">
        <v>126</v>
      </c>
      <c r="E66" s="144"/>
      <c r="F66" s="144"/>
      <c r="G66" s="144"/>
      <c r="H66" s="144"/>
      <c r="I66" s="144"/>
      <c r="J66" s="145">
        <f>J190</f>
        <v>0</v>
      </c>
      <c r="K66" s="142"/>
      <c r="L66" s="146"/>
    </row>
    <row r="67" spans="1:31" s="2" customFormat="1" ht="21.75" customHeight="1">
      <c r="A67" s="35"/>
      <c r="B67" s="36"/>
      <c r="C67" s="37"/>
      <c r="D67" s="37"/>
      <c r="E67" s="37"/>
      <c r="F67" s="37"/>
      <c r="G67" s="37"/>
      <c r="H67" s="37"/>
      <c r="I67" s="37"/>
      <c r="J67" s="37"/>
      <c r="K67" s="37"/>
      <c r="L67" s="107"/>
      <c r="S67" s="35"/>
      <c r="T67" s="35"/>
      <c r="U67" s="35"/>
      <c r="V67" s="35"/>
      <c r="W67" s="35"/>
      <c r="X67" s="35"/>
      <c r="Y67" s="35"/>
      <c r="Z67" s="35"/>
      <c r="AA67" s="35"/>
      <c r="AB67" s="35"/>
      <c r="AC67" s="35"/>
      <c r="AD67" s="35"/>
      <c r="AE67" s="35"/>
    </row>
    <row r="68" spans="1:31" s="2" customFormat="1" ht="6.95" customHeight="1">
      <c r="A68" s="35"/>
      <c r="B68" s="48"/>
      <c r="C68" s="49"/>
      <c r="D68" s="49"/>
      <c r="E68" s="49"/>
      <c r="F68" s="49"/>
      <c r="G68" s="49"/>
      <c r="H68" s="49"/>
      <c r="I68" s="49"/>
      <c r="J68" s="49"/>
      <c r="K68" s="49"/>
      <c r="L68" s="107"/>
      <c r="S68" s="35"/>
      <c r="T68" s="35"/>
      <c r="U68" s="35"/>
      <c r="V68" s="35"/>
      <c r="W68" s="35"/>
      <c r="X68" s="35"/>
      <c r="Y68" s="35"/>
      <c r="Z68" s="35"/>
      <c r="AA68" s="35"/>
      <c r="AB68" s="35"/>
      <c r="AC68" s="35"/>
      <c r="AD68" s="35"/>
      <c r="AE68" s="35"/>
    </row>
    <row r="72" spans="1:31" s="2" customFormat="1" ht="6.95" customHeight="1">
      <c r="A72" s="35"/>
      <c r="B72" s="50"/>
      <c r="C72" s="51"/>
      <c r="D72" s="51"/>
      <c r="E72" s="51"/>
      <c r="F72" s="51"/>
      <c r="G72" s="51"/>
      <c r="H72" s="51"/>
      <c r="I72" s="51"/>
      <c r="J72" s="51"/>
      <c r="K72" s="51"/>
      <c r="L72" s="107"/>
      <c r="S72" s="35"/>
      <c r="T72" s="35"/>
      <c r="U72" s="35"/>
      <c r="V72" s="35"/>
      <c r="W72" s="35"/>
      <c r="X72" s="35"/>
      <c r="Y72" s="35"/>
      <c r="Z72" s="35"/>
      <c r="AA72" s="35"/>
      <c r="AB72" s="35"/>
      <c r="AC72" s="35"/>
      <c r="AD72" s="35"/>
      <c r="AE72" s="35"/>
    </row>
    <row r="73" spans="1:31" s="2" customFormat="1" ht="24.95" customHeight="1">
      <c r="A73" s="35"/>
      <c r="B73" s="36"/>
      <c r="C73" s="24" t="s">
        <v>127</v>
      </c>
      <c r="D73" s="37"/>
      <c r="E73" s="37"/>
      <c r="F73" s="37"/>
      <c r="G73" s="37"/>
      <c r="H73" s="37"/>
      <c r="I73" s="37"/>
      <c r="J73" s="37"/>
      <c r="K73" s="37"/>
      <c r="L73" s="107"/>
      <c r="S73" s="35"/>
      <c r="T73" s="35"/>
      <c r="U73" s="35"/>
      <c r="V73" s="35"/>
      <c r="W73" s="35"/>
      <c r="X73" s="35"/>
      <c r="Y73" s="35"/>
      <c r="Z73" s="35"/>
      <c r="AA73" s="35"/>
      <c r="AB73" s="35"/>
      <c r="AC73" s="35"/>
      <c r="AD73" s="35"/>
      <c r="AE73" s="35"/>
    </row>
    <row r="74" spans="1:31" s="2" customFormat="1" ht="6.95" customHeight="1">
      <c r="A74" s="35"/>
      <c r="B74" s="36"/>
      <c r="C74" s="37"/>
      <c r="D74" s="37"/>
      <c r="E74" s="37"/>
      <c r="F74" s="37"/>
      <c r="G74" s="37"/>
      <c r="H74" s="37"/>
      <c r="I74" s="37"/>
      <c r="J74" s="37"/>
      <c r="K74" s="37"/>
      <c r="L74" s="107"/>
      <c r="S74" s="35"/>
      <c r="T74" s="35"/>
      <c r="U74" s="35"/>
      <c r="V74" s="35"/>
      <c r="W74" s="35"/>
      <c r="X74" s="35"/>
      <c r="Y74" s="35"/>
      <c r="Z74" s="35"/>
      <c r="AA74" s="35"/>
      <c r="AB74" s="35"/>
      <c r="AC74" s="35"/>
      <c r="AD74" s="35"/>
      <c r="AE74" s="35"/>
    </row>
    <row r="75" spans="1:31" s="2" customFormat="1" ht="12" customHeight="1">
      <c r="A75" s="35"/>
      <c r="B75" s="36"/>
      <c r="C75" s="30" t="s">
        <v>16</v>
      </c>
      <c r="D75" s="37"/>
      <c r="E75" s="37"/>
      <c r="F75" s="37"/>
      <c r="G75" s="37"/>
      <c r="H75" s="37"/>
      <c r="I75" s="37"/>
      <c r="J75" s="37"/>
      <c r="K75" s="37"/>
      <c r="L75" s="107"/>
      <c r="S75" s="35"/>
      <c r="T75" s="35"/>
      <c r="U75" s="35"/>
      <c r="V75" s="35"/>
      <c r="W75" s="35"/>
      <c r="X75" s="35"/>
      <c r="Y75" s="35"/>
      <c r="Z75" s="35"/>
      <c r="AA75" s="35"/>
      <c r="AB75" s="35"/>
      <c r="AC75" s="35"/>
      <c r="AD75" s="35"/>
      <c r="AE75" s="35"/>
    </row>
    <row r="76" spans="1:31" s="2" customFormat="1" ht="16.5" customHeight="1">
      <c r="A76" s="35"/>
      <c r="B76" s="36"/>
      <c r="C76" s="37"/>
      <c r="D76" s="37"/>
      <c r="E76" s="373" t="str">
        <f>E7</f>
        <v>Oprava místní komunikace ve Starém Hobzí</v>
      </c>
      <c r="F76" s="374"/>
      <c r="G76" s="374"/>
      <c r="H76" s="374"/>
      <c r="I76" s="37"/>
      <c r="J76" s="37"/>
      <c r="K76" s="37"/>
      <c r="L76" s="107"/>
      <c r="S76" s="35"/>
      <c r="T76" s="35"/>
      <c r="U76" s="35"/>
      <c r="V76" s="35"/>
      <c r="W76" s="35"/>
      <c r="X76" s="35"/>
      <c r="Y76" s="35"/>
      <c r="Z76" s="35"/>
      <c r="AA76" s="35"/>
      <c r="AB76" s="35"/>
      <c r="AC76" s="35"/>
      <c r="AD76" s="35"/>
      <c r="AE76" s="35"/>
    </row>
    <row r="77" spans="1:31" s="2" customFormat="1" ht="12" customHeight="1">
      <c r="A77" s="35"/>
      <c r="B77" s="36"/>
      <c r="C77" s="30" t="s">
        <v>114</v>
      </c>
      <c r="D77" s="37"/>
      <c r="E77" s="37"/>
      <c r="F77" s="37"/>
      <c r="G77" s="37"/>
      <c r="H77" s="37"/>
      <c r="I77" s="37"/>
      <c r="J77" s="37"/>
      <c r="K77" s="37"/>
      <c r="L77" s="107"/>
      <c r="S77" s="35"/>
      <c r="T77" s="35"/>
      <c r="U77" s="35"/>
      <c r="V77" s="35"/>
      <c r="W77" s="35"/>
      <c r="X77" s="35"/>
      <c r="Y77" s="35"/>
      <c r="Z77" s="35"/>
      <c r="AA77" s="35"/>
      <c r="AB77" s="35"/>
      <c r="AC77" s="35"/>
      <c r="AD77" s="35"/>
      <c r="AE77" s="35"/>
    </row>
    <row r="78" spans="1:31" s="2" customFormat="1" ht="16.5" customHeight="1">
      <c r="A78" s="35"/>
      <c r="B78" s="36"/>
      <c r="C78" s="37"/>
      <c r="D78" s="37"/>
      <c r="E78" s="330" t="str">
        <f>E9</f>
        <v>SO02 - Místní komunikace - p.č.3044/1</v>
      </c>
      <c r="F78" s="375"/>
      <c r="G78" s="375"/>
      <c r="H78" s="375"/>
      <c r="I78" s="37"/>
      <c r="J78" s="37"/>
      <c r="K78" s="37"/>
      <c r="L78" s="107"/>
      <c r="S78" s="35"/>
      <c r="T78" s="35"/>
      <c r="U78" s="35"/>
      <c r="V78" s="35"/>
      <c r="W78" s="35"/>
      <c r="X78" s="35"/>
      <c r="Y78" s="35"/>
      <c r="Z78" s="35"/>
      <c r="AA78" s="35"/>
      <c r="AB78" s="35"/>
      <c r="AC78" s="35"/>
      <c r="AD78" s="35"/>
      <c r="AE78" s="35"/>
    </row>
    <row r="79" spans="1:31" s="2" customFormat="1" ht="6.95" customHeight="1">
      <c r="A79" s="35"/>
      <c r="B79" s="36"/>
      <c r="C79" s="37"/>
      <c r="D79" s="37"/>
      <c r="E79" s="37"/>
      <c r="F79" s="37"/>
      <c r="G79" s="37"/>
      <c r="H79" s="37"/>
      <c r="I79" s="37"/>
      <c r="J79" s="37"/>
      <c r="K79" s="37"/>
      <c r="L79" s="107"/>
      <c r="S79" s="35"/>
      <c r="T79" s="35"/>
      <c r="U79" s="35"/>
      <c r="V79" s="35"/>
      <c r="W79" s="35"/>
      <c r="X79" s="35"/>
      <c r="Y79" s="35"/>
      <c r="Z79" s="35"/>
      <c r="AA79" s="35"/>
      <c r="AB79" s="35"/>
      <c r="AC79" s="35"/>
      <c r="AD79" s="35"/>
      <c r="AE79" s="35"/>
    </row>
    <row r="80" spans="1:31" s="2" customFormat="1" ht="12" customHeight="1">
      <c r="A80" s="35"/>
      <c r="B80" s="36"/>
      <c r="C80" s="30" t="s">
        <v>21</v>
      </c>
      <c r="D80" s="37"/>
      <c r="E80" s="37"/>
      <c r="F80" s="28" t="str">
        <f>F12</f>
        <v>Staré Hobzí</v>
      </c>
      <c r="G80" s="37"/>
      <c r="H80" s="37"/>
      <c r="I80" s="30" t="s">
        <v>23</v>
      </c>
      <c r="J80" s="60" t="str">
        <f>IF(J12="","",J12)</f>
        <v>30. 9. 2020</v>
      </c>
      <c r="K80" s="37"/>
      <c r="L80" s="107"/>
      <c r="S80" s="35"/>
      <c r="T80" s="35"/>
      <c r="U80" s="35"/>
      <c r="V80" s="35"/>
      <c r="W80" s="35"/>
      <c r="X80" s="35"/>
      <c r="Y80" s="35"/>
      <c r="Z80" s="35"/>
      <c r="AA80" s="35"/>
      <c r="AB80" s="35"/>
      <c r="AC80" s="35"/>
      <c r="AD80" s="35"/>
      <c r="AE80" s="35"/>
    </row>
    <row r="81" spans="1:31" s="2" customFormat="1" ht="6.95" customHeight="1">
      <c r="A81" s="35"/>
      <c r="B81" s="36"/>
      <c r="C81" s="37"/>
      <c r="D81" s="37"/>
      <c r="E81" s="37"/>
      <c r="F81" s="37"/>
      <c r="G81" s="37"/>
      <c r="H81" s="37"/>
      <c r="I81" s="37"/>
      <c r="J81" s="37"/>
      <c r="K81" s="37"/>
      <c r="L81" s="107"/>
      <c r="S81" s="35"/>
      <c r="T81" s="35"/>
      <c r="U81" s="35"/>
      <c r="V81" s="35"/>
      <c r="W81" s="35"/>
      <c r="X81" s="35"/>
      <c r="Y81" s="35"/>
      <c r="Z81" s="35"/>
      <c r="AA81" s="35"/>
      <c r="AB81" s="35"/>
      <c r="AC81" s="35"/>
      <c r="AD81" s="35"/>
      <c r="AE81" s="35"/>
    </row>
    <row r="82" spans="1:31" s="2" customFormat="1" ht="15.2" customHeight="1">
      <c r="A82" s="35"/>
      <c r="B82" s="36"/>
      <c r="C82" s="30" t="s">
        <v>25</v>
      </c>
      <c r="D82" s="37"/>
      <c r="E82" s="37"/>
      <c r="F82" s="28" t="str">
        <f>E15</f>
        <v>Obec Staré Hobzí</v>
      </c>
      <c r="G82" s="37"/>
      <c r="H82" s="37"/>
      <c r="I82" s="30" t="s">
        <v>31</v>
      </c>
      <c r="J82" s="33" t="str">
        <f>E21</f>
        <v>f-plan spol. s r.o.</v>
      </c>
      <c r="K82" s="37"/>
      <c r="L82" s="107"/>
      <c r="S82" s="35"/>
      <c r="T82" s="35"/>
      <c r="U82" s="35"/>
      <c r="V82" s="35"/>
      <c r="W82" s="35"/>
      <c r="X82" s="35"/>
      <c r="Y82" s="35"/>
      <c r="Z82" s="35"/>
      <c r="AA82" s="35"/>
      <c r="AB82" s="35"/>
      <c r="AC82" s="35"/>
      <c r="AD82" s="35"/>
      <c r="AE82" s="35"/>
    </row>
    <row r="83" spans="1:31" s="2" customFormat="1" ht="15.2" customHeight="1">
      <c r="A83" s="35"/>
      <c r="B83" s="36"/>
      <c r="C83" s="30" t="s">
        <v>29</v>
      </c>
      <c r="D83" s="37"/>
      <c r="E83" s="37"/>
      <c r="F83" s="28" t="str">
        <f>IF(E18="","",E18)</f>
        <v>Vyplň údaj</v>
      </c>
      <c r="G83" s="37"/>
      <c r="H83" s="37"/>
      <c r="I83" s="30" t="s">
        <v>35</v>
      </c>
      <c r="J83" s="33" t="str">
        <f>E24</f>
        <v>Martin Lang</v>
      </c>
      <c r="K83" s="37"/>
      <c r="L83" s="107"/>
      <c r="S83" s="35"/>
      <c r="T83" s="35"/>
      <c r="U83" s="35"/>
      <c r="V83" s="35"/>
      <c r="W83" s="35"/>
      <c r="X83" s="35"/>
      <c r="Y83" s="35"/>
      <c r="Z83" s="35"/>
      <c r="AA83" s="35"/>
      <c r="AB83" s="35"/>
      <c r="AC83" s="35"/>
      <c r="AD83" s="35"/>
      <c r="AE83" s="35"/>
    </row>
    <row r="84" spans="1:31" s="2" customFormat="1" ht="10.35" customHeight="1">
      <c r="A84" s="35"/>
      <c r="B84" s="36"/>
      <c r="C84" s="37"/>
      <c r="D84" s="37"/>
      <c r="E84" s="37"/>
      <c r="F84" s="37"/>
      <c r="G84" s="37"/>
      <c r="H84" s="37"/>
      <c r="I84" s="37"/>
      <c r="J84" s="37"/>
      <c r="K84" s="37"/>
      <c r="L84" s="107"/>
      <c r="S84" s="35"/>
      <c r="T84" s="35"/>
      <c r="U84" s="35"/>
      <c r="V84" s="35"/>
      <c r="W84" s="35"/>
      <c r="X84" s="35"/>
      <c r="Y84" s="35"/>
      <c r="Z84" s="35"/>
      <c r="AA84" s="35"/>
      <c r="AB84" s="35"/>
      <c r="AC84" s="35"/>
      <c r="AD84" s="35"/>
      <c r="AE84" s="35"/>
    </row>
    <row r="85" spans="1:31" s="11" customFormat="1" ht="29.25" customHeight="1">
      <c r="A85" s="147"/>
      <c r="B85" s="148"/>
      <c r="C85" s="149" t="s">
        <v>128</v>
      </c>
      <c r="D85" s="150" t="s">
        <v>58</v>
      </c>
      <c r="E85" s="150" t="s">
        <v>54</v>
      </c>
      <c r="F85" s="150" t="s">
        <v>55</v>
      </c>
      <c r="G85" s="150" t="s">
        <v>129</v>
      </c>
      <c r="H85" s="150" t="s">
        <v>130</v>
      </c>
      <c r="I85" s="150" t="s">
        <v>131</v>
      </c>
      <c r="J85" s="150" t="s">
        <v>118</v>
      </c>
      <c r="K85" s="151" t="s">
        <v>132</v>
      </c>
      <c r="L85" s="152"/>
      <c r="M85" s="69" t="s">
        <v>19</v>
      </c>
      <c r="N85" s="70" t="s">
        <v>43</v>
      </c>
      <c r="O85" s="70" t="s">
        <v>133</v>
      </c>
      <c r="P85" s="70" t="s">
        <v>134</v>
      </c>
      <c r="Q85" s="70" t="s">
        <v>135</v>
      </c>
      <c r="R85" s="70" t="s">
        <v>136</v>
      </c>
      <c r="S85" s="70" t="s">
        <v>137</v>
      </c>
      <c r="T85" s="71" t="s">
        <v>138</v>
      </c>
      <c r="U85" s="147"/>
      <c r="V85" s="147"/>
      <c r="W85" s="147"/>
      <c r="X85" s="147"/>
      <c r="Y85" s="147"/>
      <c r="Z85" s="147"/>
      <c r="AA85" s="147"/>
      <c r="AB85" s="147"/>
      <c r="AC85" s="147"/>
      <c r="AD85" s="147"/>
      <c r="AE85" s="147"/>
    </row>
    <row r="86" spans="1:63" s="2" customFormat="1" ht="22.9" customHeight="1">
      <c r="A86" s="35"/>
      <c r="B86" s="36"/>
      <c r="C86" s="76" t="s">
        <v>139</v>
      </c>
      <c r="D86" s="37"/>
      <c r="E86" s="37"/>
      <c r="F86" s="37"/>
      <c r="G86" s="37"/>
      <c r="H86" s="37"/>
      <c r="I86" s="37"/>
      <c r="J86" s="153">
        <f>BK86</f>
        <v>0</v>
      </c>
      <c r="K86" s="37"/>
      <c r="L86" s="40"/>
      <c r="M86" s="72"/>
      <c r="N86" s="154"/>
      <c r="O86" s="73"/>
      <c r="P86" s="155">
        <f>P87</f>
        <v>0</v>
      </c>
      <c r="Q86" s="73"/>
      <c r="R86" s="155">
        <f>R87</f>
        <v>4.0966345</v>
      </c>
      <c r="S86" s="73"/>
      <c r="T86" s="156">
        <f>T87</f>
        <v>1.421</v>
      </c>
      <c r="U86" s="35"/>
      <c r="V86" s="35"/>
      <c r="W86" s="35"/>
      <c r="X86" s="35"/>
      <c r="Y86" s="35"/>
      <c r="Z86" s="35"/>
      <c r="AA86" s="35"/>
      <c r="AB86" s="35"/>
      <c r="AC86" s="35"/>
      <c r="AD86" s="35"/>
      <c r="AE86" s="35"/>
      <c r="AT86" s="18" t="s">
        <v>72</v>
      </c>
      <c r="AU86" s="18" t="s">
        <v>119</v>
      </c>
      <c r="BK86" s="157">
        <f>BK87</f>
        <v>0</v>
      </c>
    </row>
    <row r="87" spans="2:63" s="12" customFormat="1" ht="25.9" customHeight="1">
      <c r="B87" s="158"/>
      <c r="C87" s="159"/>
      <c r="D87" s="160" t="s">
        <v>72</v>
      </c>
      <c r="E87" s="161" t="s">
        <v>140</v>
      </c>
      <c r="F87" s="161" t="s">
        <v>141</v>
      </c>
      <c r="G87" s="159"/>
      <c r="H87" s="159"/>
      <c r="I87" s="162"/>
      <c r="J87" s="163">
        <f>BK87</f>
        <v>0</v>
      </c>
      <c r="K87" s="159"/>
      <c r="L87" s="164"/>
      <c r="M87" s="165"/>
      <c r="N87" s="166"/>
      <c r="O87" s="166"/>
      <c r="P87" s="167">
        <f>P88+P129+P138+P153+P180+P190</f>
        <v>0</v>
      </c>
      <c r="Q87" s="166"/>
      <c r="R87" s="167">
        <f>R88+R129+R138+R153+R180+R190</f>
        <v>4.0966345</v>
      </c>
      <c r="S87" s="166"/>
      <c r="T87" s="168">
        <f>T88+T129+T138+T153+T180+T190</f>
        <v>1.421</v>
      </c>
      <c r="AR87" s="169" t="s">
        <v>34</v>
      </c>
      <c r="AT87" s="170" t="s">
        <v>72</v>
      </c>
      <c r="AU87" s="170" t="s">
        <v>73</v>
      </c>
      <c r="AY87" s="169" t="s">
        <v>142</v>
      </c>
      <c r="BK87" s="171">
        <f>BK88+BK129+BK138+BK153+BK180+BK190</f>
        <v>0</v>
      </c>
    </row>
    <row r="88" spans="2:63" s="12" customFormat="1" ht="22.9" customHeight="1">
      <c r="B88" s="158"/>
      <c r="C88" s="159"/>
      <c r="D88" s="160" t="s">
        <v>72</v>
      </c>
      <c r="E88" s="172" t="s">
        <v>34</v>
      </c>
      <c r="F88" s="172" t="s">
        <v>143</v>
      </c>
      <c r="G88" s="159"/>
      <c r="H88" s="159"/>
      <c r="I88" s="162"/>
      <c r="J88" s="173">
        <f>BK88</f>
        <v>0</v>
      </c>
      <c r="K88" s="159"/>
      <c r="L88" s="164"/>
      <c r="M88" s="165"/>
      <c r="N88" s="166"/>
      <c r="O88" s="166"/>
      <c r="P88" s="167">
        <f>SUM(P89:P128)</f>
        <v>0</v>
      </c>
      <c r="Q88" s="166"/>
      <c r="R88" s="167">
        <f>SUM(R89:R128)</f>
        <v>0.00012</v>
      </c>
      <c r="S88" s="166"/>
      <c r="T88" s="168">
        <f>SUM(T89:T128)</f>
        <v>1.421</v>
      </c>
      <c r="AR88" s="169" t="s">
        <v>34</v>
      </c>
      <c r="AT88" s="170" t="s">
        <v>72</v>
      </c>
      <c r="AU88" s="170" t="s">
        <v>34</v>
      </c>
      <c r="AY88" s="169" t="s">
        <v>142</v>
      </c>
      <c r="BK88" s="171">
        <f>SUM(BK89:BK128)</f>
        <v>0</v>
      </c>
    </row>
    <row r="89" spans="1:65" s="2" customFormat="1" ht="49.15" customHeight="1">
      <c r="A89" s="35"/>
      <c r="B89" s="36"/>
      <c r="C89" s="174" t="s">
        <v>34</v>
      </c>
      <c r="D89" s="174" t="s">
        <v>144</v>
      </c>
      <c r="E89" s="175" t="s">
        <v>382</v>
      </c>
      <c r="F89" s="176" t="s">
        <v>383</v>
      </c>
      <c r="G89" s="177" t="s">
        <v>147</v>
      </c>
      <c r="H89" s="178">
        <v>14.5</v>
      </c>
      <c r="I89" s="179"/>
      <c r="J89" s="180">
        <f>ROUND(I89*H89,2)</f>
        <v>0</v>
      </c>
      <c r="K89" s="176" t="s">
        <v>148</v>
      </c>
      <c r="L89" s="40"/>
      <c r="M89" s="181" t="s">
        <v>19</v>
      </c>
      <c r="N89" s="182" t="s">
        <v>44</v>
      </c>
      <c r="O89" s="65"/>
      <c r="P89" s="183">
        <f>O89*H89</f>
        <v>0</v>
      </c>
      <c r="Q89" s="183">
        <v>0</v>
      </c>
      <c r="R89" s="183">
        <f>Q89*H89</f>
        <v>0</v>
      </c>
      <c r="S89" s="183">
        <v>0.098</v>
      </c>
      <c r="T89" s="184">
        <f>S89*H89</f>
        <v>1.421</v>
      </c>
      <c r="U89" s="35"/>
      <c r="V89" s="35"/>
      <c r="W89" s="35"/>
      <c r="X89" s="35"/>
      <c r="Y89" s="35"/>
      <c r="Z89" s="35"/>
      <c r="AA89" s="35"/>
      <c r="AB89" s="35"/>
      <c r="AC89" s="35"/>
      <c r="AD89" s="35"/>
      <c r="AE89" s="35"/>
      <c r="AR89" s="185" t="s">
        <v>149</v>
      </c>
      <c r="AT89" s="185" t="s">
        <v>144</v>
      </c>
      <c r="AU89" s="185" t="s">
        <v>82</v>
      </c>
      <c r="AY89" s="18" t="s">
        <v>142</v>
      </c>
      <c r="BE89" s="186">
        <f>IF(N89="základní",J89,0)</f>
        <v>0</v>
      </c>
      <c r="BF89" s="186">
        <f>IF(N89="snížená",J89,0)</f>
        <v>0</v>
      </c>
      <c r="BG89" s="186">
        <f>IF(N89="zákl. přenesená",J89,0)</f>
        <v>0</v>
      </c>
      <c r="BH89" s="186">
        <f>IF(N89="sníž. přenesená",J89,0)</f>
        <v>0</v>
      </c>
      <c r="BI89" s="186">
        <f>IF(N89="nulová",J89,0)</f>
        <v>0</v>
      </c>
      <c r="BJ89" s="18" t="s">
        <v>34</v>
      </c>
      <c r="BK89" s="186">
        <f>ROUND(I89*H89,2)</f>
        <v>0</v>
      </c>
      <c r="BL89" s="18" t="s">
        <v>149</v>
      </c>
      <c r="BM89" s="185" t="s">
        <v>384</v>
      </c>
    </row>
    <row r="90" spans="1:47" s="2" customFormat="1" ht="302.25">
      <c r="A90" s="35"/>
      <c r="B90" s="36"/>
      <c r="C90" s="37"/>
      <c r="D90" s="187" t="s">
        <v>151</v>
      </c>
      <c r="E90" s="37"/>
      <c r="F90" s="188" t="s">
        <v>152</v>
      </c>
      <c r="G90" s="37"/>
      <c r="H90" s="37"/>
      <c r="I90" s="189"/>
      <c r="J90" s="37"/>
      <c r="K90" s="37"/>
      <c r="L90" s="40"/>
      <c r="M90" s="190"/>
      <c r="N90" s="191"/>
      <c r="O90" s="65"/>
      <c r="P90" s="65"/>
      <c r="Q90" s="65"/>
      <c r="R90" s="65"/>
      <c r="S90" s="65"/>
      <c r="T90" s="66"/>
      <c r="U90" s="35"/>
      <c r="V90" s="35"/>
      <c r="W90" s="35"/>
      <c r="X90" s="35"/>
      <c r="Y90" s="35"/>
      <c r="Z90" s="35"/>
      <c r="AA90" s="35"/>
      <c r="AB90" s="35"/>
      <c r="AC90" s="35"/>
      <c r="AD90" s="35"/>
      <c r="AE90" s="35"/>
      <c r="AT90" s="18" t="s">
        <v>151</v>
      </c>
      <c r="AU90" s="18" t="s">
        <v>82</v>
      </c>
    </row>
    <row r="91" spans="1:65" s="2" customFormat="1" ht="24.2" customHeight="1">
      <c r="A91" s="35"/>
      <c r="B91" s="36"/>
      <c r="C91" s="174" t="s">
        <v>82</v>
      </c>
      <c r="D91" s="174" t="s">
        <v>144</v>
      </c>
      <c r="E91" s="175" t="s">
        <v>385</v>
      </c>
      <c r="F91" s="176" t="s">
        <v>386</v>
      </c>
      <c r="G91" s="177" t="s">
        <v>155</v>
      </c>
      <c r="H91" s="178">
        <v>6.525</v>
      </c>
      <c r="I91" s="179"/>
      <c r="J91" s="180">
        <f>ROUND(I91*H91,2)</f>
        <v>0</v>
      </c>
      <c r="K91" s="176" t="s">
        <v>148</v>
      </c>
      <c r="L91" s="40"/>
      <c r="M91" s="181" t="s">
        <v>19</v>
      </c>
      <c r="N91" s="182" t="s">
        <v>44</v>
      </c>
      <c r="O91" s="65"/>
      <c r="P91" s="183">
        <f>O91*H91</f>
        <v>0</v>
      </c>
      <c r="Q91" s="183">
        <v>0</v>
      </c>
      <c r="R91" s="183">
        <f>Q91*H91</f>
        <v>0</v>
      </c>
      <c r="S91" s="183">
        <v>0</v>
      </c>
      <c r="T91" s="184">
        <f>S91*H91</f>
        <v>0</v>
      </c>
      <c r="U91" s="35"/>
      <c r="V91" s="35"/>
      <c r="W91" s="35"/>
      <c r="X91" s="35"/>
      <c r="Y91" s="35"/>
      <c r="Z91" s="35"/>
      <c r="AA91" s="35"/>
      <c r="AB91" s="35"/>
      <c r="AC91" s="35"/>
      <c r="AD91" s="35"/>
      <c r="AE91" s="35"/>
      <c r="AR91" s="185" t="s">
        <v>149</v>
      </c>
      <c r="AT91" s="185" t="s">
        <v>144</v>
      </c>
      <c r="AU91" s="185" t="s">
        <v>82</v>
      </c>
      <c r="AY91" s="18" t="s">
        <v>142</v>
      </c>
      <c r="BE91" s="186">
        <f>IF(N91="základní",J91,0)</f>
        <v>0</v>
      </c>
      <c r="BF91" s="186">
        <f>IF(N91="snížená",J91,0)</f>
        <v>0</v>
      </c>
      <c r="BG91" s="186">
        <f>IF(N91="zákl. přenesená",J91,0)</f>
        <v>0</v>
      </c>
      <c r="BH91" s="186">
        <f>IF(N91="sníž. přenesená",J91,0)</f>
        <v>0</v>
      </c>
      <c r="BI91" s="186">
        <f>IF(N91="nulová",J91,0)</f>
        <v>0</v>
      </c>
      <c r="BJ91" s="18" t="s">
        <v>34</v>
      </c>
      <c r="BK91" s="186">
        <f>ROUND(I91*H91,2)</f>
        <v>0</v>
      </c>
      <c r="BL91" s="18" t="s">
        <v>149</v>
      </c>
      <c r="BM91" s="185" t="s">
        <v>387</v>
      </c>
    </row>
    <row r="92" spans="1:47" s="2" customFormat="1" ht="39">
      <c r="A92" s="35"/>
      <c r="B92" s="36"/>
      <c r="C92" s="37"/>
      <c r="D92" s="187" t="s">
        <v>151</v>
      </c>
      <c r="E92" s="37"/>
      <c r="F92" s="188" t="s">
        <v>157</v>
      </c>
      <c r="G92" s="37"/>
      <c r="H92" s="37"/>
      <c r="I92" s="189"/>
      <c r="J92" s="37"/>
      <c r="K92" s="37"/>
      <c r="L92" s="40"/>
      <c r="M92" s="190"/>
      <c r="N92" s="191"/>
      <c r="O92" s="65"/>
      <c r="P92" s="65"/>
      <c r="Q92" s="65"/>
      <c r="R92" s="65"/>
      <c r="S92" s="65"/>
      <c r="T92" s="66"/>
      <c r="U92" s="35"/>
      <c r="V92" s="35"/>
      <c r="W92" s="35"/>
      <c r="X92" s="35"/>
      <c r="Y92" s="35"/>
      <c r="Z92" s="35"/>
      <c r="AA92" s="35"/>
      <c r="AB92" s="35"/>
      <c r="AC92" s="35"/>
      <c r="AD92" s="35"/>
      <c r="AE92" s="35"/>
      <c r="AT92" s="18" t="s">
        <v>151</v>
      </c>
      <c r="AU92" s="18" t="s">
        <v>82</v>
      </c>
    </row>
    <row r="93" spans="2:51" s="14" customFormat="1" ht="11.25">
      <c r="B93" s="202"/>
      <c r="C93" s="203"/>
      <c r="D93" s="187" t="s">
        <v>158</v>
      </c>
      <c r="E93" s="204" t="s">
        <v>19</v>
      </c>
      <c r="F93" s="205" t="s">
        <v>388</v>
      </c>
      <c r="G93" s="203"/>
      <c r="H93" s="206">
        <v>6.525</v>
      </c>
      <c r="I93" s="207"/>
      <c r="J93" s="203"/>
      <c r="K93" s="203"/>
      <c r="L93" s="208"/>
      <c r="M93" s="209"/>
      <c r="N93" s="210"/>
      <c r="O93" s="210"/>
      <c r="P93" s="210"/>
      <c r="Q93" s="210"/>
      <c r="R93" s="210"/>
      <c r="S93" s="210"/>
      <c r="T93" s="211"/>
      <c r="AT93" s="212" t="s">
        <v>158</v>
      </c>
      <c r="AU93" s="212" t="s">
        <v>82</v>
      </c>
      <c r="AV93" s="14" t="s">
        <v>82</v>
      </c>
      <c r="AW93" s="14" t="s">
        <v>33</v>
      </c>
      <c r="AX93" s="14" t="s">
        <v>73</v>
      </c>
      <c r="AY93" s="212" t="s">
        <v>142</v>
      </c>
    </row>
    <row r="94" spans="2:51" s="15" customFormat="1" ht="11.25">
      <c r="B94" s="213"/>
      <c r="C94" s="214"/>
      <c r="D94" s="187" t="s">
        <v>158</v>
      </c>
      <c r="E94" s="215" t="s">
        <v>19</v>
      </c>
      <c r="F94" s="216" t="s">
        <v>161</v>
      </c>
      <c r="G94" s="214"/>
      <c r="H94" s="217">
        <v>6.525</v>
      </c>
      <c r="I94" s="218"/>
      <c r="J94" s="214"/>
      <c r="K94" s="214"/>
      <c r="L94" s="219"/>
      <c r="M94" s="220"/>
      <c r="N94" s="221"/>
      <c r="O94" s="221"/>
      <c r="P94" s="221"/>
      <c r="Q94" s="221"/>
      <c r="R94" s="221"/>
      <c r="S94" s="221"/>
      <c r="T94" s="222"/>
      <c r="AT94" s="223" t="s">
        <v>158</v>
      </c>
      <c r="AU94" s="223" t="s">
        <v>82</v>
      </c>
      <c r="AV94" s="15" t="s">
        <v>149</v>
      </c>
      <c r="AW94" s="15" t="s">
        <v>33</v>
      </c>
      <c r="AX94" s="15" t="s">
        <v>34</v>
      </c>
      <c r="AY94" s="223" t="s">
        <v>142</v>
      </c>
    </row>
    <row r="95" spans="1:65" s="2" customFormat="1" ht="37.9" customHeight="1">
      <c r="A95" s="35"/>
      <c r="B95" s="36"/>
      <c r="C95" s="174" t="s">
        <v>162</v>
      </c>
      <c r="D95" s="174" t="s">
        <v>144</v>
      </c>
      <c r="E95" s="175" t="s">
        <v>163</v>
      </c>
      <c r="F95" s="176" t="s">
        <v>164</v>
      </c>
      <c r="G95" s="177" t="s">
        <v>155</v>
      </c>
      <c r="H95" s="178">
        <v>0.135</v>
      </c>
      <c r="I95" s="179"/>
      <c r="J95" s="180">
        <f>ROUND(I95*H95,2)</f>
        <v>0</v>
      </c>
      <c r="K95" s="176" t="s">
        <v>148</v>
      </c>
      <c r="L95" s="40"/>
      <c r="M95" s="181" t="s">
        <v>19</v>
      </c>
      <c r="N95" s="182" t="s">
        <v>44</v>
      </c>
      <c r="O95" s="65"/>
      <c r="P95" s="183">
        <f>O95*H95</f>
        <v>0</v>
      </c>
      <c r="Q95" s="183">
        <v>0</v>
      </c>
      <c r="R95" s="183">
        <f>Q95*H95</f>
        <v>0</v>
      </c>
      <c r="S95" s="183">
        <v>0</v>
      </c>
      <c r="T95" s="184">
        <f>S95*H95</f>
        <v>0</v>
      </c>
      <c r="U95" s="35"/>
      <c r="V95" s="35"/>
      <c r="W95" s="35"/>
      <c r="X95" s="35"/>
      <c r="Y95" s="35"/>
      <c r="Z95" s="35"/>
      <c r="AA95" s="35"/>
      <c r="AB95" s="35"/>
      <c r="AC95" s="35"/>
      <c r="AD95" s="35"/>
      <c r="AE95" s="35"/>
      <c r="AR95" s="185" t="s">
        <v>149</v>
      </c>
      <c r="AT95" s="185" t="s">
        <v>144</v>
      </c>
      <c r="AU95" s="185" t="s">
        <v>82</v>
      </c>
      <c r="AY95" s="18" t="s">
        <v>142</v>
      </c>
      <c r="BE95" s="186">
        <f>IF(N95="základní",J95,0)</f>
        <v>0</v>
      </c>
      <c r="BF95" s="186">
        <f>IF(N95="snížená",J95,0)</f>
        <v>0</v>
      </c>
      <c r="BG95" s="186">
        <f>IF(N95="zákl. přenesená",J95,0)</f>
        <v>0</v>
      </c>
      <c r="BH95" s="186">
        <f>IF(N95="sníž. přenesená",J95,0)</f>
        <v>0</v>
      </c>
      <c r="BI95" s="186">
        <f>IF(N95="nulová",J95,0)</f>
        <v>0</v>
      </c>
      <c r="BJ95" s="18" t="s">
        <v>34</v>
      </c>
      <c r="BK95" s="186">
        <f>ROUND(I95*H95,2)</f>
        <v>0</v>
      </c>
      <c r="BL95" s="18" t="s">
        <v>149</v>
      </c>
      <c r="BM95" s="185" t="s">
        <v>389</v>
      </c>
    </row>
    <row r="96" spans="1:47" s="2" customFormat="1" ht="48.75">
      <c r="A96" s="35"/>
      <c r="B96" s="36"/>
      <c r="C96" s="37"/>
      <c r="D96" s="187" t="s">
        <v>151</v>
      </c>
      <c r="E96" s="37"/>
      <c r="F96" s="188" t="s">
        <v>166</v>
      </c>
      <c r="G96" s="37"/>
      <c r="H96" s="37"/>
      <c r="I96" s="189"/>
      <c r="J96" s="37"/>
      <c r="K96" s="37"/>
      <c r="L96" s="40"/>
      <c r="M96" s="190"/>
      <c r="N96" s="191"/>
      <c r="O96" s="65"/>
      <c r="P96" s="65"/>
      <c r="Q96" s="65"/>
      <c r="R96" s="65"/>
      <c r="S96" s="65"/>
      <c r="T96" s="66"/>
      <c r="U96" s="35"/>
      <c r="V96" s="35"/>
      <c r="W96" s="35"/>
      <c r="X96" s="35"/>
      <c r="Y96" s="35"/>
      <c r="Z96" s="35"/>
      <c r="AA96" s="35"/>
      <c r="AB96" s="35"/>
      <c r="AC96" s="35"/>
      <c r="AD96" s="35"/>
      <c r="AE96" s="35"/>
      <c r="AT96" s="18" t="s">
        <v>151</v>
      </c>
      <c r="AU96" s="18" t="s">
        <v>82</v>
      </c>
    </row>
    <row r="97" spans="2:51" s="13" customFormat="1" ht="11.25">
      <c r="B97" s="192"/>
      <c r="C97" s="193"/>
      <c r="D97" s="187" t="s">
        <v>158</v>
      </c>
      <c r="E97" s="194" t="s">
        <v>19</v>
      </c>
      <c r="F97" s="195" t="s">
        <v>167</v>
      </c>
      <c r="G97" s="193"/>
      <c r="H97" s="194" t="s">
        <v>19</v>
      </c>
      <c r="I97" s="196"/>
      <c r="J97" s="193"/>
      <c r="K97" s="193"/>
      <c r="L97" s="197"/>
      <c r="M97" s="198"/>
      <c r="N97" s="199"/>
      <c r="O97" s="199"/>
      <c r="P97" s="199"/>
      <c r="Q97" s="199"/>
      <c r="R97" s="199"/>
      <c r="S97" s="199"/>
      <c r="T97" s="200"/>
      <c r="AT97" s="201" t="s">
        <v>158</v>
      </c>
      <c r="AU97" s="201" t="s">
        <v>82</v>
      </c>
      <c r="AV97" s="13" t="s">
        <v>34</v>
      </c>
      <c r="AW97" s="13" t="s">
        <v>33</v>
      </c>
      <c r="AX97" s="13" t="s">
        <v>73</v>
      </c>
      <c r="AY97" s="201" t="s">
        <v>142</v>
      </c>
    </row>
    <row r="98" spans="2:51" s="14" customFormat="1" ht="11.25">
      <c r="B98" s="202"/>
      <c r="C98" s="203"/>
      <c r="D98" s="187" t="s">
        <v>158</v>
      </c>
      <c r="E98" s="204" t="s">
        <v>19</v>
      </c>
      <c r="F98" s="205" t="s">
        <v>390</v>
      </c>
      <c r="G98" s="203"/>
      <c r="H98" s="206">
        <v>0.135</v>
      </c>
      <c r="I98" s="207"/>
      <c r="J98" s="203"/>
      <c r="K98" s="203"/>
      <c r="L98" s="208"/>
      <c r="M98" s="209"/>
      <c r="N98" s="210"/>
      <c r="O98" s="210"/>
      <c r="P98" s="210"/>
      <c r="Q98" s="210"/>
      <c r="R98" s="210"/>
      <c r="S98" s="210"/>
      <c r="T98" s="211"/>
      <c r="AT98" s="212" t="s">
        <v>158</v>
      </c>
      <c r="AU98" s="212" t="s">
        <v>82</v>
      </c>
      <c r="AV98" s="14" t="s">
        <v>82</v>
      </c>
      <c r="AW98" s="14" t="s">
        <v>33</v>
      </c>
      <c r="AX98" s="14" t="s">
        <v>73</v>
      </c>
      <c r="AY98" s="212" t="s">
        <v>142</v>
      </c>
    </row>
    <row r="99" spans="2:51" s="15" customFormat="1" ht="11.25">
      <c r="B99" s="213"/>
      <c r="C99" s="214"/>
      <c r="D99" s="187" t="s">
        <v>158</v>
      </c>
      <c r="E99" s="215" t="s">
        <v>19</v>
      </c>
      <c r="F99" s="216" t="s">
        <v>161</v>
      </c>
      <c r="G99" s="214"/>
      <c r="H99" s="217">
        <v>0.135</v>
      </c>
      <c r="I99" s="218"/>
      <c r="J99" s="214"/>
      <c r="K99" s="214"/>
      <c r="L99" s="219"/>
      <c r="M99" s="220"/>
      <c r="N99" s="221"/>
      <c r="O99" s="221"/>
      <c r="P99" s="221"/>
      <c r="Q99" s="221"/>
      <c r="R99" s="221"/>
      <c r="S99" s="221"/>
      <c r="T99" s="222"/>
      <c r="AT99" s="223" t="s">
        <v>158</v>
      </c>
      <c r="AU99" s="223" t="s">
        <v>82</v>
      </c>
      <c r="AV99" s="15" t="s">
        <v>149</v>
      </c>
      <c r="AW99" s="15" t="s">
        <v>33</v>
      </c>
      <c r="AX99" s="15" t="s">
        <v>34</v>
      </c>
      <c r="AY99" s="223" t="s">
        <v>142</v>
      </c>
    </row>
    <row r="100" spans="1:65" s="2" customFormat="1" ht="62.65" customHeight="1">
      <c r="A100" s="35"/>
      <c r="B100" s="36"/>
      <c r="C100" s="174" t="s">
        <v>149</v>
      </c>
      <c r="D100" s="174" t="s">
        <v>144</v>
      </c>
      <c r="E100" s="175" t="s">
        <v>169</v>
      </c>
      <c r="F100" s="176" t="s">
        <v>170</v>
      </c>
      <c r="G100" s="177" t="s">
        <v>155</v>
      </c>
      <c r="H100" s="178">
        <v>6.66</v>
      </c>
      <c r="I100" s="179"/>
      <c r="J100" s="180">
        <f>ROUND(I100*H100,2)</f>
        <v>0</v>
      </c>
      <c r="K100" s="176" t="s">
        <v>148</v>
      </c>
      <c r="L100" s="40"/>
      <c r="M100" s="181" t="s">
        <v>19</v>
      </c>
      <c r="N100" s="182" t="s">
        <v>44</v>
      </c>
      <c r="O100" s="65"/>
      <c r="P100" s="183">
        <f>O100*H100</f>
        <v>0</v>
      </c>
      <c r="Q100" s="183">
        <v>0</v>
      </c>
      <c r="R100" s="183">
        <f>Q100*H100</f>
        <v>0</v>
      </c>
      <c r="S100" s="183">
        <v>0</v>
      </c>
      <c r="T100" s="184">
        <f>S100*H100</f>
        <v>0</v>
      </c>
      <c r="U100" s="35"/>
      <c r="V100" s="35"/>
      <c r="W100" s="35"/>
      <c r="X100" s="35"/>
      <c r="Y100" s="35"/>
      <c r="Z100" s="35"/>
      <c r="AA100" s="35"/>
      <c r="AB100" s="35"/>
      <c r="AC100" s="35"/>
      <c r="AD100" s="35"/>
      <c r="AE100" s="35"/>
      <c r="AR100" s="185" t="s">
        <v>149</v>
      </c>
      <c r="AT100" s="185" t="s">
        <v>144</v>
      </c>
      <c r="AU100" s="185" t="s">
        <v>82</v>
      </c>
      <c r="AY100" s="18" t="s">
        <v>142</v>
      </c>
      <c r="BE100" s="186">
        <f>IF(N100="základní",J100,0)</f>
        <v>0</v>
      </c>
      <c r="BF100" s="186">
        <f>IF(N100="snížená",J100,0)</f>
        <v>0</v>
      </c>
      <c r="BG100" s="186">
        <f>IF(N100="zákl. přenesená",J100,0)</f>
        <v>0</v>
      </c>
      <c r="BH100" s="186">
        <f>IF(N100="sníž. přenesená",J100,0)</f>
        <v>0</v>
      </c>
      <c r="BI100" s="186">
        <f>IF(N100="nulová",J100,0)</f>
        <v>0</v>
      </c>
      <c r="BJ100" s="18" t="s">
        <v>34</v>
      </c>
      <c r="BK100" s="186">
        <f>ROUND(I100*H100,2)</f>
        <v>0</v>
      </c>
      <c r="BL100" s="18" t="s">
        <v>149</v>
      </c>
      <c r="BM100" s="185" t="s">
        <v>391</v>
      </c>
    </row>
    <row r="101" spans="1:47" s="2" customFormat="1" ht="78">
      <c r="A101" s="35"/>
      <c r="B101" s="36"/>
      <c r="C101" s="37"/>
      <c r="D101" s="187" t="s">
        <v>151</v>
      </c>
      <c r="E101" s="37"/>
      <c r="F101" s="188" t="s">
        <v>172</v>
      </c>
      <c r="G101" s="37"/>
      <c r="H101" s="37"/>
      <c r="I101" s="189"/>
      <c r="J101" s="37"/>
      <c r="K101" s="37"/>
      <c r="L101" s="40"/>
      <c r="M101" s="190"/>
      <c r="N101" s="191"/>
      <c r="O101" s="65"/>
      <c r="P101" s="65"/>
      <c r="Q101" s="65"/>
      <c r="R101" s="65"/>
      <c r="S101" s="65"/>
      <c r="T101" s="66"/>
      <c r="U101" s="35"/>
      <c r="V101" s="35"/>
      <c r="W101" s="35"/>
      <c r="X101" s="35"/>
      <c r="Y101" s="35"/>
      <c r="Z101" s="35"/>
      <c r="AA101" s="35"/>
      <c r="AB101" s="35"/>
      <c r="AC101" s="35"/>
      <c r="AD101" s="35"/>
      <c r="AE101" s="35"/>
      <c r="AT101" s="18" t="s">
        <v>151</v>
      </c>
      <c r="AU101" s="18" t="s">
        <v>82</v>
      </c>
    </row>
    <row r="102" spans="2:51" s="13" customFormat="1" ht="11.25">
      <c r="B102" s="192"/>
      <c r="C102" s="193"/>
      <c r="D102" s="187" t="s">
        <v>158</v>
      </c>
      <c r="E102" s="194" t="s">
        <v>19</v>
      </c>
      <c r="F102" s="195" t="s">
        <v>173</v>
      </c>
      <c r="G102" s="193"/>
      <c r="H102" s="194" t="s">
        <v>19</v>
      </c>
      <c r="I102" s="196"/>
      <c r="J102" s="193"/>
      <c r="K102" s="193"/>
      <c r="L102" s="197"/>
      <c r="M102" s="198"/>
      <c r="N102" s="199"/>
      <c r="O102" s="199"/>
      <c r="P102" s="199"/>
      <c r="Q102" s="199"/>
      <c r="R102" s="199"/>
      <c r="S102" s="199"/>
      <c r="T102" s="200"/>
      <c r="AT102" s="201" t="s">
        <v>158</v>
      </c>
      <c r="AU102" s="201" t="s">
        <v>82</v>
      </c>
      <c r="AV102" s="13" t="s">
        <v>34</v>
      </c>
      <c r="AW102" s="13" t="s">
        <v>33</v>
      </c>
      <c r="AX102" s="13" t="s">
        <v>73</v>
      </c>
      <c r="AY102" s="201" t="s">
        <v>142</v>
      </c>
    </row>
    <row r="103" spans="2:51" s="14" customFormat="1" ht="11.25">
      <c r="B103" s="202"/>
      <c r="C103" s="203"/>
      <c r="D103" s="187" t="s">
        <v>158</v>
      </c>
      <c r="E103" s="204" t="s">
        <v>19</v>
      </c>
      <c r="F103" s="205" t="s">
        <v>392</v>
      </c>
      <c r="G103" s="203"/>
      <c r="H103" s="206">
        <v>6.66</v>
      </c>
      <c r="I103" s="207"/>
      <c r="J103" s="203"/>
      <c r="K103" s="203"/>
      <c r="L103" s="208"/>
      <c r="M103" s="209"/>
      <c r="N103" s="210"/>
      <c r="O103" s="210"/>
      <c r="P103" s="210"/>
      <c r="Q103" s="210"/>
      <c r="R103" s="210"/>
      <c r="S103" s="210"/>
      <c r="T103" s="211"/>
      <c r="AT103" s="212" t="s">
        <v>158</v>
      </c>
      <c r="AU103" s="212" t="s">
        <v>82</v>
      </c>
      <c r="AV103" s="14" t="s">
        <v>82</v>
      </c>
      <c r="AW103" s="14" t="s">
        <v>33</v>
      </c>
      <c r="AX103" s="14" t="s">
        <v>73</v>
      </c>
      <c r="AY103" s="212" t="s">
        <v>142</v>
      </c>
    </row>
    <row r="104" spans="2:51" s="15" customFormat="1" ht="11.25">
      <c r="B104" s="213"/>
      <c r="C104" s="214"/>
      <c r="D104" s="187" t="s">
        <v>158</v>
      </c>
      <c r="E104" s="215" t="s">
        <v>19</v>
      </c>
      <c r="F104" s="216" t="s">
        <v>161</v>
      </c>
      <c r="G104" s="214"/>
      <c r="H104" s="217">
        <v>6.66</v>
      </c>
      <c r="I104" s="218"/>
      <c r="J104" s="214"/>
      <c r="K104" s="214"/>
      <c r="L104" s="219"/>
      <c r="M104" s="220"/>
      <c r="N104" s="221"/>
      <c r="O104" s="221"/>
      <c r="P104" s="221"/>
      <c r="Q104" s="221"/>
      <c r="R104" s="221"/>
      <c r="S104" s="221"/>
      <c r="T104" s="222"/>
      <c r="AT104" s="223" t="s">
        <v>158</v>
      </c>
      <c r="AU104" s="223" t="s">
        <v>82</v>
      </c>
      <c r="AV104" s="15" t="s">
        <v>149</v>
      </c>
      <c r="AW104" s="15" t="s">
        <v>33</v>
      </c>
      <c r="AX104" s="15" t="s">
        <v>34</v>
      </c>
      <c r="AY104" s="223" t="s">
        <v>142</v>
      </c>
    </row>
    <row r="105" spans="1:65" s="2" customFormat="1" ht="62.65" customHeight="1">
      <c r="A105" s="35"/>
      <c r="B105" s="36"/>
      <c r="C105" s="174" t="s">
        <v>175</v>
      </c>
      <c r="D105" s="174" t="s">
        <v>144</v>
      </c>
      <c r="E105" s="175" t="s">
        <v>176</v>
      </c>
      <c r="F105" s="176" t="s">
        <v>177</v>
      </c>
      <c r="G105" s="177" t="s">
        <v>155</v>
      </c>
      <c r="H105" s="178">
        <v>33.3</v>
      </c>
      <c r="I105" s="179"/>
      <c r="J105" s="180">
        <f>ROUND(I105*H105,2)</f>
        <v>0</v>
      </c>
      <c r="K105" s="176" t="s">
        <v>148</v>
      </c>
      <c r="L105" s="40"/>
      <c r="M105" s="181" t="s">
        <v>19</v>
      </c>
      <c r="N105" s="182" t="s">
        <v>44</v>
      </c>
      <c r="O105" s="65"/>
      <c r="P105" s="183">
        <f>O105*H105</f>
        <v>0</v>
      </c>
      <c r="Q105" s="183">
        <v>0</v>
      </c>
      <c r="R105" s="183">
        <f>Q105*H105</f>
        <v>0</v>
      </c>
      <c r="S105" s="183">
        <v>0</v>
      </c>
      <c r="T105" s="184">
        <f>S105*H105</f>
        <v>0</v>
      </c>
      <c r="U105" s="35"/>
      <c r="V105" s="35"/>
      <c r="W105" s="35"/>
      <c r="X105" s="35"/>
      <c r="Y105" s="35"/>
      <c r="Z105" s="35"/>
      <c r="AA105" s="35"/>
      <c r="AB105" s="35"/>
      <c r="AC105" s="35"/>
      <c r="AD105" s="35"/>
      <c r="AE105" s="35"/>
      <c r="AR105" s="185" t="s">
        <v>149</v>
      </c>
      <c r="AT105" s="185" t="s">
        <v>144</v>
      </c>
      <c r="AU105" s="185" t="s">
        <v>82</v>
      </c>
      <c r="AY105" s="18" t="s">
        <v>142</v>
      </c>
      <c r="BE105" s="186">
        <f>IF(N105="základní",J105,0)</f>
        <v>0</v>
      </c>
      <c r="BF105" s="186">
        <f>IF(N105="snížená",J105,0)</f>
        <v>0</v>
      </c>
      <c r="BG105" s="186">
        <f>IF(N105="zákl. přenesená",J105,0)</f>
        <v>0</v>
      </c>
      <c r="BH105" s="186">
        <f>IF(N105="sníž. přenesená",J105,0)</f>
        <v>0</v>
      </c>
      <c r="BI105" s="186">
        <f>IF(N105="nulová",J105,0)</f>
        <v>0</v>
      </c>
      <c r="BJ105" s="18" t="s">
        <v>34</v>
      </c>
      <c r="BK105" s="186">
        <f>ROUND(I105*H105,2)</f>
        <v>0</v>
      </c>
      <c r="BL105" s="18" t="s">
        <v>149</v>
      </c>
      <c r="BM105" s="185" t="s">
        <v>393</v>
      </c>
    </row>
    <row r="106" spans="1:47" s="2" customFormat="1" ht="78">
      <c r="A106" s="35"/>
      <c r="B106" s="36"/>
      <c r="C106" s="37"/>
      <c r="D106" s="187" t="s">
        <v>151</v>
      </c>
      <c r="E106" s="37"/>
      <c r="F106" s="188" t="s">
        <v>172</v>
      </c>
      <c r="G106" s="37"/>
      <c r="H106" s="37"/>
      <c r="I106" s="189"/>
      <c r="J106" s="37"/>
      <c r="K106" s="37"/>
      <c r="L106" s="40"/>
      <c r="M106" s="190"/>
      <c r="N106" s="191"/>
      <c r="O106" s="65"/>
      <c r="P106" s="65"/>
      <c r="Q106" s="65"/>
      <c r="R106" s="65"/>
      <c r="S106" s="65"/>
      <c r="T106" s="66"/>
      <c r="U106" s="35"/>
      <c r="V106" s="35"/>
      <c r="W106" s="35"/>
      <c r="X106" s="35"/>
      <c r="Y106" s="35"/>
      <c r="Z106" s="35"/>
      <c r="AA106" s="35"/>
      <c r="AB106" s="35"/>
      <c r="AC106" s="35"/>
      <c r="AD106" s="35"/>
      <c r="AE106" s="35"/>
      <c r="AT106" s="18" t="s">
        <v>151</v>
      </c>
      <c r="AU106" s="18" t="s">
        <v>82</v>
      </c>
    </row>
    <row r="107" spans="2:51" s="14" customFormat="1" ht="11.25">
      <c r="B107" s="202"/>
      <c r="C107" s="203"/>
      <c r="D107" s="187" t="s">
        <v>158</v>
      </c>
      <c r="E107" s="204" t="s">
        <v>19</v>
      </c>
      <c r="F107" s="205" t="s">
        <v>394</v>
      </c>
      <c r="G107" s="203"/>
      <c r="H107" s="206">
        <v>33.3</v>
      </c>
      <c r="I107" s="207"/>
      <c r="J107" s="203"/>
      <c r="K107" s="203"/>
      <c r="L107" s="208"/>
      <c r="M107" s="209"/>
      <c r="N107" s="210"/>
      <c r="O107" s="210"/>
      <c r="P107" s="210"/>
      <c r="Q107" s="210"/>
      <c r="R107" s="210"/>
      <c r="S107" s="210"/>
      <c r="T107" s="211"/>
      <c r="AT107" s="212" t="s">
        <v>158</v>
      </c>
      <c r="AU107" s="212" t="s">
        <v>82</v>
      </c>
      <c r="AV107" s="14" t="s">
        <v>82</v>
      </c>
      <c r="AW107" s="14" t="s">
        <v>33</v>
      </c>
      <c r="AX107" s="14" t="s">
        <v>73</v>
      </c>
      <c r="AY107" s="212" t="s">
        <v>142</v>
      </c>
    </row>
    <row r="108" spans="2:51" s="15" customFormat="1" ht="11.25">
      <c r="B108" s="213"/>
      <c r="C108" s="214"/>
      <c r="D108" s="187" t="s">
        <v>158</v>
      </c>
      <c r="E108" s="215" t="s">
        <v>19</v>
      </c>
      <c r="F108" s="216" t="s">
        <v>161</v>
      </c>
      <c r="G108" s="214"/>
      <c r="H108" s="217">
        <v>33.3</v>
      </c>
      <c r="I108" s="218"/>
      <c r="J108" s="214"/>
      <c r="K108" s="214"/>
      <c r="L108" s="219"/>
      <c r="M108" s="220"/>
      <c r="N108" s="221"/>
      <c r="O108" s="221"/>
      <c r="P108" s="221"/>
      <c r="Q108" s="221"/>
      <c r="R108" s="221"/>
      <c r="S108" s="221"/>
      <c r="T108" s="222"/>
      <c r="AT108" s="223" t="s">
        <v>158</v>
      </c>
      <c r="AU108" s="223" t="s">
        <v>82</v>
      </c>
      <c r="AV108" s="15" t="s">
        <v>149</v>
      </c>
      <c r="AW108" s="15" t="s">
        <v>33</v>
      </c>
      <c r="AX108" s="15" t="s">
        <v>34</v>
      </c>
      <c r="AY108" s="223" t="s">
        <v>142</v>
      </c>
    </row>
    <row r="109" spans="1:65" s="2" customFormat="1" ht="37.9" customHeight="1">
      <c r="A109" s="35"/>
      <c r="B109" s="36"/>
      <c r="C109" s="174" t="s">
        <v>180</v>
      </c>
      <c r="D109" s="174" t="s">
        <v>144</v>
      </c>
      <c r="E109" s="175" t="s">
        <v>181</v>
      </c>
      <c r="F109" s="176" t="s">
        <v>182</v>
      </c>
      <c r="G109" s="177" t="s">
        <v>155</v>
      </c>
      <c r="H109" s="178">
        <v>6.66</v>
      </c>
      <c r="I109" s="179"/>
      <c r="J109" s="180">
        <f>ROUND(I109*H109,2)</f>
        <v>0</v>
      </c>
      <c r="K109" s="176" t="s">
        <v>148</v>
      </c>
      <c r="L109" s="40"/>
      <c r="M109" s="181" t="s">
        <v>19</v>
      </c>
      <c r="N109" s="182" t="s">
        <v>44</v>
      </c>
      <c r="O109" s="65"/>
      <c r="P109" s="183">
        <f>O109*H109</f>
        <v>0</v>
      </c>
      <c r="Q109" s="183">
        <v>0</v>
      </c>
      <c r="R109" s="183">
        <f>Q109*H109</f>
        <v>0</v>
      </c>
      <c r="S109" s="183">
        <v>0</v>
      </c>
      <c r="T109" s="184">
        <f>S109*H109</f>
        <v>0</v>
      </c>
      <c r="U109" s="35"/>
      <c r="V109" s="35"/>
      <c r="W109" s="35"/>
      <c r="X109" s="35"/>
      <c r="Y109" s="35"/>
      <c r="Z109" s="35"/>
      <c r="AA109" s="35"/>
      <c r="AB109" s="35"/>
      <c r="AC109" s="35"/>
      <c r="AD109" s="35"/>
      <c r="AE109" s="35"/>
      <c r="AR109" s="185" t="s">
        <v>149</v>
      </c>
      <c r="AT109" s="185" t="s">
        <v>144</v>
      </c>
      <c r="AU109" s="185" t="s">
        <v>82</v>
      </c>
      <c r="AY109" s="18" t="s">
        <v>142</v>
      </c>
      <c r="BE109" s="186">
        <f>IF(N109="základní",J109,0)</f>
        <v>0</v>
      </c>
      <c r="BF109" s="186">
        <f>IF(N109="snížená",J109,0)</f>
        <v>0</v>
      </c>
      <c r="BG109" s="186">
        <f>IF(N109="zákl. přenesená",J109,0)</f>
        <v>0</v>
      </c>
      <c r="BH109" s="186">
        <f>IF(N109="sníž. přenesená",J109,0)</f>
        <v>0</v>
      </c>
      <c r="BI109" s="186">
        <f>IF(N109="nulová",J109,0)</f>
        <v>0</v>
      </c>
      <c r="BJ109" s="18" t="s">
        <v>34</v>
      </c>
      <c r="BK109" s="186">
        <f>ROUND(I109*H109,2)</f>
        <v>0</v>
      </c>
      <c r="BL109" s="18" t="s">
        <v>149</v>
      </c>
      <c r="BM109" s="185" t="s">
        <v>395</v>
      </c>
    </row>
    <row r="110" spans="1:47" s="2" customFormat="1" ht="136.5">
      <c r="A110" s="35"/>
      <c r="B110" s="36"/>
      <c r="C110" s="37"/>
      <c r="D110" s="187" t="s">
        <v>151</v>
      </c>
      <c r="E110" s="37"/>
      <c r="F110" s="188" t="s">
        <v>184</v>
      </c>
      <c r="G110" s="37"/>
      <c r="H110" s="37"/>
      <c r="I110" s="189"/>
      <c r="J110" s="37"/>
      <c r="K110" s="37"/>
      <c r="L110" s="40"/>
      <c r="M110" s="190"/>
      <c r="N110" s="191"/>
      <c r="O110" s="65"/>
      <c r="P110" s="65"/>
      <c r="Q110" s="65"/>
      <c r="R110" s="65"/>
      <c r="S110" s="65"/>
      <c r="T110" s="66"/>
      <c r="U110" s="35"/>
      <c r="V110" s="35"/>
      <c r="W110" s="35"/>
      <c r="X110" s="35"/>
      <c r="Y110" s="35"/>
      <c r="Z110" s="35"/>
      <c r="AA110" s="35"/>
      <c r="AB110" s="35"/>
      <c r="AC110" s="35"/>
      <c r="AD110" s="35"/>
      <c r="AE110" s="35"/>
      <c r="AT110" s="18" t="s">
        <v>151</v>
      </c>
      <c r="AU110" s="18" t="s">
        <v>82</v>
      </c>
    </row>
    <row r="111" spans="1:65" s="2" customFormat="1" ht="37.9" customHeight="1">
      <c r="A111" s="35"/>
      <c r="B111" s="36"/>
      <c r="C111" s="174" t="s">
        <v>185</v>
      </c>
      <c r="D111" s="174" t="s">
        <v>144</v>
      </c>
      <c r="E111" s="175" t="s">
        <v>186</v>
      </c>
      <c r="F111" s="176" t="s">
        <v>187</v>
      </c>
      <c r="G111" s="177" t="s">
        <v>188</v>
      </c>
      <c r="H111" s="178">
        <v>12.654</v>
      </c>
      <c r="I111" s="179"/>
      <c r="J111" s="180">
        <f>ROUND(I111*H111,2)</f>
        <v>0</v>
      </c>
      <c r="K111" s="176" t="s">
        <v>148</v>
      </c>
      <c r="L111" s="40"/>
      <c r="M111" s="181" t="s">
        <v>19</v>
      </c>
      <c r="N111" s="182" t="s">
        <v>44</v>
      </c>
      <c r="O111" s="65"/>
      <c r="P111" s="183">
        <f>O111*H111</f>
        <v>0</v>
      </c>
      <c r="Q111" s="183">
        <v>0</v>
      </c>
      <c r="R111" s="183">
        <f>Q111*H111</f>
        <v>0</v>
      </c>
      <c r="S111" s="183">
        <v>0</v>
      </c>
      <c r="T111" s="184">
        <f>S111*H111</f>
        <v>0</v>
      </c>
      <c r="U111" s="35"/>
      <c r="V111" s="35"/>
      <c r="W111" s="35"/>
      <c r="X111" s="35"/>
      <c r="Y111" s="35"/>
      <c r="Z111" s="35"/>
      <c r="AA111" s="35"/>
      <c r="AB111" s="35"/>
      <c r="AC111" s="35"/>
      <c r="AD111" s="35"/>
      <c r="AE111" s="35"/>
      <c r="AR111" s="185" t="s">
        <v>149</v>
      </c>
      <c r="AT111" s="185" t="s">
        <v>144</v>
      </c>
      <c r="AU111" s="185" t="s">
        <v>82</v>
      </c>
      <c r="AY111" s="18" t="s">
        <v>142</v>
      </c>
      <c r="BE111" s="186">
        <f>IF(N111="základní",J111,0)</f>
        <v>0</v>
      </c>
      <c r="BF111" s="186">
        <f>IF(N111="snížená",J111,0)</f>
        <v>0</v>
      </c>
      <c r="BG111" s="186">
        <f>IF(N111="zákl. přenesená",J111,0)</f>
        <v>0</v>
      </c>
      <c r="BH111" s="186">
        <f>IF(N111="sníž. přenesená",J111,0)</f>
        <v>0</v>
      </c>
      <c r="BI111" s="186">
        <f>IF(N111="nulová",J111,0)</f>
        <v>0</v>
      </c>
      <c r="BJ111" s="18" t="s">
        <v>34</v>
      </c>
      <c r="BK111" s="186">
        <f>ROUND(I111*H111,2)</f>
        <v>0</v>
      </c>
      <c r="BL111" s="18" t="s">
        <v>149</v>
      </c>
      <c r="BM111" s="185" t="s">
        <v>396</v>
      </c>
    </row>
    <row r="112" spans="1:47" s="2" customFormat="1" ht="58.5">
      <c r="A112" s="35"/>
      <c r="B112" s="36"/>
      <c r="C112" s="37"/>
      <c r="D112" s="187" t="s">
        <v>151</v>
      </c>
      <c r="E112" s="37"/>
      <c r="F112" s="188" t="s">
        <v>190</v>
      </c>
      <c r="G112" s="37"/>
      <c r="H112" s="37"/>
      <c r="I112" s="189"/>
      <c r="J112" s="37"/>
      <c r="K112" s="37"/>
      <c r="L112" s="40"/>
      <c r="M112" s="190"/>
      <c r="N112" s="191"/>
      <c r="O112" s="65"/>
      <c r="P112" s="65"/>
      <c r="Q112" s="65"/>
      <c r="R112" s="65"/>
      <c r="S112" s="65"/>
      <c r="T112" s="66"/>
      <c r="U112" s="35"/>
      <c r="V112" s="35"/>
      <c r="W112" s="35"/>
      <c r="X112" s="35"/>
      <c r="Y112" s="35"/>
      <c r="Z112" s="35"/>
      <c r="AA112" s="35"/>
      <c r="AB112" s="35"/>
      <c r="AC112" s="35"/>
      <c r="AD112" s="35"/>
      <c r="AE112" s="35"/>
      <c r="AT112" s="18" t="s">
        <v>151</v>
      </c>
      <c r="AU112" s="18" t="s">
        <v>82</v>
      </c>
    </row>
    <row r="113" spans="2:51" s="14" customFormat="1" ht="11.25">
      <c r="B113" s="202"/>
      <c r="C113" s="203"/>
      <c r="D113" s="187" t="s">
        <v>158</v>
      </c>
      <c r="E113" s="204" t="s">
        <v>19</v>
      </c>
      <c r="F113" s="205" t="s">
        <v>397</v>
      </c>
      <c r="G113" s="203"/>
      <c r="H113" s="206">
        <v>12.654</v>
      </c>
      <c r="I113" s="207"/>
      <c r="J113" s="203"/>
      <c r="K113" s="203"/>
      <c r="L113" s="208"/>
      <c r="M113" s="209"/>
      <c r="N113" s="210"/>
      <c r="O113" s="210"/>
      <c r="P113" s="210"/>
      <c r="Q113" s="210"/>
      <c r="R113" s="210"/>
      <c r="S113" s="210"/>
      <c r="T113" s="211"/>
      <c r="AT113" s="212" t="s">
        <v>158</v>
      </c>
      <c r="AU113" s="212" t="s">
        <v>82</v>
      </c>
      <c r="AV113" s="14" t="s">
        <v>82</v>
      </c>
      <c r="AW113" s="14" t="s">
        <v>33</v>
      </c>
      <c r="AX113" s="14" t="s">
        <v>73</v>
      </c>
      <c r="AY113" s="212" t="s">
        <v>142</v>
      </c>
    </row>
    <row r="114" spans="2:51" s="15" customFormat="1" ht="11.25">
      <c r="B114" s="213"/>
      <c r="C114" s="214"/>
      <c r="D114" s="187" t="s">
        <v>158</v>
      </c>
      <c r="E114" s="215" t="s">
        <v>19</v>
      </c>
      <c r="F114" s="216" t="s">
        <v>161</v>
      </c>
      <c r="G114" s="214"/>
      <c r="H114" s="217">
        <v>12.654</v>
      </c>
      <c r="I114" s="218"/>
      <c r="J114" s="214"/>
      <c r="K114" s="214"/>
      <c r="L114" s="219"/>
      <c r="M114" s="220"/>
      <c r="N114" s="221"/>
      <c r="O114" s="221"/>
      <c r="P114" s="221"/>
      <c r="Q114" s="221"/>
      <c r="R114" s="221"/>
      <c r="S114" s="221"/>
      <c r="T114" s="222"/>
      <c r="AT114" s="223" t="s">
        <v>158</v>
      </c>
      <c r="AU114" s="223" t="s">
        <v>82</v>
      </c>
      <c r="AV114" s="15" t="s">
        <v>149</v>
      </c>
      <c r="AW114" s="15" t="s">
        <v>33</v>
      </c>
      <c r="AX114" s="15" t="s">
        <v>34</v>
      </c>
      <c r="AY114" s="223" t="s">
        <v>142</v>
      </c>
    </row>
    <row r="115" spans="1:65" s="2" customFormat="1" ht="37.9" customHeight="1">
      <c r="A115" s="35"/>
      <c r="B115" s="36"/>
      <c r="C115" s="174" t="s">
        <v>192</v>
      </c>
      <c r="D115" s="174" t="s">
        <v>144</v>
      </c>
      <c r="E115" s="175" t="s">
        <v>193</v>
      </c>
      <c r="F115" s="176" t="s">
        <v>194</v>
      </c>
      <c r="G115" s="177" t="s">
        <v>155</v>
      </c>
      <c r="H115" s="178">
        <v>6.66</v>
      </c>
      <c r="I115" s="179"/>
      <c r="J115" s="180">
        <f>ROUND(I115*H115,2)</f>
        <v>0</v>
      </c>
      <c r="K115" s="176" t="s">
        <v>148</v>
      </c>
      <c r="L115" s="40"/>
      <c r="M115" s="181" t="s">
        <v>19</v>
      </c>
      <c r="N115" s="182" t="s">
        <v>44</v>
      </c>
      <c r="O115" s="65"/>
      <c r="P115" s="183">
        <f>O115*H115</f>
        <v>0</v>
      </c>
      <c r="Q115" s="183">
        <v>0</v>
      </c>
      <c r="R115" s="183">
        <f>Q115*H115</f>
        <v>0</v>
      </c>
      <c r="S115" s="183">
        <v>0</v>
      </c>
      <c r="T115" s="184">
        <f>S115*H115</f>
        <v>0</v>
      </c>
      <c r="U115" s="35"/>
      <c r="V115" s="35"/>
      <c r="W115" s="35"/>
      <c r="X115" s="35"/>
      <c r="Y115" s="35"/>
      <c r="Z115" s="35"/>
      <c r="AA115" s="35"/>
      <c r="AB115" s="35"/>
      <c r="AC115" s="35"/>
      <c r="AD115" s="35"/>
      <c r="AE115" s="35"/>
      <c r="AR115" s="185" t="s">
        <v>149</v>
      </c>
      <c r="AT115" s="185" t="s">
        <v>144</v>
      </c>
      <c r="AU115" s="185" t="s">
        <v>82</v>
      </c>
      <c r="AY115" s="18" t="s">
        <v>142</v>
      </c>
      <c r="BE115" s="186">
        <f>IF(N115="základní",J115,0)</f>
        <v>0</v>
      </c>
      <c r="BF115" s="186">
        <f>IF(N115="snížená",J115,0)</f>
        <v>0</v>
      </c>
      <c r="BG115" s="186">
        <f>IF(N115="zákl. přenesená",J115,0)</f>
        <v>0</v>
      </c>
      <c r="BH115" s="186">
        <f>IF(N115="sníž. přenesená",J115,0)</f>
        <v>0</v>
      </c>
      <c r="BI115" s="186">
        <f>IF(N115="nulová",J115,0)</f>
        <v>0</v>
      </c>
      <c r="BJ115" s="18" t="s">
        <v>34</v>
      </c>
      <c r="BK115" s="186">
        <f>ROUND(I115*H115,2)</f>
        <v>0</v>
      </c>
      <c r="BL115" s="18" t="s">
        <v>149</v>
      </c>
      <c r="BM115" s="185" t="s">
        <v>398</v>
      </c>
    </row>
    <row r="116" spans="1:47" s="2" customFormat="1" ht="165.75">
      <c r="A116" s="35"/>
      <c r="B116" s="36"/>
      <c r="C116" s="37"/>
      <c r="D116" s="187" t="s">
        <v>151</v>
      </c>
      <c r="E116" s="37"/>
      <c r="F116" s="188" t="s">
        <v>196</v>
      </c>
      <c r="G116" s="37"/>
      <c r="H116" s="37"/>
      <c r="I116" s="189"/>
      <c r="J116" s="37"/>
      <c r="K116" s="37"/>
      <c r="L116" s="40"/>
      <c r="M116" s="190"/>
      <c r="N116" s="191"/>
      <c r="O116" s="65"/>
      <c r="P116" s="65"/>
      <c r="Q116" s="65"/>
      <c r="R116" s="65"/>
      <c r="S116" s="65"/>
      <c r="T116" s="66"/>
      <c r="U116" s="35"/>
      <c r="V116" s="35"/>
      <c r="W116" s="35"/>
      <c r="X116" s="35"/>
      <c r="Y116" s="35"/>
      <c r="Z116" s="35"/>
      <c r="AA116" s="35"/>
      <c r="AB116" s="35"/>
      <c r="AC116" s="35"/>
      <c r="AD116" s="35"/>
      <c r="AE116" s="35"/>
      <c r="AT116" s="18" t="s">
        <v>151</v>
      </c>
      <c r="AU116" s="18" t="s">
        <v>82</v>
      </c>
    </row>
    <row r="117" spans="1:65" s="2" customFormat="1" ht="49.15" customHeight="1">
      <c r="A117" s="35"/>
      <c r="B117" s="36"/>
      <c r="C117" s="174" t="s">
        <v>197</v>
      </c>
      <c r="D117" s="174" t="s">
        <v>144</v>
      </c>
      <c r="E117" s="175" t="s">
        <v>207</v>
      </c>
      <c r="F117" s="176" t="s">
        <v>208</v>
      </c>
      <c r="G117" s="177" t="s">
        <v>147</v>
      </c>
      <c r="H117" s="178">
        <v>8</v>
      </c>
      <c r="I117" s="179"/>
      <c r="J117" s="180">
        <f>ROUND(I117*H117,2)</f>
        <v>0</v>
      </c>
      <c r="K117" s="176" t="s">
        <v>148</v>
      </c>
      <c r="L117" s="40"/>
      <c r="M117" s="181" t="s">
        <v>19</v>
      </c>
      <c r="N117" s="182" t="s">
        <v>44</v>
      </c>
      <c r="O117" s="65"/>
      <c r="P117" s="183">
        <f>O117*H117</f>
        <v>0</v>
      </c>
      <c r="Q117" s="183">
        <v>0</v>
      </c>
      <c r="R117" s="183">
        <f>Q117*H117</f>
        <v>0</v>
      </c>
      <c r="S117" s="183">
        <v>0</v>
      </c>
      <c r="T117" s="184">
        <f>S117*H117</f>
        <v>0</v>
      </c>
      <c r="U117" s="35"/>
      <c r="V117" s="35"/>
      <c r="W117" s="35"/>
      <c r="X117" s="35"/>
      <c r="Y117" s="35"/>
      <c r="Z117" s="35"/>
      <c r="AA117" s="35"/>
      <c r="AB117" s="35"/>
      <c r="AC117" s="35"/>
      <c r="AD117" s="35"/>
      <c r="AE117" s="35"/>
      <c r="AR117" s="185" t="s">
        <v>149</v>
      </c>
      <c r="AT117" s="185" t="s">
        <v>144</v>
      </c>
      <c r="AU117" s="185" t="s">
        <v>82</v>
      </c>
      <c r="AY117" s="18" t="s">
        <v>142</v>
      </c>
      <c r="BE117" s="186">
        <f>IF(N117="základní",J117,0)</f>
        <v>0</v>
      </c>
      <c r="BF117" s="186">
        <f>IF(N117="snížená",J117,0)</f>
        <v>0</v>
      </c>
      <c r="BG117" s="186">
        <f>IF(N117="zákl. přenesená",J117,0)</f>
        <v>0</v>
      </c>
      <c r="BH117" s="186">
        <f>IF(N117="sníž. přenesená",J117,0)</f>
        <v>0</v>
      </c>
      <c r="BI117" s="186">
        <f>IF(N117="nulová",J117,0)</f>
        <v>0</v>
      </c>
      <c r="BJ117" s="18" t="s">
        <v>34</v>
      </c>
      <c r="BK117" s="186">
        <f>ROUND(I117*H117,2)</f>
        <v>0</v>
      </c>
      <c r="BL117" s="18" t="s">
        <v>149</v>
      </c>
      <c r="BM117" s="185" t="s">
        <v>399</v>
      </c>
    </row>
    <row r="118" spans="1:47" s="2" customFormat="1" ht="107.25">
      <c r="A118" s="35"/>
      <c r="B118" s="36"/>
      <c r="C118" s="37"/>
      <c r="D118" s="187" t="s">
        <v>151</v>
      </c>
      <c r="E118" s="37"/>
      <c r="F118" s="188" t="s">
        <v>210</v>
      </c>
      <c r="G118" s="37"/>
      <c r="H118" s="37"/>
      <c r="I118" s="189"/>
      <c r="J118" s="37"/>
      <c r="K118" s="37"/>
      <c r="L118" s="40"/>
      <c r="M118" s="190"/>
      <c r="N118" s="191"/>
      <c r="O118" s="65"/>
      <c r="P118" s="65"/>
      <c r="Q118" s="65"/>
      <c r="R118" s="65"/>
      <c r="S118" s="65"/>
      <c r="T118" s="66"/>
      <c r="U118" s="35"/>
      <c r="V118" s="35"/>
      <c r="W118" s="35"/>
      <c r="X118" s="35"/>
      <c r="Y118" s="35"/>
      <c r="Z118" s="35"/>
      <c r="AA118" s="35"/>
      <c r="AB118" s="35"/>
      <c r="AC118" s="35"/>
      <c r="AD118" s="35"/>
      <c r="AE118" s="35"/>
      <c r="AT118" s="18" t="s">
        <v>151</v>
      </c>
      <c r="AU118" s="18" t="s">
        <v>82</v>
      </c>
    </row>
    <row r="119" spans="1:65" s="2" customFormat="1" ht="37.9" customHeight="1">
      <c r="A119" s="35"/>
      <c r="B119" s="36"/>
      <c r="C119" s="174" t="s">
        <v>206</v>
      </c>
      <c r="D119" s="174" t="s">
        <v>144</v>
      </c>
      <c r="E119" s="175" t="s">
        <v>212</v>
      </c>
      <c r="F119" s="176" t="s">
        <v>213</v>
      </c>
      <c r="G119" s="177" t="s">
        <v>147</v>
      </c>
      <c r="H119" s="178">
        <v>8</v>
      </c>
      <c r="I119" s="179"/>
      <c r="J119" s="180">
        <f>ROUND(I119*H119,2)</f>
        <v>0</v>
      </c>
      <c r="K119" s="176" t="s">
        <v>148</v>
      </c>
      <c r="L119" s="40"/>
      <c r="M119" s="181" t="s">
        <v>19</v>
      </c>
      <c r="N119" s="182" t="s">
        <v>44</v>
      </c>
      <c r="O119" s="65"/>
      <c r="P119" s="183">
        <f>O119*H119</f>
        <v>0</v>
      </c>
      <c r="Q119" s="183">
        <v>0</v>
      </c>
      <c r="R119" s="183">
        <f>Q119*H119</f>
        <v>0</v>
      </c>
      <c r="S119" s="183">
        <v>0</v>
      </c>
      <c r="T119" s="184">
        <f>S119*H119</f>
        <v>0</v>
      </c>
      <c r="U119" s="35"/>
      <c r="V119" s="35"/>
      <c r="W119" s="35"/>
      <c r="X119" s="35"/>
      <c r="Y119" s="35"/>
      <c r="Z119" s="35"/>
      <c r="AA119" s="35"/>
      <c r="AB119" s="35"/>
      <c r="AC119" s="35"/>
      <c r="AD119" s="35"/>
      <c r="AE119" s="35"/>
      <c r="AR119" s="185" t="s">
        <v>149</v>
      </c>
      <c r="AT119" s="185" t="s">
        <v>144</v>
      </c>
      <c r="AU119" s="185" t="s">
        <v>82</v>
      </c>
      <c r="AY119" s="18" t="s">
        <v>142</v>
      </c>
      <c r="BE119" s="186">
        <f>IF(N119="základní",J119,0)</f>
        <v>0</v>
      </c>
      <c r="BF119" s="186">
        <f>IF(N119="snížená",J119,0)</f>
        <v>0</v>
      </c>
      <c r="BG119" s="186">
        <f>IF(N119="zákl. přenesená",J119,0)</f>
        <v>0</v>
      </c>
      <c r="BH119" s="186">
        <f>IF(N119="sníž. přenesená",J119,0)</f>
        <v>0</v>
      </c>
      <c r="BI119" s="186">
        <f>IF(N119="nulová",J119,0)</f>
        <v>0</v>
      </c>
      <c r="BJ119" s="18" t="s">
        <v>34</v>
      </c>
      <c r="BK119" s="186">
        <f>ROUND(I119*H119,2)</f>
        <v>0</v>
      </c>
      <c r="BL119" s="18" t="s">
        <v>149</v>
      </c>
      <c r="BM119" s="185" t="s">
        <v>400</v>
      </c>
    </row>
    <row r="120" spans="1:47" s="2" customFormat="1" ht="58.5">
      <c r="A120" s="35"/>
      <c r="B120" s="36"/>
      <c r="C120" s="37"/>
      <c r="D120" s="187" t="s">
        <v>151</v>
      </c>
      <c r="E120" s="37"/>
      <c r="F120" s="188" t="s">
        <v>215</v>
      </c>
      <c r="G120" s="37"/>
      <c r="H120" s="37"/>
      <c r="I120" s="189"/>
      <c r="J120" s="37"/>
      <c r="K120" s="37"/>
      <c r="L120" s="40"/>
      <c r="M120" s="190"/>
      <c r="N120" s="191"/>
      <c r="O120" s="65"/>
      <c r="P120" s="65"/>
      <c r="Q120" s="65"/>
      <c r="R120" s="65"/>
      <c r="S120" s="65"/>
      <c r="T120" s="66"/>
      <c r="U120" s="35"/>
      <c r="V120" s="35"/>
      <c r="W120" s="35"/>
      <c r="X120" s="35"/>
      <c r="Y120" s="35"/>
      <c r="Z120" s="35"/>
      <c r="AA120" s="35"/>
      <c r="AB120" s="35"/>
      <c r="AC120" s="35"/>
      <c r="AD120" s="35"/>
      <c r="AE120" s="35"/>
      <c r="AT120" s="18" t="s">
        <v>151</v>
      </c>
      <c r="AU120" s="18" t="s">
        <v>82</v>
      </c>
    </row>
    <row r="121" spans="1:65" s="2" customFormat="1" ht="37.9" customHeight="1">
      <c r="A121" s="35"/>
      <c r="B121" s="36"/>
      <c r="C121" s="174" t="s">
        <v>211</v>
      </c>
      <c r="D121" s="174" t="s">
        <v>144</v>
      </c>
      <c r="E121" s="175" t="s">
        <v>217</v>
      </c>
      <c r="F121" s="176" t="s">
        <v>218</v>
      </c>
      <c r="G121" s="177" t="s">
        <v>147</v>
      </c>
      <c r="H121" s="178">
        <v>8</v>
      </c>
      <c r="I121" s="179"/>
      <c r="J121" s="180">
        <f>ROUND(I121*H121,2)</f>
        <v>0</v>
      </c>
      <c r="K121" s="176" t="s">
        <v>148</v>
      </c>
      <c r="L121" s="40"/>
      <c r="M121" s="181" t="s">
        <v>19</v>
      </c>
      <c r="N121" s="182" t="s">
        <v>44</v>
      </c>
      <c r="O121" s="65"/>
      <c r="P121" s="183">
        <f>O121*H121</f>
        <v>0</v>
      </c>
      <c r="Q121" s="183">
        <v>0</v>
      </c>
      <c r="R121" s="183">
        <f>Q121*H121</f>
        <v>0</v>
      </c>
      <c r="S121" s="183">
        <v>0</v>
      </c>
      <c r="T121" s="184">
        <f>S121*H121</f>
        <v>0</v>
      </c>
      <c r="U121" s="35"/>
      <c r="V121" s="35"/>
      <c r="W121" s="35"/>
      <c r="X121" s="35"/>
      <c r="Y121" s="35"/>
      <c r="Z121" s="35"/>
      <c r="AA121" s="35"/>
      <c r="AB121" s="35"/>
      <c r="AC121" s="35"/>
      <c r="AD121" s="35"/>
      <c r="AE121" s="35"/>
      <c r="AR121" s="185" t="s">
        <v>149</v>
      </c>
      <c r="AT121" s="185" t="s">
        <v>144</v>
      </c>
      <c r="AU121" s="185" t="s">
        <v>82</v>
      </c>
      <c r="AY121" s="18" t="s">
        <v>142</v>
      </c>
      <c r="BE121" s="186">
        <f>IF(N121="základní",J121,0)</f>
        <v>0</v>
      </c>
      <c r="BF121" s="186">
        <f>IF(N121="snížená",J121,0)</f>
        <v>0</v>
      </c>
      <c r="BG121" s="186">
        <f>IF(N121="zákl. přenesená",J121,0)</f>
        <v>0</v>
      </c>
      <c r="BH121" s="186">
        <f>IF(N121="sníž. přenesená",J121,0)</f>
        <v>0</v>
      </c>
      <c r="BI121" s="186">
        <f>IF(N121="nulová",J121,0)</f>
        <v>0</v>
      </c>
      <c r="BJ121" s="18" t="s">
        <v>34</v>
      </c>
      <c r="BK121" s="186">
        <f>ROUND(I121*H121,2)</f>
        <v>0</v>
      </c>
      <c r="BL121" s="18" t="s">
        <v>149</v>
      </c>
      <c r="BM121" s="185" t="s">
        <v>401</v>
      </c>
    </row>
    <row r="122" spans="1:47" s="2" customFormat="1" ht="156">
      <c r="A122" s="35"/>
      <c r="B122" s="36"/>
      <c r="C122" s="37"/>
      <c r="D122" s="187" t="s">
        <v>151</v>
      </c>
      <c r="E122" s="37"/>
      <c r="F122" s="188" t="s">
        <v>220</v>
      </c>
      <c r="G122" s="37"/>
      <c r="H122" s="37"/>
      <c r="I122" s="189"/>
      <c r="J122" s="37"/>
      <c r="K122" s="37"/>
      <c r="L122" s="40"/>
      <c r="M122" s="190"/>
      <c r="N122" s="191"/>
      <c r="O122" s="65"/>
      <c r="P122" s="65"/>
      <c r="Q122" s="65"/>
      <c r="R122" s="65"/>
      <c r="S122" s="65"/>
      <c r="T122" s="66"/>
      <c r="U122" s="35"/>
      <c r="V122" s="35"/>
      <c r="W122" s="35"/>
      <c r="X122" s="35"/>
      <c r="Y122" s="35"/>
      <c r="Z122" s="35"/>
      <c r="AA122" s="35"/>
      <c r="AB122" s="35"/>
      <c r="AC122" s="35"/>
      <c r="AD122" s="35"/>
      <c r="AE122" s="35"/>
      <c r="AT122" s="18" t="s">
        <v>151</v>
      </c>
      <c r="AU122" s="18" t="s">
        <v>82</v>
      </c>
    </row>
    <row r="123" spans="2:51" s="14" customFormat="1" ht="11.25">
      <c r="B123" s="202"/>
      <c r="C123" s="203"/>
      <c r="D123" s="187" t="s">
        <v>158</v>
      </c>
      <c r="E123" s="204" t="s">
        <v>19</v>
      </c>
      <c r="F123" s="205" t="s">
        <v>402</v>
      </c>
      <c r="G123" s="203"/>
      <c r="H123" s="206">
        <v>8</v>
      </c>
      <c r="I123" s="207"/>
      <c r="J123" s="203"/>
      <c r="K123" s="203"/>
      <c r="L123" s="208"/>
      <c r="M123" s="209"/>
      <c r="N123" s="210"/>
      <c r="O123" s="210"/>
      <c r="P123" s="210"/>
      <c r="Q123" s="210"/>
      <c r="R123" s="210"/>
      <c r="S123" s="210"/>
      <c r="T123" s="211"/>
      <c r="AT123" s="212" t="s">
        <v>158</v>
      </c>
      <c r="AU123" s="212" t="s">
        <v>82</v>
      </c>
      <c r="AV123" s="14" t="s">
        <v>82</v>
      </c>
      <c r="AW123" s="14" t="s">
        <v>33</v>
      </c>
      <c r="AX123" s="14" t="s">
        <v>73</v>
      </c>
      <c r="AY123" s="212" t="s">
        <v>142</v>
      </c>
    </row>
    <row r="124" spans="2:51" s="15" customFormat="1" ht="11.25">
      <c r="B124" s="213"/>
      <c r="C124" s="214"/>
      <c r="D124" s="187" t="s">
        <v>158</v>
      </c>
      <c r="E124" s="215" t="s">
        <v>19</v>
      </c>
      <c r="F124" s="216" t="s">
        <v>161</v>
      </c>
      <c r="G124" s="214"/>
      <c r="H124" s="217">
        <v>8</v>
      </c>
      <c r="I124" s="218"/>
      <c r="J124" s="214"/>
      <c r="K124" s="214"/>
      <c r="L124" s="219"/>
      <c r="M124" s="220"/>
      <c r="N124" s="221"/>
      <c r="O124" s="221"/>
      <c r="P124" s="221"/>
      <c r="Q124" s="221"/>
      <c r="R124" s="221"/>
      <c r="S124" s="221"/>
      <c r="T124" s="222"/>
      <c r="AT124" s="223" t="s">
        <v>158</v>
      </c>
      <c r="AU124" s="223" t="s">
        <v>82</v>
      </c>
      <c r="AV124" s="15" t="s">
        <v>149</v>
      </c>
      <c r="AW124" s="15" t="s">
        <v>33</v>
      </c>
      <c r="AX124" s="15" t="s">
        <v>34</v>
      </c>
      <c r="AY124" s="223" t="s">
        <v>142</v>
      </c>
    </row>
    <row r="125" spans="1:65" s="2" customFormat="1" ht="14.45" customHeight="1">
      <c r="A125" s="35"/>
      <c r="B125" s="36"/>
      <c r="C125" s="224" t="s">
        <v>216</v>
      </c>
      <c r="D125" s="224" t="s">
        <v>223</v>
      </c>
      <c r="E125" s="225" t="s">
        <v>224</v>
      </c>
      <c r="F125" s="226" t="s">
        <v>225</v>
      </c>
      <c r="G125" s="227" t="s">
        <v>226</v>
      </c>
      <c r="H125" s="228">
        <v>0.12</v>
      </c>
      <c r="I125" s="229"/>
      <c r="J125" s="230">
        <f>ROUND(I125*H125,2)</f>
        <v>0</v>
      </c>
      <c r="K125" s="226" t="s">
        <v>148</v>
      </c>
      <c r="L125" s="231"/>
      <c r="M125" s="232" t="s">
        <v>19</v>
      </c>
      <c r="N125" s="233" t="s">
        <v>44</v>
      </c>
      <c r="O125" s="65"/>
      <c r="P125" s="183">
        <f>O125*H125</f>
        <v>0</v>
      </c>
      <c r="Q125" s="183">
        <v>0.001</v>
      </c>
      <c r="R125" s="183">
        <f>Q125*H125</f>
        <v>0.00012</v>
      </c>
      <c r="S125" s="183">
        <v>0</v>
      </c>
      <c r="T125" s="184">
        <f>S125*H125</f>
        <v>0</v>
      </c>
      <c r="U125" s="35"/>
      <c r="V125" s="35"/>
      <c r="W125" s="35"/>
      <c r="X125" s="35"/>
      <c r="Y125" s="35"/>
      <c r="Z125" s="35"/>
      <c r="AA125" s="35"/>
      <c r="AB125" s="35"/>
      <c r="AC125" s="35"/>
      <c r="AD125" s="35"/>
      <c r="AE125" s="35"/>
      <c r="AR125" s="185" t="s">
        <v>192</v>
      </c>
      <c r="AT125" s="185" t="s">
        <v>223</v>
      </c>
      <c r="AU125" s="185" t="s">
        <v>82</v>
      </c>
      <c r="AY125" s="18" t="s">
        <v>142</v>
      </c>
      <c r="BE125" s="186">
        <f>IF(N125="základní",J125,0)</f>
        <v>0</v>
      </c>
      <c r="BF125" s="186">
        <f>IF(N125="snížená",J125,0)</f>
        <v>0</v>
      </c>
      <c r="BG125" s="186">
        <f>IF(N125="zákl. přenesená",J125,0)</f>
        <v>0</v>
      </c>
      <c r="BH125" s="186">
        <f>IF(N125="sníž. přenesená",J125,0)</f>
        <v>0</v>
      </c>
      <c r="BI125" s="186">
        <f>IF(N125="nulová",J125,0)</f>
        <v>0</v>
      </c>
      <c r="BJ125" s="18" t="s">
        <v>34</v>
      </c>
      <c r="BK125" s="186">
        <f>ROUND(I125*H125,2)</f>
        <v>0</v>
      </c>
      <c r="BL125" s="18" t="s">
        <v>149</v>
      </c>
      <c r="BM125" s="185" t="s">
        <v>403</v>
      </c>
    </row>
    <row r="126" spans="2:51" s="14" customFormat="1" ht="11.25">
      <c r="B126" s="202"/>
      <c r="C126" s="203"/>
      <c r="D126" s="187" t="s">
        <v>158</v>
      </c>
      <c r="E126" s="203"/>
      <c r="F126" s="205" t="s">
        <v>404</v>
      </c>
      <c r="G126" s="203"/>
      <c r="H126" s="206">
        <v>0.12</v>
      </c>
      <c r="I126" s="207"/>
      <c r="J126" s="203"/>
      <c r="K126" s="203"/>
      <c r="L126" s="208"/>
      <c r="M126" s="209"/>
      <c r="N126" s="210"/>
      <c r="O126" s="210"/>
      <c r="P126" s="210"/>
      <c r="Q126" s="210"/>
      <c r="R126" s="210"/>
      <c r="S126" s="210"/>
      <c r="T126" s="211"/>
      <c r="AT126" s="212" t="s">
        <v>158</v>
      </c>
      <c r="AU126" s="212" t="s">
        <v>82</v>
      </c>
      <c r="AV126" s="14" t="s">
        <v>82</v>
      </c>
      <c r="AW126" s="14" t="s">
        <v>4</v>
      </c>
      <c r="AX126" s="14" t="s">
        <v>34</v>
      </c>
      <c r="AY126" s="212" t="s">
        <v>142</v>
      </c>
    </row>
    <row r="127" spans="1:65" s="2" customFormat="1" ht="24.2" customHeight="1">
      <c r="A127" s="35"/>
      <c r="B127" s="36"/>
      <c r="C127" s="174" t="s">
        <v>222</v>
      </c>
      <c r="D127" s="174" t="s">
        <v>144</v>
      </c>
      <c r="E127" s="175" t="s">
        <v>230</v>
      </c>
      <c r="F127" s="176" t="s">
        <v>231</v>
      </c>
      <c r="G127" s="177" t="s">
        <v>147</v>
      </c>
      <c r="H127" s="178">
        <v>8</v>
      </c>
      <c r="I127" s="179"/>
      <c r="J127" s="180">
        <f>ROUND(I127*H127,2)</f>
        <v>0</v>
      </c>
      <c r="K127" s="176" t="s">
        <v>148</v>
      </c>
      <c r="L127" s="40"/>
      <c r="M127" s="181" t="s">
        <v>19</v>
      </c>
      <c r="N127" s="182" t="s">
        <v>44</v>
      </c>
      <c r="O127" s="65"/>
      <c r="P127" s="183">
        <f>O127*H127</f>
        <v>0</v>
      </c>
      <c r="Q127" s="183">
        <v>0</v>
      </c>
      <c r="R127" s="183">
        <f>Q127*H127</f>
        <v>0</v>
      </c>
      <c r="S127" s="183">
        <v>0</v>
      </c>
      <c r="T127" s="184">
        <f>S127*H127</f>
        <v>0</v>
      </c>
      <c r="U127" s="35"/>
      <c r="V127" s="35"/>
      <c r="W127" s="35"/>
      <c r="X127" s="35"/>
      <c r="Y127" s="35"/>
      <c r="Z127" s="35"/>
      <c r="AA127" s="35"/>
      <c r="AB127" s="35"/>
      <c r="AC127" s="35"/>
      <c r="AD127" s="35"/>
      <c r="AE127" s="35"/>
      <c r="AR127" s="185" t="s">
        <v>149</v>
      </c>
      <c r="AT127" s="185" t="s">
        <v>144</v>
      </c>
      <c r="AU127" s="185" t="s">
        <v>82</v>
      </c>
      <c r="AY127" s="18" t="s">
        <v>142</v>
      </c>
      <c r="BE127" s="186">
        <f>IF(N127="základní",J127,0)</f>
        <v>0</v>
      </c>
      <c r="BF127" s="186">
        <f>IF(N127="snížená",J127,0)</f>
        <v>0</v>
      </c>
      <c r="BG127" s="186">
        <f>IF(N127="zákl. přenesená",J127,0)</f>
        <v>0</v>
      </c>
      <c r="BH127" s="186">
        <f>IF(N127="sníž. přenesená",J127,0)</f>
        <v>0</v>
      </c>
      <c r="BI127" s="186">
        <f>IF(N127="nulová",J127,0)</f>
        <v>0</v>
      </c>
      <c r="BJ127" s="18" t="s">
        <v>34</v>
      </c>
      <c r="BK127" s="186">
        <f>ROUND(I127*H127,2)</f>
        <v>0</v>
      </c>
      <c r="BL127" s="18" t="s">
        <v>149</v>
      </c>
      <c r="BM127" s="185" t="s">
        <v>405</v>
      </c>
    </row>
    <row r="128" spans="1:47" s="2" customFormat="1" ht="136.5">
      <c r="A128" s="35"/>
      <c r="B128" s="36"/>
      <c r="C128" s="37"/>
      <c r="D128" s="187" t="s">
        <v>151</v>
      </c>
      <c r="E128" s="37"/>
      <c r="F128" s="188" t="s">
        <v>233</v>
      </c>
      <c r="G128" s="37"/>
      <c r="H128" s="37"/>
      <c r="I128" s="189"/>
      <c r="J128" s="37"/>
      <c r="K128" s="37"/>
      <c r="L128" s="40"/>
      <c r="M128" s="190"/>
      <c r="N128" s="191"/>
      <c r="O128" s="65"/>
      <c r="P128" s="65"/>
      <c r="Q128" s="65"/>
      <c r="R128" s="65"/>
      <c r="S128" s="65"/>
      <c r="T128" s="66"/>
      <c r="U128" s="35"/>
      <c r="V128" s="35"/>
      <c r="W128" s="35"/>
      <c r="X128" s="35"/>
      <c r="Y128" s="35"/>
      <c r="Z128" s="35"/>
      <c r="AA128" s="35"/>
      <c r="AB128" s="35"/>
      <c r="AC128" s="35"/>
      <c r="AD128" s="35"/>
      <c r="AE128" s="35"/>
      <c r="AT128" s="18" t="s">
        <v>151</v>
      </c>
      <c r="AU128" s="18" t="s">
        <v>82</v>
      </c>
    </row>
    <row r="129" spans="2:63" s="12" customFormat="1" ht="22.9" customHeight="1">
      <c r="B129" s="158"/>
      <c r="C129" s="159"/>
      <c r="D129" s="160" t="s">
        <v>72</v>
      </c>
      <c r="E129" s="172" t="s">
        <v>82</v>
      </c>
      <c r="F129" s="172" t="s">
        <v>234</v>
      </c>
      <c r="G129" s="159"/>
      <c r="H129" s="159"/>
      <c r="I129" s="162"/>
      <c r="J129" s="173">
        <f>BK129</f>
        <v>0</v>
      </c>
      <c r="K129" s="159"/>
      <c r="L129" s="164"/>
      <c r="M129" s="165"/>
      <c r="N129" s="166"/>
      <c r="O129" s="166"/>
      <c r="P129" s="167">
        <f>SUM(P130:P137)</f>
        <v>0</v>
      </c>
      <c r="Q129" s="166"/>
      <c r="R129" s="167">
        <f>SUM(R130:R137)</f>
        <v>0.307401</v>
      </c>
      <c r="S129" s="166"/>
      <c r="T129" s="168">
        <f>SUM(T130:T137)</f>
        <v>0</v>
      </c>
      <c r="AR129" s="169" t="s">
        <v>34</v>
      </c>
      <c r="AT129" s="170" t="s">
        <v>72</v>
      </c>
      <c r="AU129" s="170" t="s">
        <v>34</v>
      </c>
      <c r="AY129" s="169" t="s">
        <v>142</v>
      </c>
      <c r="BK129" s="171">
        <f>SUM(BK130:BK137)</f>
        <v>0</v>
      </c>
    </row>
    <row r="130" spans="1:65" s="2" customFormat="1" ht="62.65" customHeight="1">
      <c r="A130" s="35"/>
      <c r="B130" s="36"/>
      <c r="C130" s="174" t="s">
        <v>229</v>
      </c>
      <c r="D130" s="174" t="s">
        <v>144</v>
      </c>
      <c r="E130" s="175" t="s">
        <v>235</v>
      </c>
      <c r="F130" s="176" t="s">
        <v>236</v>
      </c>
      <c r="G130" s="177" t="s">
        <v>237</v>
      </c>
      <c r="H130" s="178">
        <v>1.5</v>
      </c>
      <c r="I130" s="179"/>
      <c r="J130" s="180">
        <f>ROUND(I130*H130,2)</f>
        <v>0</v>
      </c>
      <c r="K130" s="176" t="s">
        <v>148</v>
      </c>
      <c r="L130" s="40"/>
      <c r="M130" s="181" t="s">
        <v>19</v>
      </c>
      <c r="N130" s="182" t="s">
        <v>44</v>
      </c>
      <c r="O130" s="65"/>
      <c r="P130" s="183">
        <f>O130*H130</f>
        <v>0</v>
      </c>
      <c r="Q130" s="183">
        <v>0.2044</v>
      </c>
      <c r="R130" s="183">
        <f>Q130*H130</f>
        <v>0.3066</v>
      </c>
      <c r="S130" s="183">
        <v>0</v>
      </c>
      <c r="T130" s="184">
        <f>S130*H130</f>
        <v>0</v>
      </c>
      <c r="U130" s="35"/>
      <c r="V130" s="35"/>
      <c r="W130" s="35"/>
      <c r="X130" s="35"/>
      <c r="Y130" s="35"/>
      <c r="Z130" s="35"/>
      <c r="AA130" s="35"/>
      <c r="AB130" s="35"/>
      <c r="AC130" s="35"/>
      <c r="AD130" s="35"/>
      <c r="AE130" s="35"/>
      <c r="AR130" s="185" t="s">
        <v>149</v>
      </c>
      <c r="AT130" s="185" t="s">
        <v>144</v>
      </c>
      <c r="AU130" s="185" t="s">
        <v>82</v>
      </c>
      <c r="AY130" s="18" t="s">
        <v>142</v>
      </c>
      <c r="BE130" s="186">
        <f>IF(N130="základní",J130,0)</f>
        <v>0</v>
      </c>
      <c r="BF130" s="186">
        <f>IF(N130="snížená",J130,0)</f>
        <v>0</v>
      </c>
      <c r="BG130" s="186">
        <f>IF(N130="zákl. přenesená",J130,0)</f>
        <v>0</v>
      </c>
      <c r="BH130" s="186">
        <f>IF(N130="sníž. přenesená",J130,0)</f>
        <v>0</v>
      </c>
      <c r="BI130" s="186">
        <f>IF(N130="nulová",J130,0)</f>
        <v>0</v>
      </c>
      <c r="BJ130" s="18" t="s">
        <v>34</v>
      </c>
      <c r="BK130" s="186">
        <f>ROUND(I130*H130,2)</f>
        <v>0</v>
      </c>
      <c r="BL130" s="18" t="s">
        <v>149</v>
      </c>
      <c r="BM130" s="185" t="s">
        <v>406</v>
      </c>
    </row>
    <row r="131" spans="1:47" s="2" customFormat="1" ht="126.75">
      <c r="A131" s="35"/>
      <c r="B131" s="36"/>
      <c r="C131" s="37"/>
      <c r="D131" s="187" t="s">
        <v>151</v>
      </c>
      <c r="E131" s="37"/>
      <c r="F131" s="188" t="s">
        <v>239</v>
      </c>
      <c r="G131" s="37"/>
      <c r="H131" s="37"/>
      <c r="I131" s="189"/>
      <c r="J131" s="37"/>
      <c r="K131" s="37"/>
      <c r="L131" s="40"/>
      <c r="M131" s="190"/>
      <c r="N131" s="191"/>
      <c r="O131" s="65"/>
      <c r="P131" s="65"/>
      <c r="Q131" s="65"/>
      <c r="R131" s="65"/>
      <c r="S131" s="65"/>
      <c r="T131" s="66"/>
      <c r="U131" s="35"/>
      <c r="V131" s="35"/>
      <c r="W131" s="35"/>
      <c r="X131" s="35"/>
      <c r="Y131" s="35"/>
      <c r="Z131" s="35"/>
      <c r="AA131" s="35"/>
      <c r="AB131" s="35"/>
      <c r="AC131" s="35"/>
      <c r="AD131" s="35"/>
      <c r="AE131" s="35"/>
      <c r="AT131" s="18" t="s">
        <v>151</v>
      </c>
      <c r="AU131" s="18" t="s">
        <v>82</v>
      </c>
    </row>
    <row r="132" spans="1:65" s="2" customFormat="1" ht="37.9" customHeight="1">
      <c r="A132" s="35"/>
      <c r="B132" s="36"/>
      <c r="C132" s="174" t="s">
        <v>8</v>
      </c>
      <c r="D132" s="174" t="s">
        <v>144</v>
      </c>
      <c r="E132" s="175" t="s">
        <v>241</v>
      </c>
      <c r="F132" s="176" t="s">
        <v>242</v>
      </c>
      <c r="G132" s="177" t="s">
        <v>147</v>
      </c>
      <c r="H132" s="178">
        <v>1.8</v>
      </c>
      <c r="I132" s="179"/>
      <c r="J132" s="180">
        <f>ROUND(I132*H132,2)</f>
        <v>0</v>
      </c>
      <c r="K132" s="176" t="s">
        <v>148</v>
      </c>
      <c r="L132" s="40"/>
      <c r="M132" s="181" t="s">
        <v>19</v>
      </c>
      <c r="N132" s="182" t="s">
        <v>44</v>
      </c>
      <c r="O132" s="65"/>
      <c r="P132" s="183">
        <f>O132*H132</f>
        <v>0</v>
      </c>
      <c r="Q132" s="183">
        <v>0.0001</v>
      </c>
      <c r="R132" s="183">
        <f>Q132*H132</f>
        <v>0.00018</v>
      </c>
      <c r="S132" s="183">
        <v>0</v>
      </c>
      <c r="T132" s="184">
        <f>S132*H132</f>
        <v>0</v>
      </c>
      <c r="U132" s="35"/>
      <c r="V132" s="35"/>
      <c r="W132" s="35"/>
      <c r="X132" s="35"/>
      <c r="Y132" s="35"/>
      <c r="Z132" s="35"/>
      <c r="AA132" s="35"/>
      <c r="AB132" s="35"/>
      <c r="AC132" s="35"/>
      <c r="AD132" s="35"/>
      <c r="AE132" s="35"/>
      <c r="AR132" s="185" t="s">
        <v>149</v>
      </c>
      <c r="AT132" s="185" t="s">
        <v>144</v>
      </c>
      <c r="AU132" s="185" t="s">
        <v>82</v>
      </c>
      <c r="AY132" s="18" t="s">
        <v>142</v>
      </c>
      <c r="BE132" s="186">
        <f>IF(N132="základní",J132,0)</f>
        <v>0</v>
      </c>
      <c r="BF132" s="186">
        <f>IF(N132="snížená",J132,0)</f>
        <v>0</v>
      </c>
      <c r="BG132" s="186">
        <f>IF(N132="zákl. přenesená",J132,0)</f>
        <v>0</v>
      </c>
      <c r="BH132" s="186">
        <f>IF(N132="sníž. přenesená",J132,0)</f>
        <v>0</v>
      </c>
      <c r="BI132" s="186">
        <f>IF(N132="nulová",J132,0)</f>
        <v>0</v>
      </c>
      <c r="BJ132" s="18" t="s">
        <v>34</v>
      </c>
      <c r="BK132" s="186">
        <f>ROUND(I132*H132,2)</f>
        <v>0</v>
      </c>
      <c r="BL132" s="18" t="s">
        <v>149</v>
      </c>
      <c r="BM132" s="185" t="s">
        <v>407</v>
      </c>
    </row>
    <row r="133" spans="1:47" s="2" customFormat="1" ht="97.5">
      <c r="A133" s="35"/>
      <c r="B133" s="36"/>
      <c r="C133" s="37"/>
      <c r="D133" s="187" t="s">
        <v>151</v>
      </c>
      <c r="E133" s="37"/>
      <c r="F133" s="188" t="s">
        <v>244</v>
      </c>
      <c r="G133" s="37"/>
      <c r="H133" s="37"/>
      <c r="I133" s="189"/>
      <c r="J133" s="37"/>
      <c r="K133" s="37"/>
      <c r="L133" s="40"/>
      <c r="M133" s="190"/>
      <c r="N133" s="191"/>
      <c r="O133" s="65"/>
      <c r="P133" s="65"/>
      <c r="Q133" s="65"/>
      <c r="R133" s="65"/>
      <c r="S133" s="65"/>
      <c r="T133" s="66"/>
      <c r="U133" s="35"/>
      <c r="V133" s="35"/>
      <c r="W133" s="35"/>
      <c r="X133" s="35"/>
      <c r="Y133" s="35"/>
      <c r="Z133" s="35"/>
      <c r="AA133" s="35"/>
      <c r="AB133" s="35"/>
      <c r="AC133" s="35"/>
      <c r="AD133" s="35"/>
      <c r="AE133" s="35"/>
      <c r="AT133" s="18" t="s">
        <v>151</v>
      </c>
      <c r="AU133" s="18" t="s">
        <v>82</v>
      </c>
    </row>
    <row r="134" spans="2:51" s="14" customFormat="1" ht="11.25">
      <c r="B134" s="202"/>
      <c r="C134" s="203"/>
      <c r="D134" s="187" t="s">
        <v>158</v>
      </c>
      <c r="E134" s="204" t="s">
        <v>19</v>
      </c>
      <c r="F134" s="205" t="s">
        <v>408</v>
      </c>
      <c r="G134" s="203"/>
      <c r="H134" s="206">
        <v>1.8</v>
      </c>
      <c r="I134" s="207"/>
      <c r="J134" s="203"/>
      <c r="K134" s="203"/>
      <c r="L134" s="208"/>
      <c r="M134" s="209"/>
      <c r="N134" s="210"/>
      <c r="O134" s="210"/>
      <c r="P134" s="210"/>
      <c r="Q134" s="210"/>
      <c r="R134" s="210"/>
      <c r="S134" s="210"/>
      <c r="T134" s="211"/>
      <c r="AT134" s="212" t="s">
        <v>158</v>
      </c>
      <c r="AU134" s="212" t="s">
        <v>82</v>
      </c>
      <c r="AV134" s="14" t="s">
        <v>82</v>
      </c>
      <c r="AW134" s="14" t="s">
        <v>33</v>
      </c>
      <c r="AX134" s="14" t="s">
        <v>73</v>
      </c>
      <c r="AY134" s="212" t="s">
        <v>142</v>
      </c>
    </row>
    <row r="135" spans="2:51" s="15" customFormat="1" ht="11.25">
      <c r="B135" s="213"/>
      <c r="C135" s="214"/>
      <c r="D135" s="187" t="s">
        <v>158</v>
      </c>
      <c r="E135" s="215" t="s">
        <v>19</v>
      </c>
      <c r="F135" s="216" t="s">
        <v>161</v>
      </c>
      <c r="G135" s="214"/>
      <c r="H135" s="217">
        <v>1.8</v>
      </c>
      <c r="I135" s="218"/>
      <c r="J135" s="214"/>
      <c r="K135" s="214"/>
      <c r="L135" s="219"/>
      <c r="M135" s="220"/>
      <c r="N135" s="221"/>
      <c r="O135" s="221"/>
      <c r="P135" s="221"/>
      <c r="Q135" s="221"/>
      <c r="R135" s="221"/>
      <c r="S135" s="221"/>
      <c r="T135" s="222"/>
      <c r="AT135" s="223" t="s">
        <v>158</v>
      </c>
      <c r="AU135" s="223" t="s">
        <v>82</v>
      </c>
      <c r="AV135" s="15" t="s">
        <v>149</v>
      </c>
      <c r="AW135" s="15" t="s">
        <v>33</v>
      </c>
      <c r="AX135" s="15" t="s">
        <v>34</v>
      </c>
      <c r="AY135" s="223" t="s">
        <v>142</v>
      </c>
    </row>
    <row r="136" spans="1:65" s="2" customFormat="1" ht="24.2" customHeight="1">
      <c r="A136" s="35"/>
      <c r="B136" s="36"/>
      <c r="C136" s="224" t="s">
        <v>240</v>
      </c>
      <c r="D136" s="224" t="s">
        <v>223</v>
      </c>
      <c r="E136" s="225" t="s">
        <v>247</v>
      </c>
      <c r="F136" s="226" t="s">
        <v>248</v>
      </c>
      <c r="G136" s="227" t="s">
        <v>147</v>
      </c>
      <c r="H136" s="228">
        <v>2.07</v>
      </c>
      <c r="I136" s="229"/>
      <c r="J136" s="230">
        <f>ROUND(I136*H136,2)</f>
        <v>0</v>
      </c>
      <c r="K136" s="226" t="s">
        <v>148</v>
      </c>
      <c r="L136" s="231"/>
      <c r="M136" s="232" t="s">
        <v>19</v>
      </c>
      <c r="N136" s="233" t="s">
        <v>44</v>
      </c>
      <c r="O136" s="65"/>
      <c r="P136" s="183">
        <f>O136*H136</f>
        <v>0</v>
      </c>
      <c r="Q136" s="183">
        <v>0.0003</v>
      </c>
      <c r="R136" s="183">
        <f>Q136*H136</f>
        <v>0.0006209999999999999</v>
      </c>
      <c r="S136" s="183">
        <v>0</v>
      </c>
      <c r="T136" s="184">
        <f>S136*H136</f>
        <v>0</v>
      </c>
      <c r="U136" s="35"/>
      <c r="V136" s="35"/>
      <c r="W136" s="35"/>
      <c r="X136" s="35"/>
      <c r="Y136" s="35"/>
      <c r="Z136" s="35"/>
      <c r="AA136" s="35"/>
      <c r="AB136" s="35"/>
      <c r="AC136" s="35"/>
      <c r="AD136" s="35"/>
      <c r="AE136" s="35"/>
      <c r="AR136" s="185" t="s">
        <v>192</v>
      </c>
      <c r="AT136" s="185" t="s">
        <v>223</v>
      </c>
      <c r="AU136" s="185" t="s">
        <v>82</v>
      </c>
      <c r="AY136" s="18" t="s">
        <v>142</v>
      </c>
      <c r="BE136" s="186">
        <f>IF(N136="základní",J136,0)</f>
        <v>0</v>
      </c>
      <c r="BF136" s="186">
        <f>IF(N136="snížená",J136,0)</f>
        <v>0</v>
      </c>
      <c r="BG136" s="186">
        <f>IF(N136="zákl. přenesená",J136,0)</f>
        <v>0</v>
      </c>
      <c r="BH136" s="186">
        <f>IF(N136="sníž. přenesená",J136,0)</f>
        <v>0</v>
      </c>
      <c r="BI136" s="186">
        <f>IF(N136="nulová",J136,0)</f>
        <v>0</v>
      </c>
      <c r="BJ136" s="18" t="s">
        <v>34</v>
      </c>
      <c r="BK136" s="186">
        <f>ROUND(I136*H136,2)</f>
        <v>0</v>
      </c>
      <c r="BL136" s="18" t="s">
        <v>149</v>
      </c>
      <c r="BM136" s="185" t="s">
        <v>409</v>
      </c>
    </row>
    <row r="137" spans="2:51" s="14" customFormat="1" ht="11.25">
      <c r="B137" s="202"/>
      <c r="C137" s="203"/>
      <c r="D137" s="187" t="s">
        <v>158</v>
      </c>
      <c r="E137" s="203"/>
      <c r="F137" s="205" t="s">
        <v>410</v>
      </c>
      <c r="G137" s="203"/>
      <c r="H137" s="206">
        <v>2.07</v>
      </c>
      <c r="I137" s="207"/>
      <c r="J137" s="203"/>
      <c r="K137" s="203"/>
      <c r="L137" s="208"/>
      <c r="M137" s="209"/>
      <c r="N137" s="210"/>
      <c r="O137" s="210"/>
      <c r="P137" s="210"/>
      <c r="Q137" s="210"/>
      <c r="R137" s="210"/>
      <c r="S137" s="210"/>
      <c r="T137" s="211"/>
      <c r="AT137" s="212" t="s">
        <v>158</v>
      </c>
      <c r="AU137" s="212" t="s">
        <v>82</v>
      </c>
      <c r="AV137" s="14" t="s">
        <v>82</v>
      </c>
      <c r="AW137" s="14" t="s">
        <v>4</v>
      </c>
      <c r="AX137" s="14" t="s">
        <v>34</v>
      </c>
      <c r="AY137" s="212" t="s">
        <v>142</v>
      </c>
    </row>
    <row r="138" spans="2:63" s="12" customFormat="1" ht="22.9" customHeight="1">
      <c r="B138" s="158"/>
      <c r="C138" s="159"/>
      <c r="D138" s="160" t="s">
        <v>72</v>
      </c>
      <c r="E138" s="172" t="s">
        <v>175</v>
      </c>
      <c r="F138" s="172" t="s">
        <v>251</v>
      </c>
      <c r="G138" s="159"/>
      <c r="H138" s="159"/>
      <c r="I138" s="162"/>
      <c r="J138" s="173">
        <f>BK138</f>
        <v>0</v>
      </c>
      <c r="K138" s="159"/>
      <c r="L138" s="164"/>
      <c r="M138" s="165"/>
      <c r="N138" s="166"/>
      <c r="O138" s="166"/>
      <c r="P138" s="167">
        <f>SUM(P139:P152)</f>
        <v>0</v>
      </c>
      <c r="Q138" s="166"/>
      <c r="R138" s="167">
        <f>SUM(R139:R152)</f>
        <v>0</v>
      </c>
      <c r="S138" s="166"/>
      <c r="T138" s="168">
        <f>SUM(T139:T152)</f>
        <v>0</v>
      </c>
      <c r="AR138" s="169" t="s">
        <v>34</v>
      </c>
      <c r="AT138" s="170" t="s">
        <v>72</v>
      </c>
      <c r="AU138" s="170" t="s">
        <v>34</v>
      </c>
      <c r="AY138" s="169" t="s">
        <v>142</v>
      </c>
      <c r="BK138" s="171">
        <f>SUM(BK139:BK152)</f>
        <v>0</v>
      </c>
    </row>
    <row r="139" spans="1:65" s="2" customFormat="1" ht="24.2" customHeight="1">
      <c r="A139" s="35"/>
      <c r="B139" s="36"/>
      <c r="C139" s="174" t="s">
        <v>246</v>
      </c>
      <c r="D139" s="174" t="s">
        <v>144</v>
      </c>
      <c r="E139" s="175" t="s">
        <v>253</v>
      </c>
      <c r="F139" s="176" t="s">
        <v>254</v>
      </c>
      <c r="G139" s="177" t="s">
        <v>147</v>
      </c>
      <c r="H139" s="178">
        <v>14.5</v>
      </c>
      <c r="I139" s="179"/>
      <c r="J139" s="180">
        <f>ROUND(I139*H139,2)</f>
        <v>0</v>
      </c>
      <c r="K139" s="176" t="s">
        <v>148</v>
      </c>
      <c r="L139" s="40"/>
      <c r="M139" s="181" t="s">
        <v>19</v>
      </c>
      <c r="N139" s="182" t="s">
        <v>44</v>
      </c>
      <c r="O139" s="65"/>
      <c r="P139" s="183">
        <f>O139*H139</f>
        <v>0</v>
      </c>
      <c r="Q139" s="183">
        <v>0</v>
      </c>
      <c r="R139" s="183">
        <f>Q139*H139</f>
        <v>0</v>
      </c>
      <c r="S139" s="183">
        <v>0</v>
      </c>
      <c r="T139" s="184">
        <f>S139*H139</f>
        <v>0</v>
      </c>
      <c r="U139" s="35"/>
      <c r="V139" s="35"/>
      <c r="W139" s="35"/>
      <c r="X139" s="35"/>
      <c r="Y139" s="35"/>
      <c r="Z139" s="35"/>
      <c r="AA139" s="35"/>
      <c r="AB139" s="35"/>
      <c r="AC139" s="35"/>
      <c r="AD139" s="35"/>
      <c r="AE139" s="35"/>
      <c r="AR139" s="185" t="s">
        <v>149</v>
      </c>
      <c r="AT139" s="185" t="s">
        <v>144</v>
      </c>
      <c r="AU139" s="185" t="s">
        <v>82</v>
      </c>
      <c r="AY139" s="18" t="s">
        <v>142</v>
      </c>
      <c r="BE139" s="186">
        <f>IF(N139="základní",J139,0)</f>
        <v>0</v>
      </c>
      <c r="BF139" s="186">
        <f>IF(N139="snížená",J139,0)</f>
        <v>0</v>
      </c>
      <c r="BG139" s="186">
        <f>IF(N139="zákl. přenesená",J139,0)</f>
        <v>0</v>
      </c>
      <c r="BH139" s="186">
        <f>IF(N139="sníž. přenesená",J139,0)</f>
        <v>0</v>
      </c>
      <c r="BI139" s="186">
        <f>IF(N139="nulová",J139,0)</f>
        <v>0</v>
      </c>
      <c r="BJ139" s="18" t="s">
        <v>34</v>
      </c>
      <c r="BK139" s="186">
        <f>ROUND(I139*H139,2)</f>
        <v>0</v>
      </c>
      <c r="BL139" s="18" t="s">
        <v>149</v>
      </c>
      <c r="BM139" s="185" t="s">
        <v>411</v>
      </c>
    </row>
    <row r="140" spans="2:51" s="13" customFormat="1" ht="11.25">
      <c r="B140" s="192"/>
      <c r="C140" s="193"/>
      <c r="D140" s="187" t="s">
        <v>158</v>
      </c>
      <c r="E140" s="194" t="s">
        <v>19</v>
      </c>
      <c r="F140" s="195" t="s">
        <v>256</v>
      </c>
      <c r="G140" s="193"/>
      <c r="H140" s="194" t="s">
        <v>19</v>
      </c>
      <c r="I140" s="196"/>
      <c r="J140" s="193"/>
      <c r="K140" s="193"/>
      <c r="L140" s="197"/>
      <c r="M140" s="198"/>
      <c r="N140" s="199"/>
      <c r="O140" s="199"/>
      <c r="P140" s="199"/>
      <c r="Q140" s="199"/>
      <c r="R140" s="199"/>
      <c r="S140" s="199"/>
      <c r="T140" s="200"/>
      <c r="AT140" s="201" t="s">
        <v>158</v>
      </c>
      <c r="AU140" s="201" t="s">
        <v>82</v>
      </c>
      <c r="AV140" s="13" t="s">
        <v>34</v>
      </c>
      <c r="AW140" s="13" t="s">
        <v>33</v>
      </c>
      <c r="AX140" s="13" t="s">
        <v>73</v>
      </c>
      <c r="AY140" s="201" t="s">
        <v>142</v>
      </c>
    </row>
    <row r="141" spans="2:51" s="14" customFormat="1" ht="11.25">
      <c r="B141" s="202"/>
      <c r="C141" s="203"/>
      <c r="D141" s="187" t="s">
        <v>158</v>
      </c>
      <c r="E141" s="204" t="s">
        <v>19</v>
      </c>
      <c r="F141" s="205" t="s">
        <v>412</v>
      </c>
      <c r="G141" s="203"/>
      <c r="H141" s="206">
        <v>14.5</v>
      </c>
      <c r="I141" s="207"/>
      <c r="J141" s="203"/>
      <c r="K141" s="203"/>
      <c r="L141" s="208"/>
      <c r="M141" s="209"/>
      <c r="N141" s="210"/>
      <c r="O141" s="210"/>
      <c r="P141" s="210"/>
      <c r="Q141" s="210"/>
      <c r="R141" s="210"/>
      <c r="S141" s="210"/>
      <c r="T141" s="211"/>
      <c r="AT141" s="212" t="s">
        <v>158</v>
      </c>
      <c r="AU141" s="212" t="s">
        <v>82</v>
      </c>
      <c r="AV141" s="14" t="s">
        <v>82</v>
      </c>
      <c r="AW141" s="14" t="s">
        <v>33</v>
      </c>
      <c r="AX141" s="14" t="s">
        <v>73</v>
      </c>
      <c r="AY141" s="212" t="s">
        <v>142</v>
      </c>
    </row>
    <row r="142" spans="2:51" s="15" customFormat="1" ht="11.25">
      <c r="B142" s="213"/>
      <c r="C142" s="214"/>
      <c r="D142" s="187" t="s">
        <v>158</v>
      </c>
      <c r="E142" s="215" t="s">
        <v>19</v>
      </c>
      <c r="F142" s="216" t="s">
        <v>161</v>
      </c>
      <c r="G142" s="214"/>
      <c r="H142" s="217">
        <v>14.5</v>
      </c>
      <c r="I142" s="218"/>
      <c r="J142" s="214"/>
      <c r="K142" s="214"/>
      <c r="L142" s="219"/>
      <c r="M142" s="220"/>
      <c r="N142" s="221"/>
      <c r="O142" s="221"/>
      <c r="P142" s="221"/>
      <c r="Q142" s="221"/>
      <c r="R142" s="221"/>
      <c r="S142" s="221"/>
      <c r="T142" s="222"/>
      <c r="AT142" s="223" t="s">
        <v>158</v>
      </c>
      <c r="AU142" s="223" t="s">
        <v>82</v>
      </c>
      <c r="AV142" s="15" t="s">
        <v>149</v>
      </c>
      <c r="AW142" s="15" t="s">
        <v>33</v>
      </c>
      <c r="AX142" s="15" t="s">
        <v>34</v>
      </c>
      <c r="AY142" s="223" t="s">
        <v>142</v>
      </c>
    </row>
    <row r="143" spans="1:65" s="2" customFormat="1" ht="24.2" customHeight="1">
      <c r="A143" s="35"/>
      <c r="B143" s="36"/>
      <c r="C143" s="174" t="s">
        <v>252</v>
      </c>
      <c r="D143" s="174" t="s">
        <v>144</v>
      </c>
      <c r="E143" s="175" t="s">
        <v>259</v>
      </c>
      <c r="F143" s="176" t="s">
        <v>260</v>
      </c>
      <c r="G143" s="177" t="s">
        <v>147</v>
      </c>
      <c r="H143" s="178">
        <v>14.5</v>
      </c>
      <c r="I143" s="179"/>
      <c r="J143" s="180">
        <f>ROUND(I143*H143,2)</f>
        <v>0</v>
      </c>
      <c r="K143" s="176" t="s">
        <v>148</v>
      </c>
      <c r="L143" s="40"/>
      <c r="M143" s="181" t="s">
        <v>19</v>
      </c>
      <c r="N143" s="182" t="s">
        <v>44</v>
      </c>
      <c r="O143" s="65"/>
      <c r="P143" s="183">
        <f>O143*H143</f>
        <v>0</v>
      </c>
      <c r="Q143" s="183">
        <v>0</v>
      </c>
      <c r="R143" s="183">
        <f>Q143*H143</f>
        <v>0</v>
      </c>
      <c r="S143" s="183">
        <v>0</v>
      </c>
      <c r="T143" s="184">
        <f>S143*H143</f>
        <v>0</v>
      </c>
      <c r="U143" s="35"/>
      <c r="V143" s="35"/>
      <c r="W143" s="35"/>
      <c r="X143" s="35"/>
      <c r="Y143" s="35"/>
      <c r="Z143" s="35"/>
      <c r="AA143" s="35"/>
      <c r="AB143" s="35"/>
      <c r="AC143" s="35"/>
      <c r="AD143" s="35"/>
      <c r="AE143" s="35"/>
      <c r="AR143" s="185" t="s">
        <v>149</v>
      </c>
      <c r="AT143" s="185" t="s">
        <v>144</v>
      </c>
      <c r="AU143" s="185" t="s">
        <v>82</v>
      </c>
      <c r="AY143" s="18" t="s">
        <v>142</v>
      </c>
      <c r="BE143" s="186">
        <f>IF(N143="základní",J143,0)</f>
        <v>0</v>
      </c>
      <c r="BF143" s="186">
        <f>IF(N143="snížená",J143,0)</f>
        <v>0</v>
      </c>
      <c r="BG143" s="186">
        <f>IF(N143="zákl. přenesená",J143,0)</f>
        <v>0</v>
      </c>
      <c r="BH143" s="186">
        <f>IF(N143="sníž. přenesená",J143,0)</f>
        <v>0</v>
      </c>
      <c r="BI143" s="186">
        <f>IF(N143="nulová",J143,0)</f>
        <v>0</v>
      </c>
      <c r="BJ143" s="18" t="s">
        <v>34</v>
      </c>
      <c r="BK143" s="186">
        <f>ROUND(I143*H143,2)</f>
        <v>0</v>
      </c>
      <c r="BL143" s="18" t="s">
        <v>149</v>
      </c>
      <c r="BM143" s="185" t="s">
        <v>413</v>
      </c>
    </row>
    <row r="144" spans="2:51" s="13" customFormat="1" ht="11.25">
      <c r="B144" s="192"/>
      <c r="C144" s="193"/>
      <c r="D144" s="187" t="s">
        <v>158</v>
      </c>
      <c r="E144" s="194" t="s">
        <v>19</v>
      </c>
      <c r="F144" s="195" t="s">
        <v>262</v>
      </c>
      <c r="G144" s="193"/>
      <c r="H144" s="194" t="s">
        <v>19</v>
      </c>
      <c r="I144" s="196"/>
      <c r="J144" s="193"/>
      <c r="K144" s="193"/>
      <c r="L144" s="197"/>
      <c r="M144" s="198"/>
      <c r="N144" s="199"/>
      <c r="O144" s="199"/>
      <c r="P144" s="199"/>
      <c r="Q144" s="199"/>
      <c r="R144" s="199"/>
      <c r="S144" s="199"/>
      <c r="T144" s="200"/>
      <c r="AT144" s="201" t="s">
        <v>158</v>
      </c>
      <c r="AU144" s="201" t="s">
        <v>82</v>
      </c>
      <c r="AV144" s="13" t="s">
        <v>34</v>
      </c>
      <c r="AW144" s="13" t="s">
        <v>33</v>
      </c>
      <c r="AX144" s="13" t="s">
        <v>73</v>
      </c>
      <c r="AY144" s="201" t="s">
        <v>142</v>
      </c>
    </row>
    <row r="145" spans="2:51" s="14" customFormat="1" ht="11.25">
      <c r="B145" s="202"/>
      <c r="C145" s="203"/>
      <c r="D145" s="187" t="s">
        <v>158</v>
      </c>
      <c r="E145" s="204" t="s">
        <v>19</v>
      </c>
      <c r="F145" s="205" t="s">
        <v>412</v>
      </c>
      <c r="G145" s="203"/>
      <c r="H145" s="206">
        <v>14.5</v>
      </c>
      <c r="I145" s="207"/>
      <c r="J145" s="203"/>
      <c r="K145" s="203"/>
      <c r="L145" s="208"/>
      <c r="M145" s="209"/>
      <c r="N145" s="210"/>
      <c r="O145" s="210"/>
      <c r="P145" s="210"/>
      <c r="Q145" s="210"/>
      <c r="R145" s="210"/>
      <c r="S145" s="210"/>
      <c r="T145" s="211"/>
      <c r="AT145" s="212" t="s">
        <v>158</v>
      </c>
      <c r="AU145" s="212" t="s">
        <v>82</v>
      </c>
      <c r="AV145" s="14" t="s">
        <v>82</v>
      </c>
      <c r="AW145" s="14" t="s">
        <v>33</v>
      </c>
      <c r="AX145" s="14" t="s">
        <v>73</v>
      </c>
      <c r="AY145" s="212" t="s">
        <v>142</v>
      </c>
    </row>
    <row r="146" spans="2:51" s="15" customFormat="1" ht="11.25">
      <c r="B146" s="213"/>
      <c r="C146" s="214"/>
      <c r="D146" s="187" t="s">
        <v>158</v>
      </c>
      <c r="E146" s="215" t="s">
        <v>19</v>
      </c>
      <c r="F146" s="216" t="s">
        <v>161</v>
      </c>
      <c r="G146" s="214"/>
      <c r="H146" s="217">
        <v>14.5</v>
      </c>
      <c r="I146" s="218"/>
      <c r="J146" s="214"/>
      <c r="K146" s="214"/>
      <c r="L146" s="219"/>
      <c r="M146" s="220"/>
      <c r="N146" s="221"/>
      <c r="O146" s="221"/>
      <c r="P146" s="221"/>
      <c r="Q146" s="221"/>
      <c r="R146" s="221"/>
      <c r="S146" s="221"/>
      <c r="T146" s="222"/>
      <c r="AT146" s="223" t="s">
        <v>158</v>
      </c>
      <c r="AU146" s="223" t="s">
        <v>82</v>
      </c>
      <c r="AV146" s="15" t="s">
        <v>149</v>
      </c>
      <c r="AW146" s="15" t="s">
        <v>33</v>
      </c>
      <c r="AX146" s="15" t="s">
        <v>34</v>
      </c>
      <c r="AY146" s="223" t="s">
        <v>142</v>
      </c>
    </row>
    <row r="147" spans="1:65" s="2" customFormat="1" ht="49.15" customHeight="1">
      <c r="A147" s="35"/>
      <c r="B147" s="36"/>
      <c r="C147" s="174" t="s">
        <v>258</v>
      </c>
      <c r="D147" s="174" t="s">
        <v>144</v>
      </c>
      <c r="E147" s="175" t="s">
        <v>264</v>
      </c>
      <c r="F147" s="176" t="s">
        <v>265</v>
      </c>
      <c r="G147" s="177" t="s">
        <v>147</v>
      </c>
      <c r="H147" s="178">
        <v>14.5</v>
      </c>
      <c r="I147" s="179"/>
      <c r="J147" s="180">
        <f>ROUND(I147*H147,2)</f>
        <v>0</v>
      </c>
      <c r="K147" s="176" t="s">
        <v>148</v>
      </c>
      <c r="L147" s="40"/>
      <c r="M147" s="181" t="s">
        <v>19</v>
      </c>
      <c r="N147" s="182" t="s">
        <v>44</v>
      </c>
      <c r="O147" s="65"/>
      <c r="P147" s="183">
        <f>O147*H147</f>
        <v>0</v>
      </c>
      <c r="Q147" s="183">
        <v>0</v>
      </c>
      <c r="R147" s="183">
        <f>Q147*H147</f>
        <v>0</v>
      </c>
      <c r="S147" s="183">
        <v>0</v>
      </c>
      <c r="T147" s="184">
        <f>S147*H147</f>
        <v>0</v>
      </c>
      <c r="U147" s="35"/>
      <c r="V147" s="35"/>
      <c r="W147" s="35"/>
      <c r="X147" s="35"/>
      <c r="Y147" s="35"/>
      <c r="Z147" s="35"/>
      <c r="AA147" s="35"/>
      <c r="AB147" s="35"/>
      <c r="AC147" s="35"/>
      <c r="AD147" s="35"/>
      <c r="AE147" s="35"/>
      <c r="AR147" s="185" t="s">
        <v>149</v>
      </c>
      <c r="AT147" s="185" t="s">
        <v>144</v>
      </c>
      <c r="AU147" s="185" t="s">
        <v>82</v>
      </c>
      <c r="AY147" s="18" t="s">
        <v>142</v>
      </c>
      <c r="BE147" s="186">
        <f>IF(N147="základní",J147,0)</f>
        <v>0</v>
      </c>
      <c r="BF147" s="186">
        <f>IF(N147="snížená",J147,0)</f>
        <v>0</v>
      </c>
      <c r="BG147" s="186">
        <f>IF(N147="zákl. přenesená",J147,0)</f>
        <v>0</v>
      </c>
      <c r="BH147" s="186">
        <f>IF(N147="sníž. přenesená",J147,0)</f>
        <v>0</v>
      </c>
      <c r="BI147" s="186">
        <f>IF(N147="nulová",J147,0)</f>
        <v>0</v>
      </c>
      <c r="BJ147" s="18" t="s">
        <v>34</v>
      </c>
      <c r="BK147" s="186">
        <f>ROUND(I147*H147,2)</f>
        <v>0</v>
      </c>
      <c r="BL147" s="18" t="s">
        <v>149</v>
      </c>
      <c r="BM147" s="185" t="s">
        <v>414</v>
      </c>
    </row>
    <row r="148" spans="1:47" s="2" customFormat="1" ht="58.5">
      <c r="A148" s="35"/>
      <c r="B148" s="36"/>
      <c r="C148" s="37"/>
      <c r="D148" s="187" t="s">
        <v>151</v>
      </c>
      <c r="E148" s="37"/>
      <c r="F148" s="188" t="s">
        <v>267</v>
      </c>
      <c r="G148" s="37"/>
      <c r="H148" s="37"/>
      <c r="I148" s="189"/>
      <c r="J148" s="37"/>
      <c r="K148" s="37"/>
      <c r="L148" s="40"/>
      <c r="M148" s="190"/>
      <c r="N148" s="191"/>
      <c r="O148" s="65"/>
      <c r="P148" s="65"/>
      <c r="Q148" s="65"/>
      <c r="R148" s="65"/>
      <c r="S148" s="65"/>
      <c r="T148" s="66"/>
      <c r="U148" s="35"/>
      <c r="V148" s="35"/>
      <c r="W148" s="35"/>
      <c r="X148" s="35"/>
      <c r="Y148" s="35"/>
      <c r="Z148" s="35"/>
      <c r="AA148" s="35"/>
      <c r="AB148" s="35"/>
      <c r="AC148" s="35"/>
      <c r="AD148" s="35"/>
      <c r="AE148" s="35"/>
      <c r="AT148" s="18" t="s">
        <v>151</v>
      </c>
      <c r="AU148" s="18" t="s">
        <v>82</v>
      </c>
    </row>
    <row r="149" spans="1:65" s="2" customFormat="1" ht="24.2" customHeight="1">
      <c r="A149" s="35"/>
      <c r="B149" s="36"/>
      <c r="C149" s="174" t="s">
        <v>263</v>
      </c>
      <c r="D149" s="174" t="s">
        <v>144</v>
      </c>
      <c r="E149" s="175" t="s">
        <v>268</v>
      </c>
      <c r="F149" s="176" t="s">
        <v>269</v>
      </c>
      <c r="G149" s="177" t="s">
        <v>147</v>
      </c>
      <c r="H149" s="178">
        <v>14.5</v>
      </c>
      <c r="I149" s="179"/>
      <c r="J149" s="180">
        <f>ROUND(I149*H149,2)</f>
        <v>0</v>
      </c>
      <c r="K149" s="176" t="s">
        <v>148</v>
      </c>
      <c r="L149" s="40"/>
      <c r="M149" s="181" t="s">
        <v>19</v>
      </c>
      <c r="N149" s="182" t="s">
        <v>44</v>
      </c>
      <c r="O149" s="65"/>
      <c r="P149" s="183">
        <f>O149*H149</f>
        <v>0</v>
      </c>
      <c r="Q149" s="183">
        <v>0</v>
      </c>
      <c r="R149" s="183">
        <f>Q149*H149</f>
        <v>0</v>
      </c>
      <c r="S149" s="183">
        <v>0</v>
      </c>
      <c r="T149" s="184">
        <f>S149*H149</f>
        <v>0</v>
      </c>
      <c r="U149" s="35"/>
      <c r="V149" s="35"/>
      <c r="W149" s="35"/>
      <c r="X149" s="35"/>
      <c r="Y149" s="35"/>
      <c r="Z149" s="35"/>
      <c r="AA149" s="35"/>
      <c r="AB149" s="35"/>
      <c r="AC149" s="35"/>
      <c r="AD149" s="35"/>
      <c r="AE149" s="35"/>
      <c r="AR149" s="185" t="s">
        <v>149</v>
      </c>
      <c r="AT149" s="185" t="s">
        <v>144</v>
      </c>
      <c r="AU149" s="185" t="s">
        <v>82</v>
      </c>
      <c r="AY149" s="18" t="s">
        <v>142</v>
      </c>
      <c r="BE149" s="186">
        <f>IF(N149="základní",J149,0)</f>
        <v>0</v>
      </c>
      <c r="BF149" s="186">
        <f>IF(N149="snížená",J149,0)</f>
        <v>0</v>
      </c>
      <c r="BG149" s="186">
        <f>IF(N149="zákl. přenesená",J149,0)</f>
        <v>0</v>
      </c>
      <c r="BH149" s="186">
        <f>IF(N149="sníž. přenesená",J149,0)</f>
        <v>0</v>
      </c>
      <c r="BI149" s="186">
        <f>IF(N149="nulová",J149,0)</f>
        <v>0</v>
      </c>
      <c r="BJ149" s="18" t="s">
        <v>34</v>
      </c>
      <c r="BK149" s="186">
        <f>ROUND(I149*H149,2)</f>
        <v>0</v>
      </c>
      <c r="BL149" s="18" t="s">
        <v>149</v>
      </c>
      <c r="BM149" s="185" t="s">
        <v>415</v>
      </c>
    </row>
    <row r="150" spans="1:65" s="2" customFormat="1" ht="24.2" customHeight="1">
      <c r="A150" s="35"/>
      <c r="B150" s="36"/>
      <c r="C150" s="174" t="s">
        <v>7</v>
      </c>
      <c r="D150" s="174" t="s">
        <v>144</v>
      </c>
      <c r="E150" s="175" t="s">
        <v>272</v>
      </c>
      <c r="F150" s="176" t="s">
        <v>273</v>
      </c>
      <c r="G150" s="177" t="s">
        <v>147</v>
      </c>
      <c r="H150" s="178">
        <v>14.5</v>
      </c>
      <c r="I150" s="179"/>
      <c r="J150" s="180">
        <f>ROUND(I150*H150,2)</f>
        <v>0</v>
      </c>
      <c r="K150" s="176" t="s">
        <v>148</v>
      </c>
      <c r="L150" s="40"/>
      <c r="M150" s="181" t="s">
        <v>19</v>
      </c>
      <c r="N150" s="182" t="s">
        <v>44</v>
      </c>
      <c r="O150" s="65"/>
      <c r="P150" s="183">
        <f>O150*H150</f>
        <v>0</v>
      </c>
      <c r="Q150" s="183">
        <v>0</v>
      </c>
      <c r="R150" s="183">
        <f>Q150*H150</f>
        <v>0</v>
      </c>
      <c r="S150" s="183">
        <v>0</v>
      </c>
      <c r="T150" s="184">
        <f>S150*H150</f>
        <v>0</v>
      </c>
      <c r="U150" s="35"/>
      <c r="V150" s="35"/>
      <c r="W150" s="35"/>
      <c r="X150" s="35"/>
      <c r="Y150" s="35"/>
      <c r="Z150" s="35"/>
      <c r="AA150" s="35"/>
      <c r="AB150" s="35"/>
      <c r="AC150" s="35"/>
      <c r="AD150" s="35"/>
      <c r="AE150" s="35"/>
      <c r="AR150" s="185" t="s">
        <v>149</v>
      </c>
      <c r="AT150" s="185" t="s">
        <v>144</v>
      </c>
      <c r="AU150" s="185" t="s">
        <v>82</v>
      </c>
      <c r="AY150" s="18" t="s">
        <v>142</v>
      </c>
      <c r="BE150" s="186">
        <f>IF(N150="základní",J150,0)</f>
        <v>0</v>
      </c>
      <c r="BF150" s="186">
        <f>IF(N150="snížená",J150,0)</f>
        <v>0</v>
      </c>
      <c r="BG150" s="186">
        <f>IF(N150="zákl. přenesená",J150,0)</f>
        <v>0</v>
      </c>
      <c r="BH150" s="186">
        <f>IF(N150="sníž. přenesená",J150,0)</f>
        <v>0</v>
      </c>
      <c r="BI150" s="186">
        <f>IF(N150="nulová",J150,0)</f>
        <v>0</v>
      </c>
      <c r="BJ150" s="18" t="s">
        <v>34</v>
      </c>
      <c r="BK150" s="186">
        <f>ROUND(I150*H150,2)</f>
        <v>0</v>
      </c>
      <c r="BL150" s="18" t="s">
        <v>149</v>
      </c>
      <c r="BM150" s="185" t="s">
        <v>416</v>
      </c>
    </row>
    <row r="151" spans="1:65" s="2" customFormat="1" ht="37.9" customHeight="1">
      <c r="A151" s="35"/>
      <c r="B151" s="36"/>
      <c r="C151" s="174" t="s">
        <v>271</v>
      </c>
      <c r="D151" s="174" t="s">
        <v>144</v>
      </c>
      <c r="E151" s="175" t="s">
        <v>276</v>
      </c>
      <c r="F151" s="176" t="s">
        <v>277</v>
      </c>
      <c r="G151" s="177" t="s">
        <v>147</v>
      </c>
      <c r="H151" s="178">
        <v>14.5</v>
      </c>
      <c r="I151" s="179"/>
      <c r="J151" s="180">
        <f>ROUND(I151*H151,2)</f>
        <v>0</v>
      </c>
      <c r="K151" s="176" t="s">
        <v>148</v>
      </c>
      <c r="L151" s="40"/>
      <c r="M151" s="181" t="s">
        <v>19</v>
      </c>
      <c r="N151" s="182" t="s">
        <v>44</v>
      </c>
      <c r="O151" s="65"/>
      <c r="P151" s="183">
        <f>O151*H151</f>
        <v>0</v>
      </c>
      <c r="Q151" s="183">
        <v>0</v>
      </c>
      <c r="R151" s="183">
        <f>Q151*H151</f>
        <v>0</v>
      </c>
      <c r="S151" s="183">
        <v>0</v>
      </c>
      <c r="T151" s="184">
        <f>S151*H151</f>
        <v>0</v>
      </c>
      <c r="U151" s="35"/>
      <c r="V151" s="35"/>
      <c r="W151" s="35"/>
      <c r="X151" s="35"/>
      <c r="Y151" s="35"/>
      <c r="Z151" s="35"/>
      <c r="AA151" s="35"/>
      <c r="AB151" s="35"/>
      <c r="AC151" s="35"/>
      <c r="AD151" s="35"/>
      <c r="AE151" s="35"/>
      <c r="AR151" s="185" t="s">
        <v>149</v>
      </c>
      <c r="AT151" s="185" t="s">
        <v>144</v>
      </c>
      <c r="AU151" s="185" t="s">
        <v>82</v>
      </c>
      <c r="AY151" s="18" t="s">
        <v>142</v>
      </c>
      <c r="BE151" s="186">
        <f>IF(N151="základní",J151,0)</f>
        <v>0</v>
      </c>
      <c r="BF151" s="186">
        <f>IF(N151="snížená",J151,0)</f>
        <v>0</v>
      </c>
      <c r="BG151" s="186">
        <f>IF(N151="zákl. přenesená",J151,0)</f>
        <v>0</v>
      </c>
      <c r="BH151" s="186">
        <f>IF(N151="sníž. přenesená",J151,0)</f>
        <v>0</v>
      </c>
      <c r="BI151" s="186">
        <f>IF(N151="nulová",J151,0)</f>
        <v>0</v>
      </c>
      <c r="BJ151" s="18" t="s">
        <v>34</v>
      </c>
      <c r="BK151" s="186">
        <f>ROUND(I151*H151,2)</f>
        <v>0</v>
      </c>
      <c r="BL151" s="18" t="s">
        <v>149</v>
      </c>
      <c r="BM151" s="185" t="s">
        <v>417</v>
      </c>
    </row>
    <row r="152" spans="1:47" s="2" customFormat="1" ht="58.5">
      <c r="A152" s="35"/>
      <c r="B152" s="36"/>
      <c r="C152" s="37"/>
      <c r="D152" s="187" t="s">
        <v>151</v>
      </c>
      <c r="E152" s="37"/>
      <c r="F152" s="188" t="s">
        <v>279</v>
      </c>
      <c r="G152" s="37"/>
      <c r="H152" s="37"/>
      <c r="I152" s="189"/>
      <c r="J152" s="37"/>
      <c r="K152" s="37"/>
      <c r="L152" s="40"/>
      <c r="M152" s="190"/>
      <c r="N152" s="191"/>
      <c r="O152" s="65"/>
      <c r="P152" s="65"/>
      <c r="Q152" s="65"/>
      <c r="R152" s="65"/>
      <c r="S152" s="65"/>
      <c r="T152" s="66"/>
      <c r="U152" s="35"/>
      <c r="V152" s="35"/>
      <c r="W152" s="35"/>
      <c r="X152" s="35"/>
      <c r="Y152" s="35"/>
      <c r="Z152" s="35"/>
      <c r="AA152" s="35"/>
      <c r="AB152" s="35"/>
      <c r="AC152" s="35"/>
      <c r="AD152" s="35"/>
      <c r="AE152" s="35"/>
      <c r="AT152" s="18" t="s">
        <v>151</v>
      </c>
      <c r="AU152" s="18" t="s">
        <v>82</v>
      </c>
    </row>
    <row r="153" spans="2:63" s="12" customFormat="1" ht="22.9" customHeight="1">
      <c r="B153" s="158"/>
      <c r="C153" s="159"/>
      <c r="D153" s="160" t="s">
        <v>72</v>
      </c>
      <c r="E153" s="172" t="s">
        <v>197</v>
      </c>
      <c r="F153" s="172" t="s">
        <v>280</v>
      </c>
      <c r="G153" s="159"/>
      <c r="H153" s="159"/>
      <c r="I153" s="162"/>
      <c r="J153" s="173">
        <f>BK153</f>
        <v>0</v>
      </c>
      <c r="K153" s="159"/>
      <c r="L153" s="164"/>
      <c r="M153" s="165"/>
      <c r="N153" s="166"/>
      <c r="O153" s="166"/>
      <c r="P153" s="167">
        <f>SUM(P154:P179)</f>
        <v>0</v>
      </c>
      <c r="Q153" s="166"/>
      <c r="R153" s="167">
        <f>SUM(R154:R179)</f>
        <v>3.7891135</v>
      </c>
      <c r="S153" s="166"/>
      <c r="T153" s="168">
        <f>SUM(T154:T179)</f>
        <v>0</v>
      </c>
      <c r="AR153" s="169" t="s">
        <v>34</v>
      </c>
      <c r="AT153" s="170" t="s">
        <v>72</v>
      </c>
      <c r="AU153" s="170" t="s">
        <v>34</v>
      </c>
      <c r="AY153" s="169" t="s">
        <v>142</v>
      </c>
      <c r="BK153" s="171">
        <f>SUM(BK154:BK179)</f>
        <v>0</v>
      </c>
    </row>
    <row r="154" spans="1:65" s="2" customFormat="1" ht="49.15" customHeight="1">
      <c r="A154" s="35"/>
      <c r="B154" s="36"/>
      <c r="C154" s="174" t="s">
        <v>275</v>
      </c>
      <c r="D154" s="174" t="s">
        <v>144</v>
      </c>
      <c r="E154" s="175" t="s">
        <v>294</v>
      </c>
      <c r="F154" s="176" t="s">
        <v>295</v>
      </c>
      <c r="G154" s="177" t="s">
        <v>237</v>
      </c>
      <c r="H154" s="178">
        <v>10</v>
      </c>
      <c r="I154" s="179"/>
      <c r="J154" s="180">
        <f>ROUND(I154*H154,2)</f>
        <v>0</v>
      </c>
      <c r="K154" s="176" t="s">
        <v>148</v>
      </c>
      <c r="L154" s="40"/>
      <c r="M154" s="181" t="s">
        <v>19</v>
      </c>
      <c r="N154" s="182" t="s">
        <v>44</v>
      </c>
      <c r="O154" s="65"/>
      <c r="P154" s="183">
        <f>O154*H154</f>
        <v>0</v>
      </c>
      <c r="Q154" s="183">
        <v>0.1554</v>
      </c>
      <c r="R154" s="183">
        <f>Q154*H154</f>
        <v>1.554</v>
      </c>
      <c r="S154" s="183">
        <v>0</v>
      </c>
      <c r="T154" s="184">
        <f>S154*H154</f>
        <v>0</v>
      </c>
      <c r="U154" s="35"/>
      <c r="V154" s="35"/>
      <c r="W154" s="35"/>
      <c r="X154" s="35"/>
      <c r="Y154" s="35"/>
      <c r="Z154" s="35"/>
      <c r="AA154" s="35"/>
      <c r="AB154" s="35"/>
      <c r="AC154" s="35"/>
      <c r="AD154" s="35"/>
      <c r="AE154" s="35"/>
      <c r="AR154" s="185" t="s">
        <v>149</v>
      </c>
      <c r="AT154" s="185" t="s">
        <v>144</v>
      </c>
      <c r="AU154" s="185" t="s">
        <v>82</v>
      </c>
      <c r="AY154" s="18" t="s">
        <v>142</v>
      </c>
      <c r="BE154" s="186">
        <f>IF(N154="základní",J154,0)</f>
        <v>0</v>
      </c>
      <c r="BF154" s="186">
        <f>IF(N154="snížená",J154,0)</f>
        <v>0</v>
      </c>
      <c r="BG154" s="186">
        <f>IF(N154="zákl. přenesená",J154,0)</f>
        <v>0</v>
      </c>
      <c r="BH154" s="186">
        <f>IF(N154="sníž. přenesená",J154,0)</f>
        <v>0</v>
      </c>
      <c r="BI154" s="186">
        <f>IF(N154="nulová",J154,0)</f>
        <v>0</v>
      </c>
      <c r="BJ154" s="18" t="s">
        <v>34</v>
      </c>
      <c r="BK154" s="186">
        <f>ROUND(I154*H154,2)</f>
        <v>0</v>
      </c>
      <c r="BL154" s="18" t="s">
        <v>149</v>
      </c>
      <c r="BM154" s="185" t="s">
        <v>418</v>
      </c>
    </row>
    <row r="155" spans="1:47" s="2" customFormat="1" ht="126.75">
      <c r="A155" s="35"/>
      <c r="B155" s="36"/>
      <c r="C155" s="37"/>
      <c r="D155" s="187" t="s">
        <v>151</v>
      </c>
      <c r="E155" s="37"/>
      <c r="F155" s="188" t="s">
        <v>297</v>
      </c>
      <c r="G155" s="37"/>
      <c r="H155" s="37"/>
      <c r="I155" s="189"/>
      <c r="J155" s="37"/>
      <c r="K155" s="37"/>
      <c r="L155" s="40"/>
      <c r="M155" s="190"/>
      <c r="N155" s="191"/>
      <c r="O155" s="65"/>
      <c r="P155" s="65"/>
      <c r="Q155" s="65"/>
      <c r="R155" s="65"/>
      <c r="S155" s="65"/>
      <c r="T155" s="66"/>
      <c r="U155" s="35"/>
      <c r="V155" s="35"/>
      <c r="W155" s="35"/>
      <c r="X155" s="35"/>
      <c r="Y155" s="35"/>
      <c r="Z155" s="35"/>
      <c r="AA155" s="35"/>
      <c r="AB155" s="35"/>
      <c r="AC155" s="35"/>
      <c r="AD155" s="35"/>
      <c r="AE155" s="35"/>
      <c r="AT155" s="18" t="s">
        <v>151</v>
      </c>
      <c r="AU155" s="18" t="s">
        <v>82</v>
      </c>
    </row>
    <row r="156" spans="2:51" s="13" customFormat="1" ht="11.25">
      <c r="B156" s="192"/>
      <c r="C156" s="193"/>
      <c r="D156" s="187" t="s">
        <v>158</v>
      </c>
      <c r="E156" s="194" t="s">
        <v>19</v>
      </c>
      <c r="F156" s="195" t="s">
        <v>298</v>
      </c>
      <c r="G156" s="193"/>
      <c r="H156" s="194" t="s">
        <v>19</v>
      </c>
      <c r="I156" s="196"/>
      <c r="J156" s="193"/>
      <c r="K156" s="193"/>
      <c r="L156" s="197"/>
      <c r="M156" s="198"/>
      <c r="N156" s="199"/>
      <c r="O156" s="199"/>
      <c r="P156" s="199"/>
      <c r="Q156" s="199"/>
      <c r="R156" s="199"/>
      <c r="S156" s="199"/>
      <c r="T156" s="200"/>
      <c r="AT156" s="201" t="s">
        <v>158</v>
      </c>
      <c r="AU156" s="201" t="s">
        <v>82</v>
      </c>
      <c r="AV156" s="13" t="s">
        <v>34</v>
      </c>
      <c r="AW156" s="13" t="s">
        <v>33</v>
      </c>
      <c r="AX156" s="13" t="s">
        <v>73</v>
      </c>
      <c r="AY156" s="201" t="s">
        <v>142</v>
      </c>
    </row>
    <row r="157" spans="2:51" s="14" customFormat="1" ht="11.25">
      <c r="B157" s="202"/>
      <c r="C157" s="203"/>
      <c r="D157" s="187" t="s">
        <v>158</v>
      </c>
      <c r="E157" s="204" t="s">
        <v>19</v>
      </c>
      <c r="F157" s="205" t="s">
        <v>419</v>
      </c>
      <c r="G157" s="203"/>
      <c r="H157" s="206">
        <v>10</v>
      </c>
      <c r="I157" s="207"/>
      <c r="J157" s="203"/>
      <c r="K157" s="203"/>
      <c r="L157" s="208"/>
      <c r="M157" s="209"/>
      <c r="N157" s="210"/>
      <c r="O157" s="210"/>
      <c r="P157" s="210"/>
      <c r="Q157" s="210"/>
      <c r="R157" s="210"/>
      <c r="S157" s="210"/>
      <c r="T157" s="211"/>
      <c r="AT157" s="212" t="s">
        <v>158</v>
      </c>
      <c r="AU157" s="212" t="s">
        <v>82</v>
      </c>
      <c r="AV157" s="14" t="s">
        <v>82</v>
      </c>
      <c r="AW157" s="14" t="s">
        <v>33</v>
      </c>
      <c r="AX157" s="14" t="s">
        <v>73</v>
      </c>
      <c r="AY157" s="212" t="s">
        <v>142</v>
      </c>
    </row>
    <row r="158" spans="2:51" s="15" customFormat="1" ht="11.25">
      <c r="B158" s="213"/>
      <c r="C158" s="214"/>
      <c r="D158" s="187" t="s">
        <v>158</v>
      </c>
      <c r="E158" s="215" t="s">
        <v>19</v>
      </c>
      <c r="F158" s="216" t="s">
        <v>161</v>
      </c>
      <c r="G158" s="214"/>
      <c r="H158" s="217">
        <v>10</v>
      </c>
      <c r="I158" s="218"/>
      <c r="J158" s="214"/>
      <c r="K158" s="214"/>
      <c r="L158" s="219"/>
      <c r="M158" s="220"/>
      <c r="N158" s="221"/>
      <c r="O158" s="221"/>
      <c r="P158" s="221"/>
      <c r="Q158" s="221"/>
      <c r="R158" s="221"/>
      <c r="S158" s="221"/>
      <c r="T158" s="222"/>
      <c r="AT158" s="223" t="s">
        <v>158</v>
      </c>
      <c r="AU158" s="223" t="s">
        <v>82</v>
      </c>
      <c r="AV158" s="15" t="s">
        <v>149</v>
      </c>
      <c r="AW158" s="15" t="s">
        <v>33</v>
      </c>
      <c r="AX158" s="15" t="s">
        <v>34</v>
      </c>
      <c r="AY158" s="223" t="s">
        <v>142</v>
      </c>
    </row>
    <row r="159" spans="1:65" s="2" customFormat="1" ht="14.45" customHeight="1">
      <c r="A159" s="35"/>
      <c r="B159" s="36"/>
      <c r="C159" s="224" t="s">
        <v>281</v>
      </c>
      <c r="D159" s="224" t="s">
        <v>223</v>
      </c>
      <c r="E159" s="225" t="s">
        <v>301</v>
      </c>
      <c r="F159" s="226" t="s">
        <v>302</v>
      </c>
      <c r="G159" s="227" t="s">
        <v>237</v>
      </c>
      <c r="H159" s="228">
        <v>11</v>
      </c>
      <c r="I159" s="229"/>
      <c r="J159" s="230">
        <f>ROUND(I159*H159,2)</f>
        <v>0</v>
      </c>
      <c r="K159" s="226" t="s">
        <v>148</v>
      </c>
      <c r="L159" s="231"/>
      <c r="M159" s="232" t="s">
        <v>19</v>
      </c>
      <c r="N159" s="233" t="s">
        <v>44</v>
      </c>
      <c r="O159" s="65"/>
      <c r="P159" s="183">
        <f>O159*H159</f>
        <v>0</v>
      </c>
      <c r="Q159" s="183">
        <v>0.08</v>
      </c>
      <c r="R159" s="183">
        <f>Q159*H159</f>
        <v>0.88</v>
      </c>
      <c r="S159" s="183">
        <v>0</v>
      </c>
      <c r="T159" s="184">
        <f>S159*H159</f>
        <v>0</v>
      </c>
      <c r="U159" s="35"/>
      <c r="V159" s="35"/>
      <c r="W159" s="35"/>
      <c r="X159" s="35"/>
      <c r="Y159" s="35"/>
      <c r="Z159" s="35"/>
      <c r="AA159" s="35"/>
      <c r="AB159" s="35"/>
      <c r="AC159" s="35"/>
      <c r="AD159" s="35"/>
      <c r="AE159" s="35"/>
      <c r="AR159" s="185" t="s">
        <v>192</v>
      </c>
      <c r="AT159" s="185" t="s">
        <v>223</v>
      </c>
      <c r="AU159" s="185" t="s">
        <v>82</v>
      </c>
      <c r="AY159" s="18" t="s">
        <v>142</v>
      </c>
      <c r="BE159" s="186">
        <f>IF(N159="základní",J159,0)</f>
        <v>0</v>
      </c>
      <c r="BF159" s="186">
        <f>IF(N159="snížená",J159,0)</f>
        <v>0</v>
      </c>
      <c r="BG159" s="186">
        <f>IF(N159="zákl. přenesená",J159,0)</f>
        <v>0</v>
      </c>
      <c r="BH159" s="186">
        <f>IF(N159="sníž. přenesená",J159,0)</f>
        <v>0</v>
      </c>
      <c r="BI159" s="186">
        <f>IF(N159="nulová",J159,0)</f>
        <v>0</v>
      </c>
      <c r="BJ159" s="18" t="s">
        <v>34</v>
      </c>
      <c r="BK159" s="186">
        <f>ROUND(I159*H159,2)</f>
        <v>0</v>
      </c>
      <c r="BL159" s="18" t="s">
        <v>149</v>
      </c>
      <c r="BM159" s="185" t="s">
        <v>420</v>
      </c>
    </row>
    <row r="160" spans="1:65" s="2" customFormat="1" ht="24.2" customHeight="1">
      <c r="A160" s="35"/>
      <c r="B160" s="36"/>
      <c r="C160" s="174" t="s">
        <v>288</v>
      </c>
      <c r="D160" s="174" t="s">
        <v>144</v>
      </c>
      <c r="E160" s="175" t="s">
        <v>305</v>
      </c>
      <c r="F160" s="176" t="s">
        <v>306</v>
      </c>
      <c r="G160" s="177" t="s">
        <v>155</v>
      </c>
      <c r="H160" s="178">
        <v>0.6</v>
      </c>
      <c r="I160" s="179"/>
      <c r="J160" s="180">
        <f>ROUND(I160*H160,2)</f>
        <v>0</v>
      </c>
      <c r="K160" s="176" t="s">
        <v>148</v>
      </c>
      <c r="L160" s="40"/>
      <c r="M160" s="181" t="s">
        <v>19</v>
      </c>
      <c r="N160" s="182" t="s">
        <v>44</v>
      </c>
      <c r="O160" s="65"/>
      <c r="P160" s="183">
        <f>O160*H160</f>
        <v>0</v>
      </c>
      <c r="Q160" s="183">
        <v>2.25634</v>
      </c>
      <c r="R160" s="183">
        <f>Q160*H160</f>
        <v>1.3538039999999998</v>
      </c>
      <c r="S160" s="183">
        <v>0</v>
      </c>
      <c r="T160" s="184">
        <f>S160*H160</f>
        <v>0</v>
      </c>
      <c r="U160" s="35"/>
      <c r="V160" s="35"/>
      <c r="W160" s="35"/>
      <c r="X160" s="35"/>
      <c r="Y160" s="35"/>
      <c r="Z160" s="35"/>
      <c r="AA160" s="35"/>
      <c r="AB160" s="35"/>
      <c r="AC160" s="35"/>
      <c r="AD160" s="35"/>
      <c r="AE160" s="35"/>
      <c r="AR160" s="185" t="s">
        <v>149</v>
      </c>
      <c r="AT160" s="185" t="s">
        <v>144</v>
      </c>
      <c r="AU160" s="185" t="s">
        <v>82</v>
      </c>
      <c r="AY160" s="18" t="s">
        <v>142</v>
      </c>
      <c r="BE160" s="186">
        <f>IF(N160="základní",J160,0)</f>
        <v>0</v>
      </c>
      <c r="BF160" s="186">
        <f>IF(N160="snížená",J160,0)</f>
        <v>0</v>
      </c>
      <c r="BG160" s="186">
        <f>IF(N160="zákl. přenesená",J160,0)</f>
        <v>0</v>
      </c>
      <c r="BH160" s="186">
        <f>IF(N160="sníž. přenesená",J160,0)</f>
        <v>0</v>
      </c>
      <c r="BI160" s="186">
        <f>IF(N160="nulová",J160,0)</f>
        <v>0</v>
      </c>
      <c r="BJ160" s="18" t="s">
        <v>34</v>
      </c>
      <c r="BK160" s="186">
        <f>ROUND(I160*H160,2)</f>
        <v>0</v>
      </c>
      <c r="BL160" s="18" t="s">
        <v>149</v>
      </c>
      <c r="BM160" s="185" t="s">
        <v>421</v>
      </c>
    </row>
    <row r="161" spans="2:51" s="14" customFormat="1" ht="11.25">
      <c r="B161" s="202"/>
      <c r="C161" s="203"/>
      <c r="D161" s="187" t="s">
        <v>158</v>
      </c>
      <c r="E161" s="204" t="s">
        <v>19</v>
      </c>
      <c r="F161" s="205" t="s">
        <v>422</v>
      </c>
      <c r="G161" s="203"/>
      <c r="H161" s="206">
        <v>0.6</v>
      </c>
      <c r="I161" s="207"/>
      <c r="J161" s="203"/>
      <c r="K161" s="203"/>
      <c r="L161" s="208"/>
      <c r="M161" s="209"/>
      <c r="N161" s="210"/>
      <c r="O161" s="210"/>
      <c r="P161" s="210"/>
      <c r="Q161" s="210"/>
      <c r="R161" s="210"/>
      <c r="S161" s="210"/>
      <c r="T161" s="211"/>
      <c r="AT161" s="212" t="s">
        <v>158</v>
      </c>
      <c r="AU161" s="212" t="s">
        <v>82</v>
      </c>
      <c r="AV161" s="14" t="s">
        <v>82</v>
      </c>
      <c r="AW161" s="14" t="s">
        <v>33</v>
      </c>
      <c r="AX161" s="14" t="s">
        <v>73</v>
      </c>
      <c r="AY161" s="212" t="s">
        <v>142</v>
      </c>
    </row>
    <row r="162" spans="2:51" s="15" customFormat="1" ht="11.25">
      <c r="B162" s="213"/>
      <c r="C162" s="214"/>
      <c r="D162" s="187" t="s">
        <v>158</v>
      </c>
      <c r="E162" s="215" t="s">
        <v>19</v>
      </c>
      <c r="F162" s="216" t="s">
        <v>161</v>
      </c>
      <c r="G162" s="214"/>
      <c r="H162" s="217">
        <v>0.6</v>
      </c>
      <c r="I162" s="218"/>
      <c r="J162" s="214"/>
      <c r="K162" s="214"/>
      <c r="L162" s="219"/>
      <c r="M162" s="220"/>
      <c r="N162" s="221"/>
      <c r="O162" s="221"/>
      <c r="P162" s="221"/>
      <c r="Q162" s="221"/>
      <c r="R162" s="221"/>
      <c r="S162" s="221"/>
      <c r="T162" s="222"/>
      <c r="AT162" s="223" t="s">
        <v>158</v>
      </c>
      <c r="AU162" s="223" t="s">
        <v>82</v>
      </c>
      <c r="AV162" s="15" t="s">
        <v>149</v>
      </c>
      <c r="AW162" s="15" t="s">
        <v>33</v>
      </c>
      <c r="AX162" s="15" t="s">
        <v>34</v>
      </c>
      <c r="AY162" s="223" t="s">
        <v>142</v>
      </c>
    </row>
    <row r="163" spans="1:65" s="2" customFormat="1" ht="24.2" customHeight="1">
      <c r="A163" s="35"/>
      <c r="B163" s="36"/>
      <c r="C163" s="174" t="s">
        <v>293</v>
      </c>
      <c r="D163" s="174" t="s">
        <v>144</v>
      </c>
      <c r="E163" s="175" t="s">
        <v>310</v>
      </c>
      <c r="F163" s="176" t="s">
        <v>311</v>
      </c>
      <c r="G163" s="177" t="s">
        <v>237</v>
      </c>
      <c r="H163" s="178">
        <v>14.55</v>
      </c>
      <c r="I163" s="179"/>
      <c r="J163" s="180">
        <f>ROUND(I163*H163,2)</f>
        <v>0</v>
      </c>
      <c r="K163" s="176" t="s">
        <v>148</v>
      </c>
      <c r="L163" s="40"/>
      <c r="M163" s="181" t="s">
        <v>19</v>
      </c>
      <c r="N163" s="182" t="s">
        <v>44</v>
      </c>
      <c r="O163" s="65"/>
      <c r="P163" s="183">
        <f>O163*H163</f>
        <v>0</v>
      </c>
      <c r="Q163" s="183">
        <v>0</v>
      </c>
      <c r="R163" s="183">
        <f>Q163*H163</f>
        <v>0</v>
      </c>
      <c r="S163" s="183">
        <v>0</v>
      </c>
      <c r="T163" s="184">
        <f>S163*H163</f>
        <v>0</v>
      </c>
      <c r="U163" s="35"/>
      <c r="V163" s="35"/>
      <c r="W163" s="35"/>
      <c r="X163" s="35"/>
      <c r="Y163" s="35"/>
      <c r="Z163" s="35"/>
      <c r="AA163" s="35"/>
      <c r="AB163" s="35"/>
      <c r="AC163" s="35"/>
      <c r="AD163" s="35"/>
      <c r="AE163" s="35"/>
      <c r="AR163" s="185" t="s">
        <v>149</v>
      </c>
      <c r="AT163" s="185" t="s">
        <v>144</v>
      </c>
      <c r="AU163" s="185" t="s">
        <v>82</v>
      </c>
      <c r="AY163" s="18" t="s">
        <v>142</v>
      </c>
      <c r="BE163" s="186">
        <f>IF(N163="základní",J163,0)</f>
        <v>0</v>
      </c>
      <c r="BF163" s="186">
        <f>IF(N163="snížená",J163,0)</f>
        <v>0</v>
      </c>
      <c r="BG163" s="186">
        <f>IF(N163="zákl. přenesená",J163,0)</f>
        <v>0</v>
      </c>
      <c r="BH163" s="186">
        <f>IF(N163="sníž. přenesená",J163,0)</f>
        <v>0</v>
      </c>
      <c r="BI163" s="186">
        <f>IF(N163="nulová",J163,0)</f>
        <v>0</v>
      </c>
      <c r="BJ163" s="18" t="s">
        <v>34</v>
      </c>
      <c r="BK163" s="186">
        <f>ROUND(I163*H163,2)</f>
        <v>0</v>
      </c>
      <c r="BL163" s="18" t="s">
        <v>149</v>
      </c>
      <c r="BM163" s="185" t="s">
        <v>423</v>
      </c>
    </row>
    <row r="164" spans="1:47" s="2" customFormat="1" ht="29.25">
      <c r="A164" s="35"/>
      <c r="B164" s="36"/>
      <c r="C164" s="37"/>
      <c r="D164" s="187" t="s">
        <v>151</v>
      </c>
      <c r="E164" s="37"/>
      <c r="F164" s="188" t="s">
        <v>313</v>
      </c>
      <c r="G164" s="37"/>
      <c r="H164" s="37"/>
      <c r="I164" s="189"/>
      <c r="J164" s="37"/>
      <c r="K164" s="37"/>
      <c r="L164" s="40"/>
      <c r="M164" s="190"/>
      <c r="N164" s="191"/>
      <c r="O164" s="65"/>
      <c r="P164" s="65"/>
      <c r="Q164" s="65"/>
      <c r="R164" s="65"/>
      <c r="S164" s="65"/>
      <c r="T164" s="66"/>
      <c r="U164" s="35"/>
      <c r="V164" s="35"/>
      <c r="W164" s="35"/>
      <c r="X164" s="35"/>
      <c r="Y164" s="35"/>
      <c r="Z164" s="35"/>
      <c r="AA164" s="35"/>
      <c r="AB164" s="35"/>
      <c r="AC164" s="35"/>
      <c r="AD164" s="35"/>
      <c r="AE164" s="35"/>
      <c r="AT164" s="18" t="s">
        <v>151</v>
      </c>
      <c r="AU164" s="18" t="s">
        <v>82</v>
      </c>
    </row>
    <row r="165" spans="2:51" s="13" customFormat="1" ht="11.25">
      <c r="B165" s="192"/>
      <c r="C165" s="193"/>
      <c r="D165" s="187" t="s">
        <v>158</v>
      </c>
      <c r="E165" s="194" t="s">
        <v>19</v>
      </c>
      <c r="F165" s="195" t="s">
        <v>314</v>
      </c>
      <c r="G165" s="193"/>
      <c r="H165" s="194" t="s">
        <v>19</v>
      </c>
      <c r="I165" s="196"/>
      <c r="J165" s="193"/>
      <c r="K165" s="193"/>
      <c r="L165" s="197"/>
      <c r="M165" s="198"/>
      <c r="N165" s="199"/>
      <c r="O165" s="199"/>
      <c r="P165" s="199"/>
      <c r="Q165" s="199"/>
      <c r="R165" s="199"/>
      <c r="S165" s="199"/>
      <c r="T165" s="200"/>
      <c r="AT165" s="201" t="s">
        <v>158</v>
      </c>
      <c r="AU165" s="201" t="s">
        <v>82</v>
      </c>
      <c r="AV165" s="13" t="s">
        <v>34</v>
      </c>
      <c r="AW165" s="13" t="s">
        <v>33</v>
      </c>
      <c r="AX165" s="13" t="s">
        <v>73</v>
      </c>
      <c r="AY165" s="201" t="s">
        <v>142</v>
      </c>
    </row>
    <row r="166" spans="2:51" s="14" customFormat="1" ht="11.25">
      <c r="B166" s="202"/>
      <c r="C166" s="203"/>
      <c r="D166" s="187" t="s">
        <v>158</v>
      </c>
      <c r="E166" s="204" t="s">
        <v>19</v>
      </c>
      <c r="F166" s="205" t="s">
        <v>424</v>
      </c>
      <c r="G166" s="203"/>
      <c r="H166" s="206">
        <v>14.55</v>
      </c>
      <c r="I166" s="207"/>
      <c r="J166" s="203"/>
      <c r="K166" s="203"/>
      <c r="L166" s="208"/>
      <c r="M166" s="209"/>
      <c r="N166" s="210"/>
      <c r="O166" s="210"/>
      <c r="P166" s="210"/>
      <c r="Q166" s="210"/>
      <c r="R166" s="210"/>
      <c r="S166" s="210"/>
      <c r="T166" s="211"/>
      <c r="AT166" s="212" t="s">
        <v>158</v>
      </c>
      <c r="AU166" s="212" t="s">
        <v>82</v>
      </c>
      <c r="AV166" s="14" t="s">
        <v>82</v>
      </c>
      <c r="AW166" s="14" t="s">
        <v>33</v>
      </c>
      <c r="AX166" s="14" t="s">
        <v>73</v>
      </c>
      <c r="AY166" s="212" t="s">
        <v>142</v>
      </c>
    </row>
    <row r="167" spans="2:51" s="15" customFormat="1" ht="11.25">
      <c r="B167" s="213"/>
      <c r="C167" s="214"/>
      <c r="D167" s="187" t="s">
        <v>158</v>
      </c>
      <c r="E167" s="215" t="s">
        <v>19</v>
      </c>
      <c r="F167" s="216" t="s">
        <v>161</v>
      </c>
      <c r="G167" s="214"/>
      <c r="H167" s="217">
        <v>14.55</v>
      </c>
      <c r="I167" s="218"/>
      <c r="J167" s="214"/>
      <c r="K167" s="214"/>
      <c r="L167" s="219"/>
      <c r="M167" s="220"/>
      <c r="N167" s="221"/>
      <c r="O167" s="221"/>
      <c r="P167" s="221"/>
      <c r="Q167" s="221"/>
      <c r="R167" s="221"/>
      <c r="S167" s="221"/>
      <c r="T167" s="222"/>
      <c r="AT167" s="223" t="s">
        <v>158</v>
      </c>
      <c r="AU167" s="223" t="s">
        <v>82</v>
      </c>
      <c r="AV167" s="15" t="s">
        <v>149</v>
      </c>
      <c r="AW167" s="15" t="s">
        <v>33</v>
      </c>
      <c r="AX167" s="15" t="s">
        <v>34</v>
      </c>
      <c r="AY167" s="223" t="s">
        <v>142</v>
      </c>
    </row>
    <row r="168" spans="1:65" s="2" customFormat="1" ht="37.9" customHeight="1">
      <c r="A168" s="35"/>
      <c r="B168" s="36"/>
      <c r="C168" s="174" t="s">
        <v>300</v>
      </c>
      <c r="D168" s="174" t="s">
        <v>144</v>
      </c>
      <c r="E168" s="175" t="s">
        <v>317</v>
      </c>
      <c r="F168" s="176" t="s">
        <v>318</v>
      </c>
      <c r="G168" s="177" t="s">
        <v>237</v>
      </c>
      <c r="H168" s="178">
        <v>14.55</v>
      </c>
      <c r="I168" s="179"/>
      <c r="J168" s="180">
        <f>ROUND(I168*H168,2)</f>
        <v>0</v>
      </c>
      <c r="K168" s="176" t="s">
        <v>148</v>
      </c>
      <c r="L168" s="40"/>
      <c r="M168" s="181" t="s">
        <v>19</v>
      </c>
      <c r="N168" s="182" t="s">
        <v>44</v>
      </c>
      <c r="O168" s="65"/>
      <c r="P168" s="183">
        <f>O168*H168</f>
        <v>0</v>
      </c>
      <c r="Q168" s="183">
        <v>0</v>
      </c>
      <c r="R168" s="183">
        <f>Q168*H168</f>
        <v>0</v>
      </c>
      <c r="S168" s="183">
        <v>0</v>
      </c>
      <c r="T168" s="184">
        <f>S168*H168</f>
        <v>0</v>
      </c>
      <c r="U168" s="35"/>
      <c r="V168" s="35"/>
      <c r="W168" s="35"/>
      <c r="X168" s="35"/>
      <c r="Y168" s="35"/>
      <c r="Z168" s="35"/>
      <c r="AA168" s="35"/>
      <c r="AB168" s="35"/>
      <c r="AC168" s="35"/>
      <c r="AD168" s="35"/>
      <c r="AE168" s="35"/>
      <c r="AR168" s="185" t="s">
        <v>149</v>
      </c>
      <c r="AT168" s="185" t="s">
        <v>144</v>
      </c>
      <c r="AU168" s="185" t="s">
        <v>82</v>
      </c>
      <c r="AY168" s="18" t="s">
        <v>142</v>
      </c>
      <c r="BE168" s="186">
        <f>IF(N168="základní",J168,0)</f>
        <v>0</v>
      </c>
      <c r="BF168" s="186">
        <f>IF(N168="snížená",J168,0)</f>
        <v>0</v>
      </c>
      <c r="BG168" s="186">
        <f>IF(N168="zákl. přenesená",J168,0)</f>
        <v>0</v>
      </c>
      <c r="BH168" s="186">
        <f>IF(N168="sníž. přenesená",J168,0)</f>
        <v>0</v>
      </c>
      <c r="BI168" s="186">
        <f>IF(N168="nulová",J168,0)</f>
        <v>0</v>
      </c>
      <c r="BJ168" s="18" t="s">
        <v>34</v>
      </c>
      <c r="BK168" s="186">
        <f>ROUND(I168*H168,2)</f>
        <v>0</v>
      </c>
      <c r="BL168" s="18" t="s">
        <v>149</v>
      </c>
      <c r="BM168" s="185" t="s">
        <v>425</v>
      </c>
    </row>
    <row r="169" spans="1:47" s="2" customFormat="1" ht="29.25">
      <c r="A169" s="35"/>
      <c r="B169" s="36"/>
      <c r="C169" s="37"/>
      <c r="D169" s="187" t="s">
        <v>151</v>
      </c>
      <c r="E169" s="37"/>
      <c r="F169" s="188" t="s">
        <v>313</v>
      </c>
      <c r="G169" s="37"/>
      <c r="H169" s="37"/>
      <c r="I169" s="189"/>
      <c r="J169" s="37"/>
      <c r="K169" s="37"/>
      <c r="L169" s="40"/>
      <c r="M169" s="190"/>
      <c r="N169" s="191"/>
      <c r="O169" s="65"/>
      <c r="P169" s="65"/>
      <c r="Q169" s="65"/>
      <c r="R169" s="65"/>
      <c r="S169" s="65"/>
      <c r="T169" s="66"/>
      <c r="U169" s="35"/>
      <c r="V169" s="35"/>
      <c r="W169" s="35"/>
      <c r="X169" s="35"/>
      <c r="Y169" s="35"/>
      <c r="Z169" s="35"/>
      <c r="AA169" s="35"/>
      <c r="AB169" s="35"/>
      <c r="AC169" s="35"/>
      <c r="AD169" s="35"/>
      <c r="AE169" s="35"/>
      <c r="AT169" s="18" t="s">
        <v>151</v>
      </c>
      <c r="AU169" s="18" t="s">
        <v>82</v>
      </c>
    </row>
    <row r="170" spans="2:51" s="13" customFormat="1" ht="11.25">
      <c r="B170" s="192"/>
      <c r="C170" s="193"/>
      <c r="D170" s="187" t="s">
        <v>158</v>
      </c>
      <c r="E170" s="194" t="s">
        <v>19</v>
      </c>
      <c r="F170" s="195" t="s">
        <v>314</v>
      </c>
      <c r="G170" s="193"/>
      <c r="H170" s="194" t="s">
        <v>19</v>
      </c>
      <c r="I170" s="196"/>
      <c r="J170" s="193"/>
      <c r="K170" s="193"/>
      <c r="L170" s="197"/>
      <c r="M170" s="198"/>
      <c r="N170" s="199"/>
      <c r="O170" s="199"/>
      <c r="P170" s="199"/>
      <c r="Q170" s="199"/>
      <c r="R170" s="199"/>
      <c r="S170" s="199"/>
      <c r="T170" s="200"/>
      <c r="AT170" s="201" t="s">
        <v>158</v>
      </c>
      <c r="AU170" s="201" t="s">
        <v>82</v>
      </c>
      <c r="AV170" s="13" t="s">
        <v>34</v>
      </c>
      <c r="AW170" s="13" t="s">
        <v>33</v>
      </c>
      <c r="AX170" s="13" t="s">
        <v>73</v>
      </c>
      <c r="AY170" s="201" t="s">
        <v>142</v>
      </c>
    </row>
    <row r="171" spans="2:51" s="14" customFormat="1" ht="11.25">
      <c r="B171" s="202"/>
      <c r="C171" s="203"/>
      <c r="D171" s="187" t="s">
        <v>158</v>
      </c>
      <c r="E171" s="204" t="s">
        <v>19</v>
      </c>
      <c r="F171" s="205" t="s">
        <v>424</v>
      </c>
      <c r="G171" s="203"/>
      <c r="H171" s="206">
        <v>14.55</v>
      </c>
      <c r="I171" s="207"/>
      <c r="J171" s="203"/>
      <c r="K171" s="203"/>
      <c r="L171" s="208"/>
      <c r="M171" s="209"/>
      <c r="N171" s="210"/>
      <c r="O171" s="210"/>
      <c r="P171" s="210"/>
      <c r="Q171" s="210"/>
      <c r="R171" s="210"/>
      <c r="S171" s="210"/>
      <c r="T171" s="211"/>
      <c r="AT171" s="212" t="s">
        <v>158</v>
      </c>
      <c r="AU171" s="212" t="s">
        <v>82</v>
      </c>
      <c r="AV171" s="14" t="s">
        <v>82</v>
      </c>
      <c r="AW171" s="14" t="s">
        <v>33</v>
      </c>
      <c r="AX171" s="14" t="s">
        <v>73</v>
      </c>
      <c r="AY171" s="212" t="s">
        <v>142</v>
      </c>
    </row>
    <row r="172" spans="2:51" s="15" customFormat="1" ht="11.25">
      <c r="B172" s="213"/>
      <c r="C172" s="214"/>
      <c r="D172" s="187" t="s">
        <v>158</v>
      </c>
      <c r="E172" s="215" t="s">
        <v>19</v>
      </c>
      <c r="F172" s="216" t="s">
        <v>161</v>
      </c>
      <c r="G172" s="214"/>
      <c r="H172" s="217">
        <v>14.55</v>
      </c>
      <c r="I172" s="218"/>
      <c r="J172" s="214"/>
      <c r="K172" s="214"/>
      <c r="L172" s="219"/>
      <c r="M172" s="220"/>
      <c r="N172" s="221"/>
      <c r="O172" s="221"/>
      <c r="P172" s="221"/>
      <c r="Q172" s="221"/>
      <c r="R172" s="221"/>
      <c r="S172" s="221"/>
      <c r="T172" s="222"/>
      <c r="AT172" s="223" t="s">
        <v>158</v>
      </c>
      <c r="AU172" s="223" t="s">
        <v>82</v>
      </c>
      <c r="AV172" s="15" t="s">
        <v>149</v>
      </c>
      <c r="AW172" s="15" t="s">
        <v>33</v>
      </c>
      <c r="AX172" s="15" t="s">
        <v>34</v>
      </c>
      <c r="AY172" s="223" t="s">
        <v>142</v>
      </c>
    </row>
    <row r="173" spans="1:65" s="2" customFormat="1" ht="49.15" customHeight="1">
      <c r="A173" s="35"/>
      <c r="B173" s="36"/>
      <c r="C173" s="174" t="s">
        <v>304</v>
      </c>
      <c r="D173" s="174" t="s">
        <v>144</v>
      </c>
      <c r="E173" s="175" t="s">
        <v>321</v>
      </c>
      <c r="F173" s="176" t="s">
        <v>322</v>
      </c>
      <c r="G173" s="177" t="s">
        <v>237</v>
      </c>
      <c r="H173" s="178">
        <v>14.55</v>
      </c>
      <c r="I173" s="179"/>
      <c r="J173" s="180">
        <f>ROUND(I173*H173,2)</f>
        <v>0</v>
      </c>
      <c r="K173" s="176" t="s">
        <v>148</v>
      </c>
      <c r="L173" s="40"/>
      <c r="M173" s="181" t="s">
        <v>19</v>
      </c>
      <c r="N173" s="182" t="s">
        <v>44</v>
      </c>
      <c r="O173" s="65"/>
      <c r="P173" s="183">
        <f>O173*H173</f>
        <v>0</v>
      </c>
      <c r="Q173" s="183">
        <v>9E-05</v>
      </c>
      <c r="R173" s="183">
        <f>Q173*H173</f>
        <v>0.0013095000000000001</v>
      </c>
      <c r="S173" s="183">
        <v>0</v>
      </c>
      <c r="T173" s="184">
        <f>S173*H173</f>
        <v>0</v>
      </c>
      <c r="U173" s="35"/>
      <c r="V173" s="35"/>
      <c r="W173" s="35"/>
      <c r="X173" s="35"/>
      <c r="Y173" s="35"/>
      <c r="Z173" s="35"/>
      <c r="AA173" s="35"/>
      <c r="AB173" s="35"/>
      <c r="AC173" s="35"/>
      <c r="AD173" s="35"/>
      <c r="AE173" s="35"/>
      <c r="AR173" s="185" t="s">
        <v>149</v>
      </c>
      <c r="AT173" s="185" t="s">
        <v>144</v>
      </c>
      <c r="AU173" s="185" t="s">
        <v>82</v>
      </c>
      <c r="AY173" s="18" t="s">
        <v>142</v>
      </c>
      <c r="BE173" s="186">
        <f>IF(N173="základní",J173,0)</f>
        <v>0</v>
      </c>
      <c r="BF173" s="186">
        <f>IF(N173="snížená",J173,0)</f>
        <v>0</v>
      </c>
      <c r="BG173" s="186">
        <f>IF(N173="zákl. přenesená",J173,0)</f>
        <v>0</v>
      </c>
      <c r="BH173" s="186">
        <f>IF(N173="sníž. přenesená",J173,0)</f>
        <v>0</v>
      </c>
      <c r="BI173" s="186">
        <f>IF(N173="nulová",J173,0)</f>
        <v>0</v>
      </c>
      <c r="BJ173" s="18" t="s">
        <v>34</v>
      </c>
      <c r="BK173" s="186">
        <f>ROUND(I173*H173,2)</f>
        <v>0</v>
      </c>
      <c r="BL173" s="18" t="s">
        <v>149</v>
      </c>
      <c r="BM173" s="185" t="s">
        <v>426</v>
      </c>
    </row>
    <row r="174" spans="1:47" s="2" customFormat="1" ht="48.75">
      <c r="A174" s="35"/>
      <c r="B174" s="36"/>
      <c r="C174" s="37"/>
      <c r="D174" s="187" t="s">
        <v>151</v>
      </c>
      <c r="E174" s="37"/>
      <c r="F174" s="188" t="s">
        <v>324</v>
      </c>
      <c r="G174" s="37"/>
      <c r="H174" s="37"/>
      <c r="I174" s="189"/>
      <c r="J174" s="37"/>
      <c r="K174" s="37"/>
      <c r="L174" s="40"/>
      <c r="M174" s="190"/>
      <c r="N174" s="191"/>
      <c r="O174" s="65"/>
      <c r="P174" s="65"/>
      <c r="Q174" s="65"/>
      <c r="R174" s="65"/>
      <c r="S174" s="65"/>
      <c r="T174" s="66"/>
      <c r="U174" s="35"/>
      <c r="V174" s="35"/>
      <c r="W174" s="35"/>
      <c r="X174" s="35"/>
      <c r="Y174" s="35"/>
      <c r="Z174" s="35"/>
      <c r="AA174" s="35"/>
      <c r="AB174" s="35"/>
      <c r="AC174" s="35"/>
      <c r="AD174" s="35"/>
      <c r="AE174" s="35"/>
      <c r="AT174" s="18" t="s">
        <v>151</v>
      </c>
      <c r="AU174" s="18" t="s">
        <v>82</v>
      </c>
    </row>
    <row r="175" spans="2:51" s="13" customFormat="1" ht="11.25">
      <c r="B175" s="192"/>
      <c r="C175" s="193"/>
      <c r="D175" s="187" t="s">
        <v>158</v>
      </c>
      <c r="E175" s="194" t="s">
        <v>19</v>
      </c>
      <c r="F175" s="195" t="s">
        <v>314</v>
      </c>
      <c r="G175" s="193"/>
      <c r="H175" s="194" t="s">
        <v>19</v>
      </c>
      <c r="I175" s="196"/>
      <c r="J175" s="193"/>
      <c r="K175" s="193"/>
      <c r="L175" s="197"/>
      <c r="M175" s="198"/>
      <c r="N175" s="199"/>
      <c r="O175" s="199"/>
      <c r="P175" s="199"/>
      <c r="Q175" s="199"/>
      <c r="R175" s="199"/>
      <c r="S175" s="199"/>
      <c r="T175" s="200"/>
      <c r="AT175" s="201" t="s">
        <v>158</v>
      </c>
      <c r="AU175" s="201" t="s">
        <v>82</v>
      </c>
      <c r="AV175" s="13" t="s">
        <v>34</v>
      </c>
      <c r="AW175" s="13" t="s">
        <v>33</v>
      </c>
      <c r="AX175" s="13" t="s">
        <v>73</v>
      </c>
      <c r="AY175" s="201" t="s">
        <v>142</v>
      </c>
    </row>
    <row r="176" spans="2:51" s="14" customFormat="1" ht="11.25">
      <c r="B176" s="202"/>
      <c r="C176" s="203"/>
      <c r="D176" s="187" t="s">
        <v>158</v>
      </c>
      <c r="E176" s="204" t="s">
        <v>19</v>
      </c>
      <c r="F176" s="205" t="s">
        <v>424</v>
      </c>
      <c r="G176" s="203"/>
      <c r="H176" s="206">
        <v>14.55</v>
      </c>
      <c r="I176" s="207"/>
      <c r="J176" s="203"/>
      <c r="K176" s="203"/>
      <c r="L176" s="208"/>
      <c r="M176" s="209"/>
      <c r="N176" s="210"/>
      <c r="O176" s="210"/>
      <c r="P176" s="210"/>
      <c r="Q176" s="210"/>
      <c r="R176" s="210"/>
      <c r="S176" s="210"/>
      <c r="T176" s="211"/>
      <c r="AT176" s="212" t="s">
        <v>158</v>
      </c>
      <c r="AU176" s="212" t="s">
        <v>82</v>
      </c>
      <c r="AV176" s="14" t="s">
        <v>82</v>
      </c>
      <c r="AW176" s="14" t="s">
        <v>33</v>
      </c>
      <c r="AX176" s="14" t="s">
        <v>73</v>
      </c>
      <c r="AY176" s="212" t="s">
        <v>142</v>
      </c>
    </row>
    <row r="177" spans="2:51" s="15" customFormat="1" ht="11.25">
      <c r="B177" s="213"/>
      <c r="C177" s="214"/>
      <c r="D177" s="187" t="s">
        <v>158</v>
      </c>
      <c r="E177" s="215" t="s">
        <v>19</v>
      </c>
      <c r="F177" s="216" t="s">
        <v>161</v>
      </c>
      <c r="G177" s="214"/>
      <c r="H177" s="217">
        <v>14.55</v>
      </c>
      <c r="I177" s="218"/>
      <c r="J177" s="214"/>
      <c r="K177" s="214"/>
      <c r="L177" s="219"/>
      <c r="M177" s="220"/>
      <c r="N177" s="221"/>
      <c r="O177" s="221"/>
      <c r="P177" s="221"/>
      <c r="Q177" s="221"/>
      <c r="R177" s="221"/>
      <c r="S177" s="221"/>
      <c r="T177" s="222"/>
      <c r="AT177" s="223" t="s">
        <v>158</v>
      </c>
      <c r="AU177" s="223" t="s">
        <v>82</v>
      </c>
      <c r="AV177" s="15" t="s">
        <v>149</v>
      </c>
      <c r="AW177" s="15" t="s">
        <v>33</v>
      </c>
      <c r="AX177" s="15" t="s">
        <v>34</v>
      </c>
      <c r="AY177" s="223" t="s">
        <v>142</v>
      </c>
    </row>
    <row r="178" spans="1:65" s="2" customFormat="1" ht="24.2" customHeight="1">
      <c r="A178" s="35"/>
      <c r="B178" s="36"/>
      <c r="C178" s="174" t="s">
        <v>309</v>
      </c>
      <c r="D178" s="174" t="s">
        <v>144</v>
      </c>
      <c r="E178" s="175" t="s">
        <v>326</v>
      </c>
      <c r="F178" s="176" t="s">
        <v>327</v>
      </c>
      <c r="G178" s="177" t="s">
        <v>237</v>
      </c>
      <c r="H178" s="178">
        <v>14.55</v>
      </c>
      <c r="I178" s="179"/>
      <c r="J178" s="180">
        <f>ROUND(I178*H178,2)</f>
        <v>0</v>
      </c>
      <c r="K178" s="176" t="s">
        <v>148</v>
      </c>
      <c r="L178" s="40"/>
      <c r="M178" s="181" t="s">
        <v>19</v>
      </c>
      <c r="N178" s="182" t="s">
        <v>44</v>
      </c>
      <c r="O178" s="65"/>
      <c r="P178" s="183">
        <f>O178*H178</f>
        <v>0</v>
      </c>
      <c r="Q178" s="183">
        <v>0</v>
      </c>
      <c r="R178" s="183">
        <f>Q178*H178</f>
        <v>0</v>
      </c>
      <c r="S178" s="183">
        <v>0</v>
      </c>
      <c r="T178" s="184">
        <f>S178*H178</f>
        <v>0</v>
      </c>
      <c r="U178" s="35"/>
      <c r="V178" s="35"/>
      <c r="W178" s="35"/>
      <c r="X178" s="35"/>
      <c r="Y178" s="35"/>
      <c r="Z178" s="35"/>
      <c r="AA178" s="35"/>
      <c r="AB178" s="35"/>
      <c r="AC178" s="35"/>
      <c r="AD178" s="35"/>
      <c r="AE178" s="35"/>
      <c r="AR178" s="185" t="s">
        <v>149</v>
      </c>
      <c r="AT178" s="185" t="s">
        <v>144</v>
      </c>
      <c r="AU178" s="185" t="s">
        <v>82</v>
      </c>
      <c r="AY178" s="18" t="s">
        <v>142</v>
      </c>
      <c r="BE178" s="186">
        <f>IF(N178="základní",J178,0)</f>
        <v>0</v>
      </c>
      <c r="BF178" s="186">
        <f>IF(N178="snížená",J178,0)</f>
        <v>0</v>
      </c>
      <c r="BG178" s="186">
        <f>IF(N178="zákl. přenesená",J178,0)</f>
        <v>0</v>
      </c>
      <c r="BH178" s="186">
        <f>IF(N178="sníž. přenesená",J178,0)</f>
        <v>0</v>
      </c>
      <c r="BI178" s="186">
        <f>IF(N178="nulová",J178,0)</f>
        <v>0</v>
      </c>
      <c r="BJ178" s="18" t="s">
        <v>34</v>
      </c>
      <c r="BK178" s="186">
        <f>ROUND(I178*H178,2)</f>
        <v>0</v>
      </c>
      <c r="BL178" s="18" t="s">
        <v>149</v>
      </c>
      <c r="BM178" s="185" t="s">
        <v>427</v>
      </c>
    </row>
    <row r="179" spans="1:47" s="2" customFormat="1" ht="29.25">
      <c r="A179" s="35"/>
      <c r="B179" s="36"/>
      <c r="C179" s="37"/>
      <c r="D179" s="187" t="s">
        <v>151</v>
      </c>
      <c r="E179" s="37"/>
      <c r="F179" s="188" t="s">
        <v>329</v>
      </c>
      <c r="G179" s="37"/>
      <c r="H179" s="37"/>
      <c r="I179" s="189"/>
      <c r="J179" s="37"/>
      <c r="K179" s="37"/>
      <c r="L179" s="40"/>
      <c r="M179" s="190"/>
      <c r="N179" s="191"/>
      <c r="O179" s="65"/>
      <c r="P179" s="65"/>
      <c r="Q179" s="65"/>
      <c r="R179" s="65"/>
      <c r="S179" s="65"/>
      <c r="T179" s="66"/>
      <c r="U179" s="35"/>
      <c r="V179" s="35"/>
      <c r="W179" s="35"/>
      <c r="X179" s="35"/>
      <c r="Y179" s="35"/>
      <c r="Z179" s="35"/>
      <c r="AA179" s="35"/>
      <c r="AB179" s="35"/>
      <c r="AC179" s="35"/>
      <c r="AD179" s="35"/>
      <c r="AE179" s="35"/>
      <c r="AT179" s="18" t="s">
        <v>151</v>
      </c>
      <c r="AU179" s="18" t="s">
        <v>82</v>
      </c>
    </row>
    <row r="180" spans="2:63" s="12" customFormat="1" ht="22.9" customHeight="1">
      <c r="B180" s="158"/>
      <c r="C180" s="159"/>
      <c r="D180" s="160" t="s">
        <v>72</v>
      </c>
      <c r="E180" s="172" t="s">
        <v>352</v>
      </c>
      <c r="F180" s="172" t="s">
        <v>353</v>
      </c>
      <c r="G180" s="159"/>
      <c r="H180" s="159"/>
      <c r="I180" s="162"/>
      <c r="J180" s="173">
        <f>BK180</f>
        <v>0</v>
      </c>
      <c r="K180" s="159"/>
      <c r="L180" s="164"/>
      <c r="M180" s="165"/>
      <c r="N180" s="166"/>
      <c r="O180" s="166"/>
      <c r="P180" s="167">
        <f>SUM(P181:P189)</f>
        <v>0</v>
      </c>
      <c r="Q180" s="166"/>
      <c r="R180" s="167">
        <f>SUM(R181:R189)</f>
        <v>0</v>
      </c>
      <c r="S180" s="166"/>
      <c r="T180" s="168">
        <f>SUM(T181:T189)</f>
        <v>0</v>
      </c>
      <c r="AR180" s="169" t="s">
        <v>34</v>
      </c>
      <c r="AT180" s="170" t="s">
        <v>72</v>
      </c>
      <c r="AU180" s="170" t="s">
        <v>34</v>
      </c>
      <c r="AY180" s="169" t="s">
        <v>142</v>
      </c>
      <c r="BK180" s="171">
        <f>SUM(BK181:BK189)</f>
        <v>0</v>
      </c>
    </row>
    <row r="181" spans="1:65" s="2" customFormat="1" ht="24.2" customHeight="1">
      <c r="A181" s="35"/>
      <c r="B181" s="36"/>
      <c r="C181" s="174" t="s">
        <v>316</v>
      </c>
      <c r="D181" s="174" t="s">
        <v>144</v>
      </c>
      <c r="E181" s="175" t="s">
        <v>355</v>
      </c>
      <c r="F181" s="176" t="s">
        <v>356</v>
      </c>
      <c r="G181" s="177" t="s">
        <v>188</v>
      </c>
      <c r="H181" s="178">
        <v>1.421</v>
      </c>
      <c r="I181" s="179"/>
      <c r="J181" s="180">
        <f>ROUND(I181*H181,2)</f>
        <v>0</v>
      </c>
      <c r="K181" s="176" t="s">
        <v>148</v>
      </c>
      <c r="L181" s="40"/>
      <c r="M181" s="181" t="s">
        <v>19</v>
      </c>
      <c r="N181" s="182" t="s">
        <v>44</v>
      </c>
      <c r="O181" s="65"/>
      <c r="P181" s="183">
        <f>O181*H181</f>
        <v>0</v>
      </c>
      <c r="Q181" s="183">
        <v>0</v>
      </c>
      <c r="R181" s="183">
        <f>Q181*H181</f>
        <v>0</v>
      </c>
      <c r="S181" s="183">
        <v>0</v>
      </c>
      <c r="T181" s="184">
        <f>S181*H181</f>
        <v>0</v>
      </c>
      <c r="U181" s="35"/>
      <c r="V181" s="35"/>
      <c r="W181" s="35"/>
      <c r="X181" s="35"/>
      <c r="Y181" s="35"/>
      <c r="Z181" s="35"/>
      <c r="AA181" s="35"/>
      <c r="AB181" s="35"/>
      <c r="AC181" s="35"/>
      <c r="AD181" s="35"/>
      <c r="AE181" s="35"/>
      <c r="AR181" s="185" t="s">
        <v>149</v>
      </c>
      <c r="AT181" s="185" t="s">
        <v>144</v>
      </c>
      <c r="AU181" s="185" t="s">
        <v>82</v>
      </c>
      <c r="AY181" s="18" t="s">
        <v>142</v>
      </c>
      <c r="BE181" s="186">
        <f>IF(N181="základní",J181,0)</f>
        <v>0</v>
      </c>
      <c r="BF181" s="186">
        <f>IF(N181="snížená",J181,0)</f>
        <v>0</v>
      </c>
      <c r="BG181" s="186">
        <f>IF(N181="zákl. přenesená",J181,0)</f>
        <v>0</v>
      </c>
      <c r="BH181" s="186">
        <f>IF(N181="sníž. přenesená",J181,0)</f>
        <v>0</v>
      </c>
      <c r="BI181" s="186">
        <f>IF(N181="nulová",J181,0)</f>
        <v>0</v>
      </c>
      <c r="BJ181" s="18" t="s">
        <v>34</v>
      </c>
      <c r="BK181" s="186">
        <f>ROUND(I181*H181,2)</f>
        <v>0</v>
      </c>
      <c r="BL181" s="18" t="s">
        <v>149</v>
      </c>
      <c r="BM181" s="185" t="s">
        <v>428</v>
      </c>
    </row>
    <row r="182" spans="1:47" s="2" customFormat="1" ht="39">
      <c r="A182" s="35"/>
      <c r="B182" s="36"/>
      <c r="C182" s="37"/>
      <c r="D182" s="187" t="s">
        <v>151</v>
      </c>
      <c r="E182" s="37"/>
      <c r="F182" s="188" t="s">
        <v>358</v>
      </c>
      <c r="G182" s="37"/>
      <c r="H182" s="37"/>
      <c r="I182" s="189"/>
      <c r="J182" s="37"/>
      <c r="K182" s="37"/>
      <c r="L182" s="40"/>
      <c r="M182" s="190"/>
      <c r="N182" s="191"/>
      <c r="O182" s="65"/>
      <c r="P182" s="65"/>
      <c r="Q182" s="65"/>
      <c r="R182" s="65"/>
      <c r="S182" s="65"/>
      <c r="T182" s="66"/>
      <c r="U182" s="35"/>
      <c r="V182" s="35"/>
      <c r="W182" s="35"/>
      <c r="X182" s="35"/>
      <c r="Y182" s="35"/>
      <c r="Z182" s="35"/>
      <c r="AA182" s="35"/>
      <c r="AB182" s="35"/>
      <c r="AC182" s="35"/>
      <c r="AD182" s="35"/>
      <c r="AE182" s="35"/>
      <c r="AT182" s="18" t="s">
        <v>151</v>
      </c>
      <c r="AU182" s="18" t="s">
        <v>82</v>
      </c>
    </row>
    <row r="183" spans="1:65" s="2" customFormat="1" ht="24.2" customHeight="1">
      <c r="A183" s="35"/>
      <c r="B183" s="36"/>
      <c r="C183" s="174" t="s">
        <v>320</v>
      </c>
      <c r="D183" s="174" t="s">
        <v>144</v>
      </c>
      <c r="E183" s="175" t="s">
        <v>360</v>
      </c>
      <c r="F183" s="176" t="s">
        <v>361</v>
      </c>
      <c r="G183" s="177" t="s">
        <v>188</v>
      </c>
      <c r="H183" s="178">
        <v>1.421</v>
      </c>
      <c r="I183" s="179"/>
      <c r="J183" s="180">
        <f>ROUND(I183*H183,2)</f>
        <v>0</v>
      </c>
      <c r="K183" s="176" t="s">
        <v>148</v>
      </c>
      <c r="L183" s="40"/>
      <c r="M183" s="181" t="s">
        <v>19</v>
      </c>
      <c r="N183" s="182" t="s">
        <v>44</v>
      </c>
      <c r="O183" s="65"/>
      <c r="P183" s="183">
        <f>O183*H183</f>
        <v>0</v>
      </c>
      <c r="Q183" s="183">
        <v>0</v>
      </c>
      <c r="R183" s="183">
        <f>Q183*H183</f>
        <v>0</v>
      </c>
      <c r="S183" s="183">
        <v>0</v>
      </c>
      <c r="T183" s="184">
        <f>S183*H183</f>
        <v>0</v>
      </c>
      <c r="U183" s="35"/>
      <c r="V183" s="35"/>
      <c r="W183" s="35"/>
      <c r="X183" s="35"/>
      <c r="Y183" s="35"/>
      <c r="Z183" s="35"/>
      <c r="AA183" s="35"/>
      <c r="AB183" s="35"/>
      <c r="AC183" s="35"/>
      <c r="AD183" s="35"/>
      <c r="AE183" s="35"/>
      <c r="AR183" s="185" t="s">
        <v>149</v>
      </c>
      <c r="AT183" s="185" t="s">
        <v>144</v>
      </c>
      <c r="AU183" s="185" t="s">
        <v>82</v>
      </c>
      <c r="AY183" s="18" t="s">
        <v>142</v>
      </c>
      <c r="BE183" s="186">
        <f>IF(N183="základní",J183,0)</f>
        <v>0</v>
      </c>
      <c r="BF183" s="186">
        <f>IF(N183="snížená",J183,0)</f>
        <v>0</v>
      </c>
      <c r="BG183" s="186">
        <f>IF(N183="zákl. přenesená",J183,0)</f>
        <v>0</v>
      </c>
      <c r="BH183" s="186">
        <f>IF(N183="sníž. přenesená",J183,0)</f>
        <v>0</v>
      </c>
      <c r="BI183" s="186">
        <f>IF(N183="nulová",J183,0)</f>
        <v>0</v>
      </c>
      <c r="BJ183" s="18" t="s">
        <v>34</v>
      </c>
      <c r="BK183" s="186">
        <f>ROUND(I183*H183,2)</f>
        <v>0</v>
      </c>
      <c r="BL183" s="18" t="s">
        <v>149</v>
      </c>
      <c r="BM183" s="185" t="s">
        <v>429</v>
      </c>
    </row>
    <row r="184" spans="1:47" s="2" customFormat="1" ht="87.75">
      <c r="A184" s="35"/>
      <c r="B184" s="36"/>
      <c r="C184" s="37"/>
      <c r="D184" s="187" t="s">
        <v>151</v>
      </c>
      <c r="E184" s="37"/>
      <c r="F184" s="188" t="s">
        <v>363</v>
      </c>
      <c r="G184" s="37"/>
      <c r="H184" s="37"/>
      <c r="I184" s="189"/>
      <c r="J184" s="37"/>
      <c r="K184" s="37"/>
      <c r="L184" s="40"/>
      <c r="M184" s="190"/>
      <c r="N184" s="191"/>
      <c r="O184" s="65"/>
      <c r="P184" s="65"/>
      <c r="Q184" s="65"/>
      <c r="R184" s="65"/>
      <c r="S184" s="65"/>
      <c r="T184" s="66"/>
      <c r="U184" s="35"/>
      <c r="V184" s="35"/>
      <c r="W184" s="35"/>
      <c r="X184" s="35"/>
      <c r="Y184" s="35"/>
      <c r="Z184" s="35"/>
      <c r="AA184" s="35"/>
      <c r="AB184" s="35"/>
      <c r="AC184" s="35"/>
      <c r="AD184" s="35"/>
      <c r="AE184" s="35"/>
      <c r="AT184" s="18" t="s">
        <v>151</v>
      </c>
      <c r="AU184" s="18" t="s">
        <v>82</v>
      </c>
    </row>
    <row r="185" spans="1:65" s="2" customFormat="1" ht="37.9" customHeight="1">
      <c r="A185" s="35"/>
      <c r="B185" s="36"/>
      <c r="C185" s="174" t="s">
        <v>325</v>
      </c>
      <c r="D185" s="174" t="s">
        <v>144</v>
      </c>
      <c r="E185" s="175" t="s">
        <v>365</v>
      </c>
      <c r="F185" s="176" t="s">
        <v>366</v>
      </c>
      <c r="G185" s="177" t="s">
        <v>188</v>
      </c>
      <c r="H185" s="178">
        <v>21.315</v>
      </c>
      <c r="I185" s="179"/>
      <c r="J185" s="180">
        <f>ROUND(I185*H185,2)</f>
        <v>0</v>
      </c>
      <c r="K185" s="176" t="s">
        <v>148</v>
      </c>
      <c r="L185" s="40"/>
      <c r="M185" s="181" t="s">
        <v>19</v>
      </c>
      <c r="N185" s="182" t="s">
        <v>44</v>
      </c>
      <c r="O185" s="65"/>
      <c r="P185" s="183">
        <f>O185*H185</f>
        <v>0</v>
      </c>
      <c r="Q185" s="183">
        <v>0</v>
      </c>
      <c r="R185" s="183">
        <f>Q185*H185</f>
        <v>0</v>
      </c>
      <c r="S185" s="183">
        <v>0</v>
      </c>
      <c r="T185" s="184">
        <f>S185*H185</f>
        <v>0</v>
      </c>
      <c r="U185" s="35"/>
      <c r="V185" s="35"/>
      <c r="W185" s="35"/>
      <c r="X185" s="35"/>
      <c r="Y185" s="35"/>
      <c r="Z185" s="35"/>
      <c r="AA185" s="35"/>
      <c r="AB185" s="35"/>
      <c r="AC185" s="35"/>
      <c r="AD185" s="35"/>
      <c r="AE185" s="35"/>
      <c r="AR185" s="185" t="s">
        <v>149</v>
      </c>
      <c r="AT185" s="185" t="s">
        <v>144</v>
      </c>
      <c r="AU185" s="185" t="s">
        <v>82</v>
      </c>
      <c r="AY185" s="18" t="s">
        <v>142</v>
      </c>
      <c r="BE185" s="186">
        <f>IF(N185="základní",J185,0)</f>
        <v>0</v>
      </c>
      <c r="BF185" s="186">
        <f>IF(N185="snížená",J185,0)</f>
        <v>0</v>
      </c>
      <c r="BG185" s="186">
        <f>IF(N185="zákl. přenesená",J185,0)</f>
        <v>0</v>
      </c>
      <c r="BH185" s="186">
        <f>IF(N185="sníž. přenesená",J185,0)</f>
        <v>0</v>
      </c>
      <c r="BI185" s="186">
        <f>IF(N185="nulová",J185,0)</f>
        <v>0</v>
      </c>
      <c r="BJ185" s="18" t="s">
        <v>34</v>
      </c>
      <c r="BK185" s="186">
        <f>ROUND(I185*H185,2)</f>
        <v>0</v>
      </c>
      <c r="BL185" s="18" t="s">
        <v>149</v>
      </c>
      <c r="BM185" s="185" t="s">
        <v>430</v>
      </c>
    </row>
    <row r="186" spans="1:47" s="2" customFormat="1" ht="87.75">
      <c r="A186" s="35"/>
      <c r="B186" s="36"/>
      <c r="C186" s="37"/>
      <c r="D186" s="187" t="s">
        <v>151</v>
      </c>
      <c r="E186" s="37"/>
      <c r="F186" s="188" t="s">
        <v>363</v>
      </c>
      <c r="G186" s="37"/>
      <c r="H186" s="37"/>
      <c r="I186" s="189"/>
      <c r="J186" s="37"/>
      <c r="K186" s="37"/>
      <c r="L186" s="40"/>
      <c r="M186" s="190"/>
      <c r="N186" s="191"/>
      <c r="O186" s="65"/>
      <c r="P186" s="65"/>
      <c r="Q186" s="65"/>
      <c r="R186" s="65"/>
      <c r="S186" s="65"/>
      <c r="T186" s="66"/>
      <c r="U186" s="35"/>
      <c r="V186" s="35"/>
      <c r="W186" s="35"/>
      <c r="X186" s="35"/>
      <c r="Y186" s="35"/>
      <c r="Z186" s="35"/>
      <c r="AA186" s="35"/>
      <c r="AB186" s="35"/>
      <c r="AC186" s="35"/>
      <c r="AD186" s="35"/>
      <c r="AE186" s="35"/>
      <c r="AT186" s="18" t="s">
        <v>151</v>
      </c>
      <c r="AU186" s="18" t="s">
        <v>82</v>
      </c>
    </row>
    <row r="187" spans="2:51" s="14" customFormat="1" ht="11.25">
      <c r="B187" s="202"/>
      <c r="C187" s="203"/>
      <c r="D187" s="187" t="s">
        <v>158</v>
      </c>
      <c r="E187" s="203"/>
      <c r="F187" s="205" t="s">
        <v>431</v>
      </c>
      <c r="G187" s="203"/>
      <c r="H187" s="206">
        <v>21.315</v>
      </c>
      <c r="I187" s="207"/>
      <c r="J187" s="203"/>
      <c r="K187" s="203"/>
      <c r="L187" s="208"/>
      <c r="M187" s="209"/>
      <c r="N187" s="210"/>
      <c r="O187" s="210"/>
      <c r="P187" s="210"/>
      <c r="Q187" s="210"/>
      <c r="R187" s="210"/>
      <c r="S187" s="210"/>
      <c r="T187" s="211"/>
      <c r="AT187" s="212" t="s">
        <v>158</v>
      </c>
      <c r="AU187" s="212" t="s">
        <v>82</v>
      </c>
      <c r="AV187" s="14" t="s">
        <v>82</v>
      </c>
      <c r="AW187" s="14" t="s">
        <v>4</v>
      </c>
      <c r="AX187" s="14" t="s">
        <v>34</v>
      </c>
      <c r="AY187" s="212" t="s">
        <v>142</v>
      </c>
    </row>
    <row r="188" spans="1:65" s="2" customFormat="1" ht="37.9" customHeight="1">
      <c r="A188" s="35"/>
      <c r="B188" s="36"/>
      <c r="C188" s="174" t="s">
        <v>330</v>
      </c>
      <c r="D188" s="174" t="s">
        <v>144</v>
      </c>
      <c r="E188" s="175" t="s">
        <v>370</v>
      </c>
      <c r="F188" s="176" t="s">
        <v>371</v>
      </c>
      <c r="G188" s="177" t="s">
        <v>188</v>
      </c>
      <c r="H188" s="178">
        <v>1.421</v>
      </c>
      <c r="I188" s="179"/>
      <c r="J188" s="180">
        <f>ROUND(I188*H188,2)</f>
        <v>0</v>
      </c>
      <c r="K188" s="176" t="s">
        <v>148</v>
      </c>
      <c r="L188" s="40"/>
      <c r="M188" s="181" t="s">
        <v>19</v>
      </c>
      <c r="N188" s="182" t="s">
        <v>44</v>
      </c>
      <c r="O188" s="65"/>
      <c r="P188" s="183">
        <f>O188*H188</f>
        <v>0</v>
      </c>
      <c r="Q188" s="183">
        <v>0</v>
      </c>
      <c r="R188" s="183">
        <f>Q188*H188</f>
        <v>0</v>
      </c>
      <c r="S188" s="183">
        <v>0</v>
      </c>
      <c r="T188" s="184">
        <f>S188*H188</f>
        <v>0</v>
      </c>
      <c r="U188" s="35"/>
      <c r="V188" s="35"/>
      <c r="W188" s="35"/>
      <c r="X188" s="35"/>
      <c r="Y188" s="35"/>
      <c r="Z188" s="35"/>
      <c r="AA188" s="35"/>
      <c r="AB188" s="35"/>
      <c r="AC188" s="35"/>
      <c r="AD188" s="35"/>
      <c r="AE188" s="35"/>
      <c r="AR188" s="185" t="s">
        <v>149</v>
      </c>
      <c r="AT188" s="185" t="s">
        <v>144</v>
      </c>
      <c r="AU188" s="185" t="s">
        <v>82</v>
      </c>
      <c r="AY188" s="18" t="s">
        <v>142</v>
      </c>
      <c r="BE188" s="186">
        <f>IF(N188="základní",J188,0)</f>
        <v>0</v>
      </c>
      <c r="BF188" s="186">
        <f>IF(N188="snížená",J188,0)</f>
        <v>0</v>
      </c>
      <c r="BG188" s="186">
        <f>IF(N188="zákl. přenesená",J188,0)</f>
        <v>0</v>
      </c>
      <c r="BH188" s="186">
        <f>IF(N188="sníž. přenesená",J188,0)</f>
        <v>0</v>
      </c>
      <c r="BI188" s="186">
        <f>IF(N188="nulová",J188,0)</f>
        <v>0</v>
      </c>
      <c r="BJ188" s="18" t="s">
        <v>34</v>
      </c>
      <c r="BK188" s="186">
        <f>ROUND(I188*H188,2)</f>
        <v>0</v>
      </c>
      <c r="BL188" s="18" t="s">
        <v>149</v>
      </c>
      <c r="BM188" s="185" t="s">
        <v>432</v>
      </c>
    </row>
    <row r="189" spans="1:47" s="2" customFormat="1" ht="97.5">
      <c r="A189" s="35"/>
      <c r="B189" s="36"/>
      <c r="C189" s="37"/>
      <c r="D189" s="187" t="s">
        <v>151</v>
      </c>
      <c r="E189" s="37"/>
      <c r="F189" s="188" t="s">
        <v>373</v>
      </c>
      <c r="G189" s="37"/>
      <c r="H189" s="37"/>
      <c r="I189" s="189"/>
      <c r="J189" s="37"/>
      <c r="K189" s="37"/>
      <c r="L189" s="40"/>
      <c r="M189" s="190"/>
      <c r="N189" s="191"/>
      <c r="O189" s="65"/>
      <c r="P189" s="65"/>
      <c r="Q189" s="65"/>
      <c r="R189" s="65"/>
      <c r="S189" s="65"/>
      <c r="T189" s="66"/>
      <c r="U189" s="35"/>
      <c r="V189" s="35"/>
      <c r="W189" s="35"/>
      <c r="X189" s="35"/>
      <c r="Y189" s="35"/>
      <c r="Z189" s="35"/>
      <c r="AA189" s="35"/>
      <c r="AB189" s="35"/>
      <c r="AC189" s="35"/>
      <c r="AD189" s="35"/>
      <c r="AE189" s="35"/>
      <c r="AT189" s="18" t="s">
        <v>151</v>
      </c>
      <c r="AU189" s="18" t="s">
        <v>82</v>
      </c>
    </row>
    <row r="190" spans="2:63" s="12" customFormat="1" ht="22.9" customHeight="1">
      <c r="B190" s="158"/>
      <c r="C190" s="159"/>
      <c r="D190" s="160" t="s">
        <v>72</v>
      </c>
      <c r="E190" s="172" t="s">
        <v>374</v>
      </c>
      <c r="F190" s="172" t="s">
        <v>375</v>
      </c>
      <c r="G190" s="159"/>
      <c r="H190" s="159"/>
      <c r="I190" s="162"/>
      <c r="J190" s="173">
        <f>BK190</f>
        <v>0</v>
      </c>
      <c r="K190" s="159"/>
      <c r="L190" s="164"/>
      <c r="M190" s="165"/>
      <c r="N190" s="166"/>
      <c r="O190" s="166"/>
      <c r="P190" s="167">
        <f>SUM(P191:P192)</f>
        <v>0</v>
      </c>
      <c r="Q190" s="166"/>
      <c r="R190" s="167">
        <f>SUM(R191:R192)</f>
        <v>0</v>
      </c>
      <c r="S190" s="166"/>
      <c r="T190" s="168">
        <f>SUM(T191:T192)</f>
        <v>0</v>
      </c>
      <c r="AR190" s="169" t="s">
        <v>34</v>
      </c>
      <c r="AT190" s="170" t="s">
        <v>72</v>
      </c>
      <c r="AU190" s="170" t="s">
        <v>34</v>
      </c>
      <c r="AY190" s="169" t="s">
        <v>142</v>
      </c>
      <c r="BK190" s="171">
        <f>SUM(BK191:BK192)</f>
        <v>0</v>
      </c>
    </row>
    <row r="191" spans="1:65" s="2" customFormat="1" ht="37.9" customHeight="1">
      <c r="A191" s="35"/>
      <c r="B191" s="36"/>
      <c r="C191" s="174" t="s">
        <v>335</v>
      </c>
      <c r="D191" s="174" t="s">
        <v>144</v>
      </c>
      <c r="E191" s="175" t="s">
        <v>377</v>
      </c>
      <c r="F191" s="176" t="s">
        <v>378</v>
      </c>
      <c r="G191" s="177" t="s">
        <v>188</v>
      </c>
      <c r="H191" s="178">
        <v>4.097</v>
      </c>
      <c r="I191" s="179"/>
      <c r="J191" s="180">
        <f>ROUND(I191*H191,2)</f>
        <v>0</v>
      </c>
      <c r="K191" s="176" t="s">
        <v>148</v>
      </c>
      <c r="L191" s="40"/>
      <c r="M191" s="181" t="s">
        <v>19</v>
      </c>
      <c r="N191" s="182" t="s">
        <v>44</v>
      </c>
      <c r="O191" s="65"/>
      <c r="P191" s="183">
        <f>O191*H191</f>
        <v>0</v>
      </c>
      <c r="Q191" s="183">
        <v>0</v>
      </c>
      <c r="R191" s="183">
        <f>Q191*H191</f>
        <v>0</v>
      </c>
      <c r="S191" s="183">
        <v>0</v>
      </c>
      <c r="T191" s="184">
        <f>S191*H191</f>
        <v>0</v>
      </c>
      <c r="U191" s="35"/>
      <c r="V191" s="35"/>
      <c r="W191" s="35"/>
      <c r="X191" s="35"/>
      <c r="Y191" s="35"/>
      <c r="Z191" s="35"/>
      <c r="AA191" s="35"/>
      <c r="AB191" s="35"/>
      <c r="AC191" s="35"/>
      <c r="AD191" s="35"/>
      <c r="AE191" s="35"/>
      <c r="AR191" s="185" t="s">
        <v>149</v>
      </c>
      <c r="AT191" s="185" t="s">
        <v>144</v>
      </c>
      <c r="AU191" s="185" t="s">
        <v>82</v>
      </c>
      <c r="AY191" s="18" t="s">
        <v>142</v>
      </c>
      <c r="BE191" s="186">
        <f>IF(N191="základní",J191,0)</f>
        <v>0</v>
      </c>
      <c r="BF191" s="186">
        <f>IF(N191="snížená",J191,0)</f>
        <v>0</v>
      </c>
      <c r="BG191" s="186">
        <f>IF(N191="zákl. přenesená",J191,0)</f>
        <v>0</v>
      </c>
      <c r="BH191" s="186">
        <f>IF(N191="sníž. přenesená",J191,0)</f>
        <v>0</v>
      </c>
      <c r="BI191" s="186">
        <f>IF(N191="nulová",J191,0)</f>
        <v>0</v>
      </c>
      <c r="BJ191" s="18" t="s">
        <v>34</v>
      </c>
      <c r="BK191" s="186">
        <f>ROUND(I191*H191,2)</f>
        <v>0</v>
      </c>
      <c r="BL191" s="18" t="s">
        <v>149</v>
      </c>
      <c r="BM191" s="185" t="s">
        <v>433</v>
      </c>
    </row>
    <row r="192" spans="1:47" s="2" customFormat="1" ht="39">
      <c r="A192" s="35"/>
      <c r="B192" s="36"/>
      <c r="C192" s="37"/>
      <c r="D192" s="187" t="s">
        <v>151</v>
      </c>
      <c r="E192" s="37"/>
      <c r="F192" s="188" t="s">
        <v>380</v>
      </c>
      <c r="G192" s="37"/>
      <c r="H192" s="37"/>
      <c r="I192" s="189"/>
      <c r="J192" s="37"/>
      <c r="K192" s="37"/>
      <c r="L192" s="40"/>
      <c r="M192" s="234"/>
      <c r="N192" s="235"/>
      <c r="O192" s="236"/>
      <c r="P192" s="236"/>
      <c r="Q192" s="236"/>
      <c r="R192" s="236"/>
      <c r="S192" s="236"/>
      <c r="T192" s="237"/>
      <c r="U192" s="35"/>
      <c r="V192" s="35"/>
      <c r="W192" s="35"/>
      <c r="X192" s="35"/>
      <c r="Y192" s="35"/>
      <c r="Z192" s="35"/>
      <c r="AA192" s="35"/>
      <c r="AB192" s="35"/>
      <c r="AC192" s="35"/>
      <c r="AD192" s="35"/>
      <c r="AE192" s="35"/>
      <c r="AT192" s="18" t="s">
        <v>151</v>
      </c>
      <c r="AU192" s="18" t="s">
        <v>82</v>
      </c>
    </row>
    <row r="193" spans="1:31" s="2" customFormat="1" ht="6.95" customHeight="1">
      <c r="A193" s="35"/>
      <c r="B193" s="48"/>
      <c r="C193" s="49"/>
      <c r="D193" s="49"/>
      <c r="E193" s="49"/>
      <c r="F193" s="49"/>
      <c r="G193" s="49"/>
      <c r="H193" s="49"/>
      <c r="I193" s="49"/>
      <c r="J193" s="49"/>
      <c r="K193" s="49"/>
      <c r="L193" s="40"/>
      <c r="M193" s="35"/>
      <c r="O193" s="35"/>
      <c r="P193" s="35"/>
      <c r="Q193" s="35"/>
      <c r="R193" s="35"/>
      <c r="S193" s="35"/>
      <c r="T193" s="35"/>
      <c r="U193" s="35"/>
      <c r="V193" s="35"/>
      <c r="W193" s="35"/>
      <c r="X193" s="35"/>
      <c r="Y193" s="35"/>
      <c r="Z193" s="35"/>
      <c r="AA193" s="35"/>
      <c r="AB193" s="35"/>
      <c r="AC193" s="35"/>
      <c r="AD193" s="35"/>
      <c r="AE193" s="35"/>
    </row>
  </sheetData>
  <sheetProtection algorithmName="SHA-512" hashValue="WSpwhlCyRtlXB1OWy6dLJgnhjOxvuRwvvEgxdGhOV0zQWSOA3OfnT3O82EgidXG/4eLELykq+YkKmggGWvpqkQ==" saltValue="yEtg7h8/JjiBk4GnlpJ+ChhIMHcdc/Q/SB2KFf1tbSf69Z80J+Zzi5+kezE3Pc3pF+q4SNT4Sx34QtXqbkme5A==" spinCount="100000" sheet="1" objects="1" scenarios="1" formatColumns="0" formatRows="0" autoFilter="0"/>
  <autoFilter ref="C85:K192"/>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2"/>
      <c r="M2" s="352"/>
      <c r="N2" s="352"/>
      <c r="O2" s="352"/>
      <c r="P2" s="352"/>
      <c r="Q2" s="352"/>
      <c r="R2" s="352"/>
      <c r="S2" s="352"/>
      <c r="T2" s="352"/>
      <c r="U2" s="352"/>
      <c r="V2" s="352"/>
      <c r="AT2" s="18" t="s">
        <v>88</v>
      </c>
    </row>
    <row r="3" spans="2:46" s="1" customFormat="1" ht="6.95" customHeight="1">
      <c r="B3" s="102"/>
      <c r="C3" s="103"/>
      <c r="D3" s="103"/>
      <c r="E3" s="103"/>
      <c r="F3" s="103"/>
      <c r="G3" s="103"/>
      <c r="H3" s="103"/>
      <c r="I3" s="103"/>
      <c r="J3" s="103"/>
      <c r="K3" s="103"/>
      <c r="L3" s="21"/>
      <c r="AT3" s="18" t="s">
        <v>82</v>
      </c>
    </row>
    <row r="4" spans="2:46" s="1" customFormat="1" ht="24.95" customHeight="1">
      <c r="B4" s="21"/>
      <c r="D4" s="104" t="s">
        <v>113</v>
      </c>
      <c r="L4" s="21"/>
      <c r="M4" s="105" t="s">
        <v>10</v>
      </c>
      <c r="AT4" s="18" t="s">
        <v>4</v>
      </c>
    </row>
    <row r="5" spans="2:12" s="1" customFormat="1" ht="6.95" customHeight="1">
      <c r="B5" s="21"/>
      <c r="L5" s="21"/>
    </row>
    <row r="6" spans="2:12" s="1" customFormat="1" ht="12" customHeight="1">
      <c r="B6" s="21"/>
      <c r="D6" s="106" t="s">
        <v>16</v>
      </c>
      <c r="L6" s="21"/>
    </row>
    <row r="7" spans="2:12" s="1" customFormat="1" ht="16.5" customHeight="1">
      <c r="B7" s="21"/>
      <c r="E7" s="366" t="str">
        <f>'Rekapitulace stavby'!K6</f>
        <v>Oprava místní komunikace ve Starém Hobzí</v>
      </c>
      <c r="F7" s="367"/>
      <c r="G7" s="367"/>
      <c r="H7" s="367"/>
      <c r="L7" s="21"/>
    </row>
    <row r="8" spans="1:31" s="2" customFormat="1" ht="12" customHeight="1">
      <c r="A8" s="35"/>
      <c r="B8" s="40"/>
      <c r="C8" s="35"/>
      <c r="D8" s="106" t="s">
        <v>114</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8" t="s">
        <v>434</v>
      </c>
      <c r="F9" s="369"/>
      <c r="G9" s="369"/>
      <c r="H9" s="369"/>
      <c r="I9" s="35"/>
      <c r="J9" s="35"/>
      <c r="K9" s="35"/>
      <c r="L9" s="10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19</v>
      </c>
      <c r="G11" s="35"/>
      <c r="H11" s="35"/>
      <c r="I11" s="106" t="s">
        <v>20</v>
      </c>
      <c r="J11" s="108" t="s">
        <v>19</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21</v>
      </c>
      <c r="E12" s="35"/>
      <c r="F12" s="108" t="s">
        <v>22</v>
      </c>
      <c r="G12" s="35"/>
      <c r="H12" s="35"/>
      <c r="I12" s="106" t="s">
        <v>23</v>
      </c>
      <c r="J12" s="109" t="str">
        <f>'Rekapitulace stavby'!AN8</f>
        <v>30. 9. 2020</v>
      </c>
      <c r="K12" s="35"/>
      <c r="L12" s="10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25</v>
      </c>
      <c r="E14" s="35"/>
      <c r="F14" s="35"/>
      <c r="G14" s="35"/>
      <c r="H14" s="35"/>
      <c r="I14" s="106" t="s">
        <v>26</v>
      </c>
      <c r="J14" s="108" t="s">
        <v>19</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
        <v>27</v>
      </c>
      <c r="F15" s="35"/>
      <c r="G15" s="35"/>
      <c r="H15" s="35"/>
      <c r="I15" s="106" t="s">
        <v>28</v>
      </c>
      <c r="J15" s="108" t="s">
        <v>19</v>
      </c>
      <c r="K15" s="35"/>
      <c r="L15" s="10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29</v>
      </c>
      <c r="E17" s="35"/>
      <c r="F17" s="35"/>
      <c r="G17" s="35"/>
      <c r="H17" s="35"/>
      <c r="I17" s="106" t="s">
        <v>26</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70" t="str">
        <f>'Rekapitulace stavby'!E14</f>
        <v>Vyplň údaj</v>
      </c>
      <c r="F18" s="371"/>
      <c r="G18" s="371"/>
      <c r="H18" s="371"/>
      <c r="I18" s="106" t="s">
        <v>28</v>
      </c>
      <c r="J18" s="31" t="str">
        <f>'Rekapitulace stavby'!AN14</f>
        <v>Vyplň údaj</v>
      </c>
      <c r="K18" s="35"/>
      <c r="L18" s="10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31</v>
      </c>
      <c r="E20" s="35"/>
      <c r="F20" s="35"/>
      <c r="G20" s="35"/>
      <c r="H20" s="35"/>
      <c r="I20" s="106" t="s">
        <v>26</v>
      </c>
      <c r="J20" s="108" t="s">
        <v>19</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
        <v>32</v>
      </c>
      <c r="F21" s="35"/>
      <c r="G21" s="35"/>
      <c r="H21" s="35"/>
      <c r="I21" s="106" t="s">
        <v>28</v>
      </c>
      <c r="J21" s="108" t="s">
        <v>19</v>
      </c>
      <c r="K21" s="35"/>
      <c r="L21" s="10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35</v>
      </c>
      <c r="E23" s="35"/>
      <c r="F23" s="35"/>
      <c r="G23" s="35"/>
      <c r="H23" s="35"/>
      <c r="I23" s="106" t="s">
        <v>26</v>
      </c>
      <c r="J23" s="108" t="s">
        <v>19</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
        <v>36</v>
      </c>
      <c r="F24" s="35"/>
      <c r="G24" s="35"/>
      <c r="H24" s="35"/>
      <c r="I24" s="106" t="s">
        <v>28</v>
      </c>
      <c r="J24" s="108" t="s">
        <v>19</v>
      </c>
      <c r="K24" s="35"/>
      <c r="L24" s="10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37</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83.25" customHeight="1">
      <c r="A27" s="110"/>
      <c r="B27" s="111"/>
      <c r="C27" s="110"/>
      <c r="D27" s="110"/>
      <c r="E27" s="372" t="s">
        <v>38</v>
      </c>
      <c r="F27" s="372"/>
      <c r="G27" s="372"/>
      <c r="H27" s="372"/>
      <c r="I27" s="110"/>
      <c r="J27" s="110"/>
      <c r="K27" s="110"/>
      <c r="L27" s="112"/>
      <c r="S27" s="110"/>
      <c r="T27" s="110"/>
      <c r="U27" s="110"/>
      <c r="V27" s="110"/>
      <c r="W27" s="110"/>
      <c r="X27" s="110"/>
      <c r="Y27" s="110"/>
      <c r="Z27" s="110"/>
      <c r="AA27" s="110"/>
      <c r="AB27" s="110"/>
      <c r="AC27" s="110"/>
      <c r="AD27" s="110"/>
      <c r="AE27" s="110"/>
    </row>
    <row r="28" spans="1:31" s="2" customFormat="1" ht="6.95"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5"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39</v>
      </c>
      <c r="E30" s="35"/>
      <c r="F30" s="35"/>
      <c r="G30" s="35"/>
      <c r="H30" s="35"/>
      <c r="I30" s="35"/>
      <c r="J30" s="115">
        <f>ROUND(J85,0)</f>
        <v>0</v>
      </c>
      <c r="K30" s="35"/>
      <c r="L30" s="107"/>
      <c r="S30" s="35"/>
      <c r="T30" s="35"/>
      <c r="U30" s="35"/>
      <c r="V30" s="35"/>
      <c r="W30" s="35"/>
      <c r="X30" s="35"/>
      <c r="Y30" s="35"/>
      <c r="Z30" s="35"/>
      <c r="AA30" s="35"/>
      <c r="AB30" s="35"/>
      <c r="AC30" s="35"/>
      <c r="AD30" s="35"/>
      <c r="AE30" s="35"/>
    </row>
    <row r="31" spans="1:31" s="2" customFormat="1" ht="6.95"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5" customHeight="1">
      <c r="A32" s="35"/>
      <c r="B32" s="40"/>
      <c r="C32" s="35"/>
      <c r="D32" s="35"/>
      <c r="E32" s="35"/>
      <c r="F32" s="116" t="s">
        <v>41</v>
      </c>
      <c r="G32" s="35"/>
      <c r="H32" s="35"/>
      <c r="I32" s="116" t="s">
        <v>40</v>
      </c>
      <c r="J32" s="116" t="s">
        <v>42</v>
      </c>
      <c r="K32" s="35"/>
      <c r="L32" s="107"/>
      <c r="S32" s="35"/>
      <c r="T32" s="35"/>
      <c r="U32" s="35"/>
      <c r="V32" s="35"/>
      <c r="W32" s="35"/>
      <c r="X32" s="35"/>
      <c r="Y32" s="35"/>
      <c r="Z32" s="35"/>
      <c r="AA32" s="35"/>
      <c r="AB32" s="35"/>
      <c r="AC32" s="35"/>
      <c r="AD32" s="35"/>
      <c r="AE32" s="35"/>
    </row>
    <row r="33" spans="1:31" s="2" customFormat="1" ht="14.45" customHeight="1">
      <c r="A33" s="35"/>
      <c r="B33" s="40"/>
      <c r="C33" s="35"/>
      <c r="D33" s="117" t="s">
        <v>43</v>
      </c>
      <c r="E33" s="106" t="s">
        <v>44</v>
      </c>
      <c r="F33" s="118">
        <f>ROUND((SUM(BE85:BE152)),0)</f>
        <v>0</v>
      </c>
      <c r="G33" s="35"/>
      <c r="H33" s="35"/>
      <c r="I33" s="119">
        <v>0.21</v>
      </c>
      <c r="J33" s="118">
        <f>ROUND(((SUM(BE85:BE152))*I33),0)</f>
        <v>0</v>
      </c>
      <c r="K33" s="35"/>
      <c r="L33" s="107"/>
      <c r="S33" s="35"/>
      <c r="T33" s="35"/>
      <c r="U33" s="35"/>
      <c r="V33" s="35"/>
      <c r="W33" s="35"/>
      <c r="X33" s="35"/>
      <c r="Y33" s="35"/>
      <c r="Z33" s="35"/>
      <c r="AA33" s="35"/>
      <c r="AB33" s="35"/>
      <c r="AC33" s="35"/>
      <c r="AD33" s="35"/>
      <c r="AE33" s="35"/>
    </row>
    <row r="34" spans="1:31" s="2" customFormat="1" ht="14.45" customHeight="1">
      <c r="A34" s="35"/>
      <c r="B34" s="40"/>
      <c r="C34" s="35"/>
      <c r="D34" s="35"/>
      <c r="E34" s="106" t="s">
        <v>45</v>
      </c>
      <c r="F34" s="118">
        <f>ROUND((SUM(BF85:BF152)),0)</f>
        <v>0</v>
      </c>
      <c r="G34" s="35"/>
      <c r="H34" s="35"/>
      <c r="I34" s="119">
        <v>0.15</v>
      </c>
      <c r="J34" s="118">
        <f>ROUND(((SUM(BF85:BF152))*I34),0)</f>
        <v>0</v>
      </c>
      <c r="K34" s="35"/>
      <c r="L34" s="107"/>
      <c r="S34" s="35"/>
      <c r="T34" s="35"/>
      <c r="U34" s="35"/>
      <c r="V34" s="35"/>
      <c r="W34" s="35"/>
      <c r="X34" s="35"/>
      <c r="Y34" s="35"/>
      <c r="Z34" s="35"/>
      <c r="AA34" s="35"/>
      <c r="AB34" s="35"/>
      <c r="AC34" s="35"/>
      <c r="AD34" s="35"/>
      <c r="AE34" s="35"/>
    </row>
    <row r="35" spans="1:31" s="2" customFormat="1" ht="14.45" customHeight="1" hidden="1">
      <c r="A35" s="35"/>
      <c r="B35" s="40"/>
      <c r="C35" s="35"/>
      <c r="D35" s="35"/>
      <c r="E35" s="106" t="s">
        <v>46</v>
      </c>
      <c r="F35" s="118">
        <f>ROUND((SUM(BG85:BG152)),0)</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5" customHeight="1" hidden="1">
      <c r="A36" s="35"/>
      <c r="B36" s="40"/>
      <c r="C36" s="35"/>
      <c r="D36" s="35"/>
      <c r="E36" s="106" t="s">
        <v>47</v>
      </c>
      <c r="F36" s="118">
        <f>ROUND((SUM(BH85:BH152)),0)</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5" customHeight="1" hidden="1">
      <c r="A37" s="35"/>
      <c r="B37" s="40"/>
      <c r="C37" s="35"/>
      <c r="D37" s="35"/>
      <c r="E37" s="106" t="s">
        <v>48</v>
      </c>
      <c r="F37" s="118">
        <f>ROUND((SUM(BI85:BI152)),0)</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49</v>
      </c>
      <c r="E39" s="122"/>
      <c r="F39" s="122"/>
      <c r="G39" s="123" t="s">
        <v>50</v>
      </c>
      <c r="H39" s="124" t="s">
        <v>51</v>
      </c>
      <c r="I39" s="122"/>
      <c r="J39" s="125">
        <f>SUM(J30:J37)</f>
        <v>0</v>
      </c>
      <c r="K39" s="126"/>
      <c r="L39" s="107"/>
      <c r="S39" s="35"/>
      <c r="T39" s="35"/>
      <c r="U39" s="35"/>
      <c r="V39" s="35"/>
      <c r="W39" s="35"/>
      <c r="X39" s="35"/>
      <c r="Y39" s="35"/>
      <c r="Z39" s="35"/>
      <c r="AA39" s="35"/>
      <c r="AB39" s="35"/>
      <c r="AC39" s="35"/>
      <c r="AD39" s="35"/>
      <c r="AE39" s="35"/>
    </row>
    <row r="40" spans="1:31" s="2" customFormat="1" ht="14.45"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5"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5" customHeight="1">
      <c r="A45" s="35"/>
      <c r="B45" s="36"/>
      <c r="C45" s="24" t="s">
        <v>116</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16.5" customHeight="1">
      <c r="A48" s="35"/>
      <c r="B48" s="36"/>
      <c r="C48" s="37"/>
      <c r="D48" s="37"/>
      <c r="E48" s="373" t="str">
        <f>E7</f>
        <v>Oprava místní komunikace ve Starém Hobzí</v>
      </c>
      <c r="F48" s="374"/>
      <c r="G48" s="374"/>
      <c r="H48" s="374"/>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114</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30" t="str">
        <f>E9</f>
        <v>SO03 - Místní komunikace - p.č.147/3</v>
      </c>
      <c r="F50" s="375"/>
      <c r="G50" s="375"/>
      <c r="H50" s="375"/>
      <c r="I50" s="37"/>
      <c r="J50" s="37"/>
      <c r="K50" s="37"/>
      <c r="L50" s="10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Staré Hobzí</v>
      </c>
      <c r="G52" s="37"/>
      <c r="H52" s="37"/>
      <c r="I52" s="30" t="s">
        <v>23</v>
      </c>
      <c r="J52" s="60" t="str">
        <f>IF(J12="","",J12)</f>
        <v>30. 9. 2020</v>
      </c>
      <c r="K52" s="37"/>
      <c r="L52" s="10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15.2" customHeight="1">
      <c r="A54" s="35"/>
      <c r="B54" s="36"/>
      <c r="C54" s="30" t="s">
        <v>25</v>
      </c>
      <c r="D54" s="37"/>
      <c r="E54" s="37"/>
      <c r="F54" s="28" t="str">
        <f>E15</f>
        <v>Obec Staré Hobzí</v>
      </c>
      <c r="G54" s="37"/>
      <c r="H54" s="37"/>
      <c r="I54" s="30" t="s">
        <v>31</v>
      </c>
      <c r="J54" s="33" t="str">
        <f>E21</f>
        <v>f-plan spol. s r.o.</v>
      </c>
      <c r="K54" s="37"/>
      <c r="L54" s="107"/>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35</v>
      </c>
      <c r="J55" s="33" t="str">
        <f>E24</f>
        <v>Martin Lang</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117</v>
      </c>
      <c r="D57" s="132"/>
      <c r="E57" s="132"/>
      <c r="F57" s="132"/>
      <c r="G57" s="132"/>
      <c r="H57" s="132"/>
      <c r="I57" s="132"/>
      <c r="J57" s="133" t="s">
        <v>118</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9" customHeight="1">
      <c r="A59" s="35"/>
      <c r="B59" s="36"/>
      <c r="C59" s="134" t="s">
        <v>71</v>
      </c>
      <c r="D59" s="37"/>
      <c r="E59" s="37"/>
      <c r="F59" s="37"/>
      <c r="G59" s="37"/>
      <c r="H59" s="37"/>
      <c r="I59" s="37"/>
      <c r="J59" s="78">
        <f>J85</f>
        <v>0</v>
      </c>
      <c r="K59" s="37"/>
      <c r="L59" s="107"/>
      <c r="S59" s="35"/>
      <c r="T59" s="35"/>
      <c r="U59" s="35"/>
      <c r="V59" s="35"/>
      <c r="W59" s="35"/>
      <c r="X59" s="35"/>
      <c r="Y59" s="35"/>
      <c r="Z59" s="35"/>
      <c r="AA59" s="35"/>
      <c r="AB59" s="35"/>
      <c r="AC59" s="35"/>
      <c r="AD59" s="35"/>
      <c r="AE59" s="35"/>
      <c r="AU59" s="18" t="s">
        <v>119</v>
      </c>
    </row>
    <row r="60" spans="2:12" s="9" customFormat="1" ht="24.95" customHeight="1">
      <c r="B60" s="135"/>
      <c r="C60" s="136"/>
      <c r="D60" s="137" t="s">
        <v>120</v>
      </c>
      <c r="E60" s="138"/>
      <c r="F60" s="138"/>
      <c r="G60" s="138"/>
      <c r="H60" s="138"/>
      <c r="I60" s="138"/>
      <c r="J60" s="139">
        <f>J86</f>
        <v>0</v>
      </c>
      <c r="K60" s="136"/>
      <c r="L60" s="140"/>
    </row>
    <row r="61" spans="2:12" s="10" customFormat="1" ht="19.9" customHeight="1">
      <c r="B61" s="141"/>
      <c r="C61" s="142"/>
      <c r="D61" s="143" t="s">
        <v>121</v>
      </c>
      <c r="E61" s="144"/>
      <c r="F61" s="144"/>
      <c r="G61" s="144"/>
      <c r="H61" s="144"/>
      <c r="I61" s="144"/>
      <c r="J61" s="145">
        <f>J87</f>
        <v>0</v>
      </c>
      <c r="K61" s="142"/>
      <c r="L61" s="146"/>
    </row>
    <row r="62" spans="2:12" s="10" customFormat="1" ht="19.9" customHeight="1">
      <c r="B62" s="141"/>
      <c r="C62" s="142"/>
      <c r="D62" s="143" t="s">
        <v>122</v>
      </c>
      <c r="E62" s="144"/>
      <c r="F62" s="144"/>
      <c r="G62" s="144"/>
      <c r="H62" s="144"/>
      <c r="I62" s="144"/>
      <c r="J62" s="145">
        <f>J116</f>
        <v>0</v>
      </c>
      <c r="K62" s="142"/>
      <c r="L62" s="146"/>
    </row>
    <row r="63" spans="2:12" s="10" customFormat="1" ht="19.9" customHeight="1">
      <c r="B63" s="141"/>
      <c r="C63" s="142"/>
      <c r="D63" s="143" t="s">
        <v>123</v>
      </c>
      <c r="E63" s="144"/>
      <c r="F63" s="144"/>
      <c r="G63" s="144"/>
      <c r="H63" s="144"/>
      <c r="I63" s="144"/>
      <c r="J63" s="145">
        <f>J125</f>
        <v>0</v>
      </c>
      <c r="K63" s="142"/>
      <c r="L63" s="146"/>
    </row>
    <row r="64" spans="2:12" s="10" customFormat="1" ht="19.9" customHeight="1">
      <c r="B64" s="141"/>
      <c r="C64" s="142"/>
      <c r="D64" s="143" t="s">
        <v>125</v>
      </c>
      <c r="E64" s="144"/>
      <c r="F64" s="144"/>
      <c r="G64" s="144"/>
      <c r="H64" s="144"/>
      <c r="I64" s="144"/>
      <c r="J64" s="145">
        <f>J140</f>
        <v>0</v>
      </c>
      <c r="K64" s="142"/>
      <c r="L64" s="146"/>
    </row>
    <row r="65" spans="2:12" s="10" customFormat="1" ht="19.9" customHeight="1">
      <c r="B65" s="141"/>
      <c r="C65" s="142"/>
      <c r="D65" s="143" t="s">
        <v>126</v>
      </c>
      <c r="E65" s="144"/>
      <c r="F65" s="144"/>
      <c r="G65" s="144"/>
      <c r="H65" s="144"/>
      <c r="I65" s="144"/>
      <c r="J65" s="145">
        <f>J150</f>
        <v>0</v>
      </c>
      <c r="K65" s="142"/>
      <c r="L65" s="146"/>
    </row>
    <row r="66" spans="1:31" s="2" customFormat="1" ht="21.75" customHeight="1">
      <c r="A66" s="35"/>
      <c r="B66" s="36"/>
      <c r="C66" s="37"/>
      <c r="D66" s="37"/>
      <c r="E66" s="37"/>
      <c r="F66" s="37"/>
      <c r="G66" s="37"/>
      <c r="H66" s="37"/>
      <c r="I66" s="37"/>
      <c r="J66" s="37"/>
      <c r="K66" s="37"/>
      <c r="L66" s="107"/>
      <c r="S66" s="35"/>
      <c r="T66" s="35"/>
      <c r="U66" s="35"/>
      <c r="V66" s="35"/>
      <c r="W66" s="35"/>
      <c r="X66" s="35"/>
      <c r="Y66" s="35"/>
      <c r="Z66" s="35"/>
      <c r="AA66" s="35"/>
      <c r="AB66" s="35"/>
      <c r="AC66" s="35"/>
      <c r="AD66" s="35"/>
      <c r="AE66" s="35"/>
    </row>
    <row r="67" spans="1:31" s="2" customFormat="1" ht="6.95" customHeight="1">
      <c r="A67" s="35"/>
      <c r="B67" s="48"/>
      <c r="C67" s="49"/>
      <c r="D67" s="49"/>
      <c r="E67" s="49"/>
      <c r="F67" s="49"/>
      <c r="G67" s="49"/>
      <c r="H67" s="49"/>
      <c r="I67" s="49"/>
      <c r="J67" s="49"/>
      <c r="K67" s="49"/>
      <c r="L67" s="107"/>
      <c r="S67" s="35"/>
      <c r="T67" s="35"/>
      <c r="U67" s="35"/>
      <c r="V67" s="35"/>
      <c r="W67" s="35"/>
      <c r="X67" s="35"/>
      <c r="Y67" s="35"/>
      <c r="Z67" s="35"/>
      <c r="AA67" s="35"/>
      <c r="AB67" s="35"/>
      <c r="AC67" s="35"/>
      <c r="AD67" s="35"/>
      <c r="AE67" s="35"/>
    </row>
    <row r="71" spans="1:31" s="2" customFormat="1" ht="6.95" customHeight="1">
      <c r="A71" s="35"/>
      <c r="B71" s="50"/>
      <c r="C71" s="51"/>
      <c r="D71" s="51"/>
      <c r="E71" s="51"/>
      <c r="F71" s="51"/>
      <c r="G71" s="51"/>
      <c r="H71" s="51"/>
      <c r="I71" s="51"/>
      <c r="J71" s="51"/>
      <c r="K71" s="51"/>
      <c r="L71" s="107"/>
      <c r="S71" s="35"/>
      <c r="T71" s="35"/>
      <c r="U71" s="35"/>
      <c r="V71" s="35"/>
      <c r="W71" s="35"/>
      <c r="X71" s="35"/>
      <c r="Y71" s="35"/>
      <c r="Z71" s="35"/>
      <c r="AA71" s="35"/>
      <c r="AB71" s="35"/>
      <c r="AC71" s="35"/>
      <c r="AD71" s="35"/>
      <c r="AE71" s="35"/>
    </row>
    <row r="72" spans="1:31" s="2" customFormat="1" ht="24.95" customHeight="1">
      <c r="A72" s="35"/>
      <c r="B72" s="36"/>
      <c r="C72" s="24" t="s">
        <v>127</v>
      </c>
      <c r="D72" s="37"/>
      <c r="E72" s="37"/>
      <c r="F72" s="37"/>
      <c r="G72" s="37"/>
      <c r="H72" s="37"/>
      <c r="I72" s="37"/>
      <c r="J72" s="37"/>
      <c r="K72" s="37"/>
      <c r="L72" s="107"/>
      <c r="S72" s="35"/>
      <c r="T72" s="35"/>
      <c r="U72" s="35"/>
      <c r="V72" s="35"/>
      <c r="W72" s="35"/>
      <c r="X72" s="35"/>
      <c r="Y72" s="35"/>
      <c r="Z72" s="35"/>
      <c r="AA72" s="35"/>
      <c r="AB72" s="35"/>
      <c r="AC72" s="35"/>
      <c r="AD72" s="35"/>
      <c r="AE72" s="35"/>
    </row>
    <row r="73" spans="1:31" s="2" customFormat="1" ht="6.95" customHeight="1">
      <c r="A73" s="35"/>
      <c r="B73" s="36"/>
      <c r="C73" s="37"/>
      <c r="D73" s="37"/>
      <c r="E73" s="37"/>
      <c r="F73" s="37"/>
      <c r="G73" s="37"/>
      <c r="H73" s="37"/>
      <c r="I73" s="37"/>
      <c r="J73" s="37"/>
      <c r="K73" s="37"/>
      <c r="L73" s="107"/>
      <c r="S73" s="35"/>
      <c r="T73" s="35"/>
      <c r="U73" s="35"/>
      <c r="V73" s="35"/>
      <c r="W73" s="35"/>
      <c r="X73" s="35"/>
      <c r="Y73" s="35"/>
      <c r="Z73" s="35"/>
      <c r="AA73" s="35"/>
      <c r="AB73" s="35"/>
      <c r="AC73" s="35"/>
      <c r="AD73" s="35"/>
      <c r="AE73" s="35"/>
    </row>
    <row r="74" spans="1:31" s="2" customFormat="1" ht="12" customHeight="1">
      <c r="A74" s="35"/>
      <c r="B74" s="36"/>
      <c r="C74" s="30" t="s">
        <v>16</v>
      </c>
      <c r="D74" s="37"/>
      <c r="E74" s="37"/>
      <c r="F74" s="37"/>
      <c r="G74" s="37"/>
      <c r="H74" s="37"/>
      <c r="I74" s="37"/>
      <c r="J74" s="37"/>
      <c r="K74" s="37"/>
      <c r="L74" s="107"/>
      <c r="S74" s="35"/>
      <c r="T74" s="35"/>
      <c r="U74" s="35"/>
      <c r="V74" s="35"/>
      <c r="W74" s="35"/>
      <c r="X74" s="35"/>
      <c r="Y74" s="35"/>
      <c r="Z74" s="35"/>
      <c r="AA74" s="35"/>
      <c r="AB74" s="35"/>
      <c r="AC74" s="35"/>
      <c r="AD74" s="35"/>
      <c r="AE74" s="35"/>
    </row>
    <row r="75" spans="1:31" s="2" customFormat="1" ht="16.5" customHeight="1">
      <c r="A75" s="35"/>
      <c r="B75" s="36"/>
      <c r="C75" s="37"/>
      <c r="D75" s="37"/>
      <c r="E75" s="373" t="str">
        <f>E7</f>
        <v>Oprava místní komunikace ve Starém Hobzí</v>
      </c>
      <c r="F75" s="374"/>
      <c r="G75" s="374"/>
      <c r="H75" s="374"/>
      <c r="I75" s="37"/>
      <c r="J75" s="37"/>
      <c r="K75" s="37"/>
      <c r="L75" s="107"/>
      <c r="S75" s="35"/>
      <c r="T75" s="35"/>
      <c r="U75" s="35"/>
      <c r="V75" s="35"/>
      <c r="W75" s="35"/>
      <c r="X75" s="35"/>
      <c r="Y75" s="35"/>
      <c r="Z75" s="35"/>
      <c r="AA75" s="35"/>
      <c r="AB75" s="35"/>
      <c r="AC75" s="35"/>
      <c r="AD75" s="35"/>
      <c r="AE75" s="35"/>
    </row>
    <row r="76" spans="1:31" s="2" customFormat="1" ht="12" customHeight="1">
      <c r="A76" s="35"/>
      <c r="B76" s="36"/>
      <c r="C76" s="30" t="s">
        <v>114</v>
      </c>
      <c r="D76" s="37"/>
      <c r="E76" s="37"/>
      <c r="F76" s="37"/>
      <c r="G76" s="37"/>
      <c r="H76" s="37"/>
      <c r="I76" s="37"/>
      <c r="J76" s="37"/>
      <c r="K76" s="37"/>
      <c r="L76" s="107"/>
      <c r="S76" s="35"/>
      <c r="T76" s="35"/>
      <c r="U76" s="35"/>
      <c r="V76" s="35"/>
      <c r="W76" s="35"/>
      <c r="X76" s="35"/>
      <c r="Y76" s="35"/>
      <c r="Z76" s="35"/>
      <c r="AA76" s="35"/>
      <c r="AB76" s="35"/>
      <c r="AC76" s="35"/>
      <c r="AD76" s="35"/>
      <c r="AE76" s="35"/>
    </row>
    <row r="77" spans="1:31" s="2" customFormat="1" ht="16.5" customHeight="1">
      <c r="A77" s="35"/>
      <c r="B77" s="36"/>
      <c r="C77" s="37"/>
      <c r="D77" s="37"/>
      <c r="E77" s="330" t="str">
        <f>E9</f>
        <v>SO03 - Místní komunikace - p.č.147/3</v>
      </c>
      <c r="F77" s="375"/>
      <c r="G77" s="375"/>
      <c r="H77" s="375"/>
      <c r="I77" s="37"/>
      <c r="J77" s="37"/>
      <c r="K77" s="37"/>
      <c r="L77" s="107"/>
      <c r="S77" s="35"/>
      <c r="T77" s="35"/>
      <c r="U77" s="35"/>
      <c r="V77" s="35"/>
      <c r="W77" s="35"/>
      <c r="X77" s="35"/>
      <c r="Y77" s="35"/>
      <c r="Z77" s="35"/>
      <c r="AA77" s="35"/>
      <c r="AB77" s="35"/>
      <c r="AC77" s="35"/>
      <c r="AD77" s="35"/>
      <c r="AE77" s="35"/>
    </row>
    <row r="78" spans="1:31" s="2" customFormat="1" ht="6.95" customHeight="1">
      <c r="A78" s="35"/>
      <c r="B78" s="36"/>
      <c r="C78" s="37"/>
      <c r="D78" s="37"/>
      <c r="E78" s="37"/>
      <c r="F78" s="37"/>
      <c r="G78" s="37"/>
      <c r="H78" s="37"/>
      <c r="I78" s="37"/>
      <c r="J78" s="37"/>
      <c r="K78" s="37"/>
      <c r="L78" s="107"/>
      <c r="S78" s="35"/>
      <c r="T78" s="35"/>
      <c r="U78" s="35"/>
      <c r="V78" s="35"/>
      <c r="W78" s="35"/>
      <c r="X78" s="35"/>
      <c r="Y78" s="35"/>
      <c r="Z78" s="35"/>
      <c r="AA78" s="35"/>
      <c r="AB78" s="35"/>
      <c r="AC78" s="35"/>
      <c r="AD78" s="35"/>
      <c r="AE78" s="35"/>
    </row>
    <row r="79" spans="1:31" s="2" customFormat="1" ht="12" customHeight="1">
      <c r="A79" s="35"/>
      <c r="B79" s="36"/>
      <c r="C79" s="30" t="s">
        <v>21</v>
      </c>
      <c r="D79" s="37"/>
      <c r="E79" s="37"/>
      <c r="F79" s="28" t="str">
        <f>F12</f>
        <v>Staré Hobzí</v>
      </c>
      <c r="G79" s="37"/>
      <c r="H79" s="37"/>
      <c r="I79" s="30" t="s">
        <v>23</v>
      </c>
      <c r="J79" s="60" t="str">
        <f>IF(J12="","",J12)</f>
        <v>30. 9. 2020</v>
      </c>
      <c r="K79" s="37"/>
      <c r="L79" s="107"/>
      <c r="S79" s="35"/>
      <c r="T79" s="35"/>
      <c r="U79" s="35"/>
      <c r="V79" s="35"/>
      <c r="W79" s="35"/>
      <c r="X79" s="35"/>
      <c r="Y79" s="35"/>
      <c r="Z79" s="35"/>
      <c r="AA79" s="35"/>
      <c r="AB79" s="35"/>
      <c r="AC79" s="35"/>
      <c r="AD79" s="35"/>
      <c r="AE79" s="35"/>
    </row>
    <row r="80" spans="1:31" s="2" customFormat="1" ht="6.95" customHeight="1">
      <c r="A80" s="35"/>
      <c r="B80" s="36"/>
      <c r="C80" s="37"/>
      <c r="D80" s="37"/>
      <c r="E80" s="37"/>
      <c r="F80" s="37"/>
      <c r="G80" s="37"/>
      <c r="H80" s="37"/>
      <c r="I80" s="37"/>
      <c r="J80" s="37"/>
      <c r="K80" s="37"/>
      <c r="L80" s="107"/>
      <c r="S80" s="35"/>
      <c r="T80" s="35"/>
      <c r="U80" s="35"/>
      <c r="V80" s="35"/>
      <c r="W80" s="35"/>
      <c r="X80" s="35"/>
      <c r="Y80" s="35"/>
      <c r="Z80" s="35"/>
      <c r="AA80" s="35"/>
      <c r="AB80" s="35"/>
      <c r="AC80" s="35"/>
      <c r="AD80" s="35"/>
      <c r="AE80" s="35"/>
    </row>
    <row r="81" spans="1:31" s="2" customFormat="1" ht="15.2" customHeight="1">
      <c r="A81" s="35"/>
      <c r="B81" s="36"/>
      <c r="C81" s="30" t="s">
        <v>25</v>
      </c>
      <c r="D81" s="37"/>
      <c r="E81" s="37"/>
      <c r="F81" s="28" t="str">
        <f>E15</f>
        <v>Obec Staré Hobzí</v>
      </c>
      <c r="G81" s="37"/>
      <c r="H81" s="37"/>
      <c r="I81" s="30" t="s">
        <v>31</v>
      </c>
      <c r="J81" s="33" t="str">
        <f>E21</f>
        <v>f-plan spol. s r.o.</v>
      </c>
      <c r="K81" s="37"/>
      <c r="L81" s="107"/>
      <c r="S81" s="35"/>
      <c r="T81" s="35"/>
      <c r="U81" s="35"/>
      <c r="V81" s="35"/>
      <c r="W81" s="35"/>
      <c r="X81" s="35"/>
      <c r="Y81" s="35"/>
      <c r="Z81" s="35"/>
      <c r="AA81" s="35"/>
      <c r="AB81" s="35"/>
      <c r="AC81" s="35"/>
      <c r="AD81" s="35"/>
      <c r="AE81" s="35"/>
    </row>
    <row r="82" spans="1:31" s="2" customFormat="1" ht="15.2" customHeight="1">
      <c r="A82" s="35"/>
      <c r="B82" s="36"/>
      <c r="C82" s="30" t="s">
        <v>29</v>
      </c>
      <c r="D82" s="37"/>
      <c r="E82" s="37"/>
      <c r="F82" s="28" t="str">
        <f>IF(E18="","",E18)</f>
        <v>Vyplň údaj</v>
      </c>
      <c r="G82" s="37"/>
      <c r="H82" s="37"/>
      <c r="I82" s="30" t="s">
        <v>35</v>
      </c>
      <c r="J82" s="33" t="str">
        <f>E24</f>
        <v>Martin Lang</v>
      </c>
      <c r="K82" s="37"/>
      <c r="L82" s="107"/>
      <c r="S82" s="35"/>
      <c r="T82" s="35"/>
      <c r="U82" s="35"/>
      <c r="V82" s="35"/>
      <c r="W82" s="35"/>
      <c r="X82" s="35"/>
      <c r="Y82" s="35"/>
      <c r="Z82" s="35"/>
      <c r="AA82" s="35"/>
      <c r="AB82" s="35"/>
      <c r="AC82" s="35"/>
      <c r="AD82" s="35"/>
      <c r="AE82" s="35"/>
    </row>
    <row r="83" spans="1:31" s="2" customFormat="1" ht="10.35" customHeight="1">
      <c r="A83" s="35"/>
      <c r="B83" s="36"/>
      <c r="C83" s="37"/>
      <c r="D83" s="37"/>
      <c r="E83" s="37"/>
      <c r="F83" s="37"/>
      <c r="G83" s="37"/>
      <c r="H83" s="37"/>
      <c r="I83" s="37"/>
      <c r="J83" s="37"/>
      <c r="K83" s="37"/>
      <c r="L83" s="107"/>
      <c r="S83" s="35"/>
      <c r="T83" s="35"/>
      <c r="U83" s="35"/>
      <c r="V83" s="35"/>
      <c r="W83" s="35"/>
      <c r="X83" s="35"/>
      <c r="Y83" s="35"/>
      <c r="Z83" s="35"/>
      <c r="AA83" s="35"/>
      <c r="AB83" s="35"/>
      <c r="AC83" s="35"/>
      <c r="AD83" s="35"/>
      <c r="AE83" s="35"/>
    </row>
    <row r="84" spans="1:31" s="11" customFormat="1" ht="29.25" customHeight="1">
      <c r="A84" s="147"/>
      <c r="B84" s="148"/>
      <c r="C84" s="149" t="s">
        <v>128</v>
      </c>
      <c r="D84" s="150" t="s">
        <v>58</v>
      </c>
      <c r="E84" s="150" t="s">
        <v>54</v>
      </c>
      <c r="F84" s="150" t="s">
        <v>55</v>
      </c>
      <c r="G84" s="150" t="s">
        <v>129</v>
      </c>
      <c r="H84" s="150" t="s">
        <v>130</v>
      </c>
      <c r="I84" s="150" t="s">
        <v>131</v>
      </c>
      <c r="J84" s="150" t="s">
        <v>118</v>
      </c>
      <c r="K84" s="151" t="s">
        <v>132</v>
      </c>
      <c r="L84" s="152"/>
      <c r="M84" s="69" t="s">
        <v>19</v>
      </c>
      <c r="N84" s="70" t="s">
        <v>43</v>
      </c>
      <c r="O84" s="70" t="s">
        <v>133</v>
      </c>
      <c r="P84" s="70" t="s">
        <v>134</v>
      </c>
      <c r="Q84" s="70" t="s">
        <v>135</v>
      </c>
      <c r="R84" s="70" t="s">
        <v>136</v>
      </c>
      <c r="S84" s="70" t="s">
        <v>137</v>
      </c>
      <c r="T84" s="71" t="s">
        <v>138</v>
      </c>
      <c r="U84" s="147"/>
      <c r="V84" s="147"/>
      <c r="W84" s="147"/>
      <c r="X84" s="147"/>
      <c r="Y84" s="147"/>
      <c r="Z84" s="147"/>
      <c r="AA84" s="147"/>
      <c r="AB84" s="147"/>
      <c r="AC84" s="147"/>
      <c r="AD84" s="147"/>
      <c r="AE84" s="147"/>
    </row>
    <row r="85" spans="1:63" s="2" customFormat="1" ht="22.9" customHeight="1">
      <c r="A85" s="35"/>
      <c r="B85" s="36"/>
      <c r="C85" s="76" t="s">
        <v>139</v>
      </c>
      <c r="D85" s="37"/>
      <c r="E85" s="37"/>
      <c r="F85" s="37"/>
      <c r="G85" s="37"/>
      <c r="H85" s="37"/>
      <c r="I85" s="37"/>
      <c r="J85" s="153">
        <f>BK85</f>
        <v>0</v>
      </c>
      <c r="K85" s="37"/>
      <c r="L85" s="40"/>
      <c r="M85" s="72"/>
      <c r="N85" s="154"/>
      <c r="O85" s="73"/>
      <c r="P85" s="155">
        <f>P86</f>
        <v>0</v>
      </c>
      <c r="Q85" s="73"/>
      <c r="R85" s="155">
        <f>R86</f>
        <v>0.819736</v>
      </c>
      <c r="S85" s="73"/>
      <c r="T85" s="156">
        <f>T86</f>
        <v>0.392</v>
      </c>
      <c r="U85" s="35"/>
      <c r="V85" s="35"/>
      <c r="W85" s="35"/>
      <c r="X85" s="35"/>
      <c r="Y85" s="35"/>
      <c r="Z85" s="35"/>
      <c r="AA85" s="35"/>
      <c r="AB85" s="35"/>
      <c r="AC85" s="35"/>
      <c r="AD85" s="35"/>
      <c r="AE85" s="35"/>
      <c r="AT85" s="18" t="s">
        <v>72</v>
      </c>
      <c r="AU85" s="18" t="s">
        <v>119</v>
      </c>
      <c r="BK85" s="157">
        <f>BK86</f>
        <v>0</v>
      </c>
    </row>
    <row r="86" spans="2:63" s="12" customFormat="1" ht="25.9" customHeight="1">
      <c r="B86" s="158"/>
      <c r="C86" s="159"/>
      <c r="D86" s="160" t="s">
        <v>72</v>
      </c>
      <c r="E86" s="161" t="s">
        <v>140</v>
      </c>
      <c r="F86" s="161" t="s">
        <v>141</v>
      </c>
      <c r="G86" s="159"/>
      <c r="H86" s="159"/>
      <c r="I86" s="162"/>
      <c r="J86" s="163">
        <f>BK86</f>
        <v>0</v>
      </c>
      <c r="K86" s="159"/>
      <c r="L86" s="164"/>
      <c r="M86" s="165"/>
      <c r="N86" s="166"/>
      <c r="O86" s="166"/>
      <c r="P86" s="167">
        <f>P87+P116+P125+P140+P150</f>
        <v>0</v>
      </c>
      <c r="Q86" s="166"/>
      <c r="R86" s="167">
        <f>R87+R116+R125+R140+R150</f>
        <v>0.819736</v>
      </c>
      <c r="S86" s="166"/>
      <c r="T86" s="168">
        <f>T87+T116+T125+T140+T150</f>
        <v>0.392</v>
      </c>
      <c r="AR86" s="169" t="s">
        <v>34</v>
      </c>
      <c r="AT86" s="170" t="s">
        <v>72</v>
      </c>
      <c r="AU86" s="170" t="s">
        <v>73</v>
      </c>
      <c r="AY86" s="169" t="s">
        <v>142</v>
      </c>
      <c r="BK86" s="171">
        <f>BK87+BK116+BK125+BK140+BK150</f>
        <v>0</v>
      </c>
    </row>
    <row r="87" spans="2:63" s="12" customFormat="1" ht="22.9" customHeight="1">
      <c r="B87" s="158"/>
      <c r="C87" s="159"/>
      <c r="D87" s="160" t="s">
        <v>72</v>
      </c>
      <c r="E87" s="172" t="s">
        <v>34</v>
      </c>
      <c r="F87" s="172" t="s">
        <v>143</v>
      </c>
      <c r="G87" s="159"/>
      <c r="H87" s="159"/>
      <c r="I87" s="162"/>
      <c r="J87" s="173">
        <f>BK87</f>
        <v>0</v>
      </c>
      <c r="K87" s="159"/>
      <c r="L87" s="164"/>
      <c r="M87" s="165"/>
      <c r="N87" s="166"/>
      <c r="O87" s="166"/>
      <c r="P87" s="167">
        <f>SUM(P88:P115)</f>
        <v>0</v>
      </c>
      <c r="Q87" s="166"/>
      <c r="R87" s="167">
        <f>SUM(R88:R115)</f>
        <v>0</v>
      </c>
      <c r="S87" s="166"/>
      <c r="T87" s="168">
        <f>SUM(T88:T115)</f>
        <v>0.392</v>
      </c>
      <c r="AR87" s="169" t="s">
        <v>34</v>
      </c>
      <c r="AT87" s="170" t="s">
        <v>72</v>
      </c>
      <c r="AU87" s="170" t="s">
        <v>34</v>
      </c>
      <c r="AY87" s="169" t="s">
        <v>142</v>
      </c>
      <c r="BK87" s="171">
        <f>SUM(BK88:BK115)</f>
        <v>0</v>
      </c>
    </row>
    <row r="88" spans="1:65" s="2" customFormat="1" ht="49.15" customHeight="1">
      <c r="A88" s="35"/>
      <c r="B88" s="36"/>
      <c r="C88" s="174" t="s">
        <v>34</v>
      </c>
      <c r="D88" s="174" t="s">
        <v>144</v>
      </c>
      <c r="E88" s="175" t="s">
        <v>382</v>
      </c>
      <c r="F88" s="176" t="s">
        <v>383</v>
      </c>
      <c r="G88" s="177" t="s">
        <v>147</v>
      </c>
      <c r="H88" s="178">
        <v>4</v>
      </c>
      <c r="I88" s="179"/>
      <c r="J88" s="180">
        <f>ROUND(I88*H88,2)</f>
        <v>0</v>
      </c>
      <c r="K88" s="176" t="s">
        <v>148</v>
      </c>
      <c r="L88" s="40"/>
      <c r="M88" s="181" t="s">
        <v>19</v>
      </c>
      <c r="N88" s="182" t="s">
        <v>44</v>
      </c>
      <c r="O88" s="65"/>
      <c r="P88" s="183">
        <f>O88*H88</f>
        <v>0</v>
      </c>
      <c r="Q88" s="183">
        <v>0</v>
      </c>
      <c r="R88" s="183">
        <f>Q88*H88</f>
        <v>0</v>
      </c>
      <c r="S88" s="183">
        <v>0.098</v>
      </c>
      <c r="T88" s="184">
        <f>S88*H88</f>
        <v>0.392</v>
      </c>
      <c r="U88" s="35"/>
      <c r="V88" s="35"/>
      <c r="W88" s="35"/>
      <c r="X88" s="35"/>
      <c r="Y88" s="35"/>
      <c r="Z88" s="35"/>
      <c r="AA88" s="35"/>
      <c r="AB88" s="35"/>
      <c r="AC88" s="35"/>
      <c r="AD88" s="35"/>
      <c r="AE88" s="35"/>
      <c r="AR88" s="185" t="s">
        <v>149</v>
      </c>
      <c r="AT88" s="185" t="s">
        <v>144</v>
      </c>
      <c r="AU88" s="185" t="s">
        <v>82</v>
      </c>
      <c r="AY88" s="18" t="s">
        <v>142</v>
      </c>
      <c r="BE88" s="186">
        <f>IF(N88="základní",J88,0)</f>
        <v>0</v>
      </c>
      <c r="BF88" s="186">
        <f>IF(N88="snížená",J88,0)</f>
        <v>0</v>
      </c>
      <c r="BG88" s="186">
        <f>IF(N88="zákl. přenesená",J88,0)</f>
        <v>0</v>
      </c>
      <c r="BH88" s="186">
        <f>IF(N88="sníž. přenesená",J88,0)</f>
        <v>0</v>
      </c>
      <c r="BI88" s="186">
        <f>IF(N88="nulová",J88,0)</f>
        <v>0</v>
      </c>
      <c r="BJ88" s="18" t="s">
        <v>34</v>
      </c>
      <c r="BK88" s="186">
        <f>ROUND(I88*H88,2)</f>
        <v>0</v>
      </c>
      <c r="BL88" s="18" t="s">
        <v>149</v>
      </c>
      <c r="BM88" s="185" t="s">
        <v>435</v>
      </c>
    </row>
    <row r="89" spans="1:47" s="2" customFormat="1" ht="302.25">
      <c r="A89" s="35"/>
      <c r="B89" s="36"/>
      <c r="C89" s="37"/>
      <c r="D89" s="187" t="s">
        <v>151</v>
      </c>
      <c r="E89" s="37"/>
      <c r="F89" s="188" t="s">
        <v>152</v>
      </c>
      <c r="G89" s="37"/>
      <c r="H89" s="37"/>
      <c r="I89" s="189"/>
      <c r="J89" s="37"/>
      <c r="K89" s="37"/>
      <c r="L89" s="40"/>
      <c r="M89" s="190"/>
      <c r="N89" s="191"/>
      <c r="O89" s="65"/>
      <c r="P89" s="65"/>
      <c r="Q89" s="65"/>
      <c r="R89" s="65"/>
      <c r="S89" s="65"/>
      <c r="T89" s="66"/>
      <c r="U89" s="35"/>
      <c r="V89" s="35"/>
      <c r="W89" s="35"/>
      <c r="X89" s="35"/>
      <c r="Y89" s="35"/>
      <c r="Z89" s="35"/>
      <c r="AA89" s="35"/>
      <c r="AB89" s="35"/>
      <c r="AC89" s="35"/>
      <c r="AD89" s="35"/>
      <c r="AE89" s="35"/>
      <c r="AT89" s="18" t="s">
        <v>151</v>
      </c>
      <c r="AU89" s="18" t="s">
        <v>82</v>
      </c>
    </row>
    <row r="90" spans="1:65" s="2" customFormat="1" ht="24.2" customHeight="1">
      <c r="A90" s="35"/>
      <c r="B90" s="36"/>
      <c r="C90" s="174" t="s">
        <v>82</v>
      </c>
      <c r="D90" s="174" t="s">
        <v>144</v>
      </c>
      <c r="E90" s="175" t="s">
        <v>385</v>
      </c>
      <c r="F90" s="176" t="s">
        <v>386</v>
      </c>
      <c r="G90" s="177" t="s">
        <v>155</v>
      </c>
      <c r="H90" s="178">
        <v>1.8</v>
      </c>
      <c r="I90" s="179"/>
      <c r="J90" s="180">
        <f>ROUND(I90*H90,2)</f>
        <v>0</v>
      </c>
      <c r="K90" s="176" t="s">
        <v>148</v>
      </c>
      <c r="L90" s="40"/>
      <c r="M90" s="181" t="s">
        <v>19</v>
      </c>
      <c r="N90" s="182" t="s">
        <v>44</v>
      </c>
      <c r="O90" s="65"/>
      <c r="P90" s="183">
        <f>O90*H90</f>
        <v>0</v>
      </c>
      <c r="Q90" s="183">
        <v>0</v>
      </c>
      <c r="R90" s="183">
        <f>Q90*H90</f>
        <v>0</v>
      </c>
      <c r="S90" s="183">
        <v>0</v>
      </c>
      <c r="T90" s="184">
        <f>S90*H90</f>
        <v>0</v>
      </c>
      <c r="U90" s="35"/>
      <c r="V90" s="35"/>
      <c r="W90" s="35"/>
      <c r="X90" s="35"/>
      <c r="Y90" s="35"/>
      <c r="Z90" s="35"/>
      <c r="AA90" s="35"/>
      <c r="AB90" s="35"/>
      <c r="AC90" s="35"/>
      <c r="AD90" s="35"/>
      <c r="AE90" s="35"/>
      <c r="AR90" s="185" t="s">
        <v>149</v>
      </c>
      <c r="AT90" s="185" t="s">
        <v>144</v>
      </c>
      <c r="AU90" s="185" t="s">
        <v>82</v>
      </c>
      <c r="AY90" s="18" t="s">
        <v>142</v>
      </c>
      <c r="BE90" s="186">
        <f>IF(N90="základní",J90,0)</f>
        <v>0</v>
      </c>
      <c r="BF90" s="186">
        <f>IF(N90="snížená",J90,0)</f>
        <v>0</v>
      </c>
      <c r="BG90" s="186">
        <f>IF(N90="zákl. přenesená",J90,0)</f>
        <v>0</v>
      </c>
      <c r="BH90" s="186">
        <f>IF(N90="sníž. přenesená",J90,0)</f>
        <v>0</v>
      </c>
      <c r="BI90" s="186">
        <f>IF(N90="nulová",J90,0)</f>
        <v>0</v>
      </c>
      <c r="BJ90" s="18" t="s">
        <v>34</v>
      </c>
      <c r="BK90" s="186">
        <f>ROUND(I90*H90,2)</f>
        <v>0</v>
      </c>
      <c r="BL90" s="18" t="s">
        <v>149</v>
      </c>
      <c r="BM90" s="185" t="s">
        <v>436</v>
      </c>
    </row>
    <row r="91" spans="1:47" s="2" customFormat="1" ht="39">
      <c r="A91" s="35"/>
      <c r="B91" s="36"/>
      <c r="C91" s="37"/>
      <c r="D91" s="187" t="s">
        <v>151</v>
      </c>
      <c r="E91" s="37"/>
      <c r="F91" s="188" t="s">
        <v>157</v>
      </c>
      <c r="G91" s="37"/>
      <c r="H91" s="37"/>
      <c r="I91" s="189"/>
      <c r="J91" s="37"/>
      <c r="K91" s="37"/>
      <c r="L91" s="40"/>
      <c r="M91" s="190"/>
      <c r="N91" s="191"/>
      <c r="O91" s="65"/>
      <c r="P91" s="65"/>
      <c r="Q91" s="65"/>
      <c r="R91" s="65"/>
      <c r="S91" s="65"/>
      <c r="T91" s="66"/>
      <c r="U91" s="35"/>
      <c r="V91" s="35"/>
      <c r="W91" s="35"/>
      <c r="X91" s="35"/>
      <c r="Y91" s="35"/>
      <c r="Z91" s="35"/>
      <c r="AA91" s="35"/>
      <c r="AB91" s="35"/>
      <c r="AC91" s="35"/>
      <c r="AD91" s="35"/>
      <c r="AE91" s="35"/>
      <c r="AT91" s="18" t="s">
        <v>151</v>
      </c>
      <c r="AU91" s="18" t="s">
        <v>82</v>
      </c>
    </row>
    <row r="92" spans="2:51" s="14" customFormat="1" ht="11.25">
      <c r="B92" s="202"/>
      <c r="C92" s="203"/>
      <c r="D92" s="187" t="s">
        <v>158</v>
      </c>
      <c r="E92" s="204" t="s">
        <v>19</v>
      </c>
      <c r="F92" s="205" t="s">
        <v>437</v>
      </c>
      <c r="G92" s="203"/>
      <c r="H92" s="206">
        <v>1.8</v>
      </c>
      <c r="I92" s="207"/>
      <c r="J92" s="203"/>
      <c r="K92" s="203"/>
      <c r="L92" s="208"/>
      <c r="M92" s="209"/>
      <c r="N92" s="210"/>
      <c r="O92" s="210"/>
      <c r="P92" s="210"/>
      <c r="Q92" s="210"/>
      <c r="R92" s="210"/>
      <c r="S92" s="210"/>
      <c r="T92" s="211"/>
      <c r="AT92" s="212" t="s">
        <v>158</v>
      </c>
      <c r="AU92" s="212" t="s">
        <v>82</v>
      </c>
      <c r="AV92" s="14" t="s">
        <v>82</v>
      </c>
      <c r="AW92" s="14" t="s">
        <v>33</v>
      </c>
      <c r="AX92" s="14" t="s">
        <v>73</v>
      </c>
      <c r="AY92" s="212" t="s">
        <v>142</v>
      </c>
    </row>
    <row r="93" spans="2:51" s="15" customFormat="1" ht="11.25">
      <c r="B93" s="213"/>
      <c r="C93" s="214"/>
      <c r="D93" s="187" t="s">
        <v>158</v>
      </c>
      <c r="E93" s="215" t="s">
        <v>19</v>
      </c>
      <c r="F93" s="216" t="s">
        <v>161</v>
      </c>
      <c r="G93" s="214"/>
      <c r="H93" s="217">
        <v>1.8</v>
      </c>
      <c r="I93" s="218"/>
      <c r="J93" s="214"/>
      <c r="K93" s="214"/>
      <c r="L93" s="219"/>
      <c r="M93" s="220"/>
      <c r="N93" s="221"/>
      <c r="O93" s="221"/>
      <c r="P93" s="221"/>
      <c r="Q93" s="221"/>
      <c r="R93" s="221"/>
      <c r="S93" s="221"/>
      <c r="T93" s="222"/>
      <c r="AT93" s="223" t="s">
        <v>158</v>
      </c>
      <c r="AU93" s="223" t="s">
        <v>82</v>
      </c>
      <c r="AV93" s="15" t="s">
        <v>149</v>
      </c>
      <c r="AW93" s="15" t="s">
        <v>33</v>
      </c>
      <c r="AX93" s="15" t="s">
        <v>34</v>
      </c>
      <c r="AY93" s="223" t="s">
        <v>142</v>
      </c>
    </row>
    <row r="94" spans="1:65" s="2" customFormat="1" ht="37.9" customHeight="1">
      <c r="A94" s="35"/>
      <c r="B94" s="36"/>
      <c r="C94" s="174" t="s">
        <v>162</v>
      </c>
      <c r="D94" s="174" t="s">
        <v>144</v>
      </c>
      <c r="E94" s="175" t="s">
        <v>163</v>
      </c>
      <c r="F94" s="176" t="s">
        <v>164</v>
      </c>
      <c r="G94" s="177" t="s">
        <v>155</v>
      </c>
      <c r="H94" s="178">
        <v>0.36</v>
      </c>
      <c r="I94" s="179"/>
      <c r="J94" s="180">
        <f>ROUND(I94*H94,2)</f>
        <v>0</v>
      </c>
      <c r="K94" s="176" t="s">
        <v>148</v>
      </c>
      <c r="L94" s="40"/>
      <c r="M94" s="181" t="s">
        <v>19</v>
      </c>
      <c r="N94" s="182" t="s">
        <v>44</v>
      </c>
      <c r="O94" s="65"/>
      <c r="P94" s="183">
        <f>O94*H94</f>
        <v>0</v>
      </c>
      <c r="Q94" s="183">
        <v>0</v>
      </c>
      <c r="R94" s="183">
        <f>Q94*H94</f>
        <v>0</v>
      </c>
      <c r="S94" s="183">
        <v>0</v>
      </c>
      <c r="T94" s="184">
        <f>S94*H94</f>
        <v>0</v>
      </c>
      <c r="U94" s="35"/>
      <c r="V94" s="35"/>
      <c r="W94" s="35"/>
      <c r="X94" s="35"/>
      <c r="Y94" s="35"/>
      <c r="Z94" s="35"/>
      <c r="AA94" s="35"/>
      <c r="AB94" s="35"/>
      <c r="AC94" s="35"/>
      <c r="AD94" s="35"/>
      <c r="AE94" s="35"/>
      <c r="AR94" s="185" t="s">
        <v>149</v>
      </c>
      <c r="AT94" s="185" t="s">
        <v>144</v>
      </c>
      <c r="AU94" s="185" t="s">
        <v>82</v>
      </c>
      <c r="AY94" s="18" t="s">
        <v>142</v>
      </c>
      <c r="BE94" s="186">
        <f>IF(N94="základní",J94,0)</f>
        <v>0</v>
      </c>
      <c r="BF94" s="186">
        <f>IF(N94="snížená",J94,0)</f>
        <v>0</v>
      </c>
      <c r="BG94" s="186">
        <f>IF(N94="zákl. přenesená",J94,0)</f>
        <v>0</v>
      </c>
      <c r="BH94" s="186">
        <f>IF(N94="sníž. přenesená",J94,0)</f>
        <v>0</v>
      </c>
      <c r="BI94" s="186">
        <f>IF(N94="nulová",J94,0)</f>
        <v>0</v>
      </c>
      <c r="BJ94" s="18" t="s">
        <v>34</v>
      </c>
      <c r="BK94" s="186">
        <f>ROUND(I94*H94,2)</f>
        <v>0</v>
      </c>
      <c r="BL94" s="18" t="s">
        <v>149</v>
      </c>
      <c r="BM94" s="185" t="s">
        <v>438</v>
      </c>
    </row>
    <row r="95" spans="1:47" s="2" customFormat="1" ht="48.75">
      <c r="A95" s="35"/>
      <c r="B95" s="36"/>
      <c r="C95" s="37"/>
      <c r="D95" s="187" t="s">
        <v>151</v>
      </c>
      <c r="E95" s="37"/>
      <c r="F95" s="188" t="s">
        <v>166</v>
      </c>
      <c r="G95" s="37"/>
      <c r="H95" s="37"/>
      <c r="I95" s="189"/>
      <c r="J95" s="37"/>
      <c r="K95" s="37"/>
      <c r="L95" s="40"/>
      <c r="M95" s="190"/>
      <c r="N95" s="191"/>
      <c r="O95" s="65"/>
      <c r="P95" s="65"/>
      <c r="Q95" s="65"/>
      <c r="R95" s="65"/>
      <c r="S95" s="65"/>
      <c r="T95" s="66"/>
      <c r="U95" s="35"/>
      <c r="V95" s="35"/>
      <c r="W95" s="35"/>
      <c r="X95" s="35"/>
      <c r="Y95" s="35"/>
      <c r="Z95" s="35"/>
      <c r="AA95" s="35"/>
      <c r="AB95" s="35"/>
      <c r="AC95" s="35"/>
      <c r="AD95" s="35"/>
      <c r="AE95" s="35"/>
      <c r="AT95" s="18" t="s">
        <v>151</v>
      </c>
      <c r="AU95" s="18" t="s">
        <v>82</v>
      </c>
    </row>
    <row r="96" spans="2:51" s="13" customFormat="1" ht="11.25">
      <c r="B96" s="192"/>
      <c r="C96" s="193"/>
      <c r="D96" s="187" t="s">
        <v>158</v>
      </c>
      <c r="E96" s="194" t="s">
        <v>19</v>
      </c>
      <c r="F96" s="195" t="s">
        <v>167</v>
      </c>
      <c r="G96" s="193"/>
      <c r="H96" s="194" t="s">
        <v>19</v>
      </c>
      <c r="I96" s="196"/>
      <c r="J96" s="193"/>
      <c r="K96" s="193"/>
      <c r="L96" s="197"/>
      <c r="M96" s="198"/>
      <c r="N96" s="199"/>
      <c r="O96" s="199"/>
      <c r="P96" s="199"/>
      <c r="Q96" s="199"/>
      <c r="R96" s="199"/>
      <c r="S96" s="199"/>
      <c r="T96" s="200"/>
      <c r="AT96" s="201" t="s">
        <v>158</v>
      </c>
      <c r="AU96" s="201" t="s">
        <v>82</v>
      </c>
      <c r="AV96" s="13" t="s">
        <v>34</v>
      </c>
      <c r="AW96" s="13" t="s">
        <v>33</v>
      </c>
      <c r="AX96" s="13" t="s">
        <v>73</v>
      </c>
      <c r="AY96" s="201" t="s">
        <v>142</v>
      </c>
    </row>
    <row r="97" spans="2:51" s="14" customFormat="1" ht="11.25">
      <c r="B97" s="202"/>
      <c r="C97" s="203"/>
      <c r="D97" s="187" t="s">
        <v>158</v>
      </c>
      <c r="E97" s="204" t="s">
        <v>19</v>
      </c>
      <c r="F97" s="205" t="s">
        <v>439</v>
      </c>
      <c r="G97" s="203"/>
      <c r="H97" s="206">
        <v>0.36</v>
      </c>
      <c r="I97" s="207"/>
      <c r="J97" s="203"/>
      <c r="K97" s="203"/>
      <c r="L97" s="208"/>
      <c r="M97" s="209"/>
      <c r="N97" s="210"/>
      <c r="O97" s="210"/>
      <c r="P97" s="210"/>
      <c r="Q97" s="210"/>
      <c r="R97" s="210"/>
      <c r="S97" s="210"/>
      <c r="T97" s="211"/>
      <c r="AT97" s="212" t="s">
        <v>158</v>
      </c>
      <c r="AU97" s="212" t="s">
        <v>82</v>
      </c>
      <c r="AV97" s="14" t="s">
        <v>82</v>
      </c>
      <c r="AW97" s="14" t="s">
        <v>33</v>
      </c>
      <c r="AX97" s="14" t="s">
        <v>73</v>
      </c>
      <c r="AY97" s="212" t="s">
        <v>142</v>
      </c>
    </row>
    <row r="98" spans="2:51" s="15" customFormat="1" ht="11.25">
      <c r="B98" s="213"/>
      <c r="C98" s="214"/>
      <c r="D98" s="187" t="s">
        <v>158</v>
      </c>
      <c r="E98" s="215" t="s">
        <v>19</v>
      </c>
      <c r="F98" s="216" t="s">
        <v>161</v>
      </c>
      <c r="G98" s="214"/>
      <c r="H98" s="217">
        <v>0.36</v>
      </c>
      <c r="I98" s="218"/>
      <c r="J98" s="214"/>
      <c r="K98" s="214"/>
      <c r="L98" s="219"/>
      <c r="M98" s="220"/>
      <c r="N98" s="221"/>
      <c r="O98" s="221"/>
      <c r="P98" s="221"/>
      <c r="Q98" s="221"/>
      <c r="R98" s="221"/>
      <c r="S98" s="221"/>
      <c r="T98" s="222"/>
      <c r="AT98" s="223" t="s">
        <v>158</v>
      </c>
      <c r="AU98" s="223" t="s">
        <v>82</v>
      </c>
      <c r="AV98" s="15" t="s">
        <v>149</v>
      </c>
      <c r="AW98" s="15" t="s">
        <v>33</v>
      </c>
      <c r="AX98" s="15" t="s">
        <v>34</v>
      </c>
      <c r="AY98" s="223" t="s">
        <v>142</v>
      </c>
    </row>
    <row r="99" spans="1:65" s="2" customFormat="1" ht="62.65" customHeight="1">
      <c r="A99" s="35"/>
      <c r="B99" s="36"/>
      <c r="C99" s="174" t="s">
        <v>149</v>
      </c>
      <c r="D99" s="174" t="s">
        <v>144</v>
      </c>
      <c r="E99" s="175" t="s">
        <v>169</v>
      </c>
      <c r="F99" s="176" t="s">
        <v>170</v>
      </c>
      <c r="G99" s="177" t="s">
        <v>155</v>
      </c>
      <c r="H99" s="178">
        <v>2.16</v>
      </c>
      <c r="I99" s="179"/>
      <c r="J99" s="180">
        <f>ROUND(I99*H99,2)</f>
        <v>0</v>
      </c>
      <c r="K99" s="176" t="s">
        <v>148</v>
      </c>
      <c r="L99" s="40"/>
      <c r="M99" s="181" t="s">
        <v>19</v>
      </c>
      <c r="N99" s="182" t="s">
        <v>44</v>
      </c>
      <c r="O99" s="65"/>
      <c r="P99" s="183">
        <f>O99*H99</f>
        <v>0</v>
      </c>
      <c r="Q99" s="183">
        <v>0</v>
      </c>
      <c r="R99" s="183">
        <f>Q99*H99</f>
        <v>0</v>
      </c>
      <c r="S99" s="183">
        <v>0</v>
      </c>
      <c r="T99" s="184">
        <f>S99*H99</f>
        <v>0</v>
      </c>
      <c r="U99" s="35"/>
      <c r="V99" s="35"/>
      <c r="W99" s="35"/>
      <c r="X99" s="35"/>
      <c r="Y99" s="35"/>
      <c r="Z99" s="35"/>
      <c r="AA99" s="35"/>
      <c r="AB99" s="35"/>
      <c r="AC99" s="35"/>
      <c r="AD99" s="35"/>
      <c r="AE99" s="35"/>
      <c r="AR99" s="185" t="s">
        <v>149</v>
      </c>
      <c r="AT99" s="185" t="s">
        <v>144</v>
      </c>
      <c r="AU99" s="185" t="s">
        <v>82</v>
      </c>
      <c r="AY99" s="18" t="s">
        <v>142</v>
      </c>
      <c r="BE99" s="186">
        <f>IF(N99="základní",J99,0)</f>
        <v>0</v>
      </c>
      <c r="BF99" s="186">
        <f>IF(N99="snížená",J99,0)</f>
        <v>0</v>
      </c>
      <c r="BG99" s="186">
        <f>IF(N99="zákl. přenesená",J99,0)</f>
        <v>0</v>
      </c>
      <c r="BH99" s="186">
        <f>IF(N99="sníž. přenesená",J99,0)</f>
        <v>0</v>
      </c>
      <c r="BI99" s="186">
        <f>IF(N99="nulová",J99,0)</f>
        <v>0</v>
      </c>
      <c r="BJ99" s="18" t="s">
        <v>34</v>
      </c>
      <c r="BK99" s="186">
        <f>ROUND(I99*H99,2)</f>
        <v>0</v>
      </c>
      <c r="BL99" s="18" t="s">
        <v>149</v>
      </c>
      <c r="BM99" s="185" t="s">
        <v>440</v>
      </c>
    </row>
    <row r="100" spans="1:47" s="2" customFormat="1" ht="78">
      <c r="A100" s="35"/>
      <c r="B100" s="36"/>
      <c r="C100" s="37"/>
      <c r="D100" s="187" t="s">
        <v>151</v>
      </c>
      <c r="E100" s="37"/>
      <c r="F100" s="188" t="s">
        <v>172</v>
      </c>
      <c r="G100" s="37"/>
      <c r="H100" s="37"/>
      <c r="I100" s="189"/>
      <c r="J100" s="37"/>
      <c r="K100" s="37"/>
      <c r="L100" s="40"/>
      <c r="M100" s="190"/>
      <c r="N100" s="191"/>
      <c r="O100" s="65"/>
      <c r="P100" s="65"/>
      <c r="Q100" s="65"/>
      <c r="R100" s="65"/>
      <c r="S100" s="65"/>
      <c r="T100" s="66"/>
      <c r="U100" s="35"/>
      <c r="V100" s="35"/>
      <c r="W100" s="35"/>
      <c r="X100" s="35"/>
      <c r="Y100" s="35"/>
      <c r="Z100" s="35"/>
      <c r="AA100" s="35"/>
      <c r="AB100" s="35"/>
      <c r="AC100" s="35"/>
      <c r="AD100" s="35"/>
      <c r="AE100" s="35"/>
      <c r="AT100" s="18" t="s">
        <v>151</v>
      </c>
      <c r="AU100" s="18" t="s">
        <v>82</v>
      </c>
    </row>
    <row r="101" spans="2:51" s="13" customFormat="1" ht="11.25">
      <c r="B101" s="192"/>
      <c r="C101" s="193"/>
      <c r="D101" s="187" t="s">
        <v>158</v>
      </c>
      <c r="E101" s="194" t="s">
        <v>19</v>
      </c>
      <c r="F101" s="195" t="s">
        <v>173</v>
      </c>
      <c r="G101" s="193"/>
      <c r="H101" s="194" t="s">
        <v>19</v>
      </c>
      <c r="I101" s="196"/>
      <c r="J101" s="193"/>
      <c r="K101" s="193"/>
      <c r="L101" s="197"/>
      <c r="M101" s="198"/>
      <c r="N101" s="199"/>
      <c r="O101" s="199"/>
      <c r="P101" s="199"/>
      <c r="Q101" s="199"/>
      <c r="R101" s="199"/>
      <c r="S101" s="199"/>
      <c r="T101" s="200"/>
      <c r="AT101" s="201" t="s">
        <v>158</v>
      </c>
      <c r="AU101" s="201" t="s">
        <v>82</v>
      </c>
      <c r="AV101" s="13" t="s">
        <v>34</v>
      </c>
      <c r="AW101" s="13" t="s">
        <v>33</v>
      </c>
      <c r="AX101" s="13" t="s">
        <v>73</v>
      </c>
      <c r="AY101" s="201" t="s">
        <v>142</v>
      </c>
    </row>
    <row r="102" spans="2:51" s="14" customFormat="1" ht="11.25">
      <c r="B102" s="202"/>
      <c r="C102" s="203"/>
      <c r="D102" s="187" t="s">
        <v>158</v>
      </c>
      <c r="E102" s="204" t="s">
        <v>19</v>
      </c>
      <c r="F102" s="205" t="s">
        <v>441</v>
      </c>
      <c r="G102" s="203"/>
      <c r="H102" s="206">
        <v>2.16</v>
      </c>
      <c r="I102" s="207"/>
      <c r="J102" s="203"/>
      <c r="K102" s="203"/>
      <c r="L102" s="208"/>
      <c r="M102" s="209"/>
      <c r="N102" s="210"/>
      <c r="O102" s="210"/>
      <c r="P102" s="210"/>
      <c r="Q102" s="210"/>
      <c r="R102" s="210"/>
      <c r="S102" s="210"/>
      <c r="T102" s="211"/>
      <c r="AT102" s="212" t="s">
        <v>158</v>
      </c>
      <c r="AU102" s="212" t="s">
        <v>82</v>
      </c>
      <c r="AV102" s="14" t="s">
        <v>82</v>
      </c>
      <c r="AW102" s="14" t="s">
        <v>33</v>
      </c>
      <c r="AX102" s="14" t="s">
        <v>73</v>
      </c>
      <c r="AY102" s="212" t="s">
        <v>142</v>
      </c>
    </row>
    <row r="103" spans="2:51" s="15" customFormat="1" ht="11.25">
      <c r="B103" s="213"/>
      <c r="C103" s="214"/>
      <c r="D103" s="187" t="s">
        <v>158</v>
      </c>
      <c r="E103" s="215" t="s">
        <v>19</v>
      </c>
      <c r="F103" s="216" t="s">
        <v>161</v>
      </c>
      <c r="G103" s="214"/>
      <c r="H103" s="217">
        <v>2.16</v>
      </c>
      <c r="I103" s="218"/>
      <c r="J103" s="214"/>
      <c r="K103" s="214"/>
      <c r="L103" s="219"/>
      <c r="M103" s="220"/>
      <c r="N103" s="221"/>
      <c r="O103" s="221"/>
      <c r="P103" s="221"/>
      <c r="Q103" s="221"/>
      <c r="R103" s="221"/>
      <c r="S103" s="221"/>
      <c r="T103" s="222"/>
      <c r="AT103" s="223" t="s">
        <v>158</v>
      </c>
      <c r="AU103" s="223" t="s">
        <v>82</v>
      </c>
      <c r="AV103" s="15" t="s">
        <v>149</v>
      </c>
      <c r="AW103" s="15" t="s">
        <v>33</v>
      </c>
      <c r="AX103" s="15" t="s">
        <v>34</v>
      </c>
      <c r="AY103" s="223" t="s">
        <v>142</v>
      </c>
    </row>
    <row r="104" spans="1:65" s="2" customFormat="1" ht="62.65" customHeight="1">
      <c r="A104" s="35"/>
      <c r="B104" s="36"/>
      <c r="C104" s="174" t="s">
        <v>175</v>
      </c>
      <c r="D104" s="174" t="s">
        <v>144</v>
      </c>
      <c r="E104" s="175" t="s">
        <v>176</v>
      </c>
      <c r="F104" s="176" t="s">
        <v>177</v>
      </c>
      <c r="G104" s="177" t="s">
        <v>155</v>
      </c>
      <c r="H104" s="178">
        <v>10.8</v>
      </c>
      <c r="I104" s="179"/>
      <c r="J104" s="180">
        <f>ROUND(I104*H104,2)</f>
        <v>0</v>
      </c>
      <c r="K104" s="176" t="s">
        <v>148</v>
      </c>
      <c r="L104" s="40"/>
      <c r="M104" s="181" t="s">
        <v>19</v>
      </c>
      <c r="N104" s="182" t="s">
        <v>44</v>
      </c>
      <c r="O104" s="65"/>
      <c r="P104" s="183">
        <f>O104*H104</f>
        <v>0</v>
      </c>
      <c r="Q104" s="183">
        <v>0</v>
      </c>
      <c r="R104" s="183">
        <f>Q104*H104</f>
        <v>0</v>
      </c>
      <c r="S104" s="183">
        <v>0</v>
      </c>
      <c r="T104" s="184">
        <f>S104*H104</f>
        <v>0</v>
      </c>
      <c r="U104" s="35"/>
      <c r="V104" s="35"/>
      <c r="W104" s="35"/>
      <c r="X104" s="35"/>
      <c r="Y104" s="35"/>
      <c r="Z104" s="35"/>
      <c r="AA104" s="35"/>
      <c r="AB104" s="35"/>
      <c r="AC104" s="35"/>
      <c r="AD104" s="35"/>
      <c r="AE104" s="35"/>
      <c r="AR104" s="185" t="s">
        <v>149</v>
      </c>
      <c r="AT104" s="185" t="s">
        <v>144</v>
      </c>
      <c r="AU104" s="185" t="s">
        <v>82</v>
      </c>
      <c r="AY104" s="18" t="s">
        <v>142</v>
      </c>
      <c r="BE104" s="186">
        <f>IF(N104="základní",J104,0)</f>
        <v>0</v>
      </c>
      <c r="BF104" s="186">
        <f>IF(N104="snížená",J104,0)</f>
        <v>0</v>
      </c>
      <c r="BG104" s="186">
        <f>IF(N104="zákl. přenesená",J104,0)</f>
        <v>0</v>
      </c>
      <c r="BH104" s="186">
        <f>IF(N104="sníž. přenesená",J104,0)</f>
        <v>0</v>
      </c>
      <c r="BI104" s="186">
        <f>IF(N104="nulová",J104,0)</f>
        <v>0</v>
      </c>
      <c r="BJ104" s="18" t="s">
        <v>34</v>
      </c>
      <c r="BK104" s="186">
        <f>ROUND(I104*H104,2)</f>
        <v>0</v>
      </c>
      <c r="BL104" s="18" t="s">
        <v>149</v>
      </c>
      <c r="BM104" s="185" t="s">
        <v>442</v>
      </c>
    </row>
    <row r="105" spans="1:47" s="2" customFormat="1" ht="78">
      <c r="A105" s="35"/>
      <c r="B105" s="36"/>
      <c r="C105" s="37"/>
      <c r="D105" s="187" t="s">
        <v>151</v>
      </c>
      <c r="E105" s="37"/>
      <c r="F105" s="188" t="s">
        <v>172</v>
      </c>
      <c r="G105" s="37"/>
      <c r="H105" s="37"/>
      <c r="I105" s="189"/>
      <c r="J105" s="37"/>
      <c r="K105" s="37"/>
      <c r="L105" s="40"/>
      <c r="M105" s="190"/>
      <c r="N105" s="191"/>
      <c r="O105" s="65"/>
      <c r="P105" s="65"/>
      <c r="Q105" s="65"/>
      <c r="R105" s="65"/>
      <c r="S105" s="65"/>
      <c r="T105" s="66"/>
      <c r="U105" s="35"/>
      <c r="V105" s="35"/>
      <c r="W105" s="35"/>
      <c r="X105" s="35"/>
      <c r="Y105" s="35"/>
      <c r="Z105" s="35"/>
      <c r="AA105" s="35"/>
      <c r="AB105" s="35"/>
      <c r="AC105" s="35"/>
      <c r="AD105" s="35"/>
      <c r="AE105" s="35"/>
      <c r="AT105" s="18" t="s">
        <v>151</v>
      </c>
      <c r="AU105" s="18" t="s">
        <v>82</v>
      </c>
    </row>
    <row r="106" spans="2:51" s="14" customFormat="1" ht="11.25">
      <c r="B106" s="202"/>
      <c r="C106" s="203"/>
      <c r="D106" s="187" t="s">
        <v>158</v>
      </c>
      <c r="E106" s="204" t="s">
        <v>19</v>
      </c>
      <c r="F106" s="205" t="s">
        <v>443</v>
      </c>
      <c r="G106" s="203"/>
      <c r="H106" s="206">
        <v>10.8</v>
      </c>
      <c r="I106" s="207"/>
      <c r="J106" s="203"/>
      <c r="K106" s="203"/>
      <c r="L106" s="208"/>
      <c r="M106" s="209"/>
      <c r="N106" s="210"/>
      <c r="O106" s="210"/>
      <c r="P106" s="210"/>
      <c r="Q106" s="210"/>
      <c r="R106" s="210"/>
      <c r="S106" s="210"/>
      <c r="T106" s="211"/>
      <c r="AT106" s="212" t="s">
        <v>158</v>
      </c>
      <c r="AU106" s="212" t="s">
        <v>82</v>
      </c>
      <c r="AV106" s="14" t="s">
        <v>82</v>
      </c>
      <c r="AW106" s="14" t="s">
        <v>33</v>
      </c>
      <c r="AX106" s="14" t="s">
        <v>73</v>
      </c>
      <c r="AY106" s="212" t="s">
        <v>142</v>
      </c>
    </row>
    <row r="107" spans="2:51" s="15" customFormat="1" ht="11.25">
      <c r="B107" s="213"/>
      <c r="C107" s="214"/>
      <c r="D107" s="187" t="s">
        <v>158</v>
      </c>
      <c r="E107" s="215" t="s">
        <v>19</v>
      </c>
      <c r="F107" s="216" t="s">
        <v>161</v>
      </c>
      <c r="G107" s="214"/>
      <c r="H107" s="217">
        <v>10.8</v>
      </c>
      <c r="I107" s="218"/>
      <c r="J107" s="214"/>
      <c r="K107" s="214"/>
      <c r="L107" s="219"/>
      <c r="M107" s="220"/>
      <c r="N107" s="221"/>
      <c r="O107" s="221"/>
      <c r="P107" s="221"/>
      <c r="Q107" s="221"/>
      <c r="R107" s="221"/>
      <c r="S107" s="221"/>
      <c r="T107" s="222"/>
      <c r="AT107" s="223" t="s">
        <v>158</v>
      </c>
      <c r="AU107" s="223" t="s">
        <v>82</v>
      </c>
      <c r="AV107" s="15" t="s">
        <v>149</v>
      </c>
      <c r="AW107" s="15" t="s">
        <v>33</v>
      </c>
      <c r="AX107" s="15" t="s">
        <v>34</v>
      </c>
      <c r="AY107" s="223" t="s">
        <v>142</v>
      </c>
    </row>
    <row r="108" spans="1:65" s="2" customFormat="1" ht="37.9" customHeight="1">
      <c r="A108" s="35"/>
      <c r="B108" s="36"/>
      <c r="C108" s="174" t="s">
        <v>180</v>
      </c>
      <c r="D108" s="174" t="s">
        <v>144</v>
      </c>
      <c r="E108" s="175" t="s">
        <v>181</v>
      </c>
      <c r="F108" s="176" t="s">
        <v>182</v>
      </c>
      <c r="G108" s="177" t="s">
        <v>155</v>
      </c>
      <c r="H108" s="178">
        <v>2.16</v>
      </c>
      <c r="I108" s="179"/>
      <c r="J108" s="180">
        <f>ROUND(I108*H108,2)</f>
        <v>0</v>
      </c>
      <c r="K108" s="176" t="s">
        <v>148</v>
      </c>
      <c r="L108" s="40"/>
      <c r="M108" s="181" t="s">
        <v>19</v>
      </c>
      <c r="N108" s="182" t="s">
        <v>44</v>
      </c>
      <c r="O108" s="65"/>
      <c r="P108" s="183">
        <f>O108*H108</f>
        <v>0</v>
      </c>
      <c r="Q108" s="183">
        <v>0</v>
      </c>
      <c r="R108" s="183">
        <f>Q108*H108</f>
        <v>0</v>
      </c>
      <c r="S108" s="183">
        <v>0</v>
      </c>
      <c r="T108" s="184">
        <f>S108*H108</f>
        <v>0</v>
      </c>
      <c r="U108" s="35"/>
      <c r="V108" s="35"/>
      <c r="W108" s="35"/>
      <c r="X108" s="35"/>
      <c r="Y108" s="35"/>
      <c r="Z108" s="35"/>
      <c r="AA108" s="35"/>
      <c r="AB108" s="35"/>
      <c r="AC108" s="35"/>
      <c r="AD108" s="35"/>
      <c r="AE108" s="35"/>
      <c r="AR108" s="185" t="s">
        <v>149</v>
      </c>
      <c r="AT108" s="185" t="s">
        <v>144</v>
      </c>
      <c r="AU108" s="185" t="s">
        <v>82</v>
      </c>
      <c r="AY108" s="18" t="s">
        <v>142</v>
      </c>
      <c r="BE108" s="186">
        <f>IF(N108="základní",J108,0)</f>
        <v>0</v>
      </c>
      <c r="BF108" s="186">
        <f>IF(N108="snížená",J108,0)</f>
        <v>0</v>
      </c>
      <c r="BG108" s="186">
        <f>IF(N108="zákl. přenesená",J108,0)</f>
        <v>0</v>
      </c>
      <c r="BH108" s="186">
        <f>IF(N108="sníž. přenesená",J108,0)</f>
        <v>0</v>
      </c>
      <c r="BI108" s="186">
        <f>IF(N108="nulová",J108,0)</f>
        <v>0</v>
      </c>
      <c r="BJ108" s="18" t="s">
        <v>34</v>
      </c>
      <c r="BK108" s="186">
        <f>ROUND(I108*H108,2)</f>
        <v>0</v>
      </c>
      <c r="BL108" s="18" t="s">
        <v>149</v>
      </c>
      <c r="BM108" s="185" t="s">
        <v>444</v>
      </c>
    </row>
    <row r="109" spans="1:47" s="2" customFormat="1" ht="136.5">
      <c r="A109" s="35"/>
      <c r="B109" s="36"/>
      <c r="C109" s="37"/>
      <c r="D109" s="187" t="s">
        <v>151</v>
      </c>
      <c r="E109" s="37"/>
      <c r="F109" s="188" t="s">
        <v>184</v>
      </c>
      <c r="G109" s="37"/>
      <c r="H109" s="37"/>
      <c r="I109" s="189"/>
      <c r="J109" s="37"/>
      <c r="K109" s="37"/>
      <c r="L109" s="40"/>
      <c r="M109" s="190"/>
      <c r="N109" s="191"/>
      <c r="O109" s="65"/>
      <c r="P109" s="65"/>
      <c r="Q109" s="65"/>
      <c r="R109" s="65"/>
      <c r="S109" s="65"/>
      <c r="T109" s="66"/>
      <c r="U109" s="35"/>
      <c r="V109" s="35"/>
      <c r="W109" s="35"/>
      <c r="X109" s="35"/>
      <c r="Y109" s="35"/>
      <c r="Z109" s="35"/>
      <c r="AA109" s="35"/>
      <c r="AB109" s="35"/>
      <c r="AC109" s="35"/>
      <c r="AD109" s="35"/>
      <c r="AE109" s="35"/>
      <c r="AT109" s="18" t="s">
        <v>151</v>
      </c>
      <c r="AU109" s="18" t="s">
        <v>82</v>
      </c>
    </row>
    <row r="110" spans="1:65" s="2" customFormat="1" ht="37.9" customHeight="1">
      <c r="A110" s="35"/>
      <c r="B110" s="36"/>
      <c r="C110" s="174" t="s">
        <v>185</v>
      </c>
      <c r="D110" s="174" t="s">
        <v>144</v>
      </c>
      <c r="E110" s="175" t="s">
        <v>186</v>
      </c>
      <c r="F110" s="176" t="s">
        <v>187</v>
      </c>
      <c r="G110" s="177" t="s">
        <v>188</v>
      </c>
      <c r="H110" s="178">
        <v>4.104</v>
      </c>
      <c r="I110" s="179"/>
      <c r="J110" s="180">
        <f>ROUND(I110*H110,2)</f>
        <v>0</v>
      </c>
      <c r="K110" s="176" t="s">
        <v>148</v>
      </c>
      <c r="L110" s="40"/>
      <c r="M110" s="181" t="s">
        <v>19</v>
      </c>
      <c r="N110" s="182" t="s">
        <v>44</v>
      </c>
      <c r="O110" s="65"/>
      <c r="P110" s="183">
        <f>O110*H110</f>
        <v>0</v>
      </c>
      <c r="Q110" s="183">
        <v>0</v>
      </c>
      <c r="R110" s="183">
        <f>Q110*H110</f>
        <v>0</v>
      </c>
      <c r="S110" s="183">
        <v>0</v>
      </c>
      <c r="T110" s="184">
        <f>S110*H110</f>
        <v>0</v>
      </c>
      <c r="U110" s="35"/>
      <c r="V110" s="35"/>
      <c r="W110" s="35"/>
      <c r="X110" s="35"/>
      <c r="Y110" s="35"/>
      <c r="Z110" s="35"/>
      <c r="AA110" s="35"/>
      <c r="AB110" s="35"/>
      <c r="AC110" s="35"/>
      <c r="AD110" s="35"/>
      <c r="AE110" s="35"/>
      <c r="AR110" s="185" t="s">
        <v>149</v>
      </c>
      <c r="AT110" s="185" t="s">
        <v>144</v>
      </c>
      <c r="AU110" s="185" t="s">
        <v>82</v>
      </c>
      <c r="AY110" s="18" t="s">
        <v>142</v>
      </c>
      <c r="BE110" s="186">
        <f>IF(N110="základní",J110,0)</f>
        <v>0</v>
      </c>
      <c r="BF110" s="186">
        <f>IF(N110="snížená",J110,0)</f>
        <v>0</v>
      </c>
      <c r="BG110" s="186">
        <f>IF(N110="zákl. přenesená",J110,0)</f>
        <v>0</v>
      </c>
      <c r="BH110" s="186">
        <f>IF(N110="sníž. přenesená",J110,0)</f>
        <v>0</v>
      </c>
      <c r="BI110" s="186">
        <f>IF(N110="nulová",J110,0)</f>
        <v>0</v>
      </c>
      <c r="BJ110" s="18" t="s">
        <v>34</v>
      </c>
      <c r="BK110" s="186">
        <f>ROUND(I110*H110,2)</f>
        <v>0</v>
      </c>
      <c r="BL110" s="18" t="s">
        <v>149</v>
      </c>
      <c r="BM110" s="185" t="s">
        <v>445</v>
      </c>
    </row>
    <row r="111" spans="1:47" s="2" customFormat="1" ht="58.5">
      <c r="A111" s="35"/>
      <c r="B111" s="36"/>
      <c r="C111" s="37"/>
      <c r="D111" s="187" t="s">
        <v>151</v>
      </c>
      <c r="E111" s="37"/>
      <c r="F111" s="188" t="s">
        <v>190</v>
      </c>
      <c r="G111" s="37"/>
      <c r="H111" s="37"/>
      <c r="I111" s="189"/>
      <c r="J111" s="37"/>
      <c r="K111" s="37"/>
      <c r="L111" s="40"/>
      <c r="M111" s="190"/>
      <c r="N111" s="191"/>
      <c r="O111" s="65"/>
      <c r="P111" s="65"/>
      <c r="Q111" s="65"/>
      <c r="R111" s="65"/>
      <c r="S111" s="65"/>
      <c r="T111" s="66"/>
      <c r="U111" s="35"/>
      <c r="V111" s="35"/>
      <c r="W111" s="35"/>
      <c r="X111" s="35"/>
      <c r="Y111" s="35"/>
      <c r="Z111" s="35"/>
      <c r="AA111" s="35"/>
      <c r="AB111" s="35"/>
      <c r="AC111" s="35"/>
      <c r="AD111" s="35"/>
      <c r="AE111" s="35"/>
      <c r="AT111" s="18" t="s">
        <v>151</v>
      </c>
      <c r="AU111" s="18" t="s">
        <v>82</v>
      </c>
    </row>
    <row r="112" spans="2:51" s="14" customFormat="1" ht="11.25">
      <c r="B112" s="202"/>
      <c r="C112" s="203"/>
      <c r="D112" s="187" t="s">
        <v>158</v>
      </c>
      <c r="E112" s="204" t="s">
        <v>19</v>
      </c>
      <c r="F112" s="205" t="s">
        <v>446</v>
      </c>
      <c r="G112" s="203"/>
      <c r="H112" s="206">
        <v>4.104</v>
      </c>
      <c r="I112" s="207"/>
      <c r="J112" s="203"/>
      <c r="K112" s="203"/>
      <c r="L112" s="208"/>
      <c r="M112" s="209"/>
      <c r="N112" s="210"/>
      <c r="O112" s="210"/>
      <c r="P112" s="210"/>
      <c r="Q112" s="210"/>
      <c r="R112" s="210"/>
      <c r="S112" s="210"/>
      <c r="T112" s="211"/>
      <c r="AT112" s="212" t="s">
        <v>158</v>
      </c>
      <c r="AU112" s="212" t="s">
        <v>82</v>
      </c>
      <c r="AV112" s="14" t="s">
        <v>82</v>
      </c>
      <c r="AW112" s="14" t="s">
        <v>33</v>
      </c>
      <c r="AX112" s="14" t="s">
        <v>73</v>
      </c>
      <c r="AY112" s="212" t="s">
        <v>142</v>
      </c>
    </row>
    <row r="113" spans="2:51" s="15" customFormat="1" ht="11.25">
      <c r="B113" s="213"/>
      <c r="C113" s="214"/>
      <c r="D113" s="187" t="s">
        <v>158</v>
      </c>
      <c r="E113" s="215" t="s">
        <v>19</v>
      </c>
      <c r="F113" s="216" t="s">
        <v>161</v>
      </c>
      <c r="G113" s="214"/>
      <c r="H113" s="217">
        <v>4.104</v>
      </c>
      <c r="I113" s="218"/>
      <c r="J113" s="214"/>
      <c r="K113" s="214"/>
      <c r="L113" s="219"/>
      <c r="M113" s="220"/>
      <c r="N113" s="221"/>
      <c r="O113" s="221"/>
      <c r="P113" s="221"/>
      <c r="Q113" s="221"/>
      <c r="R113" s="221"/>
      <c r="S113" s="221"/>
      <c r="T113" s="222"/>
      <c r="AT113" s="223" t="s">
        <v>158</v>
      </c>
      <c r="AU113" s="223" t="s">
        <v>82</v>
      </c>
      <c r="AV113" s="15" t="s">
        <v>149</v>
      </c>
      <c r="AW113" s="15" t="s">
        <v>33</v>
      </c>
      <c r="AX113" s="15" t="s">
        <v>34</v>
      </c>
      <c r="AY113" s="223" t="s">
        <v>142</v>
      </c>
    </row>
    <row r="114" spans="1:65" s="2" customFormat="1" ht="37.9" customHeight="1">
      <c r="A114" s="35"/>
      <c r="B114" s="36"/>
      <c r="C114" s="174" t="s">
        <v>192</v>
      </c>
      <c r="D114" s="174" t="s">
        <v>144</v>
      </c>
      <c r="E114" s="175" t="s">
        <v>193</v>
      </c>
      <c r="F114" s="176" t="s">
        <v>194</v>
      </c>
      <c r="G114" s="177" t="s">
        <v>155</v>
      </c>
      <c r="H114" s="178">
        <v>2.16</v>
      </c>
      <c r="I114" s="179"/>
      <c r="J114" s="180">
        <f>ROUND(I114*H114,2)</f>
        <v>0</v>
      </c>
      <c r="K114" s="176" t="s">
        <v>148</v>
      </c>
      <c r="L114" s="40"/>
      <c r="M114" s="181" t="s">
        <v>19</v>
      </c>
      <c r="N114" s="182" t="s">
        <v>44</v>
      </c>
      <c r="O114" s="65"/>
      <c r="P114" s="183">
        <f>O114*H114</f>
        <v>0</v>
      </c>
      <c r="Q114" s="183">
        <v>0</v>
      </c>
      <c r="R114" s="183">
        <f>Q114*H114</f>
        <v>0</v>
      </c>
      <c r="S114" s="183">
        <v>0</v>
      </c>
      <c r="T114" s="184">
        <f>S114*H114</f>
        <v>0</v>
      </c>
      <c r="U114" s="35"/>
      <c r="V114" s="35"/>
      <c r="W114" s="35"/>
      <c r="X114" s="35"/>
      <c r="Y114" s="35"/>
      <c r="Z114" s="35"/>
      <c r="AA114" s="35"/>
      <c r="AB114" s="35"/>
      <c r="AC114" s="35"/>
      <c r="AD114" s="35"/>
      <c r="AE114" s="35"/>
      <c r="AR114" s="185" t="s">
        <v>149</v>
      </c>
      <c r="AT114" s="185" t="s">
        <v>144</v>
      </c>
      <c r="AU114" s="185" t="s">
        <v>82</v>
      </c>
      <c r="AY114" s="18" t="s">
        <v>142</v>
      </c>
      <c r="BE114" s="186">
        <f>IF(N114="základní",J114,0)</f>
        <v>0</v>
      </c>
      <c r="BF114" s="186">
        <f>IF(N114="snížená",J114,0)</f>
        <v>0</v>
      </c>
      <c r="BG114" s="186">
        <f>IF(N114="zákl. přenesená",J114,0)</f>
        <v>0</v>
      </c>
      <c r="BH114" s="186">
        <f>IF(N114="sníž. přenesená",J114,0)</f>
        <v>0</v>
      </c>
      <c r="BI114" s="186">
        <f>IF(N114="nulová",J114,0)</f>
        <v>0</v>
      </c>
      <c r="BJ114" s="18" t="s">
        <v>34</v>
      </c>
      <c r="BK114" s="186">
        <f>ROUND(I114*H114,2)</f>
        <v>0</v>
      </c>
      <c r="BL114" s="18" t="s">
        <v>149</v>
      </c>
      <c r="BM114" s="185" t="s">
        <v>447</v>
      </c>
    </row>
    <row r="115" spans="1:47" s="2" customFormat="1" ht="165.75">
      <c r="A115" s="35"/>
      <c r="B115" s="36"/>
      <c r="C115" s="37"/>
      <c r="D115" s="187" t="s">
        <v>151</v>
      </c>
      <c r="E115" s="37"/>
      <c r="F115" s="188" t="s">
        <v>196</v>
      </c>
      <c r="G115" s="37"/>
      <c r="H115" s="37"/>
      <c r="I115" s="189"/>
      <c r="J115" s="37"/>
      <c r="K115" s="37"/>
      <c r="L115" s="40"/>
      <c r="M115" s="190"/>
      <c r="N115" s="191"/>
      <c r="O115" s="65"/>
      <c r="P115" s="65"/>
      <c r="Q115" s="65"/>
      <c r="R115" s="65"/>
      <c r="S115" s="65"/>
      <c r="T115" s="66"/>
      <c r="U115" s="35"/>
      <c r="V115" s="35"/>
      <c r="W115" s="35"/>
      <c r="X115" s="35"/>
      <c r="Y115" s="35"/>
      <c r="Z115" s="35"/>
      <c r="AA115" s="35"/>
      <c r="AB115" s="35"/>
      <c r="AC115" s="35"/>
      <c r="AD115" s="35"/>
      <c r="AE115" s="35"/>
      <c r="AT115" s="18" t="s">
        <v>151</v>
      </c>
      <c r="AU115" s="18" t="s">
        <v>82</v>
      </c>
    </row>
    <row r="116" spans="2:63" s="12" customFormat="1" ht="22.9" customHeight="1">
      <c r="B116" s="158"/>
      <c r="C116" s="159"/>
      <c r="D116" s="160" t="s">
        <v>72</v>
      </c>
      <c r="E116" s="172" t="s">
        <v>82</v>
      </c>
      <c r="F116" s="172" t="s">
        <v>234</v>
      </c>
      <c r="G116" s="159"/>
      <c r="H116" s="159"/>
      <c r="I116" s="162"/>
      <c r="J116" s="173">
        <f>BK116</f>
        <v>0</v>
      </c>
      <c r="K116" s="159"/>
      <c r="L116" s="164"/>
      <c r="M116" s="165"/>
      <c r="N116" s="166"/>
      <c r="O116" s="166"/>
      <c r="P116" s="167">
        <f>SUM(P117:P124)</f>
        <v>0</v>
      </c>
      <c r="Q116" s="166"/>
      <c r="R116" s="167">
        <f>SUM(R117:R124)</f>
        <v>0.819736</v>
      </c>
      <c r="S116" s="166"/>
      <c r="T116" s="168">
        <f>SUM(T117:T124)</f>
        <v>0</v>
      </c>
      <c r="AR116" s="169" t="s">
        <v>34</v>
      </c>
      <c r="AT116" s="170" t="s">
        <v>72</v>
      </c>
      <c r="AU116" s="170" t="s">
        <v>34</v>
      </c>
      <c r="AY116" s="169" t="s">
        <v>142</v>
      </c>
      <c r="BK116" s="171">
        <f>SUM(BK117:BK124)</f>
        <v>0</v>
      </c>
    </row>
    <row r="117" spans="1:65" s="2" customFormat="1" ht="62.65" customHeight="1">
      <c r="A117" s="35"/>
      <c r="B117" s="36"/>
      <c r="C117" s="174" t="s">
        <v>197</v>
      </c>
      <c r="D117" s="174" t="s">
        <v>144</v>
      </c>
      <c r="E117" s="175" t="s">
        <v>235</v>
      </c>
      <c r="F117" s="176" t="s">
        <v>236</v>
      </c>
      <c r="G117" s="177" t="s">
        <v>237</v>
      </c>
      <c r="H117" s="178">
        <v>4</v>
      </c>
      <c r="I117" s="179"/>
      <c r="J117" s="180">
        <f>ROUND(I117*H117,2)</f>
        <v>0</v>
      </c>
      <c r="K117" s="176" t="s">
        <v>148</v>
      </c>
      <c r="L117" s="40"/>
      <c r="M117" s="181" t="s">
        <v>19</v>
      </c>
      <c r="N117" s="182" t="s">
        <v>44</v>
      </c>
      <c r="O117" s="65"/>
      <c r="P117" s="183">
        <f>O117*H117</f>
        <v>0</v>
      </c>
      <c r="Q117" s="183">
        <v>0.2044</v>
      </c>
      <c r="R117" s="183">
        <f>Q117*H117</f>
        <v>0.8176</v>
      </c>
      <c r="S117" s="183">
        <v>0</v>
      </c>
      <c r="T117" s="184">
        <f>S117*H117</f>
        <v>0</v>
      </c>
      <c r="U117" s="35"/>
      <c r="V117" s="35"/>
      <c r="W117" s="35"/>
      <c r="X117" s="35"/>
      <c r="Y117" s="35"/>
      <c r="Z117" s="35"/>
      <c r="AA117" s="35"/>
      <c r="AB117" s="35"/>
      <c r="AC117" s="35"/>
      <c r="AD117" s="35"/>
      <c r="AE117" s="35"/>
      <c r="AR117" s="185" t="s">
        <v>149</v>
      </c>
      <c r="AT117" s="185" t="s">
        <v>144</v>
      </c>
      <c r="AU117" s="185" t="s">
        <v>82</v>
      </c>
      <c r="AY117" s="18" t="s">
        <v>142</v>
      </c>
      <c r="BE117" s="186">
        <f>IF(N117="základní",J117,0)</f>
        <v>0</v>
      </c>
      <c r="BF117" s="186">
        <f>IF(N117="snížená",J117,0)</f>
        <v>0</v>
      </c>
      <c r="BG117" s="186">
        <f>IF(N117="zákl. přenesená",J117,0)</f>
        <v>0</v>
      </c>
      <c r="BH117" s="186">
        <f>IF(N117="sníž. přenesená",J117,0)</f>
        <v>0</v>
      </c>
      <c r="BI117" s="186">
        <f>IF(N117="nulová",J117,0)</f>
        <v>0</v>
      </c>
      <c r="BJ117" s="18" t="s">
        <v>34</v>
      </c>
      <c r="BK117" s="186">
        <f>ROUND(I117*H117,2)</f>
        <v>0</v>
      </c>
      <c r="BL117" s="18" t="s">
        <v>149</v>
      </c>
      <c r="BM117" s="185" t="s">
        <v>448</v>
      </c>
    </row>
    <row r="118" spans="1:47" s="2" customFormat="1" ht="126.75">
      <c r="A118" s="35"/>
      <c r="B118" s="36"/>
      <c r="C118" s="37"/>
      <c r="D118" s="187" t="s">
        <v>151</v>
      </c>
      <c r="E118" s="37"/>
      <c r="F118" s="188" t="s">
        <v>239</v>
      </c>
      <c r="G118" s="37"/>
      <c r="H118" s="37"/>
      <c r="I118" s="189"/>
      <c r="J118" s="37"/>
      <c r="K118" s="37"/>
      <c r="L118" s="40"/>
      <c r="M118" s="190"/>
      <c r="N118" s="191"/>
      <c r="O118" s="65"/>
      <c r="P118" s="65"/>
      <c r="Q118" s="65"/>
      <c r="R118" s="65"/>
      <c r="S118" s="65"/>
      <c r="T118" s="66"/>
      <c r="U118" s="35"/>
      <c r="V118" s="35"/>
      <c r="W118" s="35"/>
      <c r="X118" s="35"/>
      <c r="Y118" s="35"/>
      <c r="Z118" s="35"/>
      <c r="AA118" s="35"/>
      <c r="AB118" s="35"/>
      <c r="AC118" s="35"/>
      <c r="AD118" s="35"/>
      <c r="AE118" s="35"/>
      <c r="AT118" s="18" t="s">
        <v>151</v>
      </c>
      <c r="AU118" s="18" t="s">
        <v>82</v>
      </c>
    </row>
    <row r="119" spans="1:65" s="2" customFormat="1" ht="37.9" customHeight="1">
      <c r="A119" s="35"/>
      <c r="B119" s="36"/>
      <c r="C119" s="174" t="s">
        <v>206</v>
      </c>
      <c r="D119" s="174" t="s">
        <v>144</v>
      </c>
      <c r="E119" s="175" t="s">
        <v>241</v>
      </c>
      <c r="F119" s="176" t="s">
        <v>242</v>
      </c>
      <c r="G119" s="177" t="s">
        <v>147</v>
      </c>
      <c r="H119" s="178">
        <v>4.8</v>
      </c>
      <c r="I119" s="179"/>
      <c r="J119" s="180">
        <f>ROUND(I119*H119,2)</f>
        <v>0</v>
      </c>
      <c r="K119" s="176" t="s">
        <v>148</v>
      </c>
      <c r="L119" s="40"/>
      <c r="M119" s="181" t="s">
        <v>19</v>
      </c>
      <c r="N119" s="182" t="s">
        <v>44</v>
      </c>
      <c r="O119" s="65"/>
      <c r="P119" s="183">
        <f>O119*H119</f>
        <v>0</v>
      </c>
      <c r="Q119" s="183">
        <v>0.0001</v>
      </c>
      <c r="R119" s="183">
        <f>Q119*H119</f>
        <v>0.00048</v>
      </c>
      <c r="S119" s="183">
        <v>0</v>
      </c>
      <c r="T119" s="184">
        <f>S119*H119</f>
        <v>0</v>
      </c>
      <c r="U119" s="35"/>
      <c r="V119" s="35"/>
      <c r="W119" s="35"/>
      <c r="X119" s="35"/>
      <c r="Y119" s="35"/>
      <c r="Z119" s="35"/>
      <c r="AA119" s="35"/>
      <c r="AB119" s="35"/>
      <c r="AC119" s="35"/>
      <c r="AD119" s="35"/>
      <c r="AE119" s="35"/>
      <c r="AR119" s="185" t="s">
        <v>149</v>
      </c>
      <c r="AT119" s="185" t="s">
        <v>144</v>
      </c>
      <c r="AU119" s="185" t="s">
        <v>82</v>
      </c>
      <c r="AY119" s="18" t="s">
        <v>142</v>
      </c>
      <c r="BE119" s="186">
        <f>IF(N119="základní",J119,0)</f>
        <v>0</v>
      </c>
      <c r="BF119" s="186">
        <f>IF(N119="snížená",J119,0)</f>
        <v>0</v>
      </c>
      <c r="BG119" s="186">
        <f>IF(N119="zákl. přenesená",J119,0)</f>
        <v>0</v>
      </c>
      <c r="BH119" s="186">
        <f>IF(N119="sníž. přenesená",J119,0)</f>
        <v>0</v>
      </c>
      <c r="BI119" s="186">
        <f>IF(N119="nulová",J119,0)</f>
        <v>0</v>
      </c>
      <c r="BJ119" s="18" t="s">
        <v>34</v>
      </c>
      <c r="BK119" s="186">
        <f>ROUND(I119*H119,2)</f>
        <v>0</v>
      </c>
      <c r="BL119" s="18" t="s">
        <v>149</v>
      </c>
      <c r="BM119" s="185" t="s">
        <v>449</v>
      </c>
    </row>
    <row r="120" spans="1:47" s="2" customFormat="1" ht="97.5">
      <c r="A120" s="35"/>
      <c r="B120" s="36"/>
      <c r="C120" s="37"/>
      <c r="D120" s="187" t="s">
        <v>151</v>
      </c>
      <c r="E120" s="37"/>
      <c r="F120" s="188" t="s">
        <v>244</v>
      </c>
      <c r="G120" s="37"/>
      <c r="H120" s="37"/>
      <c r="I120" s="189"/>
      <c r="J120" s="37"/>
      <c r="K120" s="37"/>
      <c r="L120" s="40"/>
      <c r="M120" s="190"/>
      <c r="N120" s="191"/>
      <c r="O120" s="65"/>
      <c r="P120" s="65"/>
      <c r="Q120" s="65"/>
      <c r="R120" s="65"/>
      <c r="S120" s="65"/>
      <c r="T120" s="66"/>
      <c r="U120" s="35"/>
      <c r="V120" s="35"/>
      <c r="W120" s="35"/>
      <c r="X120" s="35"/>
      <c r="Y120" s="35"/>
      <c r="Z120" s="35"/>
      <c r="AA120" s="35"/>
      <c r="AB120" s="35"/>
      <c r="AC120" s="35"/>
      <c r="AD120" s="35"/>
      <c r="AE120" s="35"/>
      <c r="AT120" s="18" t="s">
        <v>151</v>
      </c>
      <c r="AU120" s="18" t="s">
        <v>82</v>
      </c>
    </row>
    <row r="121" spans="2:51" s="14" customFormat="1" ht="11.25">
      <c r="B121" s="202"/>
      <c r="C121" s="203"/>
      <c r="D121" s="187" t="s">
        <v>158</v>
      </c>
      <c r="E121" s="204" t="s">
        <v>19</v>
      </c>
      <c r="F121" s="205" t="s">
        <v>450</v>
      </c>
      <c r="G121" s="203"/>
      <c r="H121" s="206">
        <v>4.8</v>
      </c>
      <c r="I121" s="207"/>
      <c r="J121" s="203"/>
      <c r="K121" s="203"/>
      <c r="L121" s="208"/>
      <c r="M121" s="209"/>
      <c r="N121" s="210"/>
      <c r="O121" s="210"/>
      <c r="P121" s="210"/>
      <c r="Q121" s="210"/>
      <c r="R121" s="210"/>
      <c r="S121" s="210"/>
      <c r="T121" s="211"/>
      <c r="AT121" s="212" t="s">
        <v>158</v>
      </c>
      <c r="AU121" s="212" t="s">
        <v>82</v>
      </c>
      <c r="AV121" s="14" t="s">
        <v>82</v>
      </c>
      <c r="AW121" s="14" t="s">
        <v>33</v>
      </c>
      <c r="AX121" s="14" t="s">
        <v>73</v>
      </c>
      <c r="AY121" s="212" t="s">
        <v>142</v>
      </c>
    </row>
    <row r="122" spans="2:51" s="15" customFormat="1" ht="11.25">
      <c r="B122" s="213"/>
      <c r="C122" s="214"/>
      <c r="D122" s="187" t="s">
        <v>158</v>
      </c>
      <c r="E122" s="215" t="s">
        <v>19</v>
      </c>
      <c r="F122" s="216" t="s">
        <v>161</v>
      </c>
      <c r="G122" s="214"/>
      <c r="H122" s="217">
        <v>4.8</v>
      </c>
      <c r="I122" s="218"/>
      <c r="J122" s="214"/>
      <c r="K122" s="214"/>
      <c r="L122" s="219"/>
      <c r="M122" s="220"/>
      <c r="N122" s="221"/>
      <c r="O122" s="221"/>
      <c r="P122" s="221"/>
      <c r="Q122" s="221"/>
      <c r="R122" s="221"/>
      <c r="S122" s="221"/>
      <c r="T122" s="222"/>
      <c r="AT122" s="223" t="s">
        <v>158</v>
      </c>
      <c r="AU122" s="223" t="s">
        <v>82</v>
      </c>
      <c r="AV122" s="15" t="s">
        <v>149</v>
      </c>
      <c r="AW122" s="15" t="s">
        <v>33</v>
      </c>
      <c r="AX122" s="15" t="s">
        <v>34</v>
      </c>
      <c r="AY122" s="223" t="s">
        <v>142</v>
      </c>
    </row>
    <row r="123" spans="1:65" s="2" customFormat="1" ht="24.2" customHeight="1">
      <c r="A123" s="35"/>
      <c r="B123" s="36"/>
      <c r="C123" s="224" t="s">
        <v>211</v>
      </c>
      <c r="D123" s="224" t="s">
        <v>223</v>
      </c>
      <c r="E123" s="225" t="s">
        <v>247</v>
      </c>
      <c r="F123" s="226" t="s">
        <v>248</v>
      </c>
      <c r="G123" s="227" t="s">
        <v>147</v>
      </c>
      <c r="H123" s="228">
        <v>5.52</v>
      </c>
      <c r="I123" s="229"/>
      <c r="J123" s="230">
        <f>ROUND(I123*H123,2)</f>
        <v>0</v>
      </c>
      <c r="K123" s="226" t="s">
        <v>148</v>
      </c>
      <c r="L123" s="231"/>
      <c r="M123" s="232" t="s">
        <v>19</v>
      </c>
      <c r="N123" s="233" t="s">
        <v>44</v>
      </c>
      <c r="O123" s="65"/>
      <c r="P123" s="183">
        <f>O123*H123</f>
        <v>0</v>
      </c>
      <c r="Q123" s="183">
        <v>0.0003</v>
      </c>
      <c r="R123" s="183">
        <f>Q123*H123</f>
        <v>0.0016559999999999997</v>
      </c>
      <c r="S123" s="183">
        <v>0</v>
      </c>
      <c r="T123" s="184">
        <f>S123*H123</f>
        <v>0</v>
      </c>
      <c r="U123" s="35"/>
      <c r="V123" s="35"/>
      <c r="W123" s="35"/>
      <c r="X123" s="35"/>
      <c r="Y123" s="35"/>
      <c r="Z123" s="35"/>
      <c r="AA123" s="35"/>
      <c r="AB123" s="35"/>
      <c r="AC123" s="35"/>
      <c r="AD123" s="35"/>
      <c r="AE123" s="35"/>
      <c r="AR123" s="185" t="s">
        <v>192</v>
      </c>
      <c r="AT123" s="185" t="s">
        <v>223</v>
      </c>
      <c r="AU123" s="185" t="s">
        <v>82</v>
      </c>
      <c r="AY123" s="18" t="s">
        <v>142</v>
      </c>
      <c r="BE123" s="186">
        <f>IF(N123="základní",J123,0)</f>
        <v>0</v>
      </c>
      <c r="BF123" s="186">
        <f>IF(N123="snížená",J123,0)</f>
        <v>0</v>
      </c>
      <c r="BG123" s="186">
        <f>IF(N123="zákl. přenesená",J123,0)</f>
        <v>0</v>
      </c>
      <c r="BH123" s="186">
        <f>IF(N123="sníž. přenesená",J123,0)</f>
        <v>0</v>
      </c>
      <c r="BI123" s="186">
        <f>IF(N123="nulová",J123,0)</f>
        <v>0</v>
      </c>
      <c r="BJ123" s="18" t="s">
        <v>34</v>
      </c>
      <c r="BK123" s="186">
        <f>ROUND(I123*H123,2)</f>
        <v>0</v>
      </c>
      <c r="BL123" s="18" t="s">
        <v>149</v>
      </c>
      <c r="BM123" s="185" t="s">
        <v>451</v>
      </c>
    </row>
    <row r="124" spans="2:51" s="14" customFormat="1" ht="11.25">
      <c r="B124" s="202"/>
      <c r="C124" s="203"/>
      <c r="D124" s="187" t="s">
        <v>158</v>
      </c>
      <c r="E124" s="203"/>
      <c r="F124" s="205" t="s">
        <v>452</v>
      </c>
      <c r="G124" s="203"/>
      <c r="H124" s="206">
        <v>5.52</v>
      </c>
      <c r="I124" s="207"/>
      <c r="J124" s="203"/>
      <c r="K124" s="203"/>
      <c r="L124" s="208"/>
      <c r="M124" s="209"/>
      <c r="N124" s="210"/>
      <c r="O124" s="210"/>
      <c r="P124" s="210"/>
      <c r="Q124" s="210"/>
      <c r="R124" s="210"/>
      <c r="S124" s="210"/>
      <c r="T124" s="211"/>
      <c r="AT124" s="212" t="s">
        <v>158</v>
      </c>
      <c r="AU124" s="212" t="s">
        <v>82</v>
      </c>
      <c r="AV124" s="14" t="s">
        <v>82</v>
      </c>
      <c r="AW124" s="14" t="s">
        <v>4</v>
      </c>
      <c r="AX124" s="14" t="s">
        <v>34</v>
      </c>
      <c r="AY124" s="212" t="s">
        <v>142</v>
      </c>
    </row>
    <row r="125" spans="2:63" s="12" customFormat="1" ht="22.9" customHeight="1">
      <c r="B125" s="158"/>
      <c r="C125" s="159"/>
      <c r="D125" s="160" t="s">
        <v>72</v>
      </c>
      <c r="E125" s="172" t="s">
        <v>175</v>
      </c>
      <c r="F125" s="172" t="s">
        <v>251</v>
      </c>
      <c r="G125" s="159"/>
      <c r="H125" s="159"/>
      <c r="I125" s="162"/>
      <c r="J125" s="173">
        <f>BK125</f>
        <v>0</v>
      </c>
      <c r="K125" s="159"/>
      <c r="L125" s="164"/>
      <c r="M125" s="165"/>
      <c r="N125" s="166"/>
      <c r="O125" s="166"/>
      <c r="P125" s="167">
        <f>SUM(P126:P139)</f>
        <v>0</v>
      </c>
      <c r="Q125" s="166"/>
      <c r="R125" s="167">
        <f>SUM(R126:R139)</f>
        <v>0</v>
      </c>
      <c r="S125" s="166"/>
      <c r="T125" s="168">
        <f>SUM(T126:T139)</f>
        <v>0</v>
      </c>
      <c r="AR125" s="169" t="s">
        <v>34</v>
      </c>
      <c r="AT125" s="170" t="s">
        <v>72</v>
      </c>
      <c r="AU125" s="170" t="s">
        <v>34</v>
      </c>
      <c r="AY125" s="169" t="s">
        <v>142</v>
      </c>
      <c r="BK125" s="171">
        <f>SUM(BK126:BK139)</f>
        <v>0</v>
      </c>
    </row>
    <row r="126" spans="1:65" s="2" customFormat="1" ht="24.2" customHeight="1">
      <c r="A126" s="35"/>
      <c r="B126" s="36"/>
      <c r="C126" s="174" t="s">
        <v>216</v>
      </c>
      <c r="D126" s="174" t="s">
        <v>144</v>
      </c>
      <c r="E126" s="175" t="s">
        <v>253</v>
      </c>
      <c r="F126" s="176" t="s">
        <v>254</v>
      </c>
      <c r="G126" s="177" t="s">
        <v>147</v>
      </c>
      <c r="H126" s="178">
        <v>4</v>
      </c>
      <c r="I126" s="179"/>
      <c r="J126" s="180">
        <f>ROUND(I126*H126,2)</f>
        <v>0</v>
      </c>
      <c r="K126" s="176" t="s">
        <v>148</v>
      </c>
      <c r="L126" s="40"/>
      <c r="M126" s="181" t="s">
        <v>19</v>
      </c>
      <c r="N126" s="182" t="s">
        <v>44</v>
      </c>
      <c r="O126" s="65"/>
      <c r="P126" s="183">
        <f>O126*H126</f>
        <v>0</v>
      </c>
      <c r="Q126" s="183">
        <v>0</v>
      </c>
      <c r="R126" s="183">
        <f>Q126*H126</f>
        <v>0</v>
      </c>
      <c r="S126" s="183">
        <v>0</v>
      </c>
      <c r="T126" s="184">
        <f>S126*H126</f>
        <v>0</v>
      </c>
      <c r="U126" s="35"/>
      <c r="V126" s="35"/>
      <c r="W126" s="35"/>
      <c r="X126" s="35"/>
      <c r="Y126" s="35"/>
      <c r="Z126" s="35"/>
      <c r="AA126" s="35"/>
      <c r="AB126" s="35"/>
      <c r="AC126" s="35"/>
      <c r="AD126" s="35"/>
      <c r="AE126" s="35"/>
      <c r="AR126" s="185" t="s">
        <v>149</v>
      </c>
      <c r="AT126" s="185" t="s">
        <v>144</v>
      </c>
      <c r="AU126" s="185" t="s">
        <v>82</v>
      </c>
      <c r="AY126" s="18" t="s">
        <v>142</v>
      </c>
      <c r="BE126" s="186">
        <f>IF(N126="základní",J126,0)</f>
        <v>0</v>
      </c>
      <c r="BF126" s="186">
        <f>IF(N126="snížená",J126,0)</f>
        <v>0</v>
      </c>
      <c r="BG126" s="186">
        <f>IF(N126="zákl. přenesená",J126,0)</f>
        <v>0</v>
      </c>
      <c r="BH126" s="186">
        <f>IF(N126="sníž. přenesená",J126,0)</f>
        <v>0</v>
      </c>
      <c r="BI126" s="186">
        <f>IF(N126="nulová",J126,0)</f>
        <v>0</v>
      </c>
      <c r="BJ126" s="18" t="s">
        <v>34</v>
      </c>
      <c r="BK126" s="186">
        <f>ROUND(I126*H126,2)</f>
        <v>0</v>
      </c>
      <c r="BL126" s="18" t="s">
        <v>149</v>
      </c>
      <c r="BM126" s="185" t="s">
        <v>453</v>
      </c>
    </row>
    <row r="127" spans="2:51" s="13" customFormat="1" ht="11.25">
      <c r="B127" s="192"/>
      <c r="C127" s="193"/>
      <c r="D127" s="187" t="s">
        <v>158</v>
      </c>
      <c r="E127" s="194" t="s">
        <v>19</v>
      </c>
      <c r="F127" s="195" t="s">
        <v>256</v>
      </c>
      <c r="G127" s="193"/>
      <c r="H127" s="194" t="s">
        <v>19</v>
      </c>
      <c r="I127" s="196"/>
      <c r="J127" s="193"/>
      <c r="K127" s="193"/>
      <c r="L127" s="197"/>
      <c r="M127" s="198"/>
      <c r="N127" s="199"/>
      <c r="O127" s="199"/>
      <c r="P127" s="199"/>
      <c r="Q127" s="199"/>
      <c r="R127" s="199"/>
      <c r="S127" s="199"/>
      <c r="T127" s="200"/>
      <c r="AT127" s="201" t="s">
        <v>158</v>
      </c>
      <c r="AU127" s="201" t="s">
        <v>82</v>
      </c>
      <c r="AV127" s="13" t="s">
        <v>34</v>
      </c>
      <c r="AW127" s="13" t="s">
        <v>33</v>
      </c>
      <c r="AX127" s="13" t="s">
        <v>73</v>
      </c>
      <c r="AY127" s="201" t="s">
        <v>142</v>
      </c>
    </row>
    <row r="128" spans="2:51" s="14" customFormat="1" ht="11.25">
      <c r="B128" s="202"/>
      <c r="C128" s="203"/>
      <c r="D128" s="187" t="s">
        <v>158</v>
      </c>
      <c r="E128" s="204" t="s">
        <v>19</v>
      </c>
      <c r="F128" s="205" t="s">
        <v>454</v>
      </c>
      <c r="G128" s="203"/>
      <c r="H128" s="206">
        <v>4</v>
      </c>
      <c r="I128" s="207"/>
      <c r="J128" s="203"/>
      <c r="K128" s="203"/>
      <c r="L128" s="208"/>
      <c r="M128" s="209"/>
      <c r="N128" s="210"/>
      <c r="O128" s="210"/>
      <c r="P128" s="210"/>
      <c r="Q128" s="210"/>
      <c r="R128" s="210"/>
      <c r="S128" s="210"/>
      <c r="T128" s="211"/>
      <c r="AT128" s="212" t="s">
        <v>158</v>
      </c>
      <c r="AU128" s="212" t="s">
        <v>82</v>
      </c>
      <c r="AV128" s="14" t="s">
        <v>82</v>
      </c>
      <c r="AW128" s="14" t="s">
        <v>33</v>
      </c>
      <c r="AX128" s="14" t="s">
        <v>73</v>
      </c>
      <c r="AY128" s="212" t="s">
        <v>142</v>
      </c>
    </row>
    <row r="129" spans="2:51" s="15" customFormat="1" ht="11.25">
      <c r="B129" s="213"/>
      <c r="C129" s="214"/>
      <c r="D129" s="187" t="s">
        <v>158</v>
      </c>
      <c r="E129" s="215" t="s">
        <v>19</v>
      </c>
      <c r="F129" s="216" t="s">
        <v>161</v>
      </c>
      <c r="G129" s="214"/>
      <c r="H129" s="217">
        <v>4</v>
      </c>
      <c r="I129" s="218"/>
      <c r="J129" s="214"/>
      <c r="K129" s="214"/>
      <c r="L129" s="219"/>
      <c r="M129" s="220"/>
      <c r="N129" s="221"/>
      <c r="O129" s="221"/>
      <c r="P129" s="221"/>
      <c r="Q129" s="221"/>
      <c r="R129" s="221"/>
      <c r="S129" s="221"/>
      <c r="T129" s="222"/>
      <c r="AT129" s="223" t="s">
        <v>158</v>
      </c>
      <c r="AU129" s="223" t="s">
        <v>82</v>
      </c>
      <c r="AV129" s="15" t="s">
        <v>149</v>
      </c>
      <c r="AW129" s="15" t="s">
        <v>33</v>
      </c>
      <c r="AX129" s="15" t="s">
        <v>34</v>
      </c>
      <c r="AY129" s="223" t="s">
        <v>142</v>
      </c>
    </row>
    <row r="130" spans="1:65" s="2" customFormat="1" ht="24.2" customHeight="1">
      <c r="A130" s="35"/>
      <c r="B130" s="36"/>
      <c r="C130" s="174" t="s">
        <v>222</v>
      </c>
      <c r="D130" s="174" t="s">
        <v>144</v>
      </c>
      <c r="E130" s="175" t="s">
        <v>259</v>
      </c>
      <c r="F130" s="176" t="s">
        <v>260</v>
      </c>
      <c r="G130" s="177" t="s">
        <v>147</v>
      </c>
      <c r="H130" s="178">
        <v>4</v>
      </c>
      <c r="I130" s="179"/>
      <c r="J130" s="180">
        <f>ROUND(I130*H130,2)</f>
        <v>0</v>
      </c>
      <c r="K130" s="176" t="s">
        <v>148</v>
      </c>
      <c r="L130" s="40"/>
      <c r="M130" s="181" t="s">
        <v>19</v>
      </c>
      <c r="N130" s="182" t="s">
        <v>44</v>
      </c>
      <c r="O130" s="65"/>
      <c r="P130" s="183">
        <f>O130*H130</f>
        <v>0</v>
      </c>
      <c r="Q130" s="183">
        <v>0</v>
      </c>
      <c r="R130" s="183">
        <f>Q130*H130</f>
        <v>0</v>
      </c>
      <c r="S130" s="183">
        <v>0</v>
      </c>
      <c r="T130" s="184">
        <f>S130*H130</f>
        <v>0</v>
      </c>
      <c r="U130" s="35"/>
      <c r="V130" s="35"/>
      <c r="W130" s="35"/>
      <c r="X130" s="35"/>
      <c r="Y130" s="35"/>
      <c r="Z130" s="35"/>
      <c r="AA130" s="35"/>
      <c r="AB130" s="35"/>
      <c r="AC130" s="35"/>
      <c r="AD130" s="35"/>
      <c r="AE130" s="35"/>
      <c r="AR130" s="185" t="s">
        <v>149</v>
      </c>
      <c r="AT130" s="185" t="s">
        <v>144</v>
      </c>
      <c r="AU130" s="185" t="s">
        <v>82</v>
      </c>
      <c r="AY130" s="18" t="s">
        <v>142</v>
      </c>
      <c r="BE130" s="186">
        <f>IF(N130="základní",J130,0)</f>
        <v>0</v>
      </c>
      <c r="BF130" s="186">
        <f>IF(N130="snížená",J130,0)</f>
        <v>0</v>
      </c>
      <c r="BG130" s="186">
        <f>IF(N130="zákl. přenesená",J130,0)</f>
        <v>0</v>
      </c>
      <c r="BH130" s="186">
        <f>IF(N130="sníž. přenesená",J130,0)</f>
        <v>0</v>
      </c>
      <c r="BI130" s="186">
        <f>IF(N130="nulová",J130,0)</f>
        <v>0</v>
      </c>
      <c r="BJ130" s="18" t="s">
        <v>34</v>
      </c>
      <c r="BK130" s="186">
        <f>ROUND(I130*H130,2)</f>
        <v>0</v>
      </c>
      <c r="BL130" s="18" t="s">
        <v>149</v>
      </c>
      <c r="BM130" s="185" t="s">
        <v>455</v>
      </c>
    </row>
    <row r="131" spans="2:51" s="13" customFormat="1" ht="11.25">
      <c r="B131" s="192"/>
      <c r="C131" s="193"/>
      <c r="D131" s="187" t="s">
        <v>158</v>
      </c>
      <c r="E131" s="194" t="s">
        <v>19</v>
      </c>
      <c r="F131" s="195" t="s">
        <v>262</v>
      </c>
      <c r="G131" s="193"/>
      <c r="H131" s="194" t="s">
        <v>19</v>
      </c>
      <c r="I131" s="196"/>
      <c r="J131" s="193"/>
      <c r="K131" s="193"/>
      <c r="L131" s="197"/>
      <c r="M131" s="198"/>
      <c r="N131" s="199"/>
      <c r="O131" s="199"/>
      <c r="P131" s="199"/>
      <c r="Q131" s="199"/>
      <c r="R131" s="199"/>
      <c r="S131" s="199"/>
      <c r="T131" s="200"/>
      <c r="AT131" s="201" t="s">
        <v>158</v>
      </c>
      <c r="AU131" s="201" t="s">
        <v>82</v>
      </c>
      <c r="AV131" s="13" t="s">
        <v>34</v>
      </c>
      <c r="AW131" s="13" t="s">
        <v>33</v>
      </c>
      <c r="AX131" s="13" t="s">
        <v>73</v>
      </c>
      <c r="AY131" s="201" t="s">
        <v>142</v>
      </c>
    </row>
    <row r="132" spans="2:51" s="14" customFormat="1" ht="11.25">
      <c r="B132" s="202"/>
      <c r="C132" s="203"/>
      <c r="D132" s="187" t="s">
        <v>158</v>
      </c>
      <c r="E132" s="204" t="s">
        <v>19</v>
      </c>
      <c r="F132" s="205" t="s">
        <v>454</v>
      </c>
      <c r="G132" s="203"/>
      <c r="H132" s="206">
        <v>4</v>
      </c>
      <c r="I132" s="207"/>
      <c r="J132" s="203"/>
      <c r="K132" s="203"/>
      <c r="L132" s="208"/>
      <c r="M132" s="209"/>
      <c r="N132" s="210"/>
      <c r="O132" s="210"/>
      <c r="P132" s="210"/>
      <c r="Q132" s="210"/>
      <c r="R132" s="210"/>
      <c r="S132" s="210"/>
      <c r="T132" s="211"/>
      <c r="AT132" s="212" t="s">
        <v>158</v>
      </c>
      <c r="AU132" s="212" t="s">
        <v>82</v>
      </c>
      <c r="AV132" s="14" t="s">
        <v>82</v>
      </c>
      <c r="AW132" s="14" t="s">
        <v>33</v>
      </c>
      <c r="AX132" s="14" t="s">
        <v>73</v>
      </c>
      <c r="AY132" s="212" t="s">
        <v>142</v>
      </c>
    </row>
    <row r="133" spans="2:51" s="15" customFormat="1" ht="11.25">
      <c r="B133" s="213"/>
      <c r="C133" s="214"/>
      <c r="D133" s="187" t="s">
        <v>158</v>
      </c>
      <c r="E133" s="215" t="s">
        <v>19</v>
      </c>
      <c r="F133" s="216" t="s">
        <v>161</v>
      </c>
      <c r="G133" s="214"/>
      <c r="H133" s="217">
        <v>4</v>
      </c>
      <c r="I133" s="218"/>
      <c r="J133" s="214"/>
      <c r="K133" s="214"/>
      <c r="L133" s="219"/>
      <c r="M133" s="220"/>
      <c r="N133" s="221"/>
      <c r="O133" s="221"/>
      <c r="P133" s="221"/>
      <c r="Q133" s="221"/>
      <c r="R133" s="221"/>
      <c r="S133" s="221"/>
      <c r="T133" s="222"/>
      <c r="AT133" s="223" t="s">
        <v>158</v>
      </c>
      <c r="AU133" s="223" t="s">
        <v>82</v>
      </c>
      <c r="AV133" s="15" t="s">
        <v>149</v>
      </c>
      <c r="AW133" s="15" t="s">
        <v>33</v>
      </c>
      <c r="AX133" s="15" t="s">
        <v>34</v>
      </c>
      <c r="AY133" s="223" t="s">
        <v>142</v>
      </c>
    </row>
    <row r="134" spans="1:65" s="2" customFormat="1" ht="49.15" customHeight="1">
      <c r="A134" s="35"/>
      <c r="B134" s="36"/>
      <c r="C134" s="174" t="s">
        <v>229</v>
      </c>
      <c r="D134" s="174" t="s">
        <v>144</v>
      </c>
      <c r="E134" s="175" t="s">
        <v>264</v>
      </c>
      <c r="F134" s="176" t="s">
        <v>265</v>
      </c>
      <c r="G134" s="177" t="s">
        <v>147</v>
      </c>
      <c r="H134" s="178">
        <v>4</v>
      </c>
      <c r="I134" s="179"/>
      <c r="J134" s="180">
        <f>ROUND(I134*H134,2)</f>
        <v>0</v>
      </c>
      <c r="K134" s="176" t="s">
        <v>148</v>
      </c>
      <c r="L134" s="40"/>
      <c r="M134" s="181" t="s">
        <v>19</v>
      </c>
      <c r="N134" s="182" t="s">
        <v>44</v>
      </c>
      <c r="O134" s="65"/>
      <c r="P134" s="183">
        <f>O134*H134</f>
        <v>0</v>
      </c>
      <c r="Q134" s="183">
        <v>0</v>
      </c>
      <c r="R134" s="183">
        <f>Q134*H134</f>
        <v>0</v>
      </c>
      <c r="S134" s="183">
        <v>0</v>
      </c>
      <c r="T134" s="184">
        <f>S134*H134</f>
        <v>0</v>
      </c>
      <c r="U134" s="35"/>
      <c r="V134" s="35"/>
      <c r="W134" s="35"/>
      <c r="X134" s="35"/>
      <c r="Y134" s="35"/>
      <c r="Z134" s="35"/>
      <c r="AA134" s="35"/>
      <c r="AB134" s="35"/>
      <c r="AC134" s="35"/>
      <c r="AD134" s="35"/>
      <c r="AE134" s="35"/>
      <c r="AR134" s="185" t="s">
        <v>149</v>
      </c>
      <c r="AT134" s="185" t="s">
        <v>144</v>
      </c>
      <c r="AU134" s="185" t="s">
        <v>82</v>
      </c>
      <c r="AY134" s="18" t="s">
        <v>142</v>
      </c>
      <c r="BE134" s="186">
        <f>IF(N134="základní",J134,0)</f>
        <v>0</v>
      </c>
      <c r="BF134" s="186">
        <f>IF(N134="snížená",J134,0)</f>
        <v>0</v>
      </c>
      <c r="BG134" s="186">
        <f>IF(N134="zákl. přenesená",J134,0)</f>
        <v>0</v>
      </c>
      <c r="BH134" s="186">
        <f>IF(N134="sníž. přenesená",J134,0)</f>
        <v>0</v>
      </c>
      <c r="BI134" s="186">
        <f>IF(N134="nulová",J134,0)</f>
        <v>0</v>
      </c>
      <c r="BJ134" s="18" t="s">
        <v>34</v>
      </c>
      <c r="BK134" s="186">
        <f>ROUND(I134*H134,2)</f>
        <v>0</v>
      </c>
      <c r="BL134" s="18" t="s">
        <v>149</v>
      </c>
      <c r="BM134" s="185" t="s">
        <v>456</v>
      </c>
    </row>
    <row r="135" spans="1:47" s="2" customFormat="1" ht="58.5">
      <c r="A135" s="35"/>
      <c r="B135" s="36"/>
      <c r="C135" s="37"/>
      <c r="D135" s="187" t="s">
        <v>151</v>
      </c>
      <c r="E135" s="37"/>
      <c r="F135" s="188" t="s">
        <v>267</v>
      </c>
      <c r="G135" s="37"/>
      <c r="H135" s="37"/>
      <c r="I135" s="189"/>
      <c r="J135" s="37"/>
      <c r="K135" s="37"/>
      <c r="L135" s="40"/>
      <c r="M135" s="190"/>
      <c r="N135" s="191"/>
      <c r="O135" s="65"/>
      <c r="P135" s="65"/>
      <c r="Q135" s="65"/>
      <c r="R135" s="65"/>
      <c r="S135" s="65"/>
      <c r="T135" s="66"/>
      <c r="U135" s="35"/>
      <c r="V135" s="35"/>
      <c r="W135" s="35"/>
      <c r="X135" s="35"/>
      <c r="Y135" s="35"/>
      <c r="Z135" s="35"/>
      <c r="AA135" s="35"/>
      <c r="AB135" s="35"/>
      <c r="AC135" s="35"/>
      <c r="AD135" s="35"/>
      <c r="AE135" s="35"/>
      <c r="AT135" s="18" t="s">
        <v>151</v>
      </c>
      <c r="AU135" s="18" t="s">
        <v>82</v>
      </c>
    </row>
    <row r="136" spans="1:65" s="2" customFormat="1" ht="24.2" customHeight="1">
      <c r="A136" s="35"/>
      <c r="B136" s="36"/>
      <c r="C136" s="174" t="s">
        <v>8</v>
      </c>
      <c r="D136" s="174" t="s">
        <v>144</v>
      </c>
      <c r="E136" s="175" t="s">
        <v>268</v>
      </c>
      <c r="F136" s="176" t="s">
        <v>269</v>
      </c>
      <c r="G136" s="177" t="s">
        <v>147</v>
      </c>
      <c r="H136" s="178">
        <v>4</v>
      </c>
      <c r="I136" s="179"/>
      <c r="J136" s="180">
        <f>ROUND(I136*H136,2)</f>
        <v>0</v>
      </c>
      <c r="K136" s="176" t="s">
        <v>148</v>
      </c>
      <c r="L136" s="40"/>
      <c r="M136" s="181" t="s">
        <v>19</v>
      </c>
      <c r="N136" s="182" t="s">
        <v>44</v>
      </c>
      <c r="O136" s="65"/>
      <c r="P136" s="183">
        <f>O136*H136</f>
        <v>0</v>
      </c>
      <c r="Q136" s="183">
        <v>0</v>
      </c>
      <c r="R136" s="183">
        <f>Q136*H136</f>
        <v>0</v>
      </c>
      <c r="S136" s="183">
        <v>0</v>
      </c>
      <c r="T136" s="184">
        <f>S136*H136</f>
        <v>0</v>
      </c>
      <c r="U136" s="35"/>
      <c r="V136" s="35"/>
      <c r="W136" s="35"/>
      <c r="X136" s="35"/>
      <c r="Y136" s="35"/>
      <c r="Z136" s="35"/>
      <c r="AA136" s="35"/>
      <c r="AB136" s="35"/>
      <c r="AC136" s="35"/>
      <c r="AD136" s="35"/>
      <c r="AE136" s="35"/>
      <c r="AR136" s="185" t="s">
        <v>149</v>
      </c>
      <c r="AT136" s="185" t="s">
        <v>144</v>
      </c>
      <c r="AU136" s="185" t="s">
        <v>82</v>
      </c>
      <c r="AY136" s="18" t="s">
        <v>142</v>
      </c>
      <c r="BE136" s="186">
        <f>IF(N136="základní",J136,0)</f>
        <v>0</v>
      </c>
      <c r="BF136" s="186">
        <f>IF(N136="snížená",J136,0)</f>
        <v>0</v>
      </c>
      <c r="BG136" s="186">
        <f>IF(N136="zákl. přenesená",J136,0)</f>
        <v>0</v>
      </c>
      <c r="BH136" s="186">
        <f>IF(N136="sníž. přenesená",J136,0)</f>
        <v>0</v>
      </c>
      <c r="BI136" s="186">
        <f>IF(N136="nulová",J136,0)</f>
        <v>0</v>
      </c>
      <c r="BJ136" s="18" t="s">
        <v>34</v>
      </c>
      <c r="BK136" s="186">
        <f>ROUND(I136*H136,2)</f>
        <v>0</v>
      </c>
      <c r="BL136" s="18" t="s">
        <v>149</v>
      </c>
      <c r="BM136" s="185" t="s">
        <v>457</v>
      </c>
    </row>
    <row r="137" spans="1:65" s="2" customFormat="1" ht="24.2" customHeight="1">
      <c r="A137" s="35"/>
      <c r="B137" s="36"/>
      <c r="C137" s="174" t="s">
        <v>240</v>
      </c>
      <c r="D137" s="174" t="s">
        <v>144</v>
      </c>
      <c r="E137" s="175" t="s">
        <v>272</v>
      </c>
      <c r="F137" s="176" t="s">
        <v>273</v>
      </c>
      <c r="G137" s="177" t="s">
        <v>147</v>
      </c>
      <c r="H137" s="178">
        <v>14.005</v>
      </c>
      <c r="I137" s="179"/>
      <c r="J137" s="180">
        <f>ROUND(I137*H137,2)</f>
        <v>0</v>
      </c>
      <c r="K137" s="176" t="s">
        <v>148</v>
      </c>
      <c r="L137" s="40"/>
      <c r="M137" s="181" t="s">
        <v>19</v>
      </c>
      <c r="N137" s="182" t="s">
        <v>44</v>
      </c>
      <c r="O137" s="65"/>
      <c r="P137" s="183">
        <f>O137*H137</f>
        <v>0</v>
      </c>
      <c r="Q137" s="183">
        <v>0</v>
      </c>
      <c r="R137" s="183">
        <f>Q137*H137</f>
        <v>0</v>
      </c>
      <c r="S137" s="183">
        <v>0</v>
      </c>
      <c r="T137" s="184">
        <f>S137*H137</f>
        <v>0</v>
      </c>
      <c r="U137" s="35"/>
      <c r="V137" s="35"/>
      <c r="W137" s="35"/>
      <c r="X137" s="35"/>
      <c r="Y137" s="35"/>
      <c r="Z137" s="35"/>
      <c r="AA137" s="35"/>
      <c r="AB137" s="35"/>
      <c r="AC137" s="35"/>
      <c r="AD137" s="35"/>
      <c r="AE137" s="35"/>
      <c r="AR137" s="185" t="s">
        <v>149</v>
      </c>
      <c r="AT137" s="185" t="s">
        <v>144</v>
      </c>
      <c r="AU137" s="185" t="s">
        <v>82</v>
      </c>
      <c r="AY137" s="18" t="s">
        <v>142</v>
      </c>
      <c r="BE137" s="186">
        <f>IF(N137="základní",J137,0)</f>
        <v>0</v>
      </c>
      <c r="BF137" s="186">
        <f>IF(N137="snížená",J137,0)</f>
        <v>0</v>
      </c>
      <c r="BG137" s="186">
        <f>IF(N137="zákl. přenesená",J137,0)</f>
        <v>0</v>
      </c>
      <c r="BH137" s="186">
        <f>IF(N137="sníž. přenesená",J137,0)</f>
        <v>0</v>
      </c>
      <c r="BI137" s="186">
        <f>IF(N137="nulová",J137,0)</f>
        <v>0</v>
      </c>
      <c r="BJ137" s="18" t="s">
        <v>34</v>
      </c>
      <c r="BK137" s="186">
        <f>ROUND(I137*H137,2)</f>
        <v>0</v>
      </c>
      <c r="BL137" s="18" t="s">
        <v>149</v>
      </c>
      <c r="BM137" s="185" t="s">
        <v>458</v>
      </c>
    </row>
    <row r="138" spans="1:65" s="2" customFormat="1" ht="37.9" customHeight="1">
      <c r="A138" s="35"/>
      <c r="B138" s="36"/>
      <c r="C138" s="174" t="s">
        <v>246</v>
      </c>
      <c r="D138" s="174" t="s">
        <v>144</v>
      </c>
      <c r="E138" s="175" t="s">
        <v>276</v>
      </c>
      <c r="F138" s="176" t="s">
        <v>277</v>
      </c>
      <c r="G138" s="177" t="s">
        <v>147</v>
      </c>
      <c r="H138" s="178">
        <v>4</v>
      </c>
      <c r="I138" s="179"/>
      <c r="J138" s="180">
        <f>ROUND(I138*H138,2)</f>
        <v>0</v>
      </c>
      <c r="K138" s="176" t="s">
        <v>148</v>
      </c>
      <c r="L138" s="40"/>
      <c r="M138" s="181" t="s">
        <v>19</v>
      </c>
      <c r="N138" s="182" t="s">
        <v>44</v>
      </c>
      <c r="O138" s="65"/>
      <c r="P138" s="183">
        <f>O138*H138</f>
        <v>0</v>
      </c>
      <c r="Q138" s="183">
        <v>0</v>
      </c>
      <c r="R138" s="183">
        <f>Q138*H138</f>
        <v>0</v>
      </c>
      <c r="S138" s="183">
        <v>0</v>
      </c>
      <c r="T138" s="184">
        <f>S138*H138</f>
        <v>0</v>
      </c>
      <c r="U138" s="35"/>
      <c r="V138" s="35"/>
      <c r="W138" s="35"/>
      <c r="X138" s="35"/>
      <c r="Y138" s="35"/>
      <c r="Z138" s="35"/>
      <c r="AA138" s="35"/>
      <c r="AB138" s="35"/>
      <c r="AC138" s="35"/>
      <c r="AD138" s="35"/>
      <c r="AE138" s="35"/>
      <c r="AR138" s="185" t="s">
        <v>149</v>
      </c>
      <c r="AT138" s="185" t="s">
        <v>144</v>
      </c>
      <c r="AU138" s="185" t="s">
        <v>82</v>
      </c>
      <c r="AY138" s="18" t="s">
        <v>142</v>
      </c>
      <c r="BE138" s="186">
        <f>IF(N138="základní",J138,0)</f>
        <v>0</v>
      </c>
      <c r="BF138" s="186">
        <f>IF(N138="snížená",J138,0)</f>
        <v>0</v>
      </c>
      <c r="BG138" s="186">
        <f>IF(N138="zákl. přenesená",J138,0)</f>
        <v>0</v>
      </c>
      <c r="BH138" s="186">
        <f>IF(N138="sníž. přenesená",J138,0)</f>
        <v>0</v>
      </c>
      <c r="BI138" s="186">
        <f>IF(N138="nulová",J138,0)</f>
        <v>0</v>
      </c>
      <c r="BJ138" s="18" t="s">
        <v>34</v>
      </c>
      <c r="BK138" s="186">
        <f>ROUND(I138*H138,2)</f>
        <v>0</v>
      </c>
      <c r="BL138" s="18" t="s">
        <v>149</v>
      </c>
      <c r="BM138" s="185" t="s">
        <v>459</v>
      </c>
    </row>
    <row r="139" spans="1:47" s="2" customFormat="1" ht="58.5">
      <c r="A139" s="35"/>
      <c r="B139" s="36"/>
      <c r="C139" s="37"/>
      <c r="D139" s="187" t="s">
        <v>151</v>
      </c>
      <c r="E139" s="37"/>
      <c r="F139" s="188" t="s">
        <v>279</v>
      </c>
      <c r="G139" s="37"/>
      <c r="H139" s="37"/>
      <c r="I139" s="189"/>
      <c r="J139" s="37"/>
      <c r="K139" s="37"/>
      <c r="L139" s="40"/>
      <c r="M139" s="190"/>
      <c r="N139" s="191"/>
      <c r="O139" s="65"/>
      <c r="P139" s="65"/>
      <c r="Q139" s="65"/>
      <c r="R139" s="65"/>
      <c r="S139" s="65"/>
      <c r="T139" s="66"/>
      <c r="U139" s="35"/>
      <c r="V139" s="35"/>
      <c r="W139" s="35"/>
      <c r="X139" s="35"/>
      <c r="Y139" s="35"/>
      <c r="Z139" s="35"/>
      <c r="AA139" s="35"/>
      <c r="AB139" s="35"/>
      <c r="AC139" s="35"/>
      <c r="AD139" s="35"/>
      <c r="AE139" s="35"/>
      <c r="AT139" s="18" t="s">
        <v>151</v>
      </c>
      <c r="AU139" s="18" t="s">
        <v>82</v>
      </c>
    </row>
    <row r="140" spans="2:63" s="12" customFormat="1" ht="22.9" customHeight="1">
      <c r="B140" s="158"/>
      <c r="C140" s="159"/>
      <c r="D140" s="160" t="s">
        <v>72</v>
      </c>
      <c r="E140" s="172" t="s">
        <v>352</v>
      </c>
      <c r="F140" s="172" t="s">
        <v>353</v>
      </c>
      <c r="G140" s="159"/>
      <c r="H140" s="159"/>
      <c r="I140" s="162"/>
      <c r="J140" s="173">
        <f>BK140</f>
        <v>0</v>
      </c>
      <c r="K140" s="159"/>
      <c r="L140" s="164"/>
      <c r="M140" s="165"/>
      <c r="N140" s="166"/>
      <c r="O140" s="166"/>
      <c r="P140" s="167">
        <f>SUM(P141:P149)</f>
        <v>0</v>
      </c>
      <c r="Q140" s="166"/>
      <c r="R140" s="167">
        <f>SUM(R141:R149)</f>
        <v>0</v>
      </c>
      <c r="S140" s="166"/>
      <c r="T140" s="168">
        <f>SUM(T141:T149)</f>
        <v>0</v>
      </c>
      <c r="AR140" s="169" t="s">
        <v>34</v>
      </c>
      <c r="AT140" s="170" t="s">
        <v>72</v>
      </c>
      <c r="AU140" s="170" t="s">
        <v>34</v>
      </c>
      <c r="AY140" s="169" t="s">
        <v>142</v>
      </c>
      <c r="BK140" s="171">
        <f>SUM(BK141:BK149)</f>
        <v>0</v>
      </c>
    </row>
    <row r="141" spans="1:65" s="2" customFormat="1" ht="24.2" customHeight="1">
      <c r="A141" s="35"/>
      <c r="B141" s="36"/>
      <c r="C141" s="174" t="s">
        <v>252</v>
      </c>
      <c r="D141" s="174" t="s">
        <v>144</v>
      </c>
      <c r="E141" s="175" t="s">
        <v>355</v>
      </c>
      <c r="F141" s="176" t="s">
        <v>356</v>
      </c>
      <c r="G141" s="177" t="s">
        <v>188</v>
      </c>
      <c r="H141" s="178">
        <v>0.392</v>
      </c>
      <c r="I141" s="179"/>
      <c r="J141" s="180">
        <f>ROUND(I141*H141,2)</f>
        <v>0</v>
      </c>
      <c r="K141" s="176" t="s">
        <v>148</v>
      </c>
      <c r="L141" s="40"/>
      <c r="M141" s="181" t="s">
        <v>19</v>
      </c>
      <c r="N141" s="182" t="s">
        <v>44</v>
      </c>
      <c r="O141" s="65"/>
      <c r="P141" s="183">
        <f>O141*H141</f>
        <v>0</v>
      </c>
      <c r="Q141" s="183">
        <v>0</v>
      </c>
      <c r="R141" s="183">
        <f>Q141*H141</f>
        <v>0</v>
      </c>
      <c r="S141" s="183">
        <v>0</v>
      </c>
      <c r="T141" s="184">
        <f>S141*H141</f>
        <v>0</v>
      </c>
      <c r="U141" s="35"/>
      <c r="V141" s="35"/>
      <c r="W141" s="35"/>
      <c r="X141" s="35"/>
      <c r="Y141" s="35"/>
      <c r="Z141" s="35"/>
      <c r="AA141" s="35"/>
      <c r="AB141" s="35"/>
      <c r="AC141" s="35"/>
      <c r="AD141" s="35"/>
      <c r="AE141" s="35"/>
      <c r="AR141" s="185" t="s">
        <v>149</v>
      </c>
      <c r="AT141" s="185" t="s">
        <v>144</v>
      </c>
      <c r="AU141" s="185" t="s">
        <v>82</v>
      </c>
      <c r="AY141" s="18" t="s">
        <v>142</v>
      </c>
      <c r="BE141" s="186">
        <f>IF(N141="základní",J141,0)</f>
        <v>0</v>
      </c>
      <c r="BF141" s="186">
        <f>IF(N141="snížená",J141,0)</f>
        <v>0</v>
      </c>
      <c r="BG141" s="186">
        <f>IF(N141="zákl. přenesená",J141,0)</f>
        <v>0</v>
      </c>
      <c r="BH141" s="186">
        <f>IF(N141="sníž. přenesená",J141,0)</f>
        <v>0</v>
      </c>
      <c r="BI141" s="186">
        <f>IF(N141="nulová",J141,0)</f>
        <v>0</v>
      </c>
      <c r="BJ141" s="18" t="s">
        <v>34</v>
      </c>
      <c r="BK141" s="186">
        <f>ROUND(I141*H141,2)</f>
        <v>0</v>
      </c>
      <c r="BL141" s="18" t="s">
        <v>149</v>
      </c>
      <c r="BM141" s="185" t="s">
        <v>460</v>
      </c>
    </row>
    <row r="142" spans="1:47" s="2" customFormat="1" ht="39">
      <c r="A142" s="35"/>
      <c r="B142" s="36"/>
      <c r="C142" s="37"/>
      <c r="D142" s="187" t="s">
        <v>151</v>
      </c>
      <c r="E142" s="37"/>
      <c r="F142" s="188" t="s">
        <v>358</v>
      </c>
      <c r="G142" s="37"/>
      <c r="H142" s="37"/>
      <c r="I142" s="189"/>
      <c r="J142" s="37"/>
      <c r="K142" s="37"/>
      <c r="L142" s="40"/>
      <c r="M142" s="190"/>
      <c r="N142" s="191"/>
      <c r="O142" s="65"/>
      <c r="P142" s="65"/>
      <c r="Q142" s="65"/>
      <c r="R142" s="65"/>
      <c r="S142" s="65"/>
      <c r="T142" s="66"/>
      <c r="U142" s="35"/>
      <c r="V142" s="35"/>
      <c r="W142" s="35"/>
      <c r="X142" s="35"/>
      <c r="Y142" s="35"/>
      <c r="Z142" s="35"/>
      <c r="AA142" s="35"/>
      <c r="AB142" s="35"/>
      <c r="AC142" s="35"/>
      <c r="AD142" s="35"/>
      <c r="AE142" s="35"/>
      <c r="AT142" s="18" t="s">
        <v>151</v>
      </c>
      <c r="AU142" s="18" t="s">
        <v>82</v>
      </c>
    </row>
    <row r="143" spans="1:65" s="2" customFormat="1" ht="24.2" customHeight="1">
      <c r="A143" s="35"/>
      <c r="B143" s="36"/>
      <c r="C143" s="174" t="s">
        <v>258</v>
      </c>
      <c r="D143" s="174" t="s">
        <v>144</v>
      </c>
      <c r="E143" s="175" t="s">
        <v>360</v>
      </c>
      <c r="F143" s="176" t="s">
        <v>361</v>
      </c>
      <c r="G143" s="177" t="s">
        <v>188</v>
      </c>
      <c r="H143" s="178">
        <v>0.392</v>
      </c>
      <c r="I143" s="179"/>
      <c r="J143" s="180">
        <f>ROUND(I143*H143,2)</f>
        <v>0</v>
      </c>
      <c r="K143" s="176" t="s">
        <v>148</v>
      </c>
      <c r="L143" s="40"/>
      <c r="M143" s="181" t="s">
        <v>19</v>
      </c>
      <c r="N143" s="182" t="s">
        <v>44</v>
      </c>
      <c r="O143" s="65"/>
      <c r="P143" s="183">
        <f>O143*H143</f>
        <v>0</v>
      </c>
      <c r="Q143" s="183">
        <v>0</v>
      </c>
      <c r="R143" s="183">
        <f>Q143*H143</f>
        <v>0</v>
      </c>
      <c r="S143" s="183">
        <v>0</v>
      </c>
      <c r="T143" s="184">
        <f>S143*H143</f>
        <v>0</v>
      </c>
      <c r="U143" s="35"/>
      <c r="V143" s="35"/>
      <c r="W143" s="35"/>
      <c r="X143" s="35"/>
      <c r="Y143" s="35"/>
      <c r="Z143" s="35"/>
      <c r="AA143" s="35"/>
      <c r="AB143" s="35"/>
      <c r="AC143" s="35"/>
      <c r="AD143" s="35"/>
      <c r="AE143" s="35"/>
      <c r="AR143" s="185" t="s">
        <v>149</v>
      </c>
      <c r="AT143" s="185" t="s">
        <v>144</v>
      </c>
      <c r="AU143" s="185" t="s">
        <v>82</v>
      </c>
      <c r="AY143" s="18" t="s">
        <v>142</v>
      </c>
      <c r="BE143" s="186">
        <f>IF(N143="základní",J143,0)</f>
        <v>0</v>
      </c>
      <c r="BF143" s="186">
        <f>IF(N143="snížená",J143,0)</f>
        <v>0</v>
      </c>
      <c r="BG143" s="186">
        <f>IF(N143="zákl. přenesená",J143,0)</f>
        <v>0</v>
      </c>
      <c r="BH143" s="186">
        <f>IF(N143="sníž. přenesená",J143,0)</f>
        <v>0</v>
      </c>
      <c r="BI143" s="186">
        <f>IF(N143="nulová",J143,0)</f>
        <v>0</v>
      </c>
      <c r="BJ143" s="18" t="s">
        <v>34</v>
      </c>
      <c r="BK143" s="186">
        <f>ROUND(I143*H143,2)</f>
        <v>0</v>
      </c>
      <c r="BL143" s="18" t="s">
        <v>149</v>
      </c>
      <c r="BM143" s="185" t="s">
        <v>461</v>
      </c>
    </row>
    <row r="144" spans="1:47" s="2" customFormat="1" ht="87.75">
      <c r="A144" s="35"/>
      <c r="B144" s="36"/>
      <c r="C144" s="37"/>
      <c r="D144" s="187" t="s">
        <v>151</v>
      </c>
      <c r="E144" s="37"/>
      <c r="F144" s="188" t="s">
        <v>363</v>
      </c>
      <c r="G144" s="37"/>
      <c r="H144" s="37"/>
      <c r="I144" s="189"/>
      <c r="J144" s="37"/>
      <c r="K144" s="37"/>
      <c r="L144" s="40"/>
      <c r="M144" s="190"/>
      <c r="N144" s="191"/>
      <c r="O144" s="65"/>
      <c r="P144" s="65"/>
      <c r="Q144" s="65"/>
      <c r="R144" s="65"/>
      <c r="S144" s="65"/>
      <c r="T144" s="66"/>
      <c r="U144" s="35"/>
      <c r="V144" s="35"/>
      <c r="W144" s="35"/>
      <c r="X144" s="35"/>
      <c r="Y144" s="35"/>
      <c r="Z144" s="35"/>
      <c r="AA144" s="35"/>
      <c r="AB144" s="35"/>
      <c r="AC144" s="35"/>
      <c r="AD144" s="35"/>
      <c r="AE144" s="35"/>
      <c r="AT144" s="18" t="s">
        <v>151</v>
      </c>
      <c r="AU144" s="18" t="s">
        <v>82</v>
      </c>
    </row>
    <row r="145" spans="1:65" s="2" customFormat="1" ht="37.9" customHeight="1">
      <c r="A145" s="35"/>
      <c r="B145" s="36"/>
      <c r="C145" s="174" t="s">
        <v>263</v>
      </c>
      <c r="D145" s="174" t="s">
        <v>144</v>
      </c>
      <c r="E145" s="175" t="s">
        <v>365</v>
      </c>
      <c r="F145" s="176" t="s">
        <v>366</v>
      </c>
      <c r="G145" s="177" t="s">
        <v>188</v>
      </c>
      <c r="H145" s="178">
        <v>5.88</v>
      </c>
      <c r="I145" s="179"/>
      <c r="J145" s="180">
        <f>ROUND(I145*H145,2)</f>
        <v>0</v>
      </c>
      <c r="K145" s="176" t="s">
        <v>148</v>
      </c>
      <c r="L145" s="40"/>
      <c r="M145" s="181" t="s">
        <v>19</v>
      </c>
      <c r="N145" s="182" t="s">
        <v>44</v>
      </c>
      <c r="O145" s="65"/>
      <c r="P145" s="183">
        <f>O145*H145</f>
        <v>0</v>
      </c>
      <c r="Q145" s="183">
        <v>0</v>
      </c>
      <c r="R145" s="183">
        <f>Q145*H145</f>
        <v>0</v>
      </c>
      <c r="S145" s="183">
        <v>0</v>
      </c>
      <c r="T145" s="184">
        <f>S145*H145</f>
        <v>0</v>
      </c>
      <c r="U145" s="35"/>
      <c r="V145" s="35"/>
      <c r="W145" s="35"/>
      <c r="X145" s="35"/>
      <c r="Y145" s="35"/>
      <c r="Z145" s="35"/>
      <c r="AA145" s="35"/>
      <c r="AB145" s="35"/>
      <c r="AC145" s="35"/>
      <c r="AD145" s="35"/>
      <c r="AE145" s="35"/>
      <c r="AR145" s="185" t="s">
        <v>149</v>
      </c>
      <c r="AT145" s="185" t="s">
        <v>144</v>
      </c>
      <c r="AU145" s="185" t="s">
        <v>82</v>
      </c>
      <c r="AY145" s="18" t="s">
        <v>142</v>
      </c>
      <c r="BE145" s="186">
        <f>IF(N145="základní",J145,0)</f>
        <v>0</v>
      </c>
      <c r="BF145" s="186">
        <f>IF(N145="snížená",J145,0)</f>
        <v>0</v>
      </c>
      <c r="BG145" s="186">
        <f>IF(N145="zákl. přenesená",J145,0)</f>
        <v>0</v>
      </c>
      <c r="BH145" s="186">
        <f>IF(N145="sníž. přenesená",J145,0)</f>
        <v>0</v>
      </c>
      <c r="BI145" s="186">
        <f>IF(N145="nulová",J145,0)</f>
        <v>0</v>
      </c>
      <c r="BJ145" s="18" t="s">
        <v>34</v>
      </c>
      <c r="BK145" s="186">
        <f>ROUND(I145*H145,2)</f>
        <v>0</v>
      </c>
      <c r="BL145" s="18" t="s">
        <v>149</v>
      </c>
      <c r="BM145" s="185" t="s">
        <v>462</v>
      </c>
    </row>
    <row r="146" spans="1:47" s="2" customFormat="1" ht="87.75">
      <c r="A146" s="35"/>
      <c r="B146" s="36"/>
      <c r="C146" s="37"/>
      <c r="D146" s="187" t="s">
        <v>151</v>
      </c>
      <c r="E146" s="37"/>
      <c r="F146" s="188" t="s">
        <v>363</v>
      </c>
      <c r="G146" s="37"/>
      <c r="H146" s="37"/>
      <c r="I146" s="189"/>
      <c r="J146" s="37"/>
      <c r="K146" s="37"/>
      <c r="L146" s="40"/>
      <c r="M146" s="190"/>
      <c r="N146" s="191"/>
      <c r="O146" s="65"/>
      <c r="P146" s="65"/>
      <c r="Q146" s="65"/>
      <c r="R146" s="65"/>
      <c r="S146" s="65"/>
      <c r="T146" s="66"/>
      <c r="U146" s="35"/>
      <c r="V146" s="35"/>
      <c r="W146" s="35"/>
      <c r="X146" s="35"/>
      <c r="Y146" s="35"/>
      <c r="Z146" s="35"/>
      <c r="AA146" s="35"/>
      <c r="AB146" s="35"/>
      <c r="AC146" s="35"/>
      <c r="AD146" s="35"/>
      <c r="AE146" s="35"/>
      <c r="AT146" s="18" t="s">
        <v>151</v>
      </c>
      <c r="AU146" s="18" t="s">
        <v>82</v>
      </c>
    </row>
    <row r="147" spans="2:51" s="14" customFormat="1" ht="11.25">
      <c r="B147" s="202"/>
      <c r="C147" s="203"/>
      <c r="D147" s="187" t="s">
        <v>158</v>
      </c>
      <c r="E147" s="203"/>
      <c r="F147" s="205" t="s">
        <v>463</v>
      </c>
      <c r="G147" s="203"/>
      <c r="H147" s="206">
        <v>5.88</v>
      </c>
      <c r="I147" s="207"/>
      <c r="J147" s="203"/>
      <c r="K147" s="203"/>
      <c r="L147" s="208"/>
      <c r="M147" s="209"/>
      <c r="N147" s="210"/>
      <c r="O147" s="210"/>
      <c r="P147" s="210"/>
      <c r="Q147" s="210"/>
      <c r="R147" s="210"/>
      <c r="S147" s="210"/>
      <c r="T147" s="211"/>
      <c r="AT147" s="212" t="s">
        <v>158</v>
      </c>
      <c r="AU147" s="212" t="s">
        <v>82</v>
      </c>
      <c r="AV147" s="14" t="s">
        <v>82</v>
      </c>
      <c r="AW147" s="14" t="s">
        <v>4</v>
      </c>
      <c r="AX147" s="14" t="s">
        <v>34</v>
      </c>
      <c r="AY147" s="212" t="s">
        <v>142</v>
      </c>
    </row>
    <row r="148" spans="1:65" s="2" customFormat="1" ht="37.9" customHeight="1">
      <c r="A148" s="35"/>
      <c r="B148" s="36"/>
      <c r="C148" s="174" t="s">
        <v>7</v>
      </c>
      <c r="D148" s="174" t="s">
        <v>144</v>
      </c>
      <c r="E148" s="175" t="s">
        <v>370</v>
      </c>
      <c r="F148" s="176" t="s">
        <v>371</v>
      </c>
      <c r="G148" s="177" t="s">
        <v>188</v>
      </c>
      <c r="H148" s="178">
        <v>0.392</v>
      </c>
      <c r="I148" s="179"/>
      <c r="J148" s="180">
        <f>ROUND(I148*H148,2)</f>
        <v>0</v>
      </c>
      <c r="K148" s="176" t="s">
        <v>148</v>
      </c>
      <c r="L148" s="40"/>
      <c r="M148" s="181" t="s">
        <v>19</v>
      </c>
      <c r="N148" s="182" t="s">
        <v>44</v>
      </c>
      <c r="O148" s="65"/>
      <c r="P148" s="183">
        <f>O148*H148</f>
        <v>0</v>
      </c>
      <c r="Q148" s="183">
        <v>0</v>
      </c>
      <c r="R148" s="183">
        <f>Q148*H148</f>
        <v>0</v>
      </c>
      <c r="S148" s="183">
        <v>0</v>
      </c>
      <c r="T148" s="184">
        <f>S148*H148</f>
        <v>0</v>
      </c>
      <c r="U148" s="35"/>
      <c r="V148" s="35"/>
      <c r="W148" s="35"/>
      <c r="X148" s="35"/>
      <c r="Y148" s="35"/>
      <c r="Z148" s="35"/>
      <c r="AA148" s="35"/>
      <c r="AB148" s="35"/>
      <c r="AC148" s="35"/>
      <c r="AD148" s="35"/>
      <c r="AE148" s="35"/>
      <c r="AR148" s="185" t="s">
        <v>149</v>
      </c>
      <c r="AT148" s="185" t="s">
        <v>144</v>
      </c>
      <c r="AU148" s="185" t="s">
        <v>82</v>
      </c>
      <c r="AY148" s="18" t="s">
        <v>142</v>
      </c>
      <c r="BE148" s="186">
        <f>IF(N148="základní",J148,0)</f>
        <v>0</v>
      </c>
      <c r="BF148" s="186">
        <f>IF(N148="snížená",J148,0)</f>
        <v>0</v>
      </c>
      <c r="BG148" s="186">
        <f>IF(N148="zákl. přenesená",J148,0)</f>
        <v>0</v>
      </c>
      <c r="BH148" s="186">
        <f>IF(N148="sníž. přenesená",J148,0)</f>
        <v>0</v>
      </c>
      <c r="BI148" s="186">
        <f>IF(N148="nulová",J148,0)</f>
        <v>0</v>
      </c>
      <c r="BJ148" s="18" t="s">
        <v>34</v>
      </c>
      <c r="BK148" s="186">
        <f>ROUND(I148*H148,2)</f>
        <v>0</v>
      </c>
      <c r="BL148" s="18" t="s">
        <v>149</v>
      </c>
      <c r="BM148" s="185" t="s">
        <v>464</v>
      </c>
    </row>
    <row r="149" spans="1:47" s="2" customFormat="1" ht="97.5">
      <c r="A149" s="35"/>
      <c r="B149" s="36"/>
      <c r="C149" s="37"/>
      <c r="D149" s="187" t="s">
        <v>151</v>
      </c>
      <c r="E149" s="37"/>
      <c r="F149" s="188" t="s">
        <v>373</v>
      </c>
      <c r="G149" s="37"/>
      <c r="H149" s="37"/>
      <c r="I149" s="189"/>
      <c r="J149" s="37"/>
      <c r="K149" s="37"/>
      <c r="L149" s="40"/>
      <c r="M149" s="190"/>
      <c r="N149" s="191"/>
      <c r="O149" s="65"/>
      <c r="P149" s="65"/>
      <c r="Q149" s="65"/>
      <c r="R149" s="65"/>
      <c r="S149" s="65"/>
      <c r="T149" s="66"/>
      <c r="U149" s="35"/>
      <c r="V149" s="35"/>
      <c r="W149" s="35"/>
      <c r="X149" s="35"/>
      <c r="Y149" s="35"/>
      <c r="Z149" s="35"/>
      <c r="AA149" s="35"/>
      <c r="AB149" s="35"/>
      <c r="AC149" s="35"/>
      <c r="AD149" s="35"/>
      <c r="AE149" s="35"/>
      <c r="AT149" s="18" t="s">
        <v>151</v>
      </c>
      <c r="AU149" s="18" t="s">
        <v>82</v>
      </c>
    </row>
    <row r="150" spans="2:63" s="12" customFormat="1" ht="22.9" customHeight="1">
      <c r="B150" s="158"/>
      <c r="C150" s="159"/>
      <c r="D150" s="160" t="s">
        <v>72</v>
      </c>
      <c r="E150" s="172" t="s">
        <v>374</v>
      </c>
      <c r="F150" s="172" t="s">
        <v>375</v>
      </c>
      <c r="G150" s="159"/>
      <c r="H150" s="159"/>
      <c r="I150" s="162"/>
      <c r="J150" s="173">
        <f>BK150</f>
        <v>0</v>
      </c>
      <c r="K150" s="159"/>
      <c r="L150" s="164"/>
      <c r="M150" s="165"/>
      <c r="N150" s="166"/>
      <c r="O150" s="166"/>
      <c r="P150" s="167">
        <f>SUM(P151:P152)</f>
        <v>0</v>
      </c>
      <c r="Q150" s="166"/>
      <c r="R150" s="167">
        <f>SUM(R151:R152)</f>
        <v>0</v>
      </c>
      <c r="S150" s="166"/>
      <c r="T150" s="168">
        <f>SUM(T151:T152)</f>
        <v>0</v>
      </c>
      <c r="AR150" s="169" t="s">
        <v>34</v>
      </c>
      <c r="AT150" s="170" t="s">
        <v>72</v>
      </c>
      <c r="AU150" s="170" t="s">
        <v>34</v>
      </c>
      <c r="AY150" s="169" t="s">
        <v>142</v>
      </c>
      <c r="BK150" s="171">
        <f>SUM(BK151:BK152)</f>
        <v>0</v>
      </c>
    </row>
    <row r="151" spans="1:65" s="2" customFormat="1" ht="37.9" customHeight="1">
      <c r="A151" s="35"/>
      <c r="B151" s="36"/>
      <c r="C151" s="174" t="s">
        <v>271</v>
      </c>
      <c r="D151" s="174" t="s">
        <v>144</v>
      </c>
      <c r="E151" s="175" t="s">
        <v>377</v>
      </c>
      <c r="F151" s="176" t="s">
        <v>378</v>
      </c>
      <c r="G151" s="177" t="s">
        <v>188</v>
      </c>
      <c r="H151" s="178">
        <v>0.82</v>
      </c>
      <c r="I151" s="179"/>
      <c r="J151" s="180">
        <f>ROUND(I151*H151,2)</f>
        <v>0</v>
      </c>
      <c r="K151" s="176" t="s">
        <v>148</v>
      </c>
      <c r="L151" s="40"/>
      <c r="M151" s="181" t="s">
        <v>19</v>
      </c>
      <c r="N151" s="182" t="s">
        <v>44</v>
      </c>
      <c r="O151" s="65"/>
      <c r="P151" s="183">
        <f>O151*H151</f>
        <v>0</v>
      </c>
      <c r="Q151" s="183">
        <v>0</v>
      </c>
      <c r="R151" s="183">
        <f>Q151*H151</f>
        <v>0</v>
      </c>
      <c r="S151" s="183">
        <v>0</v>
      </c>
      <c r="T151" s="184">
        <f>S151*H151</f>
        <v>0</v>
      </c>
      <c r="U151" s="35"/>
      <c r="V151" s="35"/>
      <c r="W151" s="35"/>
      <c r="X151" s="35"/>
      <c r="Y151" s="35"/>
      <c r="Z151" s="35"/>
      <c r="AA151" s="35"/>
      <c r="AB151" s="35"/>
      <c r="AC151" s="35"/>
      <c r="AD151" s="35"/>
      <c r="AE151" s="35"/>
      <c r="AR151" s="185" t="s">
        <v>149</v>
      </c>
      <c r="AT151" s="185" t="s">
        <v>144</v>
      </c>
      <c r="AU151" s="185" t="s">
        <v>82</v>
      </c>
      <c r="AY151" s="18" t="s">
        <v>142</v>
      </c>
      <c r="BE151" s="186">
        <f>IF(N151="základní",J151,0)</f>
        <v>0</v>
      </c>
      <c r="BF151" s="186">
        <f>IF(N151="snížená",J151,0)</f>
        <v>0</v>
      </c>
      <c r="BG151" s="186">
        <f>IF(N151="zákl. přenesená",J151,0)</f>
        <v>0</v>
      </c>
      <c r="BH151" s="186">
        <f>IF(N151="sníž. přenesená",J151,0)</f>
        <v>0</v>
      </c>
      <c r="BI151" s="186">
        <f>IF(N151="nulová",J151,0)</f>
        <v>0</v>
      </c>
      <c r="BJ151" s="18" t="s">
        <v>34</v>
      </c>
      <c r="BK151" s="186">
        <f>ROUND(I151*H151,2)</f>
        <v>0</v>
      </c>
      <c r="BL151" s="18" t="s">
        <v>149</v>
      </c>
      <c r="BM151" s="185" t="s">
        <v>465</v>
      </c>
    </row>
    <row r="152" spans="1:47" s="2" customFormat="1" ht="39">
      <c r="A152" s="35"/>
      <c r="B152" s="36"/>
      <c r="C152" s="37"/>
      <c r="D152" s="187" t="s">
        <v>151</v>
      </c>
      <c r="E152" s="37"/>
      <c r="F152" s="188" t="s">
        <v>380</v>
      </c>
      <c r="G152" s="37"/>
      <c r="H152" s="37"/>
      <c r="I152" s="189"/>
      <c r="J152" s="37"/>
      <c r="K152" s="37"/>
      <c r="L152" s="40"/>
      <c r="M152" s="234"/>
      <c r="N152" s="235"/>
      <c r="O152" s="236"/>
      <c r="P152" s="236"/>
      <c r="Q152" s="236"/>
      <c r="R152" s="236"/>
      <c r="S152" s="236"/>
      <c r="T152" s="237"/>
      <c r="U152" s="35"/>
      <c r="V152" s="35"/>
      <c r="W152" s="35"/>
      <c r="X152" s="35"/>
      <c r="Y152" s="35"/>
      <c r="Z152" s="35"/>
      <c r="AA152" s="35"/>
      <c r="AB152" s="35"/>
      <c r="AC152" s="35"/>
      <c r="AD152" s="35"/>
      <c r="AE152" s="35"/>
      <c r="AT152" s="18" t="s">
        <v>151</v>
      </c>
      <c r="AU152" s="18" t="s">
        <v>82</v>
      </c>
    </row>
    <row r="153" spans="1:31" s="2" customFormat="1" ht="6.95" customHeight="1">
      <c r="A153" s="35"/>
      <c r="B153" s="48"/>
      <c r="C153" s="49"/>
      <c r="D153" s="49"/>
      <c r="E153" s="49"/>
      <c r="F153" s="49"/>
      <c r="G153" s="49"/>
      <c r="H153" s="49"/>
      <c r="I153" s="49"/>
      <c r="J153" s="49"/>
      <c r="K153" s="49"/>
      <c r="L153" s="40"/>
      <c r="M153" s="35"/>
      <c r="O153" s="35"/>
      <c r="P153" s="35"/>
      <c r="Q153" s="35"/>
      <c r="R153" s="35"/>
      <c r="S153" s="35"/>
      <c r="T153" s="35"/>
      <c r="U153" s="35"/>
      <c r="V153" s="35"/>
      <c r="W153" s="35"/>
      <c r="X153" s="35"/>
      <c r="Y153" s="35"/>
      <c r="Z153" s="35"/>
      <c r="AA153" s="35"/>
      <c r="AB153" s="35"/>
      <c r="AC153" s="35"/>
      <c r="AD153" s="35"/>
      <c r="AE153" s="35"/>
    </row>
  </sheetData>
  <sheetProtection algorithmName="SHA-512" hashValue="EbxjO55qP1vvp3qmrzB0CilwxdIGTL/kPztJFZ44rqlXrRksFY1O797KwyNn5soCF0yMb43g5OTDAW/dQ4ZyVQ==" saltValue="59BZaT0vxW6Yrwg1xZEMzyvQ4C5sk1YSEzVsPjDMiUbYP9OFaru1uSth+0hF2FG901dVicBYjFB4tkdZQ2bXXA==" spinCount="100000" sheet="1" objects="1" scenarios="1" formatColumns="0" formatRows="0" autoFilter="0"/>
  <autoFilter ref="C84:K152"/>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2"/>
      <c r="M2" s="352"/>
      <c r="N2" s="352"/>
      <c r="O2" s="352"/>
      <c r="P2" s="352"/>
      <c r="Q2" s="352"/>
      <c r="R2" s="352"/>
      <c r="S2" s="352"/>
      <c r="T2" s="352"/>
      <c r="U2" s="352"/>
      <c r="V2" s="352"/>
      <c r="AT2" s="18" t="s">
        <v>91</v>
      </c>
    </row>
    <row r="3" spans="2:46" s="1" customFormat="1" ht="6.95" customHeight="1">
      <c r="B3" s="102"/>
      <c r="C3" s="103"/>
      <c r="D3" s="103"/>
      <c r="E3" s="103"/>
      <c r="F3" s="103"/>
      <c r="G3" s="103"/>
      <c r="H3" s="103"/>
      <c r="I3" s="103"/>
      <c r="J3" s="103"/>
      <c r="K3" s="103"/>
      <c r="L3" s="21"/>
      <c r="AT3" s="18" t="s">
        <v>82</v>
      </c>
    </row>
    <row r="4" spans="2:46" s="1" customFormat="1" ht="24.95" customHeight="1">
      <c r="B4" s="21"/>
      <c r="D4" s="104" t="s">
        <v>113</v>
      </c>
      <c r="L4" s="21"/>
      <c r="M4" s="105" t="s">
        <v>10</v>
      </c>
      <c r="AT4" s="18" t="s">
        <v>4</v>
      </c>
    </row>
    <row r="5" spans="2:12" s="1" customFormat="1" ht="6.95" customHeight="1">
      <c r="B5" s="21"/>
      <c r="L5" s="21"/>
    </row>
    <row r="6" spans="2:12" s="1" customFormat="1" ht="12" customHeight="1">
      <c r="B6" s="21"/>
      <c r="D6" s="106" t="s">
        <v>16</v>
      </c>
      <c r="L6" s="21"/>
    </row>
    <row r="7" spans="2:12" s="1" customFormat="1" ht="16.5" customHeight="1">
      <c r="B7" s="21"/>
      <c r="E7" s="366" t="str">
        <f>'Rekapitulace stavby'!K6</f>
        <v>Oprava místní komunikace ve Starém Hobzí</v>
      </c>
      <c r="F7" s="367"/>
      <c r="G7" s="367"/>
      <c r="H7" s="367"/>
      <c r="L7" s="21"/>
    </row>
    <row r="8" spans="1:31" s="2" customFormat="1" ht="12" customHeight="1">
      <c r="A8" s="35"/>
      <c r="B8" s="40"/>
      <c r="C8" s="35"/>
      <c r="D8" s="106" t="s">
        <v>114</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8" t="s">
        <v>466</v>
      </c>
      <c r="F9" s="369"/>
      <c r="G9" s="369"/>
      <c r="H9" s="369"/>
      <c r="I9" s="35"/>
      <c r="J9" s="35"/>
      <c r="K9" s="35"/>
      <c r="L9" s="10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19</v>
      </c>
      <c r="G11" s="35"/>
      <c r="H11" s="35"/>
      <c r="I11" s="106" t="s">
        <v>20</v>
      </c>
      <c r="J11" s="108" t="s">
        <v>19</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21</v>
      </c>
      <c r="E12" s="35"/>
      <c r="F12" s="108" t="s">
        <v>22</v>
      </c>
      <c r="G12" s="35"/>
      <c r="H12" s="35"/>
      <c r="I12" s="106" t="s">
        <v>23</v>
      </c>
      <c r="J12" s="109" t="str">
        <f>'Rekapitulace stavby'!AN8</f>
        <v>30. 9. 2020</v>
      </c>
      <c r="K12" s="35"/>
      <c r="L12" s="10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25</v>
      </c>
      <c r="E14" s="35"/>
      <c r="F14" s="35"/>
      <c r="G14" s="35"/>
      <c r="H14" s="35"/>
      <c r="I14" s="106" t="s">
        <v>26</v>
      </c>
      <c r="J14" s="108" t="s">
        <v>19</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
        <v>27</v>
      </c>
      <c r="F15" s="35"/>
      <c r="G15" s="35"/>
      <c r="H15" s="35"/>
      <c r="I15" s="106" t="s">
        <v>28</v>
      </c>
      <c r="J15" s="108" t="s">
        <v>19</v>
      </c>
      <c r="K15" s="35"/>
      <c r="L15" s="10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29</v>
      </c>
      <c r="E17" s="35"/>
      <c r="F17" s="35"/>
      <c r="G17" s="35"/>
      <c r="H17" s="35"/>
      <c r="I17" s="106" t="s">
        <v>26</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70" t="str">
        <f>'Rekapitulace stavby'!E14</f>
        <v>Vyplň údaj</v>
      </c>
      <c r="F18" s="371"/>
      <c r="G18" s="371"/>
      <c r="H18" s="371"/>
      <c r="I18" s="106" t="s">
        <v>28</v>
      </c>
      <c r="J18" s="31" t="str">
        <f>'Rekapitulace stavby'!AN14</f>
        <v>Vyplň údaj</v>
      </c>
      <c r="K18" s="35"/>
      <c r="L18" s="10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31</v>
      </c>
      <c r="E20" s="35"/>
      <c r="F20" s="35"/>
      <c r="G20" s="35"/>
      <c r="H20" s="35"/>
      <c r="I20" s="106" t="s">
        <v>26</v>
      </c>
      <c r="J20" s="108" t="s">
        <v>19</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
        <v>32</v>
      </c>
      <c r="F21" s="35"/>
      <c r="G21" s="35"/>
      <c r="H21" s="35"/>
      <c r="I21" s="106" t="s">
        <v>28</v>
      </c>
      <c r="J21" s="108" t="s">
        <v>19</v>
      </c>
      <c r="K21" s="35"/>
      <c r="L21" s="10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35</v>
      </c>
      <c r="E23" s="35"/>
      <c r="F23" s="35"/>
      <c r="G23" s="35"/>
      <c r="H23" s="35"/>
      <c r="I23" s="106" t="s">
        <v>26</v>
      </c>
      <c r="J23" s="108" t="s">
        <v>19</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
        <v>36</v>
      </c>
      <c r="F24" s="35"/>
      <c r="G24" s="35"/>
      <c r="H24" s="35"/>
      <c r="I24" s="106" t="s">
        <v>28</v>
      </c>
      <c r="J24" s="108" t="s">
        <v>19</v>
      </c>
      <c r="K24" s="35"/>
      <c r="L24" s="10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37</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83.25" customHeight="1">
      <c r="A27" s="110"/>
      <c r="B27" s="111"/>
      <c r="C27" s="110"/>
      <c r="D27" s="110"/>
      <c r="E27" s="372" t="s">
        <v>38</v>
      </c>
      <c r="F27" s="372"/>
      <c r="G27" s="372"/>
      <c r="H27" s="372"/>
      <c r="I27" s="110"/>
      <c r="J27" s="110"/>
      <c r="K27" s="110"/>
      <c r="L27" s="112"/>
      <c r="S27" s="110"/>
      <c r="T27" s="110"/>
      <c r="U27" s="110"/>
      <c r="V27" s="110"/>
      <c r="W27" s="110"/>
      <c r="X27" s="110"/>
      <c r="Y27" s="110"/>
      <c r="Z27" s="110"/>
      <c r="AA27" s="110"/>
      <c r="AB27" s="110"/>
      <c r="AC27" s="110"/>
      <c r="AD27" s="110"/>
      <c r="AE27" s="110"/>
    </row>
    <row r="28" spans="1:31" s="2" customFormat="1" ht="6.95"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5"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39</v>
      </c>
      <c r="E30" s="35"/>
      <c r="F30" s="35"/>
      <c r="G30" s="35"/>
      <c r="H30" s="35"/>
      <c r="I30" s="35"/>
      <c r="J30" s="115">
        <f>ROUND(J85,0)</f>
        <v>0</v>
      </c>
      <c r="K30" s="35"/>
      <c r="L30" s="107"/>
      <c r="S30" s="35"/>
      <c r="T30" s="35"/>
      <c r="U30" s="35"/>
      <c r="V30" s="35"/>
      <c r="W30" s="35"/>
      <c r="X30" s="35"/>
      <c r="Y30" s="35"/>
      <c r="Z30" s="35"/>
      <c r="AA30" s="35"/>
      <c r="AB30" s="35"/>
      <c r="AC30" s="35"/>
      <c r="AD30" s="35"/>
      <c r="AE30" s="35"/>
    </row>
    <row r="31" spans="1:31" s="2" customFormat="1" ht="6.95"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5" customHeight="1">
      <c r="A32" s="35"/>
      <c r="B32" s="40"/>
      <c r="C32" s="35"/>
      <c r="D32" s="35"/>
      <c r="E32" s="35"/>
      <c r="F32" s="116" t="s">
        <v>41</v>
      </c>
      <c r="G32" s="35"/>
      <c r="H32" s="35"/>
      <c r="I32" s="116" t="s">
        <v>40</v>
      </c>
      <c r="J32" s="116" t="s">
        <v>42</v>
      </c>
      <c r="K32" s="35"/>
      <c r="L32" s="107"/>
      <c r="S32" s="35"/>
      <c r="T32" s="35"/>
      <c r="U32" s="35"/>
      <c r="V32" s="35"/>
      <c r="W32" s="35"/>
      <c r="X32" s="35"/>
      <c r="Y32" s="35"/>
      <c r="Z32" s="35"/>
      <c r="AA32" s="35"/>
      <c r="AB32" s="35"/>
      <c r="AC32" s="35"/>
      <c r="AD32" s="35"/>
      <c r="AE32" s="35"/>
    </row>
    <row r="33" spans="1:31" s="2" customFormat="1" ht="14.45" customHeight="1">
      <c r="A33" s="35"/>
      <c r="B33" s="40"/>
      <c r="C33" s="35"/>
      <c r="D33" s="117" t="s">
        <v>43</v>
      </c>
      <c r="E33" s="106" t="s">
        <v>44</v>
      </c>
      <c r="F33" s="118">
        <f>ROUND((SUM(BE85:BE165)),0)</f>
        <v>0</v>
      </c>
      <c r="G33" s="35"/>
      <c r="H33" s="35"/>
      <c r="I33" s="119">
        <v>0.21</v>
      </c>
      <c r="J33" s="118">
        <f>ROUND(((SUM(BE85:BE165))*I33),0)</f>
        <v>0</v>
      </c>
      <c r="K33" s="35"/>
      <c r="L33" s="107"/>
      <c r="S33" s="35"/>
      <c r="T33" s="35"/>
      <c r="U33" s="35"/>
      <c r="V33" s="35"/>
      <c r="W33" s="35"/>
      <c r="X33" s="35"/>
      <c r="Y33" s="35"/>
      <c r="Z33" s="35"/>
      <c r="AA33" s="35"/>
      <c r="AB33" s="35"/>
      <c r="AC33" s="35"/>
      <c r="AD33" s="35"/>
      <c r="AE33" s="35"/>
    </row>
    <row r="34" spans="1:31" s="2" customFormat="1" ht="14.45" customHeight="1">
      <c r="A34" s="35"/>
      <c r="B34" s="40"/>
      <c r="C34" s="35"/>
      <c r="D34" s="35"/>
      <c r="E34" s="106" t="s">
        <v>45</v>
      </c>
      <c r="F34" s="118">
        <f>ROUND((SUM(BF85:BF165)),0)</f>
        <v>0</v>
      </c>
      <c r="G34" s="35"/>
      <c r="H34" s="35"/>
      <c r="I34" s="119">
        <v>0.15</v>
      </c>
      <c r="J34" s="118">
        <f>ROUND(((SUM(BF85:BF165))*I34),0)</f>
        <v>0</v>
      </c>
      <c r="K34" s="35"/>
      <c r="L34" s="107"/>
      <c r="S34" s="35"/>
      <c r="T34" s="35"/>
      <c r="U34" s="35"/>
      <c r="V34" s="35"/>
      <c r="W34" s="35"/>
      <c r="X34" s="35"/>
      <c r="Y34" s="35"/>
      <c r="Z34" s="35"/>
      <c r="AA34" s="35"/>
      <c r="AB34" s="35"/>
      <c r="AC34" s="35"/>
      <c r="AD34" s="35"/>
      <c r="AE34" s="35"/>
    </row>
    <row r="35" spans="1:31" s="2" customFormat="1" ht="14.45" customHeight="1" hidden="1">
      <c r="A35" s="35"/>
      <c r="B35" s="40"/>
      <c r="C35" s="35"/>
      <c r="D35" s="35"/>
      <c r="E35" s="106" t="s">
        <v>46</v>
      </c>
      <c r="F35" s="118">
        <f>ROUND((SUM(BG85:BG165)),0)</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5" customHeight="1" hidden="1">
      <c r="A36" s="35"/>
      <c r="B36" s="40"/>
      <c r="C36" s="35"/>
      <c r="D36" s="35"/>
      <c r="E36" s="106" t="s">
        <v>47</v>
      </c>
      <c r="F36" s="118">
        <f>ROUND((SUM(BH85:BH165)),0)</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5" customHeight="1" hidden="1">
      <c r="A37" s="35"/>
      <c r="B37" s="40"/>
      <c r="C37" s="35"/>
      <c r="D37" s="35"/>
      <c r="E37" s="106" t="s">
        <v>48</v>
      </c>
      <c r="F37" s="118">
        <f>ROUND((SUM(BI85:BI165)),0)</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49</v>
      </c>
      <c r="E39" s="122"/>
      <c r="F39" s="122"/>
      <c r="G39" s="123" t="s">
        <v>50</v>
      </c>
      <c r="H39" s="124" t="s">
        <v>51</v>
      </c>
      <c r="I39" s="122"/>
      <c r="J39" s="125">
        <f>SUM(J30:J37)</f>
        <v>0</v>
      </c>
      <c r="K39" s="126"/>
      <c r="L39" s="107"/>
      <c r="S39" s="35"/>
      <c r="T39" s="35"/>
      <c r="U39" s="35"/>
      <c r="V39" s="35"/>
      <c r="W39" s="35"/>
      <c r="X39" s="35"/>
      <c r="Y39" s="35"/>
      <c r="Z39" s="35"/>
      <c r="AA39" s="35"/>
      <c r="AB39" s="35"/>
      <c r="AC39" s="35"/>
      <c r="AD39" s="35"/>
      <c r="AE39" s="35"/>
    </row>
    <row r="40" spans="1:31" s="2" customFormat="1" ht="14.45"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5"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5" customHeight="1">
      <c r="A45" s="35"/>
      <c r="B45" s="36"/>
      <c r="C45" s="24" t="s">
        <v>116</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16.5" customHeight="1">
      <c r="A48" s="35"/>
      <c r="B48" s="36"/>
      <c r="C48" s="37"/>
      <c r="D48" s="37"/>
      <c r="E48" s="373" t="str">
        <f>E7</f>
        <v>Oprava místní komunikace ve Starém Hobzí</v>
      </c>
      <c r="F48" s="374"/>
      <c r="G48" s="374"/>
      <c r="H48" s="374"/>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114</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30" t="str">
        <f>E9</f>
        <v>SO04 - Chodník - p.č.3075/24</v>
      </c>
      <c r="F50" s="375"/>
      <c r="G50" s="375"/>
      <c r="H50" s="375"/>
      <c r="I50" s="37"/>
      <c r="J50" s="37"/>
      <c r="K50" s="37"/>
      <c r="L50" s="10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Staré Hobzí</v>
      </c>
      <c r="G52" s="37"/>
      <c r="H52" s="37"/>
      <c r="I52" s="30" t="s">
        <v>23</v>
      </c>
      <c r="J52" s="60" t="str">
        <f>IF(J12="","",J12)</f>
        <v>30. 9. 2020</v>
      </c>
      <c r="K52" s="37"/>
      <c r="L52" s="10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15.2" customHeight="1">
      <c r="A54" s="35"/>
      <c r="B54" s="36"/>
      <c r="C54" s="30" t="s">
        <v>25</v>
      </c>
      <c r="D54" s="37"/>
      <c r="E54" s="37"/>
      <c r="F54" s="28" t="str">
        <f>E15</f>
        <v>Obec Staré Hobzí</v>
      </c>
      <c r="G54" s="37"/>
      <c r="H54" s="37"/>
      <c r="I54" s="30" t="s">
        <v>31</v>
      </c>
      <c r="J54" s="33" t="str">
        <f>E21</f>
        <v>f-plan spol. s r.o.</v>
      </c>
      <c r="K54" s="37"/>
      <c r="L54" s="107"/>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35</v>
      </c>
      <c r="J55" s="33" t="str">
        <f>E24</f>
        <v>Martin Lang</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117</v>
      </c>
      <c r="D57" s="132"/>
      <c r="E57" s="132"/>
      <c r="F57" s="132"/>
      <c r="G57" s="132"/>
      <c r="H57" s="132"/>
      <c r="I57" s="132"/>
      <c r="J57" s="133" t="s">
        <v>118</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9" customHeight="1">
      <c r="A59" s="35"/>
      <c r="B59" s="36"/>
      <c r="C59" s="134" t="s">
        <v>71</v>
      </c>
      <c r="D59" s="37"/>
      <c r="E59" s="37"/>
      <c r="F59" s="37"/>
      <c r="G59" s="37"/>
      <c r="H59" s="37"/>
      <c r="I59" s="37"/>
      <c r="J59" s="78">
        <f>J85</f>
        <v>0</v>
      </c>
      <c r="K59" s="37"/>
      <c r="L59" s="107"/>
      <c r="S59" s="35"/>
      <c r="T59" s="35"/>
      <c r="U59" s="35"/>
      <c r="V59" s="35"/>
      <c r="W59" s="35"/>
      <c r="X59" s="35"/>
      <c r="Y59" s="35"/>
      <c r="Z59" s="35"/>
      <c r="AA59" s="35"/>
      <c r="AB59" s="35"/>
      <c r="AC59" s="35"/>
      <c r="AD59" s="35"/>
      <c r="AE59" s="35"/>
      <c r="AU59" s="18" t="s">
        <v>119</v>
      </c>
    </row>
    <row r="60" spans="2:12" s="9" customFormat="1" ht="24.95" customHeight="1">
      <c r="B60" s="135"/>
      <c r="C60" s="136"/>
      <c r="D60" s="137" t="s">
        <v>120</v>
      </c>
      <c r="E60" s="138"/>
      <c r="F60" s="138"/>
      <c r="G60" s="138"/>
      <c r="H60" s="138"/>
      <c r="I60" s="138"/>
      <c r="J60" s="139">
        <f>J86</f>
        <v>0</v>
      </c>
      <c r="K60" s="136"/>
      <c r="L60" s="140"/>
    </row>
    <row r="61" spans="2:12" s="10" customFormat="1" ht="19.9" customHeight="1">
      <c r="B61" s="141"/>
      <c r="C61" s="142"/>
      <c r="D61" s="143" t="s">
        <v>121</v>
      </c>
      <c r="E61" s="144"/>
      <c r="F61" s="144"/>
      <c r="G61" s="144"/>
      <c r="H61" s="144"/>
      <c r="I61" s="144"/>
      <c r="J61" s="145">
        <f>J87</f>
        <v>0</v>
      </c>
      <c r="K61" s="142"/>
      <c r="L61" s="146"/>
    </row>
    <row r="62" spans="2:12" s="10" customFormat="1" ht="19.9" customHeight="1">
      <c r="B62" s="141"/>
      <c r="C62" s="142"/>
      <c r="D62" s="143" t="s">
        <v>123</v>
      </c>
      <c r="E62" s="144"/>
      <c r="F62" s="144"/>
      <c r="G62" s="144"/>
      <c r="H62" s="144"/>
      <c r="I62" s="144"/>
      <c r="J62" s="145">
        <f>J122</f>
        <v>0</v>
      </c>
      <c r="K62" s="142"/>
      <c r="L62" s="146"/>
    </row>
    <row r="63" spans="2:12" s="10" customFormat="1" ht="19.9" customHeight="1">
      <c r="B63" s="141"/>
      <c r="C63" s="142"/>
      <c r="D63" s="143" t="s">
        <v>124</v>
      </c>
      <c r="E63" s="144"/>
      <c r="F63" s="144"/>
      <c r="G63" s="144"/>
      <c r="H63" s="144"/>
      <c r="I63" s="144"/>
      <c r="J63" s="145">
        <f>J140</f>
        <v>0</v>
      </c>
      <c r="K63" s="142"/>
      <c r="L63" s="146"/>
    </row>
    <row r="64" spans="2:12" s="10" customFormat="1" ht="19.9" customHeight="1">
      <c r="B64" s="141"/>
      <c r="C64" s="142"/>
      <c r="D64" s="143" t="s">
        <v>125</v>
      </c>
      <c r="E64" s="144"/>
      <c r="F64" s="144"/>
      <c r="G64" s="144"/>
      <c r="H64" s="144"/>
      <c r="I64" s="144"/>
      <c r="J64" s="145">
        <f>J154</f>
        <v>0</v>
      </c>
      <c r="K64" s="142"/>
      <c r="L64" s="146"/>
    </row>
    <row r="65" spans="2:12" s="10" customFormat="1" ht="19.9" customHeight="1">
      <c r="B65" s="141"/>
      <c r="C65" s="142"/>
      <c r="D65" s="143" t="s">
        <v>126</v>
      </c>
      <c r="E65" s="144"/>
      <c r="F65" s="144"/>
      <c r="G65" s="144"/>
      <c r="H65" s="144"/>
      <c r="I65" s="144"/>
      <c r="J65" s="145">
        <f>J164</f>
        <v>0</v>
      </c>
      <c r="K65" s="142"/>
      <c r="L65" s="146"/>
    </row>
    <row r="66" spans="1:31" s="2" customFormat="1" ht="21.75" customHeight="1">
      <c r="A66" s="35"/>
      <c r="B66" s="36"/>
      <c r="C66" s="37"/>
      <c r="D66" s="37"/>
      <c r="E66" s="37"/>
      <c r="F66" s="37"/>
      <c r="G66" s="37"/>
      <c r="H66" s="37"/>
      <c r="I66" s="37"/>
      <c r="J66" s="37"/>
      <c r="K66" s="37"/>
      <c r="L66" s="107"/>
      <c r="S66" s="35"/>
      <c r="T66" s="35"/>
      <c r="U66" s="35"/>
      <c r="V66" s="35"/>
      <c r="W66" s="35"/>
      <c r="X66" s="35"/>
      <c r="Y66" s="35"/>
      <c r="Z66" s="35"/>
      <c r="AA66" s="35"/>
      <c r="AB66" s="35"/>
      <c r="AC66" s="35"/>
      <c r="AD66" s="35"/>
      <c r="AE66" s="35"/>
    </row>
    <row r="67" spans="1:31" s="2" customFormat="1" ht="6.95" customHeight="1">
      <c r="A67" s="35"/>
      <c r="B67" s="48"/>
      <c r="C67" s="49"/>
      <c r="D67" s="49"/>
      <c r="E67" s="49"/>
      <c r="F67" s="49"/>
      <c r="G67" s="49"/>
      <c r="H67" s="49"/>
      <c r="I67" s="49"/>
      <c r="J67" s="49"/>
      <c r="K67" s="49"/>
      <c r="L67" s="107"/>
      <c r="S67" s="35"/>
      <c r="T67" s="35"/>
      <c r="U67" s="35"/>
      <c r="V67" s="35"/>
      <c r="W67" s="35"/>
      <c r="X67" s="35"/>
      <c r="Y67" s="35"/>
      <c r="Z67" s="35"/>
      <c r="AA67" s="35"/>
      <c r="AB67" s="35"/>
      <c r="AC67" s="35"/>
      <c r="AD67" s="35"/>
      <c r="AE67" s="35"/>
    </row>
    <row r="71" spans="1:31" s="2" customFormat="1" ht="6.95" customHeight="1">
      <c r="A71" s="35"/>
      <c r="B71" s="50"/>
      <c r="C71" s="51"/>
      <c r="D71" s="51"/>
      <c r="E71" s="51"/>
      <c r="F71" s="51"/>
      <c r="G71" s="51"/>
      <c r="H71" s="51"/>
      <c r="I71" s="51"/>
      <c r="J71" s="51"/>
      <c r="K71" s="51"/>
      <c r="L71" s="107"/>
      <c r="S71" s="35"/>
      <c r="T71" s="35"/>
      <c r="U71" s="35"/>
      <c r="V71" s="35"/>
      <c r="W71" s="35"/>
      <c r="X71" s="35"/>
      <c r="Y71" s="35"/>
      <c r="Z71" s="35"/>
      <c r="AA71" s="35"/>
      <c r="AB71" s="35"/>
      <c r="AC71" s="35"/>
      <c r="AD71" s="35"/>
      <c r="AE71" s="35"/>
    </row>
    <row r="72" spans="1:31" s="2" customFormat="1" ht="24.95" customHeight="1">
      <c r="A72" s="35"/>
      <c r="B72" s="36"/>
      <c r="C72" s="24" t="s">
        <v>127</v>
      </c>
      <c r="D72" s="37"/>
      <c r="E72" s="37"/>
      <c r="F72" s="37"/>
      <c r="G72" s="37"/>
      <c r="H72" s="37"/>
      <c r="I72" s="37"/>
      <c r="J72" s="37"/>
      <c r="K72" s="37"/>
      <c r="L72" s="107"/>
      <c r="S72" s="35"/>
      <c r="T72" s="35"/>
      <c r="U72" s="35"/>
      <c r="V72" s="35"/>
      <c r="W72" s="35"/>
      <c r="X72" s="35"/>
      <c r="Y72" s="35"/>
      <c r="Z72" s="35"/>
      <c r="AA72" s="35"/>
      <c r="AB72" s="35"/>
      <c r="AC72" s="35"/>
      <c r="AD72" s="35"/>
      <c r="AE72" s="35"/>
    </row>
    <row r="73" spans="1:31" s="2" customFormat="1" ht="6.95" customHeight="1">
      <c r="A73" s="35"/>
      <c r="B73" s="36"/>
      <c r="C73" s="37"/>
      <c r="D73" s="37"/>
      <c r="E73" s="37"/>
      <c r="F73" s="37"/>
      <c r="G73" s="37"/>
      <c r="H73" s="37"/>
      <c r="I73" s="37"/>
      <c r="J73" s="37"/>
      <c r="K73" s="37"/>
      <c r="L73" s="107"/>
      <c r="S73" s="35"/>
      <c r="T73" s="35"/>
      <c r="U73" s="35"/>
      <c r="V73" s="35"/>
      <c r="W73" s="35"/>
      <c r="X73" s="35"/>
      <c r="Y73" s="35"/>
      <c r="Z73" s="35"/>
      <c r="AA73" s="35"/>
      <c r="AB73" s="35"/>
      <c r="AC73" s="35"/>
      <c r="AD73" s="35"/>
      <c r="AE73" s="35"/>
    </row>
    <row r="74" spans="1:31" s="2" customFormat="1" ht="12" customHeight="1">
      <c r="A74" s="35"/>
      <c r="B74" s="36"/>
      <c r="C74" s="30" t="s">
        <v>16</v>
      </c>
      <c r="D74" s="37"/>
      <c r="E74" s="37"/>
      <c r="F74" s="37"/>
      <c r="G74" s="37"/>
      <c r="H74" s="37"/>
      <c r="I74" s="37"/>
      <c r="J74" s="37"/>
      <c r="K74" s="37"/>
      <c r="L74" s="107"/>
      <c r="S74" s="35"/>
      <c r="T74" s="35"/>
      <c r="U74" s="35"/>
      <c r="V74" s="35"/>
      <c r="W74" s="35"/>
      <c r="X74" s="35"/>
      <c r="Y74" s="35"/>
      <c r="Z74" s="35"/>
      <c r="AA74" s="35"/>
      <c r="AB74" s="35"/>
      <c r="AC74" s="35"/>
      <c r="AD74" s="35"/>
      <c r="AE74" s="35"/>
    </row>
    <row r="75" spans="1:31" s="2" customFormat="1" ht="16.5" customHeight="1">
      <c r="A75" s="35"/>
      <c r="B75" s="36"/>
      <c r="C75" s="37"/>
      <c r="D75" s="37"/>
      <c r="E75" s="373" t="str">
        <f>E7</f>
        <v>Oprava místní komunikace ve Starém Hobzí</v>
      </c>
      <c r="F75" s="374"/>
      <c r="G75" s="374"/>
      <c r="H75" s="374"/>
      <c r="I75" s="37"/>
      <c r="J75" s="37"/>
      <c r="K75" s="37"/>
      <c r="L75" s="107"/>
      <c r="S75" s="35"/>
      <c r="T75" s="35"/>
      <c r="U75" s="35"/>
      <c r="V75" s="35"/>
      <c r="W75" s="35"/>
      <c r="X75" s="35"/>
      <c r="Y75" s="35"/>
      <c r="Z75" s="35"/>
      <c r="AA75" s="35"/>
      <c r="AB75" s="35"/>
      <c r="AC75" s="35"/>
      <c r="AD75" s="35"/>
      <c r="AE75" s="35"/>
    </row>
    <row r="76" spans="1:31" s="2" customFormat="1" ht="12" customHeight="1">
      <c r="A76" s="35"/>
      <c r="B76" s="36"/>
      <c r="C76" s="30" t="s">
        <v>114</v>
      </c>
      <c r="D76" s="37"/>
      <c r="E76" s="37"/>
      <c r="F76" s="37"/>
      <c r="G76" s="37"/>
      <c r="H76" s="37"/>
      <c r="I76" s="37"/>
      <c r="J76" s="37"/>
      <c r="K76" s="37"/>
      <c r="L76" s="107"/>
      <c r="S76" s="35"/>
      <c r="T76" s="35"/>
      <c r="U76" s="35"/>
      <c r="V76" s="35"/>
      <c r="W76" s="35"/>
      <c r="X76" s="35"/>
      <c r="Y76" s="35"/>
      <c r="Z76" s="35"/>
      <c r="AA76" s="35"/>
      <c r="AB76" s="35"/>
      <c r="AC76" s="35"/>
      <c r="AD76" s="35"/>
      <c r="AE76" s="35"/>
    </row>
    <row r="77" spans="1:31" s="2" customFormat="1" ht="16.5" customHeight="1">
      <c r="A77" s="35"/>
      <c r="B77" s="36"/>
      <c r="C77" s="37"/>
      <c r="D77" s="37"/>
      <c r="E77" s="330" t="str">
        <f>E9</f>
        <v>SO04 - Chodník - p.č.3075/24</v>
      </c>
      <c r="F77" s="375"/>
      <c r="G77" s="375"/>
      <c r="H77" s="375"/>
      <c r="I77" s="37"/>
      <c r="J77" s="37"/>
      <c r="K77" s="37"/>
      <c r="L77" s="107"/>
      <c r="S77" s="35"/>
      <c r="T77" s="35"/>
      <c r="U77" s="35"/>
      <c r="V77" s="35"/>
      <c r="W77" s="35"/>
      <c r="X77" s="35"/>
      <c r="Y77" s="35"/>
      <c r="Z77" s="35"/>
      <c r="AA77" s="35"/>
      <c r="AB77" s="35"/>
      <c r="AC77" s="35"/>
      <c r="AD77" s="35"/>
      <c r="AE77" s="35"/>
    </row>
    <row r="78" spans="1:31" s="2" customFormat="1" ht="6.95" customHeight="1">
      <c r="A78" s="35"/>
      <c r="B78" s="36"/>
      <c r="C78" s="37"/>
      <c r="D78" s="37"/>
      <c r="E78" s="37"/>
      <c r="F78" s="37"/>
      <c r="G78" s="37"/>
      <c r="H78" s="37"/>
      <c r="I78" s="37"/>
      <c r="J78" s="37"/>
      <c r="K78" s="37"/>
      <c r="L78" s="107"/>
      <c r="S78" s="35"/>
      <c r="T78" s="35"/>
      <c r="U78" s="35"/>
      <c r="V78" s="35"/>
      <c r="W78" s="35"/>
      <c r="X78" s="35"/>
      <c r="Y78" s="35"/>
      <c r="Z78" s="35"/>
      <c r="AA78" s="35"/>
      <c r="AB78" s="35"/>
      <c r="AC78" s="35"/>
      <c r="AD78" s="35"/>
      <c r="AE78" s="35"/>
    </row>
    <row r="79" spans="1:31" s="2" customFormat="1" ht="12" customHeight="1">
      <c r="A79" s="35"/>
      <c r="B79" s="36"/>
      <c r="C79" s="30" t="s">
        <v>21</v>
      </c>
      <c r="D79" s="37"/>
      <c r="E79" s="37"/>
      <c r="F79" s="28" t="str">
        <f>F12</f>
        <v>Staré Hobzí</v>
      </c>
      <c r="G79" s="37"/>
      <c r="H79" s="37"/>
      <c r="I79" s="30" t="s">
        <v>23</v>
      </c>
      <c r="J79" s="60" t="str">
        <f>IF(J12="","",J12)</f>
        <v>30. 9. 2020</v>
      </c>
      <c r="K79" s="37"/>
      <c r="L79" s="107"/>
      <c r="S79" s="35"/>
      <c r="T79" s="35"/>
      <c r="U79" s="35"/>
      <c r="V79" s="35"/>
      <c r="W79" s="35"/>
      <c r="X79" s="35"/>
      <c r="Y79" s="35"/>
      <c r="Z79" s="35"/>
      <c r="AA79" s="35"/>
      <c r="AB79" s="35"/>
      <c r="AC79" s="35"/>
      <c r="AD79" s="35"/>
      <c r="AE79" s="35"/>
    </row>
    <row r="80" spans="1:31" s="2" customFormat="1" ht="6.95" customHeight="1">
      <c r="A80" s="35"/>
      <c r="B80" s="36"/>
      <c r="C80" s="37"/>
      <c r="D80" s="37"/>
      <c r="E80" s="37"/>
      <c r="F80" s="37"/>
      <c r="G80" s="37"/>
      <c r="H80" s="37"/>
      <c r="I80" s="37"/>
      <c r="J80" s="37"/>
      <c r="K80" s="37"/>
      <c r="L80" s="107"/>
      <c r="S80" s="35"/>
      <c r="T80" s="35"/>
      <c r="U80" s="35"/>
      <c r="V80" s="35"/>
      <c r="W80" s="35"/>
      <c r="X80" s="35"/>
      <c r="Y80" s="35"/>
      <c r="Z80" s="35"/>
      <c r="AA80" s="35"/>
      <c r="AB80" s="35"/>
      <c r="AC80" s="35"/>
      <c r="AD80" s="35"/>
      <c r="AE80" s="35"/>
    </row>
    <row r="81" spans="1:31" s="2" customFormat="1" ht="15.2" customHeight="1">
      <c r="A81" s="35"/>
      <c r="B81" s="36"/>
      <c r="C81" s="30" t="s">
        <v>25</v>
      </c>
      <c r="D81" s="37"/>
      <c r="E81" s="37"/>
      <c r="F81" s="28" t="str">
        <f>E15</f>
        <v>Obec Staré Hobzí</v>
      </c>
      <c r="G81" s="37"/>
      <c r="H81" s="37"/>
      <c r="I81" s="30" t="s">
        <v>31</v>
      </c>
      <c r="J81" s="33" t="str">
        <f>E21</f>
        <v>f-plan spol. s r.o.</v>
      </c>
      <c r="K81" s="37"/>
      <c r="L81" s="107"/>
      <c r="S81" s="35"/>
      <c r="T81" s="35"/>
      <c r="U81" s="35"/>
      <c r="V81" s="35"/>
      <c r="W81" s="35"/>
      <c r="X81" s="35"/>
      <c r="Y81" s="35"/>
      <c r="Z81" s="35"/>
      <c r="AA81" s="35"/>
      <c r="AB81" s="35"/>
      <c r="AC81" s="35"/>
      <c r="AD81" s="35"/>
      <c r="AE81" s="35"/>
    </row>
    <row r="82" spans="1:31" s="2" customFormat="1" ht="15.2" customHeight="1">
      <c r="A82" s="35"/>
      <c r="B82" s="36"/>
      <c r="C82" s="30" t="s">
        <v>29</v>
      </c>
      <c r="D82" s="37"/>
      <c r="E82" s="37"/>
      <c r="F82" s="28" t="str">
        <f>IF(E18="","",E18)</f>
        <v>Vyplň údaj</v>
      </c>
      <c r="G82" s="37"/>
      <c r="H82" s="37"/>
      <c r="I82" s="30" t="s">
        <v>35</v>
      </c>
      <c r="J82" s="33" t="str">
        <f>E24</f>
        <v>Martin Lang</v>
      </c>
      <c r="K82" s="37"/>
      <c r="L82" s="107"/>
      <c r="S82" s="35"/>
      <c r="T82" s="35"/>
      <c r="U82" s="35"/>
      <c r="V82" s="35"/>
      <c r="W82" s="35"/>
      <c r="X82" s="35"/>
      <c r="Y82" s="35"/>
      <c r="Z82" s="35"/>
      <c r="AA82" s="35"/>
      <c r="AB82" s="35"/>
      <c r="AC82" s="35"/>
      <c r="AD82" s="35"/>
      <c r="AE82" s="35"/>
    </row>
    <row r="83" spans="1:31" s="2" customFormat="1" ht="10.35" customHeight="1">
      <c r="A83" s="35"/>
      <c r="B83" s="36"/>
      <c r="C83" s="37"/>
      <c r="D83" s="37"/>
      <c r="E83" s="37"/>
      <c r="F83" s="37"/>
      <c r="G83" s="37"/>
      <c r="H83" s="37"/>
      <c r="I83" s="37"/>
      <c r="J83" s="37"/>
      <c r="K83" s="37"/>
      <c r="L83" s="107"/>
      <c r="S83" s="35"/>
      <c r="T83" s="35"/>
      <c r="U83" s="35"/>
      <c r="V83" s="35"/>
      <c r="W83" s="35"/>
      <c r="X83" s="35"/>
      <c r="Y83" s="35"/>
      <c r="Z83" s="35"/>
      <c r="AA83" s="35"/>
      <c r="AB83" s="35"/>
      <c r="AC83" s="35"/>
      <c r="AD83" s="35"/>
      <c r="AE83" s="35"/>
    </row>
    <row r="84" spans="1:31" s="11" customFormat="1" ht="29.25" customHeight="1">
      <c r="A84" s="147"/>
      <c r="B84" s="148"/>
      <c r="C84" s="149" t="s">
        <v>128</v>
      </c>
      <c r="D84" s="150" t="s">
        <v>58</v>
      </c>
      <c r="E84" s="150" t="s">
        <v>54</v>
      </c>
      <c r="F84" s="150" t="s">
        <v>55</v>
      </c>
      <c r="G84" s="150" t="s">
        <v>129</v>
      </c>
      <c r="H84" s="150" t="s">
        <v>130</v>
      </c>
      <c r="I84" s="150" t="s">
        <v>131</v>
      </c>
      <c r="J84" s="150" t="s">
        <v>118</v>
      </c>
      <c r="K84" s="151" t="s">
        <v>132</v>
      </c>
      <c r="L84" s="152"/>
      <c r="M84" s="69" t="s">
        <v>19</v>
      </c>
      <c r="N84" s="70" t="s">
        <v>43</v>
      </c>
      <c r="O84" s="70" t="s">
        <v>133</v>
      </c>
      <c r="P84" s="70" t="s">
        <v>134</v>
      </c>
      <c r="Q84" s="70" t="s">
        <v>135</v>
      </c>
      <c r="R84" s="70" t="s">
        <v>136</v>
      </c>
      <c r="S84" s="70" t="s">
        <v>137</v>
      </c>
      <c r="T84" s="71" t="s">
        <v>138</v>
      </c>
      <c r="U84" s="147"/>
      <c r="V84" s="147"/>
      <c r="W84" s="147"/>
      <c r="X84" s="147"/>
      <c r="Y84" s="147"/>
      <c r="Z84" s="147"/>
      <c r="AA84" s="147"/>
      <c r="AB84" s="147"/>
      <c r="AC84" s="147"/>
      <c r="AD84" s="147"/>
      <c r="AE84" s="147"/>
    </row>
    <row r="85" spans="1:63" s="2" customFormat="1" ht="22.9" customHeight="1">
      <c r="A85" s="35"/>
      <c r="B85" s="36"/>
      <c r="C85" s="76" t="s">
        <v>139</v>
      </c>
      <c r="D85" s="37"/>
      <c r="E85" s="37"/>
      <c r="F85" s="37"/>
      <c r="G85" s="37"/>
      <c r="H85" s="37"/>
      <c r="I85" s="37"/>
      <c r="J85" s="153">
        <f>BK85</f>
        <v>0</v>
      </c>
      <c r="K85" s="37"/>
      <c r="L85" s="40"/>
      <c r="M85" s="72"/>
      <c r="N85" s="154"/>
      <c r="O85" s="73"/>
      <c r="P85" s="155">
        <f>P86</f>
        <v>0</v>
      </c>
      <c r="Q85" s="73"/>
      <c r="R85" s="155">
        <f>R86</f>
        <v>15.74038352</v>
      </c>
      <c r="S85" s="73"/>
      <c r="T85" s="156">
        <f>T86</f>
        <v>9.2275</v>
      </c>
      <c r="U85" s="35"/>
      <c r="V85" s="35"/>
      <c r="W85" s="35"/>
      <c r="X85" s="35"/>
      <c r="Y85" s="35"/>
      <c r="Z85" s="35"/>
      <c r="AA85" s="35"/>
      <c r="AB85" s="35"/>
      <c r="AC85" s="35"/>
      <c r="AD85" s="35"/>
      <c r="AE85" s="35"/>
      <c r="AT85" s="18" t="s">
        <v>72</v>
      </c>
      <c r="AU85" s="18" t="s">
        <v>119</v>
      </c>
      <c r="BK85" s="157">
        <f>BK86</f>
        <v>0</v>
      </c>
    </row>
    <row r="86" spans="2:63" s="12" customFormat="1" ht="25.9" customHeight="1">
      <c r="B86" s="158"/>
      <c r="C86" s="159"/>
      <c r="D86" s="160" t="s">
        <v>72</v>
      </c>
      <c r="E86" s="161" t="s">
        <v>140</v>
      </c>
      <c r="F86" s="161" t="s">
        <v>141</v>
      </c>
      <c r="G86" s="159"/>
      <c r="H86" s="159"/>
      <c r="I86" s="162"/>
      <c r="J86" s="163">
        <f>BK86</f>
        <v>0</v>
      </c>
      <c r="K86" s="159"/>
      <c r="L86" s="164"/>
      <c r="M86" s="165"/>
      <c r="N86" s="166"/>
      <c r="O86" s="166"/>
      <c r="P86" s="167">
        <f>P87+P122+P140+P154+P164</f>
        <v>0</v>
      </c>
      <c r="Q86" s="166"/>
      <c r="R86" s="167">
        <f>R87+R122+R140+R154+R164</f>
        <v>15.74038352</v>
      </c>
      <c r="S86" s="166"/>
      <c r="T86" s="168">
        <f>T87+T122+T140+T154+T164</f>
        <v>9.2275</v>
      </c>
      <c r="AR86" s="169" t="s">
        <v>34</v>
      </c>
      <c r="AT86" s="170" t="s">
        <v>72</v>
      </c>
      <c r="AU86" s="170" t="s">
        <v>73</v>
      </c>
      <c r="AY86" s="169" t="s">
        <v>142</v>
      </c>
      <c r="BK86" s="171">
        <f>BK87+BK122+BK140+BK154+BK164</f>
        <v>0</v>
      </c>
    </row>
    <row r="87" spans="2:63" s="12" customFormat="1" ht="22.9" customHeight="1">
      <c r="B87" s="158"/>
      <c r="C87" s="159"/>
      <c r="D87" s="160" t="s">
        <v>72</v>
      </c>
      <c r="E87" s="172" t="s">
        <v>34</v>
      </c>
      <c r="F87" s="172" t="s">
        <v>143</v>
      </c>
      <c r="G87" s="159"/>
      <c r="H87" s="159"/>
      <c r="I87" s="162"/>
      <c r="J87" s="173">
        <f>BK87</f>
        <v>0</v>
      </c>
      <c r="K87" s="159"/>
      <c r="L87" s="164"/>
      <c r="M87" s="165"/>
      <c r="N87" s="166"/>
      <c r="O87" s="166"/>
      <c r="P87" s="167">
        <f>SUM(P88:P121)</f>
        <v>0</v>
      </c>
      <c r="Q87" s="166"/>
      <c r="R87" s="167">
        <f>SUM(R88:R121)</f>
        <v>0.000375</v>
      </c>
      <c r="S87" s="166"/>
      <c r="T87" s="168">
        <f>SUM(T88:T121)</f>
        <v>9.2275</v>
      </c>
      <c r="AR87" s="169" t="s">
        <v>34</v>
      </c>
      <c r="AT87" s="170" t="s">
        <v>72</v>
      </c>
      <c r="AU87" s="170" t="s">
        <v>34</v>
      </c>
      <c r="AY87" s="169" t="s">
        <v>142</v>
      </c>
      <c r="BK87" s="171">
        <f>SUM(BK88:BK121)</f>
        <v>0</v>
      </c>
    </row>
    <row r="88" spans="1:65" s="2" customFormat="1" ht="76.35" customHeight="1">
      <c r="A88" s="35"/>
      <c r="B88" s="36"/>
      <c r="C88" s="174" t="s">
        <v>34</v>
      </c>
      <c r="D88" s="174" t="s">
        <v>144</v>
      </c>
      <c r="E88" s="175" t="s">
        <v>467</v>
      </c>
      <c r="F88" s="176" t="s">
        <v>468</v>
      </c>
      <c r="G88" s="177" t="s">
        <v>147</v>
      </c>
      <c r="H88" s="178">
        <v>18.5</v>
      </c>
      <c r="I88" s="179"/>
      <c r="J88" s="180">
        <f>ROUND(I88*H88,2)</f>
        <v>0</v>
      </c>
      <c r="K88" s="176" t="s">
        <v>148</v>
      </c>
      <c r="L88" s="40"/>
      <c r="M88" s="181" t="s">
        <v>19</v>
      </c>
      <c r="N88" s="182" t="s">
        <v>44</v>
      </c>
      <c r="O88" s="65"/>
      <c r="P88" s="183">
        <f>O88*H88</f>
        <v>0</v>
      </c>
      <c r="Q88" s="183">
        <v>0</v>
      </c>
      <c r="R88" s="183">
        <f>Q88*H88</f>
        <v>0</v>
      </c>
      <c r="S88" s="183">
        <v>0.255</v>
      </c>
      <c r="T88" s="184">
        <f>S88*H88</f>
        <v>4.7175</v>
      </c>
      <c r="U88" s="35"/>
      <c r="V88" s="35"/>
      <c r="W88" s="35"/>
      <c r="X88" s="35"/>
      <c r="Y88" s="35"/>
      <c r="Z88" s="35"/>
      <c r="AA88" s="35"/>
      <c r="AB88" s="35"/>
      <c r="AC88" s="35"/>
      <c r="AD88" s="35"/>
      <c r="AE88" s="35"/>
      <c r="AR88" s="185" t="s">
        <v>149</v>
      </c>
      <c r="AT88" s="185" t="s">
        <v>144</v>
      </c>
      <c r="AU88" s="185" t="s">
        <v>82</v>
      </c>
      <c r="AY88" s="18" t="s">
        <v>142</v>
      </c>
      <c r="BE88" s="186">
        <f>IF(N88="základní",J88,0)</f>
        <v>0</v>
      </c>
      <c r="BF88" s="186">
        <f>IF(N88="snížená",J88,0)</f>
        <v>0</v>
      </c>
      <c r="BG88" s="186">
        <f>IF(N88="zákl. přenesená",J88,0)</f>
        <v>0</v>
      </c>
      <c r="BH88" s="186">
        <f>IF(N88="sníž. přenesená",J88,0)</f>
        <v>0</v>
      </c>
      <c r="BI88" s="186">
        <f>IF(N88="nulová",J88,0)</f>
        <v>0</v>
      </c>
      <c r="BJ88" s="18" t="s">
        <v>34</v>
      </c>
      <c r="BK88" s="186">
        <f>ROUND(I88*H88,2)</f>
        <v>0</v>
      </c>
      <c r="BL88" s="18" t="s">
        <v>149</v>
      </c>
      <c r="BM88" s="185" t="s">
        <v>469</v>
      </c>
    </row>
    <row r="89" spans="1:47" s="2" customFormat="1" ht="175.5">
      <c r="A89" s="35"/>
      <c r="B89" s="36"/>
      <c r="C89" s="37"/>
      <c r="D89" s="187" t="s">
        <v>151</v>
      </c>
      <c r="E89" s="37"/>
      <c r="F89" s="188" t="s">
        <v>470</v>
      </c>
      <c r="G89" s="37"/>
      <c r="H89" s="37"/>
      <c r="I89" s="189"/>
      <c r="J89" s="37"/>
      <c r="K89" s="37"/>
      <c r="L89" s="40"/>
      <c r="M89" s="190"/>
      <c r="N89" s="191"/>
      <c r="O89" s="65"/>
      <c r="P89" s="65"/>
      <c r="Q89" s="65"/>
      <c r="R89" s="65"/>
      <c r="S89" s="65"/>
      <c r="T89" s="66"/>
      <c r="U89" s="35"/>
      <c r="V89" s="35"/>
      <c r="W89" s="35"/>
      <c r="X89" s="35"/>
      <c r="Y89" s="35"/>
      <c r="Z89" s="35"/>
      <c r="AA89" s="35"/>
      <c r="AB89" s="35"/>
      <c r="AC89" s="35"/>
      <c r="AD89" s="35"/>
      <c r="AE89" s="35"/>
      <c r="AT89" s="18" t="s">
        <v>151</v>
      </c>
      <c r="AU89" s="18" t="s">
        <v>82</v>
      </c>
    </row>
    <row r="90" spans="1:65" s="2" customFormat="1" ht="49.15" customHeight="1">
      <c r="A90" s="35"/>
      <c r="B90" s="36"/>
      <c r="C90" s="174" t="s">
        <v>82</v>
      </c>
      <c r="D90" s="174" t="s">
        <v>144</v>
      </c>
      <c r="E90" s="175" t="s">
        <v>471</v>
      </c>
      <c r="F90" s="176" t="s">
        <v>472</v>
      </c>
      <c r="G90" s="177" t="s">
        <v>237</v>
      </c>
      <c r="H90" s="178">
        <v>22</v>
      </c>
      <c r="I90" s="179"/>
      <c r="J90" s="180">
        <f>ROUND(I90*H90,2)</f>
        <v>0</v>
      </c>
      <c r="K90" s="176" t="s">
        <v>148</v>
      </c>
      <c r="L90" s="40"/>
      <c r="M90" s="181" t="s">
        <v>19</v>
      </c>
      <c r="N90" s="182" t="s">
        <v>44</v>
      </c>
      <c r="O90" s="65"/>
      <c r="P90" s="183">
        <f>O90*H90</f>
        <v>0</v>
      </c>
      <c r="Q90" s="183">
        <v>0</v>
      </c>
      <c r="R90" s="183">
        <f>Q90*H90</f>
        <v>0</v>
      </c>
      <c r="S90" s="183">
        <v>0.205</v>
      </c>
      <c r="T90" s="184">
        <f>S90*H90</f>
        <v>4.51</v>
      </c>
      <c r="U90" s="35"/>
      <c r="V90" s="35"/>
      <c r="W90" s="35"/>
      <c r="X90" s="35"/>
      <c r="Y90" s="35"/>
      <c r="Z90" s="35"/>
      <c r="AA90" s="35"/>
      <c r="AB90" s="35"/>
      <c r="AC90" s="35"/>
      <c r="AD90" s="35"/>
      <c r="AE90" s="35"/>
      <c r="AR90" s="185" t="s">
        <v>149</v>
      </c>
      <c r="AT90" s="185" t="s">
        <v>144</v>
      </c>
      <c r="AU90" s="185" t="s">
        <v>82</v>
      </c>
      <c r="AY90" s="18" t="s">
        <v>142</v>
      </c>
      <c r="BE90" s="186">
        <f>IF(N90="základní",J90,0)</f>
        <v>0</v>
      </c>
      <c r="BF90" s="186">
        <f>IF(N90="snížená",J90,0)</f>
        <v>0</v>
      </c>
      <c r="BG90" s="186">
        <f>IF(N90="zákl. přenesená",J90,0)</f>
        <v>0</v>
      </c>
      <c r="BH90" s="186">
        <f>IF(N90="sníž. přenesená",J90,0)</f>
        <v>0</v>
      </c>
      <c r="BI90" s="186">
        <f>IF(N90="nulová",J90,0)</f>
        <v>0</v>
      </c>
      <c r="BJ90" s="18" t="s">
        <v>34</v>
      </c>
      <c r="BK90" s="186">
        <f>ROUND(I90*H90,2)</f>
        <v>0</v>
      </c>
      <c r="BL90" s="18" t="s">
        <v>149</v>
      </c>
      <c r="BM90" s="185" t="s">
        <v>473</v>
      </c>
    </row>
    <row r="91" spans="1:47" s="2" customFormat="1" ht="195">
      <c r="A91" s="35"/>
      <c r="B91" s="36"/>
      <c r="C91" s="37"/>
      <c r="D91" s="187" t="s">
        <v>151</v>
      </c>
      <c r="E91" s="37"/>
      <c r="F91" s="188" t="s">
        <v>474</v>
      </c>
      <c r="G91" s="37"/>
      <c r="H91" s="37"/>
      <c r="I91" s="189"/>
      <c r="J91" s="37"/>
      <c r="K91" s="37"/>
      <c r="L91" s="40"/>
      <c r="M91" s="190"/>
      <c r="N91" s="191"/>
      <c r="O91" s="65"/>
      <c r="P91" s="65"/>
      <c r="Q91" s="65"/>
      <c r="R91" s="65"/>
      <c r="S91" s="65"/>
      <c r="T91" s="66"/>
      <c r="U91" s="35"/>
      <c r="V91" s="35"/>
      <c r="W91" s="35"/>
      <c r="X91" s="35"/>
      <c r="Y91" s="35"/>
      <c r="Z91" s="35"/>
      <c r="AA91" s="35"/>
      <c r="AB91" s="35"/>
      <c r="AC91" s="35"/>
      <c r="AD91" s="35"/>
      <c r="AE91" s="35"/>
      <c r="AT91" s="18" t="s">
        <v>151</v>
      </c>
      <c r="AU91" s="18" t="s">
        <v>82</v>
      </c>
    </row>
    <row r="92" spans="1:65" s="2" customFormat="1" ht="24.2" customHeight="1">
      <c r="A92" s="35"/>
      <c r="B92" s="36"/>
      <c r="C92" s="174" t="s">
        <v>162</v>
      </c>
      <c r="D92" s="174" t="s">
        <v>144</v>
      </c>
      <c r="E92" s="175" t="s">
        <v>153</v>
      </c>
      <c r="F92" s="176" t="s">
        <v>154</v>
      </c>
      <c r="G92" s="177" t="s">
        <v>155</v>
      </c>
      <c r="H92" s="178">
        <v>11.951</v>
      </c>
      <c r="I92" s="179"/>
      <c r="J92" s="180">
        <f>ROUND(I92*H92,2)</f>
        <v>0</v>
      </c>
      <c r="K92" s="176" t="s">
        <v>148</v>
      </c>
      <c r="L92" s="40"/>
      <c r="M92" s="181" t="s">
        <v>19</v>
      </c>
      <c r="N92" s="182" t="s">
        <v>44</v>
      </c>
      <c r="O92" s="65"/>
      <c r="P92" s="183">
        <f>O92*H92</f>
        <v>0</v>
      </c>
      <c r="Q92" s="183">
        <v>0</v>
      </c>
      <c r="R92" s="183">
        <f>Q92*H92</f>
        <v>0</v>
      </c>
      <c r="S92" s="183">
        <v>0</v>
      </c>
      <c r="T92" s="184">
        <f>S92*H92</f>
        <v>0</v>
      </c>
      <c r="U92" s="35"/>
      <c r="V92" s="35"/>
      <c r="W92" s="35"/>
      <c r="X92" s="35"/>
      <c r="Y92" s="35"/>
      <c r="Z92" s="35"/>
      <c r="AA92" s="35"/>
      <c r="AB92" s="35"/>
      <c r="AC92" s="35"/>
      <c r="AD92" s="35"/>
      <c r="AE92" s="35"/>
      <c r="AR92" s="185" t="s">
        <v>149</v>
      </c>
      <c r="AT92" s="185" t="s">
        <v>144</v>
      </c>
      <c r="AU92" s="185" t="s">
        <v>82</v>
      </c>
      <c r="AY92" s="18" t="s">
        <v>142</v>
      </c>
      <c r="BE92" s="186">
        <f>IF(N92="základní",J92,0)</f>
        <v>0</v>
      </c>
      <c r="BF92" s="186">
        <f>IF(N92="snížená",J92,0)</f>
        <v>0</v>
      </c>
      <c r="BG92" s="186">
        <f>IF(N92="zákl. přenesená",J92,0)</f>
        <v>0</v>
      </c>
      <c r="BH92" s="186">
        <f>IF(N92="sníž. přenesená",J92,0)</f>
        <v>0</v>
      </c>
      <c r="BI92" s="186">
        <f>IF(N92="nulová",J92,0)</f>
        <v>0</v>
      </c>
      <c r="BJ92" s="18" t="s">
        <v>34</v>
      </c>
      <c r="BK92" s="186">
        <f>ROUND(I92*H92,2)</f>
        <v>0</v>
      </c>
      <c r="BL92" s="18" t="s">
        <v>149</v>
      </c>
      <c r="BM92" s="185" t="s">
        <v>475</v>
      </c>
    </row>
    <row r="93" spans="1:47" s="2" customFormat="1" ht="39">
      <c r="A93" s="35"/>
      <c r="B93" s="36"/>
      <c r="C93" s="37"/>
      <c r="D93" s="187" t="s">
        <v>151</v>
      </c>
      <c r="E93" s="37"/>
      <c r="F93" s="188" t="s">
        <v>157</v>
      </c>
      <c r="G93" s="37"/>
      <c r="H93" s="37"/>
      <c r="I93" s="189"/>
      <c r="J93" s="37"/>
      <c r="K93" s="37"/>
      <c r="L93" s="40"/>
      <c r="M93" s="190"/>
      <c r="N93" s="191"/>
      <c r="O93" s="65"/>
      <c r="P93" s="65"/>
      <c r="Q93" s="65"/>
      <c r="R93" s="65"/>
      <c r="S93" s="65"/>
      <c r="T93" s="66"/>
      <c r="U93" s="35"/>
      <c r="V93" s="35"/>
      <c r="W93" s="35"/>
      <c r="X93" s="35"/>
      <c r="Y93" s="35"/>
      <c r="Z93" s="35"/>
      <c r="AA93" s="35"/>
      <c r="AB93" s="35"/>
      <c r="AC93" s="35"/>
      <c r="AD93" s="35"/>
      <c r="AE93" s="35"/>
      <c r="AT93" s="18" t="s">
        <v>151</v>
      </c>
      <c r="AU93" s="18" t="s">
        <v>82</v>
      </c>
    </row>
    <row r="94" spans="2:51" s="14" customFormat="1" ht="11.25">
      <c r="B94" s="202"/>
      <c r="C94" s="203"/>
      <c r="D94" s="187" t="s">
        <v>158</v>
      </c>
      <c r="E94" s="204" t="s">
        <v>19</v>
      </c>
      <c r="F94" s="205" t="s">
        <v>476</v>
      </c>
      <c r="G94" s="203"/>
      <c r="H94" s="206">
        <v>11.951</v>
      </c>
      <c r="I94" s="207"/>
      <c r="J94" s="203"/>
      <c r="K94" s="203"/>
      <c r="L94" s="208"/>
      <c r="M94" s="209"/>
      <c r="N94" s="210"/>
      <c r="O94" s="210"/>
      <c r="P94" s="210"/>
      <c r="Q94" s="210"/>
      <c r="R94" s="210"/>
      <c r="S94" s="210"/>
      <c r="T94" s="211"/>
      <c r="AT94" s="212" t="s">
        <v>158</v>
      </c>
      <c r="AU94" s="212" t="s">
        <v>82</v>
      </c>
      <c r="AV94" s="14" t="s">
        <v>82</v>
      </c>
      <c r="AW94" s="14" t="s">
        <v>33</v>
      </c>
      <c r="AX94" s="14" t="s">
        <v>73</v>
      </c>
      <c r="AY94" s="212" t="s">
        <v>142</v>
      </c>
    </row>
    <row r="95" spans="2:51" s="15" customFormat="1" ht="11.25">
      <c r="B95" s="213"/>
      <c r="C95" s="214"/>
      <c r="D95" s="187" t="s">
        <v>158</v>
      </c>
      <c r="E95" s="215" t="s">
        <v>19</v>
      </c>
      <c r="F95" s="216" t="s">
        <v>161</v>
      </c>
      <c r="G95" s="214"/>
      <c r="H95" s="217">
        <v>11.951</v>
      </c>
      <c r="I95" s="218"/>
      <c r="J95" s="214"/>
      <c r="K95" s="214"/>
      <c r="L95" s="219"/>
      <c r="M95" s="220"/>
      <c r="N95" s="221"/>
      <c r="O95" s="221"/>
      <c r="P95" s="221"/>
      <c r="Q95" s="221"/>
      <c r="R95" s="221"/>
      <c r="S95" s="221"/>
      <c r="T95" s="222"/>
      <c r="AT95" s="223" t="s">
        <v>158</v>
      </c>
      <c r="AU95" s="223" t="s">
        <v>82</v>
      </c>
      <c r="AV95" s="15" t="s">
        <v>149</v>
      </c>
      <c r="AW95" s="15" t="s">
        <v>33</v>
      </c>
      <c r="AX95" s="15" t="s">
        <v>34</v>
      </c>
      <c r="AY95" s="223" t="s">
        <v>142</v>
      </c>
    </row>
    <row r="96" spans="1:65" s="2" customFormat="1" ht="62.65" customHeight="1">
      <c r="A96" s="35"/>
      <c r="B96" s="36"/>
      <c r="C96" s="174" t="s">
        <v>149</v>
      </c>
      <c r="D96" s="174" t="s">
        <v>144</v>
      </c>
      <c r="E96" s="175" t="s">
        <v>169</v>
      </c>
      <c r="F96" s="176" t="s">
        <v>170</v>
      </c>
      <c r="G96" s="177" t="s">
        <v>155</v>
      </c>
      <c r="H96" s="178">
        <v>11.951</v>
      </c>
      <c r="I96" s="179"/>
      <c r="J96" s="180">
        <f>ROUND(I96*H96,2)</f>
        <v>0</v>
      </c>
      <c r="K96" s="176" t="s">
        <v>148</v>
      </c>
      <c r="L96" s="40"/>
      <c r="M96" s="181" t="s">
        <v>19</v>
      </c>
      <c r="N96" s="182" t="s">
        <v>44</v>
      </c>
      <c r="O96" s="65"/>
      <c r="P96" s="183">
        <f>O96*H96</f>
        <v>0</v>
      </c>
      <c r="Q96" s="183">
        <v>0</v>
      </c>
      <c r="R96" s="183">
        <f>Q96*H96</f>
        <v>0</v>
      </c>
      <c r="S96" s="183">
        <v>0</v>
      </c>
      <c r="T96" s="184">
        <f>S96*H96</f>
        <v>0</v>
      </c>
      <c r="U96" s="35"/>
      <c r="V96" s="35"/>
      <c r="W96" s="35"/>
      <c r="X96" s="35"/>
      <c r="Y96" s="35"/>
      <c r="Z96" s="35"/>
      <c r="AA96" s="35"/>
      <c r="AB96" s="35"/>
      <c r="AC96" s="35"/>
      <c r="AD96" s="35"/>
      <c r="AE96" s="35"/>
      <c r="AR96" s="185" t="s">
        <v>149</v>
      </c>
      <c r="AT96" s="185" t="s">
        <v>144</v>
      </c>
      <c r="AU96" s="185" t="s">
        <v>82</v>
      </c>
      <c r="AY96" s="18" t="s">
        <v>142</v>
      </c>
      <c r="BE96" s="186">
        <f>IF(N96="základní",J96,0)</f>
        <v>0</v>
      </c>
      <c r="BF96" s="186">
        <f>IF(N96="snížená",J96,0)</f>
        <v>0</v>
      </c>
      <c r="BG96" s="186">
        <f>IF(N96="zákl. přenesená",J96,0)</f>
        <v>0</v>
      </c>
      <c r="BH96" s="186">
        <f>IF(N96="sníž. přenesená",J96,0)</f>
        <v>0</v>
      </c>
      <c r="BI96" s="186">
        <f>IF(N96="nulová",J96,0)</f>
        <v>0</v>
      </c>
      <c r="BJ96" s="18" t="s">
        <v>34</v>
      </c>
      <c r="BK96" s="186">
        <f>ROUND(I96*H96,2)</f>
        <v>0</v>
      </c>
      <c r="BL96" s="18" t="s">
        <v>149</v>
      </c>
      <c r="BM96" s="185" t="s">
        <v>477</v>
      </c>
    </row>
    <row r="97" spans="1:47" s="2" customFormat="1" ht="78">
      <c r="A97" s="35"/>
      <c r="B97" s="36"/>
      <c r="C97" s="37"/>
      <c r="D97" s="187" t="s">
        <v>151</v>
      </c>
      <c r="E97" s="37"/>
      <c r="F97" s="188" t="s">
        <v>172</v>
      </c>
      <c r="G97" s="37"/>
      <c r="H97" s="37"/>
      <c r="I97" s="189"/>
      <c r="J97" s="37"/>
      <c r="K97" s="37"/>
      <c r="L97" s="40"/>
      <c r="M97" s="190"/>
      <c r="N97" s="191"/>
      <c r="O97" s="65"/>
      <c r="P97" s="65"/>
      <c r="Q97" s="65"/>
      <c r="R97" s="65"/>
      <c r="S97" s="65"/>
      <c r="T97" s="66"/>
      <c r="U97" s="35"/>
      <c r="V97" s="35"/>
      <c r="W97" s="35"/>
      <c r="X97" s="35"/>
      <c r="Y97" s="35"/>
      <c r="Z97" s="35"/>
      <c r="AA97" s="35"/>
      <c r="AB97" s="35"/>
      <c r="AC97" s="35"/>
      <c r="AD97" s="35"/>
      <c r="AE97" s="35"/>
      <c r="AT97" s="18" t="s">
        <v>151</v>
      </c>
      <c r="AU97" s="18" t="s">
        <v>82</v>
      </c>
    </row>
    <row r="98" spans="1:65" s="2" customFormat="1" ht="62.65" customHeight="1">
      <c r="A98" s="35"/>
      <c r="B98" s="36"/>
      <c r="C98" s="174" t="s">
        <v>175</v>
      </c>
      <c r="D98" s="174" t="s">
        <v>144</v>
      </c>
      <c r="E98" s="175" t="s">
        <v>176</v>
      </c>
      <c r="F98" s="176" t="s">
        <v>177</v>
      </c>
      <c r="G98" s="177" t="s">
        <v>155</v>
      </c>
      <c r="H98" s="178">
        <v>59.755</v>
      </c>
      <c r="I98" s="179"/>
      <c r="J98" s="180">
        <f>ROUND(I98*H98,2)</f>
        <v>0</v>
      </c>
      <c r="K98" s="176" t="s">
        <v>148</v>
      </c>
      <c r="L98" s="40"/>
      <c r="M98" s="181" t="s">
        <v>19</v>
      </c>
      <c r="N98" s="182" t="s">
        <v>44</v>
      </c>
      <c r="O98" s="65"/>
      <c r="P98" s="183">
        <f>O98*H98</f>
        <v>0</v>
      </c>
      <c r="Q98" s="183">
        <v>0</v>
      </c>
      <c r="R98" s="183">
        <f>Q98*H98</f>
        <v>0</v>
      </c>
      <c r="S98" s="183">
        <v>0</v>
      </c>
      <c r="T98" s="184">
        <f>S98*H98</f>
        <v>0</v>
      </c>
      <c r="U98" s="35"/>
      <c r="V98" s="35"/>
      <c r="W98" s="35"/>
      <c r="X98" s="35"/>
      <c r="Y98" s="35"/>
      <c r="Z98" s="35"/>
      <c r="AA98" s="35"/>
      <c r="AB98" s="35"/>
      <c r="AC98" s="35"/>
      <c r="AD98" s="35"/>
      <c r="AE98" s="35"/>
      <c r="AR98" s="185" t="s">
        <v>149</v>
      </c>
      <c r="AT98" s="185" t="s">
        <v>144</v>
      </c>
      <c r="AU98" s="185" t="s">
        <v>82</v>
      </c>
      <c r="AY98" s="18" t="s">
        <v>142</v>
      </c>
      <c r="BE98" s="186">
        <f>IF(N98="základní",J98,0)</f>
        <v>0</v>
      </c>
      <c r="BF98" s="186">
        <f>IF(N98="snížená",J98,0)</f>
        <v>0</v>
      </c>
      <c r="BG98" s="186">
        <f>IF(N98="zákl. přenesená",J98,0)</f>
        <v>0</v>
      </c>
      <c r="BH98" s="186">
        <f>IF(N98="sníž. přenesená",J98,0)</f>
        <v>0</v>
      </c>
      <c r="BI98" s="186">
        <f>IF(N98="nulová",J98,0)</f>
        <v>0</v>
      </c>
      <c r="BJ98" s="18" t="s">
        <v>34</v>
      </c>
      <c r="BK98" s="186">
        <f>ROUND(I98*H98,2)</f>
        <v>0</v>
      </c>
      <c r="BL98" s="18" t="s">
        <v>149</v>
      </c>
      <c r="BM98" s="185" t="s">
        <v>478</v>
      </c>
    </row>
    <row r="99" spans="1:47" s="2" customFormat="1" ht="78">
      <c r="A99" s="35"/>
      <c r="B99" s="36"/>
      <c r="C99" s="37"/>
      <c r="D99" s="187" t="s">
        <v>151</v>
      </c>
      <c r="E99" s="37"/>
      <c r="F99" s="188" t="s">
        <v>172</v>
      </c>
      <c r="G99" s="37"/>
      <c r="H99" s="37"/>
      <c r="I99" s="189"/>
      <c r="J99" s="37"/>
      <c r="K99" s="37"/>
      <c r="L99" s="40"/>
      <c r="M99" s="190"/>
      <c r="N99" s="191"/>
      <c r="O99" s="65"/>
      <c r="P99" s="65"/>
      <c r="Q99" s="65"/>
      <c r="R99" s="65"/>
      <c r="S99" s="65"/>
      <c r="T99" s="66"/>
      <c r="U99" s="35"/>
      <c r="V99" s="35"/>
      <c r="W99" s="35"/>
      <c r="X99" s="35"/>
      <c r="Y99" s="35"/>
      <c r="Z99" s="35"/>
      <c r="AA99" s="35"/>
      <c r="AB99" s="35"/>
      <c r="AC99" s="35"/>
      <c r="AD99" s="35"/>
      <c r="AE99" s="35"/>
      <c r="AT99" s="18" t="s">
        <v>151</v>
      </c>
      <c r="AU99" s="18" t="s">
        <v>82</v>
      </c>
    </row>
    <row r="100" spans="2:51" s="14" customFormat="1" ht="11.25">
      <c r="B100" s="202"/>
      <c r="C100" s="203"/>
      <c r="D100" s="187" t="s">
        <v>158</v>
      </c>
      <c r="E100" s="204" t="s">
        <v>19</v>
      </c>
      <c r="F100" s="205" t="s">
        <v>479</v>
      </c>
      <c r="G100" s="203"/>
      <c r="H100" s="206">
        <v>59.755</v>
      </c>
      <c r="I100" s="207"/>
      <c r="J100" s="203"/>
      <c r="K100" s="203"/>
      <c r="L100" s="208"/>
      <c r="M100" s="209"/>
      <c r="N100" s="210"/>
      <c r="O100" s="210"/>
      <c r="P100" s="210"/>
      <c r="Q100" s="210"/>
      <c r="R100" s="210"/>
      <c r="S100" s="210"/>
      <c r="T100" s="211"/>
      <c r="AT100" s="212" t="s">
        <v>158</v>
      </c>
      <c r="AU100" s="212" t="s">
        <v>82</v>
      </c>
      <c r="AV100" s="14" t="s">
        <v>82</v>
      </c>
      <c r="AW100" s="14" t="s">
        <v>33</v>
      </c>
      <c r="AX100" s="14" t="s">
        <v>73</v>
      </c>
      <c r="AY100" s="212" t="s">
        <v>142</v>
      </c>
    </row>
    <row r="101" spans="2:51" s="15" customFormat="1" ht="11.25">
      <c r="B101" s="213"/>
      <c r="C101" s="214"/>
      <c r="D101" s="187" t="s">
        <v>158</v>
      </c>
      <c r="E101" s="215" t="s">
        <v>19</v>
      </c>
      <c r="F101" s="216" t="s">
        <v>161</v>
      </c>
      <c r="G101" s="214"/>
      <c r="H101" s="217">
        <v>59.755</v>
      </c>
      <c r="I101" s="218"/>
      <c r="J101" s="214"/>
      <c r="K101" s="214"/>
      <c r="L101" s="219"/>
      <c r="M101" s="220"/>
      <c r="N101" s="221"/>
      <c r="O101" s="221"/>
      <c r="P101" s="221"/>
      <c r="Q101" s="221"/>
      <c r="R101" s="221"/>
      <c r="S101" s="221"/>
      <c r="T101" s="222"/>
      <c r="AT101" s="223" t="s">
        <v>158</v>
      </c>
      <c r="AU101" s="223" t="s">
        <v>82</v>
      </c>
      <c r="AV101" s="15" t="s">
        <v>149</v>
      </c>
      <c r="AW101" s="15" t="s">
        <v>33</v>
      </c>
      <c r="AX101" s="15" t="s">
        <v>34</v>
      </c>
      <c r="AY101" s="223" t="s">
        <v>142</v>
      </c>
    </row>
    <row r="102" spans="1:65" s="2" customFormat="1" ht="37.9" customHeight="1">
      <c r="A102" s="35"/>
      <c r="B102" s="36"/>
      <c r="C102" s="174" t="s">
        <v>180</v>
      </c>
      <c r="D102" s="174" t="s">
        <v>144</v>
      </c>
      <c r="E102" s="175" t="s">
        <v>181</v>
      </c>
      <c r="F102" s="176" t="s">
        <v>182</v>
      </c>
      <c r="G102" s="177" t="s">
        <v>155</v>
      </c>
      <c r="H102" s="178">
        <v>11.951</v>
      </c>
      <c r="I102" s="179"/>
      <c r="J102" s="180">
        <f>ROUND(I102*H102,2)</f>
        <v>0</v>
      </c>
      <c r="K102" s="176" t="s">
        <v>148</v>
      </c>
      <c r="L102" s="40"/>
      <c r="M102" s="181" t="s">
        <v>19</v>
      </c>
      <c r="N102" s="182" t="s">
        <v>44</v>
      </c>
      <c r="O102" s="65"/>
      <c r="P102" s="183">
        <f>O102*H102</f>
        <v>0</v>
      </c>
      <c r="Q102" s="183">
        <v>0</v>
      </c>
      <c r="R102" s="183">
        <f>Q102*H102</f>
        <v>0</v>
      </c>
      <c r="S102" s="183">
        <v>0</v>
      </c>
      <c r="T102" s="184">
        <f>S102*H102</f>
        <v>0</v>
      </c>
      <c r="U102" s="35"/>
      <c r="V102" s="35"/>
      <c r="W102" s="35"/>
      <c r="X102" s="35"/>
      <c r="Y102" s="35"/>
      <c r="Z102" s="35"/>
      <c r="AA102" s="35"/>
      <c r="AB102" s="35"/>
      <c r="AC102" s="35"/>
      <c r="AD102" s="35"/>
      <c r="AE102" s="35"/>
      <c r="AR102" s="185" t="s">
        <v>149</v>
      </c>
      <c r="AT102" s="185" t="s">
        <v>144</v>
      </c>
      <c r="AU102" s="185" t="s">
        <v>82</v>
      </c>
      <c r="AY102" s="18" t="s">
        <v>142</v>
      </c>
      <c r="BE102" s="186">
        <f>IF(N102="základní",J102,0)</f>
        <v>0</v>
      </c>
      <c r="BF102" s="186">
        <f>IF(N102="snížená",J102,0)</f>
        <v>0</v>
      </c>
      <c r="BG102" s="186">
        <f>IF(N102="zákl. přenesená",J102,0)</f>
        <v>0</v>
      </c>
      <c r="BH102" s="186">
        <f>IF(N102="sníž. přenesená",J102,0)</f>
        <v>0</v>
      </c>
      <c r="BI102" s="186">
        <f>IF(N102="nulová",J102,0)</f>
        <v>0</v>
      </c>
      <c r="BJ102" s="18" t="s">
        <v>34</v>
      </c>
      <c r="BK102" s="186">
        <f>ROUND(I102*H102,2)</f>
        <v>0</v>
      </c>
      <c r="BL102" s="18" t="s">
        <v>149</v>
      </c>
      <c r="BM102" s="185" t="s">
        <v>480</v>
      </c>
    </row>
    <row r="103" spans="1:47" s="2" customFormat="1" ht="136.5">
      <c r="A103" s="35"/>
      <c r="B103" s="36"/>
      <c r="C103" s="37"/>
      <c r="D103" s="187" t="s">
        <v>151</v>
      </c>
      <c r="E103" s="37"/>
      <c r="F103" s="188" t="s">
        <v>184</v>
      </c>
      <c r="G103" s="37"/>
      <c r="H103" s="37"/>
      <c r="I103" s="189"/>
      <c r="J103" s="37"/>
      <c r="K103" s="37"/>
      <c r="L103" s="40"/>
      <c r="M103" s="190"/>
      <c r="N103" s="191"/>
      <c r="O103" s="65"/>
      <c r="P103" s="65"/>
      <c r="Q103" s="65"/>
      <c r="R103" s="65"/>
      <c r="S103" s="65"/>
      <c r="T103" s="66"/>
      <c r="U103" s="35"/>
      <c r="V103" s="35"/>
      <c r="W103" s="35"/>
      <c r="X103" s="35"/>
      <c r="Y103" s="35"/>
      <c r="Z103" s="35"/>
      <c r="AA103" s="35"/>
      <c r="AB103" s="35"/>
      <c r="AC103" s="35"/>
      <c r="AD103" s="35"/>
      <c r="AE103" s="35"/>
      <c r="AT103" s="18" t="s">
        <v>151</v>
      </c>
      <c r="AU103" s="18" t="s">
        <v>82</v>
      </c>
    </row>
    <row r="104" spans="1:65" s="2" customFormat="1" ht="37.9" customHeight="1">
      <c r="A104" s="35"/>
      <c r="B104" s="36"/>
      <c r="C104" s="174" t="s">
        <v>185</v>
      </c>
      <c r="D104" s="174" t="s">
        <v>144</v>
      </c>
      <c r="E104" s="175" t="s">
        <v>186</v>
      </c>
      <c r="F104" s="176" t="s">
        <v>187</v>
      </c>
      <c r="G104" s="177" t="s">
        <v>188</v>
      </c>
      <c r="H104" s="178">
        <v>22.707</v>
      </c>
      <c r="I104" s="179"/>
      <c r="J104" s="180">
        <f>ROUND(I104*H104,2)</f>
        <v>0</v>
      </c>
      <c r="K104" s="176" t="s">
        <v>148</v>
      </c>
      <c r="L104" s="40"/>
      <c r="M104" s="181" t="s">
        <v>19</v>
      </c>
      <c r="N104" s="182" t="s">
        <v>44</v>
      </c>
      <c r="O104" s="65"/>
      <c r="P104" s="183">
        <f>O104*H104</f>
        <v>0</v>
      </c>
      <c r="Q104" s="183">
        <v>0</v>
      </c>
      <c r="R104" s="183">
        <f>Q104*H104</f>
        <v>0</v>
      </c>
      <c r="S104" s="183">
        <v>0</v>
      </c>
      <c r="T104" s="184">
        <f>S104*H104</f>
        <v>0</v>
      </c>
      <c r="U104" s="35"/>
      <c r="V104" s="35"/>
      <c r="W104" s="35"/>
      <c r="X104" s="35"/>
      <c r="Y104" s="35"/>
      <c r="Z104" s="35"/>
      <c r="AA104" s="35"/>
      <c r="AB104" s="35"/>
      <c r="AC104" s="35"/>
      <c r="AD104" s="35"/>
      <c r="AE104" s="35"/>
      <c r="AR104" s="185" t="s">
        <v>149</v>
      </c>
      <c r="AT104" s="185" t="s">
        <v>144</v>
      </c>
      <c r="AU104" s="185" t="s">
        <v>82</v>
      </c>
      <c r="AY104" s="18" t="s">
        <v>142</v>
      </c>
      <c r="BE104" s="186">
        <f>IF(N104="základní",J104,0)</f>
        <v>0</v>
      </c>
      <c r="BF104" s="186">
        <f>IF(N104="snížená",J104,0)</f>
        <v>0</v>
      </c>
      <c r="BG104" s="186">
        <f>IF(N104="zákl. přenesená",J104,0)</f>
        <v>0</v>
      </c>
      <c r="BH104" s="186">
        <f>IF(N104="sníž. přenesená",J104,0)</f>
        <v>0</v>
      </c>
      <c r="BI104" s="186">
        <f>IF(N104="nulová",J104,0)</f>
        <v>0</v>
      </c>
      <c r="BJ104" s="18" t="s">
        <v>34</v>
      </c>
      <c r="BK104" s="186">
        <f>ROUND(I104*H104,2)</f>
        <v>0</v>
      </c>
      <c r="BL104" s="18" t="s">
        <v>149</v>
      </c>
      <c r="BM104" s="185" t="s">
        <v>481</v>
      </c>
    </row>
    <row r="105" spans="1:47" s="2" customFormat="1" ht="58.5">
      <c r="A105" s="35"/>
      <c r="B105" s="36"/>
      <c r="C105" s="37"/>
      <c r="D105" s="187" t="s">
        <v>151</v>
      </c>
      <c r="E105" s="37"/>
      <c r="F105" s="188" t="s">
        <v>190</v>
      </c>
      <c r="G105" s="37"/>
      <c r="H105" s="37"/>
      <c r="I105" s="189"/>
      <c r="J105" s="37"/>
      <c r="K105" s="37"/>
      <c r="L105" s="40"/>
      <c r="M105" s="190"/>
      <c r="N105" s="191"/>
      <c r="O105" s="65"/>
      <c r="P105" s="65"/>
      <c r="Q105" s="65"/>
      <c r="R105" s="65"/>
      <c r="S105" s="65"/>
      <c r="T105" s="66"/>
      <c r="U105" s="35"/>
      <c r="V105" s="35"/>
      <c r="W105" s="35"/>
      <c r="X105" s="35"/>
      <c r="Y105" s="35"/>
      <c r="Z105" s="35"/>
      <c r="AA105" s="35"/>
      <c r="AB105" s="35"/>
      <c r="AC105" s="35"/>
      <c r="AD105" s="35"/>
      <c r="AE105" s="35"/>
      <c r="AT105" s="18" t="s">
        <v>151</v>
      </c>
      <c r="AU105" s="18" t="s">
        <v>82</v>
      </c>
    </row>
    <row r="106" spans="2:51" s="14" customFormat="1" ht="11.25">
      <c r="B106" s="202"/>
      <c r="C106" s="203"/>
      <c r="D106" s="187" t="s">
        <v>158</v>
      </c>
      <c r="E106" s="204" t="s">
        <v>19</v>
      </c>
      <c r="F106" s="205" t="s">
        <v>482</v>
      </c>
      <c r="G106" s="203"/>
      <c r="H106" s="206">
        <v>22.707</v>
      </c>
      <c r="I106" s="207"/>
      <c r="J106" s="203"/>
      <c r="K106" s="203"/>
      <c r="L106" s="208"/>
      <c r="M106" s="209"/>
      <c r="N106" s="210"/>
      <c r="O106" s="210"/>
      <c r="P106" s="210"/>
      <c r="Q106" s="210"/>
      <c r="R106" s="210"/>
      <c r="S106" s="210"/>
      <c r="T106" s="211"/>
      <c r="AT106" s="212" t="s">
        <v>158</v>
      </c>
      <c r="AU106" s="212" t="s">
        <v>82</v>
      </c>
      <c r="AV106" s="14" t="s">
        <v>82</v>
      </c>
      <c r="AW106" s="14" t="s">
        <v>33</v>
      </c>
      <c r="AX106" s="14" t="s">
        <v>73</v>
      </c>
      <c r="AY106" s="212" t="s">
        <v>142</v>
      </c>
    </row>
    <row r="107" spans="2:51" s="15" customFormat="1" ht="11.25">
      <c r="B107" s="213"/>
      <c r="C107" s="214"/>
      <c r="D107" s="187" t="s">
        <v>158</v>
      </c>
      <c r="E107" s="215" t="s">
        <v>19</v>
      </c>
      <c r="F107" s="216" t="s">
        <v>161</v>
      </c>
      <c r="G107" s="214"/>
      <c r="H107" s="217">
        <v>22.707</v>
      </c>
      <c r="I107" s="218"/>
      <c r="J107" s="214"/>
      <c r="K107" s="214"/>
      <c r="L107" s="219"/>
      <c r="M107" s="220"/>
      <c r="N107" s="221"/>
      <c r="O107" s="221"/>
      <c r="P107" s="221"/>
      <c r="Q107" s="221"/>
      <c r="R107" s="221"/>
      <c r="S107" s="221"/>
      <c r="T107" s="222"/>
      <c r="AT107" s="223" t="s">
        <v>158</v>
      </c>
      <c r="AU107" s="223" t="s">
        <v>82</v>
      </c>
      <c r="AV107" s="15" t="s">
        <v>149</v>
      </c>
      <c r="AW107" s="15" t="s">
        <v>33</v>
      </c>
      <c r="AX107" s="15" t="s">
        <v>34</v>
      </c>
      <c r="AY107" s="223" t="s">
        <v>142</v>
      </c>
    </row>
    <row r="108" spans="1:65" s="2" customFormat="1" ht="37.9" customHeight="1">
      <c r="A108" s="35"/>
      <c r="B108" s="36"/>
      <c r="C108" s="174" t="s">
        <v>192</v>
      </c>
      <c r="D108" s="174" t="s">
        <v>144</v>
      </c>
      <c r="E108" s="175" t="s">
        <v>193</v>
      </c>
      <c r="F108" s="176" t="s">
        <v>194</v>
      </c>
      <c r="G108" s="177" t="s">
        <v>155</v>
      </c>
      <c r="H108" s="178">
        <v>11.951</v>
      </c>
      <c r="I108" s="179"/>
      <c r="J108" s="180">
        <f>ROUND(I108*H108,2)</f>
        <v>0</v>
      </c>
      <c r="K108" s="176" t="s">
        <v>148</v>
      </c>
      <c r="L108" s="40"/>
      <c r="M108" s="181" t="s">
        <v>19</v>
      </c>
      <c r="N108" s="182" t="s">
        <v>44</v>
      </c>
      <c r="O108" s="65"/>
      <c r="P108" s="183">
        <f>O108*H108</f>
        <v>0</v>
      </c>
      <c r="Q108" s="183">
        <v>0</v>
      </c>
      <c r="R108" s="183">
        <f>Q108*H108</f>
        <v>0</v>
      </c>
      <c r="S108" s="183">
        <v>0</v>
      </c>
      <c r="T108" s="184">
        <f>S108*H108</f>
        <v>0</v>
      </c>
      <c r="U108" s="35"/>
      <c r="V108" s="35"/>
      <c r="W108" s="35"/>
      <c r="X108" s="35"/>
      <c r="Y108" s="35"/>
      <c r="Z108" s="35"/>
      <c r="AA108" s="35"/>
      <c r="AB108" s="35"/>
      <c r="AC108" s="35"/>
      <c r="AD108" s="35"/>
      <c r="AE108" s="35"/>
      <c r="AR108" s="185" t="s">
        <v>149</v>
      </c>
      <c r="AT108" s="185" t="s">
        <v>144</v>
      </c>
      <c r="AU108" s="185" t="s">
        <v>82</v>
      </c>
      <c r="AY108" s="18" t="s">
        <v>142</v>
      </c>
      <c r="BE108" s="186">
        <f>IF(N108="základní",J108,0)</f>
        <v>0</v>
      </c>
      <c r="BF108" s="186">
        <f>IF(N108="snížená",J108,0)</f>
        <v>0</v>
      </c>
      <c r="BG108" s="186">
        <f>IF(N108="zákl. přenesená",J108,0)</f>
        <v>0</v>
      </c>
      <c r="BH108" s="186">
        <f>IF(N108="sníž. přenesená",J108,0)</f>
        <v>0</v>
      </c>
      <c r="BI108" s="186">
        <f>IF(N108="nulová",J108,0)</f>
        <v>0</v>
      </c>
      <c r="BJ108" s="18" t="s">
        <v>34</v>
      </c>
      <c r="BK108" s="186">
        <f>ROUND(I108*H108,2)</f>
        <v>0</v>
      </c>
      <c r="BL108" s="18" t="s">
        <v>149</v>
      </c>
      <c r="BM108" s="185" t="s">
        <v>483</v>
      </c>
    </row>
    <row r="109" spans="1:47" s="2" customFormat="1" ht="165.75">
      <c r="A109" s="35"/>
      <c r="B109" s="36"/>
      <c r="C109" s="37"/>
      <c r="D109" s="187" t="s">
        <v>151</v>
      </c>
      <c r="E109" s="37"/>
      <c r="F109" s="188" t="s">
        <v>196</v>
      </c>
      <c r="G109" s="37"/>
      <c r="H109" s="37"/>
      <c r="I109" s="189"/>
      <c r="J109" s="37"/>
      <c r="K109" s="37"/>
      <c r="L109" s="40"/>
      <c r="M109" s="190"/>
      <c r="N109" s="191"/>
      <c r="O109" s="65"/>
      <c r="P109" s="65"/>
      <c r="Q109" s="65"/>
      <c r="R109" s="65"/>
      <c r="S109" s="65"/>
      <c r="T109" s="66"/>
      <c r="U109" s="35"/>
      <c r="V109" s="35"/>
      <c r="W109" s="35"/>
      <c r="X109" s="35"/>
      <c r="Y109" s="35"/>
      <c r="Z109" s="35"/>
      <c r="AA109" s="35"/>
      <c r="AB109" s="35"/>
      <c r="AC109" s="35"/>
      <c r="AD109" s="35"/>
      <c r="AE109" s="35"/>
      <c r="AT109" s="18" t="s">
        <v>151</v>
      </c>
      <c r="AU109" s="18" t="s">
        <v>82</v>
      </c>
    </row>
    <row r="110" spans="1:65" s="2" customFormat="1" ht="49.15" customHeight="1">
      <c r="A110" s="35"/>
      <c r="B110" s="36"/>
      <c r="C110" s="174" t="s">
        <v>197</v>
      </c>
      <c r="D110" s="174" t="s">
        <v>144</v>
      </c>
      <c r="E110" s="175" t="s">
        <v>207</v>
      </c>
      <c r="F110" s="176" t="s">
        <v>208</v>
      </c>
      <c r="G110" s="177" t="s">
        <v>147</v>
      </c>
      <c r="H110" s="178">
        <v>25</v>
      </c>
      <c r="I110" s="179"/>
      <c r="J110" s="180">
        <f>ROUND(I110*H110,2)</f>
        <v>0</v>
      </c>
      <c r="K110" s="176" t="s">
        <v>148</v>
      </c>
      <c r="L110" s="40"/>
      <c r="M110" s="181" t="s">
        <v>19</v>
      </c>
      <c r="N110" s="182" t="s">
        <v>44</v>
      </c>
      <c r="O110" s="65"/>
      <c r="P110" s="183">
        <f>O110*H110</f>
        <v>0</v>
      </c>
      <c r="Q110" s="183">
        <v>0</v>
      </c>
      <c r="R110" s="183">
        <f>Q110*H110</f>
        <v>0</v>
      </c>
      <c r="S110" s="183">
        <v>0</v>
      </c>
      <c r="T110" s="184">
        <f>S110*H110</f>
        <v>0</v>
      </c>
      <c r="U110" s="35"/>
      <c r="V110" s="35"/>
      <c r="W110" s="35"/>
      <c r="X110" s="35"/>
      <c r="Y110" s="35"/>
      <c r="Z110" s="35"/>
      <c r="AA110" s="35"/>
      <c r="AB110" s="35"/>
      <c r="AC110" s="35"/>
      <c r="AD110" s="35"/>
      <c r="AE110" s="35"/>
      <c r="AR110" s="185" t="s">
        <v>149</v>
      </c>
      <c r="AT110" s="185" t="s">
        <v>144</v>
      </c>
      <c r="AU110" s="185" t="s">
        <v>82</v>
      </c>
      <c r="AY110" s="18" t="s">
        <v>142</v>
      </c>
      <c r="BE110" s="186">
        <f>IF(N110="základní",J110,0)</f>
        <v>0</v>
      </c>
      <c r="BF110" s="186">
        <f>IF(N110="snížená",J110,0)</f>
        <v>0</v>
      </c>
      <c r="BG110" s="186">
        <f>IF(N110="zákl. přenesená",J110,0)</f>
        <v>0</v>
      </c>
      <c r="BH110" s="186">
        <f>IF(N110="sníž. přenesená",J110,0)</f>
        <v>0</v>
      </c>
      <c r="BI110" s="186">
        <f>IF(N110="nulová",J110,0)</f>
        <v>0</v>
      </c>
      <c r="BJ110" s="18" t="s">
        <v>34</v>
      </c>
      <c r="BK110" s="186">
        <f>ROUND(I110*H110,2)</f>
        <v>0</v>
      </c>
      <c r="BL110" s="18" t="s">
        <v>149</v>
      </c>
      <c r="BM110" s="185" t="s">
        <v>484</v>
      </c>
    </row>
    <row r="111" spans="1:47" s="2" customFormat="1" ht="107.25">
      <c r="A111" s="35"/>
      <c r="B111" s="36"/>
      <c r="C111" s="37"/>
      <c r="D111" s="187" t="s">
        <v>151</v>
      </c>
      <c r="E111" s="37"/>
      <c r="F111" s="188" t="s">
        <v>210</v>
      </c>
      <c r="G111" s="37"/>
      <c r="H111" s="37"/>
      <c r="I111" s="189"/>
      <c r="J111" s="37"/>
      <c r="K111" s="37"/>
      <c r="L111" s="40"/>
      <c r="M111" s="190"/>
      <c r="N111" s="191"/>
      <c r="O111" s="65"/>
      <c r="P111" s="65"/>
      <c r="Q111" s="65"/>
      <c r="R111" s="65"/>
      <c r="S111" s="65"/>
      <c r="T111" s="66"/>
      <c r="U111" s="35"/>
      <c r="V111" s="35"/>
      <c r="W111" s="35"/>
      <c r="X111" s="35"/>
      <c r="Y111" s="35"/>
      <c r="Z111" s="35"/>
      <c r="AA111" s="35"/>
      <c r="AB111" s="35"/>
      <c r="AC111" s="35"/>
      <c r="AD111" s="35"/>
      <c r="AE111" s="35"/>
      <c r="AT111" s="18" t="s">
        <v>151</v>
      </c>
      <c r="AU111" s="18" t="s">
        <v>82</v>
      </c>
    </row>
    <row r="112" spans="1:65" s="2" customFormat="1" ht="37.9" customHeight="1">
      <c r="A112" s="35"/>
      <c r="B112" s="36"/>
      <c r="C112" s="174" t="s">
        <v>206</v>
      </c>
      <c r="D112" s="174" t="s">
        <v>144</v>
      </c>
      <c r="E112" s="175" t="s">
        <v>212</v>
      </c>
      <c r="F112" s="176" t="s">
        <v>213</v>
      </c>
      <c r="G112" s="177" t="s">
        <v>147</v>
      </c>
      <c r="H112" s="178">
        <v>25</v>
      </c>
      <c r="I112" s="179"/>
      <c r="J112" s="180">
        <f>ROUND(I112*H112,2)</f>
        <v>0</v>
      </c>
      <c r="K112" s="176" t="s">
        <v>148</v>
      </c>
      <c r="L112" s="40"/>
      <c r="M112" s="181" t="s">
        <v>19</v>
      </c>
      <c r="N112" s="182" t="s">
        <v>44</v>
      </c>
      <c r="O112" s="65"/>
      <c r="P112" s="183">
        <f>O112*H112</f>
        <v>0</v>
      </c>
      <c r="Q112" s="183">
        <v>0</v>
      </c>
      <c r="R112" s="183">
        <f>Q112*H112</f>
        <v>0</v>
      </c>
      <c r="S112" s="183">
        <v>0</v>
      </c>
      <c r="T112" s="184">
        <f>S112*H112</f>
        <v>0</v>
      </c>
      <c r="U112" s="35"/>
      <c r="V112" s="35"/>
      <c r="W112" s="35"/>
      <c r="X112" s="35"/>
      <c r="Y112" s="35"/>
      <c r="Z112" s="35"/>
      <c r="AA112" s="35"/>
      <c r="AB112" s="35"/>
      <c r="AC112" s="35"/>
      <c r="AD112" s="35"/>
      <c r="AE112" s="35"/>
      <c r="AR112" s="185" t="s">
        <v>149</v>
      </c>
      <c r="AT112" s="185" t="s">
        <v>144</v>
      </c>
      <c r="AU112" s="185" t="s">
        <v>82</v>
      </c>
      <c r="AY112" s="18" t="s">
        <v>142</v>
      </c>
      <c r="BE112" s="186">
        <f>IF(N112="základní",J112,0)</f>
        <v>0</v>
      </c>
      <c r="BF112" s="186">
        <f>IF(N112="snížená",J112,0)</f>
        <v>0</v>
      </c>
      <c r="BG112" s="186">
        <f>IF(N112="zákl. přenesená",J112,0)</f>
        <v>0</v>
      </c>
      <c r="BH112" s="186">
        <f>IF(N112="sníž. přenesená",J112,0)</f>
        <v>0</v>
      </c>
      <c r="BI112" s="186">
        <f>IF(N112="nulová",J112,0)</f>
        <v>0</v>
      </c>
      <c r="BJ112" s="18" t="s">
        <v>34</v>
      </c>
      <c r="BK112" s="186">
        <f>ROUND(I112*H112,2)</f>
        <v>0</v>
      </c>
      <c r="BL112" s="18" t="s">
        <v>149</v>
      </c>
      <c r="BM112" s="185" t="s">
        <v>485</v>
      </c>
    </row>
    <row r="113" spans="1:47" s="2" customFormat="1" ht="58.5">
      <c r="A113" s="35"/>
      <c r="B113" s="36"/>
      <c r="C113" s="37"/>
      <c r="D113" s="187" t="s">
        <v>151</v>
      </c>
      <c r="E113" s="37"/>
      <c r="F113" s="188" t="s">
        <v>215</v>
      </c>
      <c r="G113" s="37"/>
      <c r="H113" s="37"/>
      <c r="I113" s="189"/>
      <c r="J113" s="37"/>
      <c r="K113" s="37"/>
      <c r="L113" s="40"/>
      <c r="M113" s="190"/>
      <c r="N113" s="191"/>
      <c r="O113" s="65"/>
      <c r="P113" s="65"/>
      <c r="Q113" s="65"/>
      <c r="R113" s="65"/>
      <c r="S113" s="65"/>
      <c r="T113" s="66"/>
      <c r="U113" s="35"/>
      <c r="V113" s="35"/>
      <c r="W113" s="35"/>
      <c r="X113" s="35"/>
      <c r="Y113" s="35"/>
      <c r="Z113" s="35"/>
      <c r="AA113" s="35"/>
      <c r="AB113" s="35"/>
      <c r="AC113" s="35"/>
      <c r="AD113" s="35"/>
      <c r="AE113" s="35"/>
      <c r="AT113" s="18" t="s">
        <v>151</v>
      </c>
      <c r="AU113" s="18" t="s">
        <v>82</v>
      </c>
    </row>
    <row r="114" spans="1:65" s="2" customFormat="1" ht="37.9" customHeight="1">
      <c r="A114" s="35"/>
      <c r="B114" s="36"/>
      <c r="C114" s="174" t="s">
        <v>211</v>
      </c>
      <c r="D114" s="174" t="s">
        <v>144</v>
      </c>
      <c r="E114" s="175" t="s">
        <v>217</v>
      </c>
      <c r="F114" s="176" t="s">
        <v>218</v>
      </c>
      <c r="G114" s="177" t="s">
        <v>147</v>
      </c>
      <c r="H114" s="178">
        <v>25</v>
      </c>
      <c r="I114" s="179"/>
      <c r="J114" s="180">
        <f>ROUND(I114*H114,2)</f>
        <v>0</v>
      </c>
      <c r="K114" s="176" t="s">
        <v>148</v>
      </c>
      <c r="L114" s="40"/>
      <c r="M114" s="181" t="s">
        <v>19</v>
      </c>
      <c r="N114" s="182" t="s">
        <v>44</v>
      </c>
      <c r="O114" s="65"/>
      <c r="P114" s="183">
        <f>O114*H114</f>
        <v>0</v>
      </c>
      <c r="Q114" s="183">
        <v>0</v>
      </c>
      <c r="R114" s="183">
        <f>Q114*H114</f>
        <v>0</v>
      </c>
      <c r="S114" s="183">
        <v>0</v>
      </c>
      <c r="T114" s="184">
        <f>S114*H114</f>
        <v>0</v>
      </c>
      <c r="U114" s="35"/>
      <c r="V114" s="35"/>
      <c r="W114" s="35"/>
      <c r="X114" s="35"/>
      <c r="Y114" s="35"/>
      <c r="Z114" s="35"/>
      <c r="AA114" s="35"/>
      <c r="AB114" s="35"/>
      <c r="AC114" s="35"/>
      <c r="AD114" s="35"/>
      <c r="AE114" s="35"/>
      <c r="AR114" s="185" t="s">
        <v>149</v>
      </c>
      <c r="AT114" s="185" t="s">
        <v>144</v>
      </c>
      <c r="AU114" s="185" t="s">
        <v>82</v>
      </c>
      <c r="AY114" s="18" t="s">
        <v>142</v>
      </c>
      <c r="BE114" s="186">
        <f>IF(N114="základní",J114,0)</f>
        <v>0</v>
      </c>
      <c r="BF114" s="186">
        <f>IF(N114="snížená",J114,0)</f>
        <v>0</v>
      </c>
      <c r="BG114" s="186">
        <f>IF(N114="zákl. přenesená",J114,0)</f>
        <v>0</v>
      </c>
      <c r="BH114" s="186">
        <f>IF(N114="sníž. přenesená",J114,0)</f>
        <v>0</v>
      </c>
      <c r="BI114" s="186">
        <f>IF(N114="nulová",J114,0)</f>
        <v>0</v>
      </c>
      <c r="BJ114" s="18" t="s">
        <v>34</v>
      </c>
      <c r="BK114" s="186">
        <f>ROUND(I114*H114,2)</f>
        <v>0</v>
      </c>
      <c r="BL114" s="18" t="s">
        <v>149</v>
      </c>
      <c r="BM114" s="185" t="s">
        <v>486</v>
      </c>
    </row>
    <row r="115" spans="1:47" s="2" customFormat="1" ht="156">
      <c r="A115" s="35"/>
      <c r="B115" s="36"/>
      <c r="C115" s="37"/>
      <c r="D115" s="187" t="s">
        <v>151</v>
      </c>
      <c r="E115" s="37"/>
      <c r="F115" s="188" t="s">
        <v>220</v>
      </c>
      <c r="G115" s="37"/>
      <c r="H115" s="37"/>
      <c r="I115" s="189"/>
      <c r="J115" s="37"/>
      <c r="K115" s="37"/>
      <c r="L115" s="40"/>
      <c r="M115" s="190"/>
      <c r="N115" s="191"/>
      <c r="O115" s="65"/>
      <c r="P115" s="65"/>
      <c r="Q115" s="65"/>
      <c r="R115" s="65"/>
      <c r="S115" s="65"/>
      <c r="T115" s="66"/>
      <c r="U115" s="35"/>
      <c r="V115" s="35"/>
      <c r="W115" s="35"/>
      <c r="X115" s="35"/>
      <c r="Y115" s="35"/>
      <c r="Z115" s="35"/>
      <c r="AA115" s="35"/>
      <c r="AB115" s="35"/>
      <c r="AC115" s="35"/>
      <c r="AD115" s="35"/>
      <c r="AE115" s="35"/>
      <c r="AT115" s="18" t="s">
        <v>151</v>
      </c>
      <c r="AU115" s="18" t="s">
        <v>82</v>
      </c>
    </row>
    <row r="116" spans="2:51" s="14" customFormat="1" ht="11.25">
      <c r="B116" s="202"/>
      <c r="C116" s="203"/>
      <c r="D116" s="187" t="s">
        <v>158</v>
      </c>
      <c r="E116" s="204" t="s">
        <v>19</v>
      </c>
      <c r="F116" s="205" t="s">
        <v>487</v>
      </c>
      <c r="G116" s="203"/>
      <c r="H116" s="206">
        <v>25</v>
      </c>
      <c r="I116" s="207"/>
      <c r="J116" s="203"/>
      <c r="K116" s="203"/>
      <c r="L116" s="208"/>
      <c r="M116" s="209"/>
      <c r="N116" s="210"/>
      <c r="O116" s="210"/>
      <c r="P116" s="210"/>
      <c r="Q116" s="210"/>
      <c r="R116" s="210"/>
      <c r="S116" s="210"/>
      <c r="T116" s="211"/>
      <c r="AT116" s="212" t="s">
        <v>158</v>
      </c>
      <c r="AU116" s="212" t="s">
        <v>82</v>
      </c>
      <c r="AV116" s="14" t="s">
        <v>82</v>
      </c>
      <c r="AW116" s="14" t="s">
        <v>33</v>
      </c>
      <c r="AX116" s="14" t="s">
        <v>73</v>
      </c>
      <c r="AY116" s="212" t="s">
        <v>142</v>
      </c>
    </row>
    <row r="117" spans="2:51" s="15" customFormat="1" ht="11.25">
      <c r="B117" s="213"/>
      <c r="C117" s="214"/>
      <c r="D117" s="187" t="s">
        <v>158</v>
      </c>
      <c r="E117" s="215" t="s">
        <v>19</v>
      </c>
      <c r="F117" s="216" t="s">
        <v>161</v>
      </c>
      <c r="G117" s="214"/>
      <c r="H117" s="217">
        <v>25</v>
      </c>
      <c r="I117" s="218"/>
      <c r="J117" s="214"/>
      <c r="K117" s="214"/>
      <c r="L117" s="219"/>
      <c r="M117" s="220"/>
      <c r="N117" s="221"/>
      <c r="O117" s="221"/>
      <c r="P117" s="221"/>
      <c r="Q117" s="221"/>
      <c r="R117" s="221"/>
      <c r="S117" s="221"/>
      <c r="T117" s="222"/>
      <c r="AT117" s="223" t="s">
        <v>158</v>
      </c>
      <c r="AU117" s="223" t="s">
        <v>82</v>
      </c>
      <c r="AV117" s="15" t="s">
        <v>149</v>
      </c>
      <c r="AW117" s="15" t="s">
        <v>33</v>
      </c>
      <c r="AX117" s="15" t="s">
        <v>34</v>
      </c>
      <c r="AY117" s="223" t="s">
        <v>142</v>
      </c>
    </row>
    <row r="118" spans="1:65" s="2" customFormat="1" ht="14.45" customHeight="1">
      <c r="A118" s="35"/>
      <c r="B118" s="36"/>
      <c r="C118" s="224" t="s">
        <v>216</v>
      </c>
      <c r="D118" s="224" t="s">
        <v>223</v>
      </c>
      <c r="E118" s="225" t="s">
        <v>224</v>
      </c>
      <c r="F118" s="226" t="s">
        <v>225</v>
      </c>
      <c r="G118" s="227" t="s">
        <v>226</v>
      </c>
      <c r="H118" s="228">
        <v>0.375</v>
      </c>
      <c r="I118" s="229"/>
      <c r="J118" s="230">
        <f>ROUND(I118*H118,2)</f>
        <v>0</v>
      </c>
      <c r="K118" s="226" t="s">
        <v>148</v>
      </c>
      <c r="L118" s="231"/>
      <c r="M118" s="232" t="s">
        <v>19</v>
      </c>
      <c r="N118" s="233" t="s">
        <v>44</v>
      </c>
      <c r="O118" s="65"/>
      <c r="P118" s="183">
        <f>O118*H118</f>
        <v>0</v>
      </c>
      <c r="Q118" s="183">
        <v>0.001</v>
      </c>
      <c r="R118" s="183">
        <f>Q118*H118</f>
        <v>0.000375</v>
      </c>
      <c r="S118" s="183">
        <v>0</v>
      </c>
      <c r="T118" s="184">
        <f>S118*H118</f>
        <v>0</v>
      </c>
      <c r="U118" s="35"/>
      <c r="V118" s="35"/>
      <c r="W118" s="35"/>
      <c r="X118" s="35"/>
      <c r="Y118" s="35"/>
      <c r="Z118" s="35"/>
      <c r="AA118" s="35"/>
      <c r="AB118" s="35"/>
      <c r="AC118" s="35"/>
      <c r="AD118" s="35"/>
      <c r="AE118" s="35"/>
      <c r="AR118" s="185" t="s">
        <v>192</v>
      </c>
      <c r="AT118" s="185" t="s">
        <v>223</v>
      </c>
      <c r="AU118" s="185" t="s">
        <v>82</v>
      </c>
      <c r="AY118" s="18" t="s">
        <v>142</v>
      </c>
      <c r="BE118" s="186">
        <f>IF(N118="základní",J118,0)</f>
        <v>0</v>
      </c>
      <c r="BF118" s="186">
        <f>IF(N118="snížená",J118,0)</f>
        <v>0</v>
      </c>
      <c r="BG118" s="186">
        <f>IF(N118="zákl. přenesená",J118,0)</f>
        <v>0</v>
      </c>
      <c r="BH118" s="186">
        <f>IF(N118="sníž. přenesená",J118,0)</f>
        <v>0</v>
      </c>
      <c r="BI118" s="186">
        <f>IF(N118="nulová",J118,0)</f>
        <v>0</v>
      </c>
      <c r="BJ118" s="18" t="s">
        <v>34</v>
      </c>
      <c r="BK118" s="186">
        <f>ROUND(I118*H118,2)</f>
        <v>0</v>
      </c>
      <c r="BL118" s="18" t="s">
        <v>149</v>
      </c>
      <c r="BM118" s="185" t="s">
        <v>488</v>
      </c>
    </row>
    <row r="119" spans="2:51" s="14" customFormat="1" ht="11.25">
      <c r="B119" s="202"/>
      <c r="C119" s="203"/>
      <c r="D119" s="187" t="s">
        <v>158</v>
      </c>
      <c r="E119" s="203"/>
      <c r="F119" s="205" t="s">
        <v>489</v>
      </c>
      <c r="G119" s="203"/>
      <c r="H119" s="206">
        <v>0.375</v>
      </c>
      <c r="I119" s="207"/>
      <c r="J119" s="203"/>
      <c r="K119" s="203"/>
      <c r="L119" s="208"/>
      <c r="M119" s="209"/>
      <c r="N119" s="210"/>
      <c r="O119" s="210"/>
      <c r="P119" s="210"/>
      <c r="Q119" s="210"/>
      <c r="R119" s="210"/>
      <c r="S119" s="210"/>
      <c r="T119" s="211"/>
      <c r="AT119" s="212" t="s">
        <v>158</v>
      </c>
      <c r="AU119" s="212" t="s">
        <v>82</v>
      </c>
      <c r="AV119" s="14" t="s">
        <v>82</v>
      </c>
      <c r="AW119" s="14" t="s">
        <v>4</v>
      </c>
      <c r="AX119" s="14" t="s">
        <v>34</v>
      </c>
      <c r="AY119" s="212" t="s">
        <v>142</v>
      </c>
    </row>
    <row r="120" spans="1:65" s="2" customFormat="1" ht="24.2" customHeight="1">
      <c r="A120" s="35"/>
      <c r="B120" s="36"/>
      <c r="C120" s="174" t="s">
        <v>222</v>
      </c>
      <c r="D120" s="174" t="s">
        <v>144</v>
      </c>
      <c r="E120" s="175" t="s">
        <v>230</v>
      </c>
      <c r="F120" s="176" t="s">
        <v>231</v>
      </c>
      <c r="G120" s="177" t="s">
        <v>147</v>
      </c>
      <c r="H120" s="178">
        <v>25</v>
      </c>
      <c r="I120" s="179"/>
      <c r="J120" s="180">
        <f>ROUND(I120*H120,2)</f>
        <v>0</v>
      </c>
      <c r="K120" s="176" t="s">
        <v>148</v>
      </c>
      <c r="L120" s="40"/>
      <c r="M120" s="181" t="s">
        <v>19</v>
      </c>
      <c r="N120" s="182" t="s">
        <v>44</v>
      </c>
      <c r="O120" s="65"/>
      <c r="P120" s="183">
        <f>O120*H120</f>
        <v>0</v>
      </c>
      <c r="Q120" s="183">
        <v>0</v>
      </c>
      <c r="R120" s="183">
        <f>Q120*H120</f>
        <v>0</v>
      </c>
      <c r="S120" s="183">
        <v>0</v>
      </c>
      <c r="T120" s="184">
        <f>S120*H120</f>
        <v>0</v>
      </c>
      <c r="U120" s="35"/>
      <c r="V120" s="35"/>
      <c r="W120" s="35"/>
      <c r="X120" s="35"/>
      <c r="Y120" s="35"/>
      <c r="Z120" s="35"/>
      <c r="AA120" s="35"/>
      <c r="AB120" s="35"/>
      <c r="AC120" s="35"/>
      <c r="AD120" s="35"/>
      <c r="AE120" s="35"/>
      <c r="AR120" s="185" t="s">
        <v>149</v>
      </c>
      <c r="AT120" s="185" t="s">
        <v>144</v>
      </c>
      <c r="AU120" s="185" t="s">
        <v>82</v>
      </c>
      <c r="AY120" s="18" t="s">
        <v>142</v>
      </c>
      <c r="BE120" s="186">
        <f>IF(N120="základní",J120,0)</f>
        <v>0</v>
      </c>
      <c r="BF120" s="186">
        <f>IF(N120="snížená",J120,0)</f>
        <v>0</v>
      </c>
      <c r="BG120" s="186">
        <f>IF(N120="zákl. přenesená",J120,0)</f>
        <v>0</v>
      </c>
      <c r="BH120" s="186">
        <f>IF(N120="sníž. přenesená",J120,0)</f>
        <v>0</v>
      </c>
      <c r="BI120" s="186">
        <f>IF(N120="nulová",J120,0)</f>
        <v>0</v>
      </c>
      <c r="BJ120" s="18" t="s">
        <v>34</v>
      </c>
      <c r="BK120" s="186">
        <f>ROUND(I120*H120,2)</f>
        <v>0</v>
      </c>
      <c r="BL120" s="18" t="s">
        <v>149</v>
      </c>
      <c r="BM120" s="185" t="s">
        <v>490</v>
      </c>
    </row>
    <row r="121" spans="1:47" s="2" customFormat="1" ht="136.5">
      <c r="A121" s="35"/>
      <c r="B121" s="36"/>
      <c r="C121" s="37"/>
      <c r="D121" s="187" t="s">
        <v>151</v>
      </c>
      <c r="E121" s="37"/>
      <c r="F121" s="188" t="s">
        <v>233</v>
      </c>
      <c r="G121" s="37"/>
      <c r="H121" s="37"/>
      <c r="I121" s="189"/>
      <c r="J121" s="37"/>
      <c r="K121" s="37"/>
      <c r="L121" s="40"/>
      <c r="M121" s="190"/>
      <c r="N121" s="191"/>
      <c r="O121" s="65"/>
      <c r="P121" s="65"/>
      <c r="Q121" s="65"/>
      <c r="R121" s="65"/>
      <c r="S121" s="65"/>
      <c r="T121" s="66"/>
      <c r="U121" s="35"/>
      <c r="V121" s="35"/>
      <c r="W121" s="35"/>
      <c r="X121" s="35"/>
      <c r="Y121" s="35"/>
      <c r="Z121" s="35"/>
      <c r="AA121" s="35"/>
      <c r="AB121" s="35"/>
      <c r="AC121" s="35"/>
      <c r="AD121" s="35"/>
      <c r="AE121" s="35"/>
      <c r="AT121" s="18" t="s">
        <v>151</v>
      </c>
      <c r="AU121" s="18" t="s">
        <v>82</v>
      </c>
    </row>
    <row r="122" spans="2:63" s="12" customFormat="1" ht="22.9" customHeight="1">
      <c r="B122" s="158"/>
      <c r="C122" s="159"/>
      <c r="D122" s="160" t="s">
        <v>72</v>
      </c>
      <c r="E122" s="172" t="s">
        <v>175</v>
      </c>
      <c r="F122" s="172" t="s">
        <v>251</v>
      </c>
      <c r="G122" s="159"/>
      <c r="H122" s="159"/>
      <c r="I122" s="162"/>
      <c r="J122" s="173">
        <f>BK122</f>
        <v>0</v>
      </c>
      <c r="K122" s="159"/>
      <c r="L122" s="164"/>
      <c r="M122" s="165"/>
      <c r="N122" s="166"/>
      <c r="O122" s="166"/>
      <c r="P122" s="167">
        <f>SUM(P123:P139)</f>
        <v>0</v>
      </c>
      <c r="Q122" s="166"/>
      <c r="R122" s="167">
        <f>SUM(R123:R139)</f>
        <v>7.524637</v>
      </c>
      <c r="S122" s="166"/>
      <c r="T122" s="168">
        <f>SUM(T123:T139)</f>
        <v>0</v>
      </c>
      <c r="AR122" s="169" t="s">
        <v>34</v>
      </c>
      <c r="AT122" s="170" t="s">
        <v>72</v>
      </c>
      <c r="AU122" s="170" t="s">
        <v>34</v>
      </c>
      <c r="AY122" s="169" t="s">
        <v>142</v>
      </c>
      <c r="BK122" s="171">
        <f>SUM(BK123:BK139)</f>
        <v>0</v>
      </c>
    </row>
    <row r="123" spans="1:65" s="2" customFormat="1" ht="24.2" customHeight="1">
      <c r="A123" s="35"/>
      <c r="B123" s="36"/>
      <c r="C123" s="174" t="s">
        <v>229</v>
      </c>
      <c r="D123" s="174" t="s">
        <v>144</v>
      </c>
      <c r="E123" s="175" t="s">
        <v>491</v>
      </c>
      <c r="F123" s="176" t="s">
        <v>492</v>
      </c>
      <c r="G123" s="177" t="s">
        <v>147</v>
      </c>
      <c r="H123" s="178">
        <v>32.3</v>
      </c>
      <c r="I123" s="179"/>
      <c r="J123" s="180">
        <f>ROUND(I123*H123,2)</f>
        <v>0</v>
      </c>
      <c r="K123" s="176" t="s">
        <v>148</v>
      </c>
      <c r="L123" s="40"/>
      <c r="M123" s="181" t="s">
        <v>19</v>
      </c>
      <c r="N123" s="182" t="s">
        <v>44</v>
      </c>
      <c r="O123" s="65"/>
      <c r="P123" s="183">
        <f>O123*H123</f>
        <v>0</v>
      </c>
      <c r="Q123" s="183">
        <v>0</v>
      </c>
      <c r="R123" s="183">
        <f>Q123*H123</f>
        <v>0</v>
      </c>
      <c r="S123" s="183">
        <v>0</v>
      </c>
      <c r="T123" s="184">
        <f>S123*H123</f>
        <v>0</v>
      </c>
      <c r="U123" s="35"/>
      <c r="V123" s="35"/>
      <c r="W123" s="35"/>
      <c r="X123" s="35"/>
      <c r="Y123" s="35"/>
      <c r="Z123" s="35"/>
      <c r="AA123" s="35"/>
      <c r="AB123" s="35"/>
      <c r="AC123" s="35"/>
      <c r="AD123" s="35"/>
      <c r="AE123" s="35"/>
      <c r="AR123" s="185" t="s">
        <v>149</v>
      </c>
      <c r="AT123" s="185" t="s">
        <v>144</v>
      </c>
      <c r="AU123" s="185" t="s">
        <v>82</v>
      </c>
      <c r="AY123" s="18" t="s">
        <v>142</v>
      </c>
      <c r="BE123" s="186">
        <f>IF(N123="základní",J123,0)</f>
        <v>0</v>
      </c>
      <c r="BF123" s="186">
        <f>IF(N123="snížená",J123,0)</f>
        <v>0</v>
      </c>
      <c r="BG123" s="186">
        <f>IF(N123="zákl. přenesená",J123,0)</f>
        <v>0</v>
      </c>
      <c r="BH123" s="186">
        <f>IF(N123="sníž. přenesená",J123,0)</f>
        <v>0</v>
      </c>
      <c r="BI123" s="186">
        <f>IF(N123="nulová",J123,0)</f>
        <v>0</v>
      </c>
      <c r="BJ123" s="18" t="s">
        <v>34</v>
      </c>
      <c r="BK123" s="186">
        <f>ROUND(I123*H123,2)</f>
        <v>0</v>
      </c>
      <c r="BL123" s="18" t="s">
        <v>149</v>
      </c>
      <c r="BM123" s="185" t="s">
        <v>493</v>
      </c>
    </row>
    <row r="124" spans="2:51" s="13" customFormat="1" ht="11.25">
      <c r="B124" s="192"/>
      <c r="C124" s="193"/>
      <c r="D124" s="187" t="s">
        <v>158</v>
      </c>
      <c r="E124" s="194" t="s">
        <v>19</v>
      </c>
      <c r="F124" s="195" t="s">
        <v>494</v>
      </c>
      <c r="G124" s="193"/>
      <c r="H124" s="194" t="s">
        <v>19</v>
      </c>
      <c r="I124" s="196"/>
      <c r="J124" s="193"/>
      <c r="K124" s="193"/>
      <c r="L124" s="197"/>
      <c r="M124" s="198"/>
      <c r="N124" s="199"/>
      <c r="O124" s="199"/>
      <c r="P124" s="199"/>
      <c r="Q124" s="199"/>
      <c r="R124" s="199"/>
      <c r="S124" s="199"/>
      <c r="T124" s="200"/>
      <c r="AT124" s="201" t="s">
        <v>158</v>
      </c>
      <c r="AU124" s="201" t="s">
        <v>82</v>
      </c>
      <c r="AV124" s="13" t="s">
        <v>34</v>
      </c>
      <c r="AW124" s="13" t="s">
        <v>33</v>
      </c>
      <c r="AX124" s="13" t="s">
        <v>73</v>
      </c>
      <c r="AY124" s="201" t="s">
        <v>142</v>
      </c>
    </row>
    <row r="125" spans="2:51" s="14" customFormat="1" ht="11.25">
      <c r="B125" s="202"/>
      <c r="C125" s="203"/>
      <c r="D125" s="187" t="s">
        <v>158</v>
      </c>
      <c r="E125" s="204" t="s">
        <v>19</v>
      </c>
      <c r="F125" s="205" t="s">
        <v>495</v>
      </c>
      <c r="G125" s="203"/>
      <c r="H125" s="206">
        <v>32.3</v>
      </c>
      <c r="I125" s="207"/>
      <c r="J125" s="203"/>
      <c r="K125" s="203"/>
      <c r="L125" s="208"/>
      <c r="M125" s="209"/>
      <c r="N125" s="210"/>
      <c r="O125" s="210"/>
      <c r="P125" s="210"/>
      <c r="Q125" s="210"/>
      <c r="R125" s="210"/>
      <c r="S125" s="210"/>
      <c r="T125" s="211"/>
      <c r="AT125" s="212" t="s">
        <v>158</v>
      </c>
      <c r="AU125" s="212" t="s">
        <v>82</v>
      </c>
      <c r="AV125" s="14" t="s">
        <v>82</v>
      </c>
      <c r="AW125" s="14" t="s">
        <v>33</v>
      </c>
      <c r="AX125" s="14" t="s">
        <v>73</v>
      </c>
      <c r="AY125" s="212" t="s">
        <v>142</v>
      </c>
    </row>
    <row r="126" spans="2:51" s="15" customFormat="1" ht="11.25">
      <c r="B126" s="213"/>
      <c r="C126" s="214"/>
      <c r="D126" s="187" t="s">
        <v>158</v>
      </c>
      <c r="E126" s="215" t="s">
        <v>19</v>
      </c>
      <c r="F126" s="216" t="s">
        <v>161</v>
      </c>
      <c r="G126" s="214"/>
      <c r="H126" s="217">
        <v>32.3</v>
      </c>
      <c r="I126" s="218"/>
      <c r="J126" s="214"/>
      <c r="K126" s="214"/>
      <c r="L126" s="219"/>
      <c r="M126" s="220"/>
      <c r="N126" s="221"/>
      <c r="O126" s="221"/>
      <c r="P126" s="221"/>
      <c r="Q126" s="221"/>
      <c r="R126" s="221"/>
      <c r="S126" s="221"/>
      <c r="T126" s="222"/>
      <c r="AT126" s="223" t="s">
        <v>158</v>
      </c>
      <c r="AU126" s="223" t="s">
        <v>82</v>
      </c>
      <c r="AV126" s="15" t="s">
        <v>149</v>
      </c>
      <c r="AW126" s="15" t="s">
        <v>33</v>
      </c>
      <c r="AX126" s="15" t="s">
        <v>34</v>
      </c>
      <c r="AY126" s="223" t="s">
        <v>142</v>
      </c>
    </row>
    <row r="127" spans="1:65" s="2" customFormat="1" ht="24.2" customHeight="1">
      <c r="A127" s="35"/>
      <c r="B127" s="36"/>
      <c r="C127" s="174" t="s">
        <v>8</v>
      </c>
      <c r="D127" s="174" t="s">
        <v>144</v>
      </c>
      <c r="E127" s="175" t="s">
        <v>496</v>
      </c>
      <c r="F127" s="176" t="s">
        <v>497</v>
      </c>
      <c r="G127" s="177" t="s">
        <v>147</v>
      </c>
      <c r="H127" s="178">
        <v>32.3</v>
      </c>
      <c r="I127" s="179"/>
      <c r="J127" s="180">
        <f>ROUND(I127*H127,2)</f>
        <v>0</v>
      </c>
      <c r="K127" s="176" t="s">
        <v>148</v>
      </c>
      <c r="L127" s="40"/>
      <c r="M127" s="181" t="s">
        <v>19</v>
      </c>
      <c r="N127" s="182" t="s">
        <v>44</v>
      </c>
      <c r="O127" s="65"/>
      <c r="P127" s="183">
        <f>O127*H127</f>
        <v>0</v>
      </c>
      <c r="Q127" s="183">
        <v>0</v>
      </c>
      <c r="R127" s="183">
        <f>Q127*H127</f>
        <v>0</v>
      </c>
      <c r="S127" s="183">
        <v>0</v>
      </c>
      <c r="T127" s="184">
        <f>S127*H127</f>
        <v>0</v>
      </c>
      <c r="U127" s="35"/>
      <c r="V127" s="35"/>
      <c r="W127" s="35"/>
      <c r="X127" s="35"/>
      <c r="Y127" s="35"/>
      <c r="Z127" s="35"/>
      <c r="AA127" s="35"/>
      <c r="AB127" s="35"/>
      <c r="AC127" s="35"/>
      <c r="AD127" s="35"/>
      <c r="AE127" s="35"/>
      <c r="AR127" s="185" t="s">
        <v>149</v>
      </c>
      <c r="AT127" s="185" t="s">
        <v>144</v>
      </c>
      <c r="AU127" s="185" t="s">
        <v>82</v>
      </c>
      <c r="AY127" s="18" t="s">
        <v>142</v>
      </c>
      <c r="BE127" s="186">
        <f>IF(N127="základní",J127,0)</f>
        <v>0</v>
      </c>
      <c r="BF127" s="186">
        <f>IF(N127="snížená",J127,0)</f>
        <v>0</v>
      </c>
      <c r="BG127" s="186">
        <f>IF(N127="zákl. přenesená",J127,0)</f>
        <v>0</v>
      </c>
      <c r="BH127" s="186">
        <f>IF(N127="sníž. přenesená",J127,0)</f>
        <v>0</v>
      </c>
      <c r="BI127" s="186">
        <f>IF(N127="nulová",J127,0)</f>
        <v>0</v>
      </c>
      <c r="BJ127" s="18" t="s">
        <v>34</v>
      </c>
      <c r="BK127" s="186">
        <f>ROUND(I127*H127,2)</f>
        <v>0</v>
      </c>
      <c r="BL127" s="18" t="s">
        <v>149</v>
      </c>
      <c r="BM127" s="185" t="s">
        <v>498</v>
      </c>
    </row>
    <row r="128" spans="2:51" s="13" customFormat="1" ht="11.25">
      <c r="B128" s="192"/>
      <c r="C128" s="193"/>
      <c r="D128" s="187" t="s">
        <v>158</v>
      </c>
      <c r="E128" s="194" t="s">
        <v>19</v>
      </c>
      <c r="F128" s="195" t="s">
        <v>262</v>
      </c>
      <c r="G128" s="193"/>
      <c r="H128" s="194" t="s">
        <v>19</v>
      </c>
      <c r="I128" s="196"/>
      <c r="J128" s="193"/>
      <c r="K128" s="193"/>
      <c r="L128" s="197"/>
      <c r="M128" s="198"/>
      <c r="N128" s="199"/>
      <c r="O128" s="199"/>
      <c r="P128" s="199"/>
      <c r="Q128" s="199"/>
      <c r="R128" s="199"/>
      <c r="S128" s="199"/>
      <c r="T128" s="200"/>
      <c r="AT128" s="201" t="s">
        <v>158</v>
      </c>
      <c r="AU128" s="201" t="s">
        <v>82</v>
      </c>
      <c r="AV128" s="13" t="s">
        <v>34</v>
      </c>
      <c r="AW128" s="13" t="s">
        <v>33</v>
      </c>
      <c r="AX128" s="13" t="s">
        <v>73</v>
      </c>
      <c r="AY128" s="201" t="s">
        <v>142</v>
      </c>
    </row>
    <row r="129" spans="2:51" s="14" customFormat="1" ht="11.25">
      <c r="B129" s="202"/>
      <c r="C129" s="203"/>
      <c r="D129" s="187" t="s">
        <v>158</v>
      </c>
      <c r="E129" s="204" t="s">
        <v>19</v>
      </c>
      <c r="F129" s="205" t="s">
        <v>495</v>
      </c>
      <c r="G129" s="203"/>
      <c r="H129" s="206">
        <v>32.3</v>
      </c>
      <c r="I129" s="207"/>
      <c r="J129" s="203"/>
      <c r="K129" s="203"/>
      <c r="L129" s="208"/>
      <c r="M129" s="209"/>
      <c r="N129" s="210"/>
      <c r="O129" s="210"/>
      <c r="P129" s="210"/>
      <c r="Q129" s="210"/>
      <c r="R129" s="210"/>
      <c r="S129" s="210"/>
      <c r="T129" s="211"/>
      <c r="AT129" s="212" t="s">
        <v>158</v>
      </c>
      <c r="AU129" s="212" t="s">
        <v>82</v>
      </c>
      <c r="AV129" s="14" t="s">
        <v>82</v>
      </c>
      <c r="AW129" s="14" t="s">
        <v>33</v>
      </c>
      <c r="AX129" s="14" t="s">
        <v>73</v>
      </c>
      <c r="AY129" s="212" t="s">
        <v>142</v>
      </c>
    </row>
    <row r="130" spans="2:51" s="15" customFormat="1" ht="11.25">
      <c r="B130" s="213"/>
      <c r="C130" s="214"/>
      <c r="D130" s="187" t="s">
        <v>158</v>
      </c>
      <c r="E130" s="215" t="s">
        <v>19</v>
      </c>
      <c r="F130" s="216" t="s">
        <v>161</v>
      </c>
      <c r="G130" s="214"/>
      <c r="H130" s="217">
        <v>32.3</v>
      </c>
      <c r="I130" s="218"/>
      <c r="J130" s="214"/>
      <c r="K130" s="214"/>
      <c r="L130" s="219"/>
      <c r="M130" s="220"/>
      <c r="N130" s="221"/>
      <c r="O130" s="221"/>
      <c r="P130" s="221"/>
      <c r="Q130" s="221"/>
      <c r="R130" s="221"/>
      <c r="S130" s="221"/>
      <c r="T130" s="222"/>
      <c r="AT130" s="223" t="s">
        <v>158</v>
      </c>
      <c r="AU130" s="223" t="s">
        <v>82</v>
      </c>
      <c r="AV130" s="15" t="s">
        <v>149</v>
      </c>
      <c r="AW130" s="15" t="s">
        <v>33</v>
      </c>
      <c r="AX130" s="15" t="s">
        <v>34</v>
      </c>
      <c r="AY130" s="223" t="s">
        <v>142</v>
      </c>
    </row>
    <row r="131" spans="1:65" s="2" customFormat="1" ht="76.35" customHeight="1">
      <c r="A131" s="35"/>
      <c r="B131" s="36"/>
      <c r="C131" s="174" t="s">
        <v>240</v>
      </c>
      <c r="D131" s="174" t="s">
        <v>144</v>
      </c>
      <c r="E131" s="175" t="s">
        <v>499</v>
      </c>
      <c r="F131" s="176" t="s">
        <v>500</v>
      </c>
      <c r="G131" s="177" t="s">
        <v>147</v>
      </c>
      <c r="H131" s="178">
        <v>29.7</v>
      </c>
      <c r="I131" s="179"/>
      <c r="J131" s="180">
        <f>ROUND(I131*H131,2)</f>
        <v>0</v>
      </c>
      <c r="K131" s="176" t="s">
        <v>148</v>
      </c>
      <c r="L131" s="40"/>
      <c r="M131" s="181" t="s">
        <v>19</v>
      </c>
      <c r="N131" s="182" t="s">
        <v>44</v>
      </c>
      <c r="O131" s="65"/>
      <c r="P131" s="183">
        <f>O131*H131</f>
        <v>0</v>
      </c>
      <c r="Q131" s="183">
        <v>0.08425</v>
      </c>
      <c r="R131" s="183">
        <f>Q131*H131</f>
        <v>2.502225</v>
      </c>
      <c r="S131" s="183">
        <v>0</v>
      </c>
      <c r="T131" s="184">
        <f>S131*H131</f>
        <v>0</v>
      </c>
      <c r="U131" s="35"/>
      <c r="V131" s="35"/>
      <c r="W131" s="35"/>
      <c r="X131" s="35"/>
      <c r="Y131" s="35"/>
      <c r="Z131" s="35"/>
      <c r="AA131" s="35"/>
      <c r="AB131" s="35"/>
      <c r="AC131" s="35"/>
      <c r="AD131" s="35"/>
      <c r="AE131" s="35"/>
      <c r="AR131" s="185" t="s">
        <v>149</v>
      </c>
      <c r="AT131" s="185" t="s">
        <v>144</v>
      </c>
      <c r="AU131" s="185" t="s">
        <v>82</v>
      </c>
      <c r="AY131" s="18" t="s">
        <v>142</v>
      </c>
      <c r="BE131" s="186">
        <f>IF(N131="základní",J131,0)</f>
        <v>0</v>
      </c>
      <c r="BF131" s="186">
        <f>IF(N131="snížená",J131,0)</f>
        <v>0</v>
      </c>
      <c r="BG131" s="186">
        <f>IF(N131="zákl. přenesená",J131,0)</f>
        <v>0</v>
      </c>
      <c r="BH131" s="186">
        <f>IF(N131="sníž. přenesená",J131,0)</f>
        <v>0</v>
      </c>
      <c r="BI131" s="186">
        <f>IF(N131="nulová",J131,0)</f>
        <v>0</v>
      </c>
      <c r="BJ131" s="18" t="s">
        <v>34</v>
      </c>
      <c r="BK131" s="186">
        <f>ROUND(I131*H131,2)</f>
        <v>0</v>
      </c>
      <c r="BL131" s="18" t="s">
        <v>149</v>
      </c>
      <c r="BM131" s="185" t="s">
        <v>501</v>
      </c>
    </row>
    <row r="132" spans="1:47" s="2" customFormat="1" ht="156">
      <c r="A132" s="35"/>
      <c r="B132" s="36"/>
      <c r="C132" s="37"/>
      <c r="D132" s="187" t="s">
        <v>151</v>
      </c>
      <c r="E132" s="37"/>
      <c r="F132" s="188" t="s">
        <v>502</v>
      </c>
      <c r="G132" s="37"/>
      <c r="H132" s="37"/>
      <c r="I132" s="189"/>
      <c r="J132" s="37"/>
      <c r="K132" s="37"/>
      <c r="L132" s="40"/>
      <c r="M132" s="190"/>
      <c r="N132" s="191"/>
      <c r="O132" s="65"/>
      <c r="P132" s="65"/>
      <c r="Q132" s="65"/>
      <c r="R132" s="65"/>
      <c r="S132" s="65"/>
      <c r="T132" s="66"/>
      <c r="U132" s="35"/>
      <c r="V132" s="35"/>
      <c r="W132" s="35"/>
      <c r="X132" s="35"/>
      <c r="Y132" s="35"/>
      <c r="Z132" s="35"/>
      <c r="AA132" s="35"/>
      <c r="AB132" s="35"/>
      <c r="AC132" s="35"/>
      <c r="AD132" s="35"/>
      <c r="AE132" s="35"/>
      <c r="AT132" s="18" t="s">
        <v>151</v>
      </c>
      <c r="AU132" s="18" t="s">
        <v>82</v>
      </c>
    </row>
    <row r="133" spans="1:65" s="2" customFormat="1" ht="14.45" customHeight="1">
      <c r="A133" s="35"/>
      <c r="B133" s="36"/>
      <c r="C133" s="224" t="s">
        <v>246</v>
      </c>
      <c r="D133" s="224" t="s">
        <v>223</v>
      </c>
      <c r="E133" s="225" t="s">
        <v>503</v>
      </c>
      <c r="F133" s="226" t="s">
        <v>504</v>
      </c>
      <c r="G133" s="227" t="s">
        <v>147</v>
      </c>
      <c r="H133" s="228">
        <v>30</v>
      </c>
      <c r="I133" s="229"/>
      <c r="J133" s="230">
        <f>ROUND(I133*H133,2)</f>
        <v>0</v>
      </c>
      <c r="K133" s="226" t="s">
        <v>148</v>
      </c>
      <c r="L133" s="231"/>
      <c r="M133" s="232" t="s">
        <v>19</v>
      </c>
      <c r="N133" s="233" t="s">
        <v>44</v>
      </c>
      <c r="O133" s="65"/>
      <c r="P133" s="183">
        <f>O133*H133</f>
        <v>0</v>
      </c>
      <c r="Q133" s="183">
        <v>0.13</v>
      </c>
      <c r="R133" s="183">
        <f>Q133*H133</f>
        <v>3.9000000000000004</v>
      </c>
      <c r="S133" s="183">
        <v>0</v>
      </c>
      <c r="T133" s="184">
        <f>S133*H133</f>
        <v>0</v>
      </c>
      <c r="U133" s="35"/>
      <c r="V133" s="35"/>
      <c r="W133" s="35"/>
      <c r="X133" s="35"/>
      <c r="Y133" s="35"/>
      <c r="Z133" s="35"/>
      <c r="AA133" s="35"/>
      <c r="AB133" s="35"/>
      <c r="AC133" s="35"/>
      <c r="AD133" s="35"/>
      <c r="AE133" s="35"/>
      <c r="AR133" s="185" t="s">
        <v>192</v>
      </c>
      <c r="AT133" s="185" t="s">
        <v>223</v>
      </c>
      <c r="AU133" s="185" t="s">
        <v>82</v>
      </c>
      <c r="AY133" s="18" t="s">
        <v>142</v>
      </c>
      <c r="BE133" s="186">
        <f>IF(N133="základní",J133,0)</f>
        <v>0</v>
      </c>
      <c r="BF133" s="186">
        <f>IF(N133="snížená",J133,0)</f>
        <v>0</v>
      </c>
      <c r="BG133" s="186">
        <f>IF(N133="zákl. přenesená",J133,0)</f>
        <v>0</v>
      </c>
      <c r="BH133" s="186">
        <f>IF(N133="sníž. přenesená",J133,0)</f>
        <v>0</v>
      </c>
      <c r="BI133" s="186">
        <f>IF(N133="nulová",J133,0)</f>
        <v>0</v>
      </c>
      <c r="BJ133" s="18" t="s">
        <v>34</v>
      </c>
      <c r="BK133" s="186">
        <f>ROUND(I133*H133,2)</f>
        <v>0</v>
      </c>
      <c r="BL133" s="18" t="s">
        <v>149</v>
      </c>
      <c r="BM133" s="185" t="s">
        <v>505</v>
      </c>
    </row>
    <row r="134" spans="1:65" s="2" customFormat="1" ht="24.2" customHeight="1">
      <c r="A134" s="35"/>
      <c r="B134" s="36"/>
      <c r="C134" s="224" t="s">
        <v>252</v>
      </c>
      <c r="D134" s="224" t="s">
        <v>223</v>
      </c>
      <c r="E134" s="225" t="s">
        <v>506</v>
      </c>
      <c r="F134" s="226" t="s">
        <v>507</v>
      </c>
      <c r="G134" s="227" t="s">
        <v>147</v>
      </c>
      <c r="H134" s="228">
        <v>2.5</v>
      </c>
      <c r="I134" s="229"/>
      <c r="J134" s="230">
        <f>ROUND(I134*H134,2)</f>
        <v>0</v>
      </c>
      <c r="K134" s="226" t="s">
        <v>148</v>
      </c>
      <c r="L134" s="231"/>
      <c r="M134" s="232" t="s">
        <v>19</v>
      </c>
      <c r="N134" s="233" t="s">
        <v>44</v>
      </c>
      <c r="O134" s="65"/>
      <c r="P134" s="183">
        <f>O134*H134</f>
        <v>0</v>
      </c>
      <c r="Q134" s="183">
        <v>0.13</v>
      </c>
      <c r="R134" s="183">
        <f>Q134*H134</f>
        <v>0.325</v>
      </c>
      <c r="S134" s="183">
        <v>0</v>
      </c>
      <c r="T134" s="184">
        <f>S134*H134</f>
        <v>0</v>
      </c>
      <c r="U134" s="35"/>
      <c r="V134" s="35"/>
      <c r="W134" s="35"/>
      <c r="X134" s="35"/>
      <c r="Y134" s="35"/>
      <c r="Z134" s="35"/>
      <c r="AA134" s="35"/>
      <c r="AB134" s="35"/>
      <c r="AC134" s="35"/>
      <c r="AD134" s="35"/>
      <c r="AE134" s="35"/>
      <c r="AR134" s="185" t="s">
        <v>192</v>
      </c>
      <c r="AT134" s="185" t="s">
        <v>223</v>
      </c>
      <c r="AU134" s="185" t="s">
        <v>82</v>
      </c>
      <c r="AY134" s="18" t="s">
        <v>142</v>
      </c>
      <c r="BE134" s="186">
        <f>IF(N134="základní",J134,0)</f>
        <v>0</v>
      </c>
      <c r="BF134" s="186">
        <f>IF(N134="snížená",J134,0)</f>
        <v>0</v>
      </c>
      <c r="BG134" s="186">
        <f>IF(N134="zákl. přenesená",J134,0)</f>
        <v>0</v>
      </c>
      <c r="BH134" s="186">
        <f>IF(N134="sníž. přenesená",J134,0)</f>
        <v>0</v>
      </c>
      <c r="BI134" s="186">
        <f>IF(N134="nulová",J134,0)</f>
        <v>0</v>
      </c>
      <c r="BJ134" s="18" t="s">
        <v>34</v>
      </c>
      <c r="BK134" s="186">
        <f>ROUND(I134*H134,2)</f>
        <v>0</v>
      </c>
      <c r="BL134" s="18" t="s">
        <v>149</v>
      </c>
      <c r="BM134" s="185" t="s">
        <v>508</v>
      </c>
    </row>
    <row r="135" spans="1:65" s="2" customFormat="1" ht="90" customHeight="1">
      <c r="A135" s="35"/>
      <c r="B135" s="36"/>
      <c r="C135" s="174" t="s">
        <v>258</v>
      </c>
      <c r="D135" s="174" t="s">
        <v>144</v>
      </c>
      <c r="E135" s="175" t="s">
        <v>509</v>
      </c>
      <c r="F135" s="176" t="s">
        <v>510</v>
      </c>
      <c r="G135" s="177" t="s">
        <v>147</v>
      </c>
      <c r="H135" s="178">
        <v>2</v>
      </c>
      <c r="I135" s="179"/>
      <c r="J135" s="180">
        <f>ROUND(I135*H135,2)</f>
        <v>0</v>
      </c>
      <c r="K135" s="176" t="s">
        <v>148</v>
      </c>
      <c r="L135" s="40"/>
      <c r="M135" s="181" t="s">
        <v>19</v>
      </c>
      <c r="N135" s="182" t="s">
        <v>44</v>
      </c>
      <c r="O135" s="65"/>
      <c r="P135" s="183">
        <f>O135*H135</f>
        <v>0</v>
      </c>
      <c r="Q135" s="183">
        <v>0</v>
      </c>
      <c r="R135" s="183">
        <f>Q135*H135</f>
        <v>0</v>
      </c>
      <c r="S135" s="183">
        <v>0</v>
      </c>
      <c r="T135" s="184">
        <f>S135*H135</f>
        <v>0</v>
      </c>
      <c r="U135" s="35"/>
      <c r="V135" s="35"/>
      <c r="W135" s="35"/>
      <c r="X135" s="35"/>
      <c r="Y135" s="35"/>
      <c r="Z135" s="35"/>
      <c r="AA135" s="35"/>
      <c r="AB135" s="35"/>
      <c r="AC135" s="35"/>
      <c r="AD135" s="35"/>
      <c r="AE135" s="35"/>
      <c r="AR135" s="185" t="s">
        <v>149</v>
      </c>
      <c r="AT135" s="185" t="s">
        <v>144</v>
      </c>
      <c r="AU135" s="185" t="s">
        <v>82</v>
      </c>
      <c r="AY135" s="18" t="s">
        <v>142</v>
      </c>
      <c r="BE135" s="186">
        <f>IF(N135="základní",J135,0)</f>
        <v>0</v>
      </c>
      <c r="BF135" s="186">
        <f>IF(N135="snížená",J135,0)</f>
        <v>0</v>
      </c>
      <c r="BG135" s="186">
        <f>IF(N135="zákl. přenesená",J135,0)</f>
        <v>0</v>
      </c>
      <c r="BH135" s="186">
        <f>IF(N135="sníž. přenesená",J135,0)</f>
        <v>0</v>
      </c>
      <c r="BI135" s="186">
        <f>IF(N135="nulová",J135,0)</f>
        <v>0</v>
      </c>
      <c r="BJ135" s="18" t="s">
        <v>34</v>
      </c>
      <c r="BK135" s="186">
        <f>ROUND(I135*H135,2)</f>
        <v>0</v>
      </c>
      <c r="BL135" s="18" t="s">
        <v>149</v>
      </c>
      <c r="BM135" s="185" t="s">
        <v>511</v>
      </c>
    </row>
    <row r="136" spans="1:47" s="2" customFormat="1" ht="156">
      <c r="A136" s="35"/>
      <c r="B136" s="36"/>
      <c r="C136" s="37"/>
      <c r="D136" s="187" t="s">
        <v>151</v>
      </c>
      <c r="E136" s="37"/>
      <c r="F136" s="188" t="s">
        <v>502</v>
      </c>
      <c r="G136" s="37"/>
      <c r="H136" s="37"/>
      <c r="I136" s="189"/>
      <c r="J136" s="37"/>
      <c r="K136" s="37"/>
      <c r="L136" s="40"/>
      <c r="M136" s="190"/>
      <c r="N136" s="191"/>
      <c r="O136" s="65"/>
      <c r="P136" s="65"/>
      <c r="Q136" s="65"/>
      <c r="R136" s="65"/>
      <c r="S136" s="65"/>
      <c r="T136" s="66"/>
      <c r="U136" s="35"/>
      <c r="V136" s="35"/>
      <c r="W136" s="35"/>
      <c r="X136" s="35"/>
      <c r="Y136" s="35"/>
      <c r="Z136" s="35"/>
      <c r="AA136" s="35"/>
      <c r="AB136" s="35"/>
      <c r="AC136" s="35"/>
      <c r="AD136" s="35"/>
      <c r="AE136" s="35"/>
      <c r="AT136" s="18" t="s">
        <v>151</v>
      </c>
      <c r="AU136" s="18" t="s">
        <v>82</v>
      </c>
    </row>
    <row r="137" spans="1:65" s="2" customFormat="1" ht="76.35" customHeight="1">
      <c r="A137" s="35"/>
      <c r="B137" s="36"/>
      <c r="C137" s="174" t="s">
        <v>263</v>
      </c>
      <c r="D137" s="174" t="s">
        <v>144</v>
      </c>
      <c r="E137" s="175" t="s">
        <v>512</v>
      </c>
      <c r="F137" s="176" t="s">
        <v>513</v>
      </c>
      <c r="G137" s="177" t="s">
        <v>147</v>
      </c>
      <c r="H137" s="178">
        <v>2.6</v>
      </c>
      <c r="I137" s="179"/>
      <c r="J137" s="180">
        <f>ROUND(I137*H137,2)</f>
        <v>0</v>
      </c>
      <c r="K137" s="176" t="s">
        <v>148</v>
      </c>
      <c r="L137" s="40"/>
      <c r="M137" s="181" t="s">
        <v>19</v>
      </c>
      <c r="N137" s="182" t="s">
        <v>44</v>
      </c>
      <c r="O137" s="65"/>
      <c r="P137" s="183">
        <f>O137*H137</f>
        <v>0</v>
      </c>
      <c r="Q137" s="183">
        <v>0.10362</v>
      </c>
      <c r="R137" s="183">
        <f>Q137*H137</f>
        <v>0.26941200000000004</v>
      </c>
      <c r="S137" s="183">
        <v>0</v>
      </c>
      <c r="T137" s="184">
        <f>S137*H137</f>
        <v>0</v>
      </c>
      <c r="U137" s="35"/>
      <c r="V137" s="35"/>
      <c r="W137" s="35"/>
      <c r="X137" s="35"/>
      <c r="Y137" s="35"/>
      <c r="Z137" s="35"/>
      <c r="AA137" s="35"/>
      <c r="AB137" s="35"/>
      <c r="AC137" s="35"/>
      <c r="AD137" s="35"/>
      <c r="AE137" s="35"/>
      <c r="AR137" s="185" t="s">
        <v>149</v>
      </c>
      <c r="AT137" s="185" t="s">
        <v>144</v>
      </c>
      <c r="AU137" s="185" t="s">
        <v>82</v>
      </c>
      <c r="AY137" s="18" t="s">
        <v>142</v>
      </c>
      <c r="BE137" s="186">
        <f>IF(N137="základní",J137,0)</f>
        <v>0</v>
      </c>
      <c r="BF137" s="186">
        <f>IF(N137="snížená",J137,0)</f>
        <v>0</v>
      </c>
      <c r="BG137" s="186">
        <f>IF(N137="zákl. přenesená",J137,0)</f>
        <v>0</v>
      </c>
      <c r="BH137" s="186">
        <f>IF(N137="sníž. přenesená",J137,0)</f>
        <v>0</v>
      </c>
      <c r="BI137" s="186">
        <f>IF(N137="nulová",J137,0)</f>
        <v>0</v>
      </c>
      <c r="BJ137" s="18" t="s">
        <v>34</v>
      </c>
      <c r="BK137" s="186">
        <f>ROUND(I137*H137,2)</f>
        <v>0</v>
      </c>
      <c r="BL137" s="18" t="s">
        <v>149</v>
      </c>
      <c r="BM137" s="185" t="s">
        <v>514</v>
      </c>
    </row>
    <row r="138" spans="1:47" s="2" customFormat="1" ht="156">
      <c r="A138" s="35"/>
      <c r="B138" s="36"/>
      <c r="C138" s="37"/>
      <c r="D138" s="187" t="s">
        <v>151</v>
      </c>
      <c r="E138" s="37"/>
      <c r="F138" s="188" t="s">
        <v>515</v>
      </c>
      <c r="G138" s="37"/>
      <c r="H138" s="37"/>
      <c r="I138" s="189"/>
      <c r="J138" s="37"/>
      <c r="K138" s="37"/>
      <c r="L138" s="40"/>
      <c r="M138" s="190"/>
      <c r="N138" s="191"/>
      <c r="O138" s="65"/>
      <c r="P138" s="65"/>
      <c r="Q138" s="65"/>
      <c r="R138" s="65"/>
      <c r="S138" s="65"/>
      <c r="T138" s="66"/>
      <c r="U138" s="35"/>
      <c r="V138" s="35"/>
      <c r="W138" s="35"/>
      <c r="X138" s="35"/>
      <c r="Y138" s="35"/>
      <c r="Z138" s="35"/>
      <c r="AA138" s="35"/>
      <c r="AB138" s="35"/>
      <c r="AC138" s="35"/>
      <c r="AD138" s="35"/>
      <c r="AE138" s="35"/>
      <c r="AT138" s="18" t="s">
        <v>151</v>
      </c>
      <c r="AU138" s="18" t="s">
        <v>82</v>
      </c>
    </row>
    <row r="139" spans="1:65" s="2" customFormat="1" ht="14.45" customHeight="1">
      <c r="A139" s="35"/>
      <c r="B139" s="36"/>
      <c r="C139" s="224" t="s">
        <v>7</v>
      </c>
      <c r="D139" s="224" t="s">
        <v>223</v>
      </c>
      <c r="E139" s="225" t="s">
        <v>516</v>
      </c>
      <c r="F139" s="226" t="s">
        <v>517</v>
      </c>
      <c r="G139" s="227" t="s">
        <v>147</v>
      </c>
      <c r="H139" s="228">
        <v>3</v>
      </c>
      <c r="I139" s="229"/>
      <c r="J139" s="230">
        <f>ROUND(I139*H139,2)</f>
        <v>0</v>
      </c>
      <c r="K139" s="226" t="s">
        <v>148</v>
      </c>
      <c r="L139" s="231"/>
      <c r="M139" s="232" t="s">
        <v>19</v>
      </c>
      <c r="N139" s="233" t="s">
        <v>44</v>
      </c>
      <c r="O139" s="65"/>
      <c r="P139" s="183">
        <f>O139*H139</f>
        <v>0</v>
      </c>
      <c r="Q139" s="183">
        <v>0.176</v>
      </c>
      <c r="R139" s="183">
        <f>Q139*H139</f>
        <v>0.528</v>
      </c>
      <c r="S139" s="183">
        <v>0</v>
      </c>
      <c r="T139" s="184">
        <f>S139*H139</f>
        <v>0</v>
      </c>
      <c r="U139" s="35"/>
      <c r="V139" s="35"/>
      <c r="W139" s="35"/>
      <c r="X139" s="35"/>
      <c r="Y139" s="35"/>
      <c r="Z139" s="35"/>
      <c r="AA139" s="35"/>
      <c r="AB139" s="35"/>
      <c r="AC139" s="35"/>
      <c r="AD139" s="35"/>
      <c r="AE139" s="35"/>
      <c r="AR139" s="185" t="s">
        <v>192</v>
      </c>
      <c r="AT139" s="185" t="s">
        <v>223</v>
      </c>
      <c r="AU139" s="185" t="s">
        <v>82</v>
      </c>
      <c r="AY139" s="18" t="s">
        <v>142</v>
      </c>
      <c r="BE139" s="186">
        <f>IF(N139="základní",J139,0)</f>
        <v>0</v>
      </c>
      <c r="BF139" s="186">
        <f>IF(N139="snížená",J139,0)</f>
        <v>0</v>
      </c>
      <c r="BG139" s="186">
        <f>IF(N139="zákl. přenesená",J139,0)</f>
        <v>0</v>
      </c>
      <c r="BH139" s="186">
        <f>IF(N139="sníž. přenesená",J139,0)</f>
        <v>0</v>
      </c>
      <c r="BI139" s="186">
        <f>IF(N139="nulová",J139,0)</f>
        <v>0</v>
      </c>
      <c r="BJ139" s="18" t="s">
        <v>34</v>
      </c>
      <c r="BK139" s="186">
        <f>ROUND(I139*H139,2)</f>
        <v>0</v>
      </c>
      <c r="BL139" s="18" t="s">
        <v>149</v>
      </c>
      <c r="BM139" s="185" t="s">
        <v>518</v>
      </c>
    </row>
    <row r="140" spans="2:63" s="12" customFormat="1" ht="22.9" customHeight="1">
      <c r="B140" s="158"/>
      <c r="C140" s="159"/>
      <c r="D140" s="160" t="s">
        <v>72</v>
      </c>
      <c r="E140" s="172" t="s">
        <v>197</v>
      </c>
      <c r="F140" s="172" t="s">
        <v>280</v>
      </c>
      <c r="G140" s="159"/>
      <c r="H140" s="159"/>
      <c r="I140" s="162"/>
      <c r="J140" s="173">
        <f>BK140</f>
        <v>0</v>
      </c>
      <c r="K140" s="159"/>
      <c r="L140" s="164"/>
      <c r="M140" s="165"/>
      <c r="N140" s="166"/>
      <c r="O140" s="166"/>
      <c r="P140" s="167">
        <f>SUM(P141:P153)</f>
        <v>0</v>
      </c>
      <c r="Q140" s="166"/>
      <c r="R140" s="167">
        <f>SUM(R141:R153)</f>
        <v>8.21537152</v>
      </c>
      <c r="S140" s="166"/>
      <c r="T140" s="168">
        <f>SUM(T141:T153)</f>
        <v>0</v>
      </c>
      <c r="AR140" s="169" t="s">
        <v>34</v>
      </c>
      <c r="AT140" s="170" t="s">
        <v>72</v>
      </c>
      <c r="AU140" s="170" t="s">
        <v>34</v>
      </c>
      <c r="AY140" s="169" t="s">
        <v>142</v>
      </c>
      <c r="BK140" s="171">
        <f>SUM(BK141:BK153)</f>
        <v>0</v>
      </c>
    </row>
    <row r="141" spans="1:65" s="2" customFormat="1" ht="49.15" customHeight="1">
      <c r="A141" s="35"/>
      <c r="B141" s="36"/>
      <c r="C141" s="174" t="s">
        <v>271</v>
      </c>
      <c r="D141" s="174" t="s">
        <v>144</v>
      </c>
      <c r="E141" s="175" t="s">
        <v>294</v>
      </c>
      <c r="F141" s="176" t="s">
        <v>295</v>
      </c>
      <c r="G141" s="177" t="s">
        <v>237</v>
      </c>
      <c r="H141" s="178">
        <v>4.3</v>
      </c>
      <c r="I141" s="179"/>
      <c r="J141" s="180">
        <f>ROUND(I141*H141,2)</f>
        <v>0</v>
      </c>
      <c r="K141" s="176" t="s">
        <v>148</v>
      </c>
      <c r="L141" s="40"/>
      <c r="M141" s="181" t="s">
        <v>19</v>
      </c>
      <c r="N141" s="182" t="s">
        <v>44</v>
      </c>
      <c r="O141" s="65"/>
      <c r="P141" s="183">
        <f>O141*H141</f>
        <v>0</v>
      </c>
      <c r="Q141" s="183">
        <v>0.1554</v>
      </c>
      <c r="R141" s="183">
        <f>Q141*H141</f>
        <v>0.66822</v>
      </c>
      <c r="S141" s="183">
        <v>0</v>
      </c>
      <c r="T141" s="184">
        <f>S141*H141</f>
        <v>0</v>
      </c>
      <c r="U141" s="35"/>
      <c r="V141" s="35"/>
      <c r="W141" s="35"/>
      <c r="X141" s="35"/>
      <c r="Y141" s="35"/>
      <c r="Z141" s="35"/>
      <c r="AA141" s="35"/>
      <c r="AB141" s="35"/>
      <c r="AC141" s="35"/>
      <c r="AD141" s="35"/>
      <c r="AE141" s="35"/>
      <c r="AR141" s="185" t="s">
        <v>149</v>
      </c>
      <c r="AT141" s="185" t="s">
        <v>144</v>
      </c>
      <c r="AU141" s="185" t="s">
        <v>82</v>
      </c>
      <c r="AY141" s="18" t="s">
        <v>142</v>
      </c>
      <c r="BE141" s="186">
        <f>IF(N141="základní",J141,0)</f>
        <v>0</v>
      </c>
      <c r="BF141" s="186">
        <f>IF(N141="snížená",J141,0)</f>
        <v>0</v>
      </c>
      <c r="BG141" s="186">
        <f>IF(N141="zákl. přenesená",J141,0)</f>
        <v>0</v>
      </c>
      <c r="BH141" s="186">
        <f>IF(N141="sníž. přenesená",J141,0)</f>
        <v>0</v>
      </c>
      <c r="BI141" s="186">
        <f>IF(N141="nulová",J141,0)</f>
        <v>0</v>
      </c>
      <c r="BJ141" s="18" t="s">
        <v>34</v>
      </c>
      <c r="BK141" s="186">
        <f>ROUND(I141*H141,2)</f>
        <v>0</v>
      </c>
      <c r="BL141" s="18" t="s">
        <v>149</v>
      </c>
      <c r="BM141" s="185" t="s">
        <v>519</v>
      </c>
    </row>
    <row r="142" spans="1:47" s="2" customFormat="1" ht="126.75">
      <c r="A142" s="35"/>
      <c r="B142" s="36"/>
      <c r="C142" s="37"/>
      <c r="D142" s="187" t="s">
        <v>151</v>
      </c>
      <c r="E142" s="37"/>
      <c r="F142" s="188" t="s">
        <v>297</v>
      </c>
      <c r="G142" s="37"/>
      <c r="H142" s="37"/>
      <c r="I142" s="189"/>
      <c r="J142" s="37"/>
      <c r="K142" s="37"/>
      <c r="L142" s="40"/>
      <c r="M142" s="190"/>
      <c r="N142" s="191"/>
      <c r="O142" s="65"/>
      <c r="P142" s="65"/>
      <c r="Q142" s="65"/>
      <c r="R142" s="65"/>
      <c r="S142" s="65"/>
      <c r="T142" s="66"/>
      <c r="U142" s="35"/>
      <c r="V142" s="35"/>
      <c r="W142" s="35"/>
      <c r="X142" s="35"/>
      <c r="Y142" s="35"/>
      <c r="Z142" s="35"/>
      <c r="AA142" s="35"/>
      <c r="AB142" s="35"/>
      <c r="AC142" s="35"/>
      <c r="AD142" s="35"/>
      <c r="AE142" s="35"/>
      <c r="AT142" s="18" t="s">
        <v>151</v>
      </c>
      <c r="AU142" s="18" t="s">
        <v>82</v>
      </c>
    </row>
    <row r="143" spans="2:51" s="13" customFormat="1" ht="11.25">
      <c r="B143" s="192"/>
      <c r="C143" s="193"/>
      <c r="D143" s="187" t="s">
        <v>158</v>
      </c>
      <c r="E143" s="194" t="s">
        <v>19</v>
      </c>
      <c r="F143" s="195" t="s">
        <v>520</v>
      </c>
      <c r="G143" s="193"/>
      <c r="H143" s="194" t="s">
        <v>19</v>
      </c>
      <c r="I143" s="196"/>
      <c r="J143" s="193"/>
      <c r="K143" s="193"/>
      <c r="L143" s="197"/>
      <c r="M143" s="198"/>
      <c r="N143" s="199"/>
      <c r="O143" s="199"/>
      <c r="P143" s="199"/>
      <c r="Q143" s="199"/>
      <c r="R143" s="199"/>
      <c r="S143" s="199"/>
      <c r="T143" s="200"/>
      <c r="AT143" s="201" t="s">
        <v>158</v>
      </c>
      <c r="AU143" s="201" t="s">
        <v>82</v>
      </c>
      <c r="AV143" s="13" t="s">
        <v>34</v>
      </c>
      <c r="AW143" s="13" t="s">
        <v>33</v>
      </c>
      <c r="AX143" s="13" t="s">
        <v>73</v>
      </c>
      <c r="AY143" s="201" t="s">
        <v>142</v>
      </c>
    </row>
    <row r="144" spans="2:51" s="14" customFormat="1" ht="11.25">
      <c r="B144" s="202"/>
      <c r="C144" s="203"/>
      <c r="D144" s="187" t="s">
        <v>158</v>
      </c>
      <c r="E144" s="204" t="s">
        <v>19</v>
      </c>
      <c r="F144" s="205" t="s">
        <v>521</v>
      </c>
      <c r="G144" s="203"/>
      <c r="H144" s="206">
        <v>4.3</v>
      </c>
      <c r="I144" s="207"/>
      <c r="J144" s="203"/>
      <c r="K144" s="203"/>
      <c r="L144" s="208"/>
      <c r="M144" s="209"/>
      <c r="N144" s="210"/>
      <c r="O144" s="210"/>
      <c r="P144" s="210"/>
      <c r="Q144" s="210"/>
      <c r="R144" s="210"/>
      <c r="S144" s="210"/>
      <c r="T144" s="211"/>
      <c r="AT144" s="212" t="s">
        <v>158</v>
      </c>
      <c r="AU144" s="212" t="s">
        <v>82</v>
      </c>
      <c r="AV144" s="14" t="s">
        <v>82</v>
      </c>
      <c r="AW144" s="14" t="s">
        <v>33</v>
      </c>
      <c r="AX144" s="14" t="s">
        <v>73</v>
      </c>
      <c r="AY144" s="212" t="s">
        <v>142</v>
      </c>
    </row>
    <row r="145" spans="2:51" s="15" customFormat="1" ht="11.25">
      <c r="B145" s="213"/>
      <c r="C145" s="214"/>
      <c r="D145" s="187" t="s">
        <v>158</v>
      </c>
      <c r="E145" s="215" t="s">
        <v>19</v>
      </c>
      <c r="F145" s="216" t="s">
        <v>161</v>
      </c>
      <c r="G145" s="214"/>
      <c r="H145" s="217">
        <v>4.3</v>
      </c>
      <c r="I145" s="218"/>
      <c r="J145" s="214"/>
      <c r="K145" s="214"/>
      <c r="L145" s="219"/>
      <c r="M145" s="220"/>
      <c r="N145" s="221"/>
      <c r="O145" s="221"/>
      <c r="P145" s="221"/>
      <c r="Q145" s="221"/>
      <c r="R145" s="221"/>
      <c r="S145" s="221"/>
      <c r="T145" s="222"/>
      <c r="AT145" s="223" t="s">
        <v>158</v>
      </c>
      <c r="AU145" s="223" t="s">
        <v>82</v>
      </c>
      <c r="AV145" s="15" t="s">
        <v>149</v>
      </c>
      <c r="AW145" s="15" t="s">
        <v>33</v>
      </c>
      <c r="AX145" s="15" t="s">
        <v>34</v>
      </c>
      <c r="AY145" s="223" t="s">
        <v>142</v>
      </c>
    </row>
    <row r="146" spans="1:65" s="2" customFormat="1" ht="24.2" customHeight="1">
      <c r="A146" s="35"/>
      <c r="B146" s="36"/>
      <c r="C146" s="224" t="s">
        <v>275</v>
      </c>
      <c r="D146" s="224" t="s">
        <v>223</v>
      </c>
      <c r="E146" s="225" t="s">
        <v>522</v>
      </c>
      <c r="F146" s="226" t="s">
        <v>523</v>
      </c>
      <c r="G146" s="227" t="s">
        <v>237</v>
      </c>
      <c r="H146" s="228">
        <v>5</v>
      </c>
      <c r="I146" s="229"/>
      <c r="J146" s="230">
        <f>ROUND(I146*H146,2)</f>
        <v>0</v>
      </c>
      <c r="K146" s="226" t="s">
        <v>148</v>
      </c>
      <c r="L146" s="231"/>
      <c r="M146" s="232" t="s">
        <v>19</v>
      </c>
      <c r="N146" s="233" t="s">
        <v>44</v>
      </c>
      <c r="O146" s="65"/>
      <c r="P146" s="183">
        <f>O146*H146</f>
        <v>0</v>
      </c>
      <c r="Q146" s="183">
        <v>0.0483</v>
      </c>
      <c r="R146" s="183">
        <f>Q146*H146</f>
        <v>0.24150000000000002</v>
      </c>
      <c r="S146" s="183">
        <v>0</v>
      </c>
      <c r="T146" s="184">
        <f>S146*H146</f>
        <v>0</v>
      </c>
      <c r="U146" s="35"/>
      <c r="V146" s="35"/>
      <c r="W146" s="35"/>
      <c r="X146" s="35"/>
      <c r="Y146" s="35"/>
      <c r="Z146" s="35"/>
      <c r="AA146" s="35"/>
      <c r="AB146" s="35"/>
      <c r="AC146" s="35"/>
      <c r="AD146" s="35"/>
      <c r="AE146" s="35"/>
      <c r="AR146" s="185" t="s">
        <v>192</v>
      </c>
      <c r="AT146" s="185" t="s">
        <v>223</v>
      </c>
      <c r="AU146" s="185" t="s">
        <v>82</v>
      </c>
      <c r="AY146" s="18" t="s">
        <v>142</v>
      </c>
      <c r="BE146" s="186">
        <f>IF(N146="základní",J146,0)</f>
        <v>0</v>
      </c>
      <c r="BF146" s="186">
        <f>IF(N146="snížená",J146,0)</f>
        <v>0</v>
      </c>
      <c r="BG146" s="186">
        <f>IF(N146="zákl. přenesená",J146,0)</f>
        <v>0</v>
      </c>
      <c r="BH146" s="186">
        <f>IF(N146="sníž. přenesená",J146,0)</f>
        <v>0</v>
      </c>
      <c r="BI146" s="186">
        <f>IF(N146="nulová",J146,0)</f>
        <v>0</v>
      </c>
      <c r="BJ146" s="18" t="s">
        <v>34</v>
      </c>
      <c r="BK146" s="186">
        <f>ROUND(I146*H146,2)</f>
        <v>0</v>
      </c>
      <c r="BL146" s="18" t="s">
        <v>149</v>
      </c>
      <c r="BM146" s="185" t="s">
        <v>524</v>
      </c>
    </row>
    <row r="147" spans="1:65" s="2" customFormat="1" ht="49.15" customHeight="1">
      <c r="A147" s="35"/>
      <c r="B147" s="36"/>
      <c r="C147" s="174" t="s">
        <v>281</v>
      </c>
      <c r="D147" s="174" t="s">
        <v>144</v>
      </c>
      <c r="E147" s="175" t="s">
        <v>525</v>
      </c>
      <c r="F147" s="176" t="s">
        <v>526</v>
      </c>
      <c r="G147" s="177" t="s">
        <v>237</v>
      </c>
      <c r="H147" s="178">
        <v>29</v>
      </c>
      <c r="I147" s="179"/>
      <c r="J147" s="180">
        <f>ROUND(I147*H147,2)</f>
        <v>0</v>
      </c>
      <c r="K147" s="176" t="s">
        <v>148</v>
      </c>
      <c r="L147" s="40"/>
      <c r="M147" s="181" t="s">
        <v>19</v>
      </c>
      <c r="N147" s="182" t="s">
        <v>44</v>
      </c>
      <c r="O147" s="65"/>
      <c r="P147" s="183">
        <f>O147*H147</f>
        <v>0</v>
      </c>
      <c r="Q147" s="183">
        <v>0.1295</v>
      </c>
      <c r="R147" s="183">
        <f>Q147*H147</f>
        <v>3.7555</v>
      </c>
      <c r="S147" s="183">
        <v>0</v>
      </c>
      <c r="T147" s="184">
        <f>S147*H147</f>
        <v>0</v>
      </c>
      <c r="U147" s="35"/>
      <c r="V147" s="35"/>
      <c r="W147" s="35"/>
      <c r="X147" s="35"/>
      <c r="Y147" s="35"/>
      <c r="Z147" s="35"/>
      <c r="AA147" s="35"/>
      <c r="AB147" s="35"/>
      <c r="AC147" s="35"/>
      <c r="AD147" s="35"/>
      <c r="AE147" s="35"/>
      <c r="AR147" s="185" t="s">
        <v>149</v>
      </c>
      <c r="AT147" s="185" t="s">
        <v>144</v>
      </c>
      <c r="AU147" s="185" t="s">
        <v>82</v>
      </c>
      <c r="AY147" s="18" t="s">
        <v>142</v>
      </c>
      <c r="BE147" s="186">
        <f>IF(N147="základní",J147,0)</f>
        <v>0</v>
      </c>
      <c r="BF147" s="186">
        <f>IF(N147="snížená",J147,0)</f>
        <v>0</v>
      </c>
      <c r="BG147" s="186">
        <f>IF(N147="zákl. přenesená",J147,0)</f>
        <v>0</v>
      </c>
      <c r="BH147" s="186">
        <f>IF(N147="sníž. přenesená",J147,0)</f>
        <v>0</v>
      </c>
      <c r="BI147" s="186">
        <f>IF(N147="nulová",J147,0)</f>
        <v>0</v>
      </c>
      <c r="BJ147" s="18" t="s">
        <v>34</v>
      </c>
      <c r="BK147" s="186">
        <f>ROUND(I147*H147,2)</f>
        <v>0</v>
      </c>
      <c r="BL147" s="18" t="s">
        <v>149</v>
      </c>
      <c r="BM147" s="185" t="s">
        <v>527</v>
      </c>
    </row>
    <row r="148" spans="1:47" s="2" customFormat="1" ht="146.25">
      <c r="A148" s="35"/>
      <c r="B148" s="36"/>
      <c r="C148" s="37"/>
      <c r="D148" s="187" t="s">
        <v>151</v>
      </c>
      <c r="E148" s="37"/>
      <c r="F148" s="188" t="s">
        <v>528</v>
      </c>
      <c r="G148" s="37"/>
      <c r="H148" s="37"/>
      <c r="I148" s="189"/>
      <c r="J148" s="37"/>
      <c r="K148" s="37"/>
      <c r="L148" s="40"/>
      <c r="M148" s="190"/>
      <c r="N148" s="191"/>
      <c r="O148" s="65"/>
      <c r="P148" s="65"/>
      <c r="Q148" s="65"/>
      <c r="R148" s="65"/>
      <c r="S148" s="65"/>
      <c r="T148" s="66"/>
      <c r="U148" s="35"/>
      <c r="V148" s="35"/>
      <c r="W148" s="35"/>
      <c r="X148" s="35"/>
      <c r="Y148" s="35"/>
      <c r="Z148" s="35"/>
      <c r="AA148" s="35"/>
      <c r="AB148" s="35"/>
      <c r="AC148" s="35"/>
      <c r="AD148" s="35"/>
      <c r="AE148" s="35"/>
      <c r="AT148" s="18" t="s">
        <v>151</v>
      </c>
      <c r="AU148" s="18" t="s">
        <v>82</v>
      </c>
    </row>
    <row r="149" spans="1:65" s="2" customFormat="1" ht="14.45" customHeight="1">
      <c r="A149" s="35"/>
      <c r="B149" s="36"/>
      <c r="C149" s="224" t="s">
        <v>288</v>
      </c>
      <c r="D149" s="224" t="s">
        <v>223</v>
      </c>
      <c r="E149" s="225" t="s">
        <v>529</v>
      </c>
      <c r="F149" s="226" t="s">
        <v>530</v>
      </c>
      <c r="G149" s="227" t="s">
        <v>237</v>
      </c>
      <c r="H149" s="228">
        <v>30</v>
      </c>
      <c r="I149" s="229"/>
      <c r="J149" s="230">
        <f>ROUND(I149*H149,2)</f>
        <v>0</v>
      </c>
      <c r="K149" s="226" t="s">
        <v>148</v>
      </c>
      <c r="L149" s="231"/>
      <c r="M149" s="232" t="s">
        <v>19</v>
      </c>
      <c r="N149" s="233" t="s">
        <v>44</v>
      </c>
      <c r="O149" s="65"/>
      <c r="P149" s="183">
        <f>O149*H149</f>
        <v>0</v>
      </c>
      <c r="Q149" s="183">
        <v>0.0335</v>
      </c>
      <c r="R149" s="183">
        <f>Q149*H149</f>
        <v>1.0050000000000001</v>
      </c>
      <c r="S149" s="183">
        <v>0</v>
      </c>
      <c r="T149" s="184">
        <f>S149*H149</f>
        <v>0</v>
      </c>
      <c r="U149" s="35"/>
      <c r="V149" s="35"/>
      <c r="W149" s="35"/>
      <c r="X149" s="35"/>
      <c r="Y149" s="35"/>
      <c r="Z149" s="35"/>
      <c r="AA149" s="35"/>
      <c r="AB149" s="35"/>
      <c r="AC149" s="35"/>
      <c r="AD149" s="35"/>
      <c r="AE149" s="35"/>
      <c r="AR149" s="185" t="s">
        <v>192</v>
      </c>
      <c r="AT149" s="185" t="s">
        <v>223</v>
      </c>
      <c r="AU149" s="185" t="s">
        <v>82</v>
      </c>
      <c r="AY149" s="18" t="s">
        <v>142</v>
      </c>
      <c r="BE149" s="186">
        <f>IF(N149="základní",J149,0)</f>
        <v>0</v>
      </c>
      <c r="BF149" s="186">
        <f>IF(N149="snížená",J149,0)</f>
        <v>0</v>
      </c>
      <c r="BG149" s="186">
        <f>IF(N149="zákl. přenesená",J149,0)</f>
        <v>0</v>
      </c>
      <c r="BH149" s="186">
        <f>IF(N149="sníž. přenesená",J149,0)</f>
        <v>0</v>
      </c>
      <c r="BI149" s="186">
        <f>IF(N149="nulová",J149,0)</f>
        <v>0</v>
      </c>
      <c r="BJ149" s="18" t="s">
        <v>34</v>
      </c>
      <c r="BK149" s="186">
        <f>ROUND(I149*H149,2)</f>
        <v>0</v>
      </c>
      <c r="BL149" s="18" t="s">
        <v>149</v>
      </c>
      <c r="BM149" s="185" t="s">
        <v>531</v>
      </c>
    </row>
    <row r="150" spans="1:65" s="2" customFormat="1" ht="24.2" customHeight="1">
      <c r="A150" s="35"/>
      <c r="B150" s="36"/>
      <c r="C150" s="174" t="s">
        <v>293</v>
      </c>
      <c r="D150" s="174" t="s">
        <v>144</v>
      </c>
      <c r="E150" s="175" t="s">
        <v>305</v>
      </c>
      <c r="F150" s="176" t="s">
        <v>306</v>
      </c>
      <c r="G150" s="177" t="s">
        <v>155</v>
      </c>
      <c r="H150" s="178">
        <v>1.128</v>
      </c>
      <c r="I150" s="179"/>
      <c r="J150" s="180">
        <f>ROUND(I150*H150,2)</f>
        <v>0</v>
      </c>
      <c r="K150" s="176" t="s">
        <v>148</v>
      </c>
      <c r="L150" s="40"/>
      <c r="M150" s="181" t="s">
        <v>19</v>
      </c>
      <c r="N150" s="182" t="s">
        <v>44</v>
      </c>
      <c r="O150" s="65"/>
      <c r="P150" s="183">
        <f>O150*H150</f>
        <v>0</v>
      </c>
      <c r="Q150" s="183">
        <v>2.25634</v>
      </c>
      <c r="R150" s="183">
        <f>Q150*H150</f>
        <v>2.5451515199999997</v>
      </c>
      <c r="S150" s="183">
        <v>0</v>
      </c>
      <c r="T150" s="184">
        <f>S150*H150</f>
        <v>0</v>
      </c>
      <c r="U150" s="35"/>
      <c r="V150" s="35"/>
      <c r="W150" s="35"/>
      <c r="X150" s="35"/>
      <c r="Y150" s="35"/>
      <c r="Z150" s="35"/>
      <c r="AA150" s="35"/>
      <c r="AB150" s="35"/>
      <c r="AC150" s="35"/>
      <c r="AD150" s="35"/>
      <c r="AE150" s="35"/>
      <c r="AR150" s="185" t="s">
        <v>149</v>
      </c>
      <c r="AT150" s="185" t="s">
        <v>144</v>
      </c>
      <c r="AU150" s="185" t="s">
        <v>82</v>
      </c>
      <c r="AY150" s="18" t="s">
        <v>142</v>
      </c>
      <c r="BE150" s="186">
        <f>IF(N150="základní",J150,0)</f>
        <v>0</v>
      </c>
      <c r="BF150" s="186">
        <f>IF(N150="snížená",J150,0)</f>
        <v>0</v>
      </c>
      <c r="BG150" s="186">
        <f>IF(N150="zákl. přenesená",J150,0)</f>
        <v>0</v>
      </c>
      <c r="BH150" s="186">
        <f>IF(N150="sníž. přenesená",J150,0)</f>
        <v>0</v>
      </c>
      <c r="BI150" s="186">
        <f>IF(N150="nulová",J150,0)</f>
        <v>0</v>
      </c>
      <c r="BJ150" s="18" t="s">
        <v>34</v>
      </c>
      <c r="BK150" s="186">
        <f>ROUND(I150*H150,2)</f>
        <v>0</v>
      </c>
      <c r="BL150" s="18" t="s">
        <v>149</v>
      </c>
      <c r="BM150" s="185" t="s">
        <v>532</v>
      </c>
    </row>
    <row r="151" spans="2:51" s="14" customFormat="1" ht="11.25">
      <c r="B151" s="202"/>
      <c r="C151" s="203"/>
      <c r="D151" s="187" t="s">
        <v>158</v>
      </c>
      <c r="E151" s="204" t="s">
        <v>19</v>
      </c>
      <c r="F151" s="205" t="s">
        <v>533</v>
      </c>
      <c r="G151" s="203"/>
      <c r="H151" s="206">
        <v>0.258</v>
      </c>
      <c r="I151" s="207"/>
      <c r="J151" s="203"/>
      <c r="K151" s="203"/>
      <c r="L151" s="208"/>
      <c r="M151" s="209"/>
      <c r="N151" s="210"/>
      <c r="O151" s="210"/>
      <c r="P151" s="210"/>
      <c r="Q151" s="210"/>
      <c r="R151" s="210"/>
      <c r="S151" s="210"/>
      <c r="T151" s="211"/>
      <c r="AT151" s="212" t="s">
        <v>158</v>
      </c>
      <c r="AU151" s="212" t="s">
        <v>82</v>
      </c>
      <c r="AV151" s="14" t="s">
        <v>82</v>
      </c>
      <c r="AW151" s="14" t="s">
        <v>33</v>
      </c>
      <c r="AX151" s="14" t="s">
        <v>73</v>
      </c>
      <c r="AY151" s="212" t="s">
        <v>142</v>
      </c>
    </row>
    <row r="152" spans="2:51" s="14" customFormat="1" ht="11.25">
      <c r="B152" s="202"/>
      <c r="C152" s="203"/>
      <c r="D152" s="187" t="s">
        <v>158</v>
      </c>
      <c r="E152" s="204" t="s">
        <v>19</v>
      </c>
      <c r="F152" s="205" t="s">
        <v>534</v>
      </c>
      <c r="G152" s="203"/>
      <c r="H152" s="206">
        <v>0.87</v>
      </c>
      <c r="I152" s="207"/>
      <c r="J152" s="203"/>
      <c r="K152" s="203"/>
      <c r="L152" s="208"/>
      <c r="M152" s="209"/>
      <c r="N152" s="210"/>
      <c r="O152" s="210"/>
      <c r="P152" s="210"/>
      <c r="Q152" s="210"/>
      <c r="R152" s="210"/>
      <c r="S152" s="210"/>
      <c r="T152" s="211"/>
      <c r="AT152" s="212" t="s">
        <v>158</v>
      </c>
      <c r="AU152" s="212" t="s">
        <v>82</v>
      </c>
      <c r="AV152" s="14" t="s">
        <v>82</v>
      </c>
      <c r="AW152" s="14" t="s">
        <v>33</v>
      </c>
      <c r="AX152" s="14" t="s">
        <v>73</v>
      </c>
      <c r="AY152" s="212" t="s">
        <v>142</v>
      </c>
    </row>
    <row r="153" spans="2:51" s="15" customFormat="1" ht="11.25">
      <c r="B153" s="213"/>
      <c r="C153" s="214"/>
      <c r="D153" s="187" t="s">
        <v>158</v>
      </c>
      <c r="E153" s="215" t="s">
        <v>19</v>
      </c>
      <c r="F153" s="216" t="s">
        <v>161</v>
      </c>
      <c r="G153" s="214"/>
      <c r="H153" s="217">
        <v>1.128</v>
      </c>
      <c r="I153" s="218"/>
      <c r="J153" s="214"/>
      <c r="K153" s="214"/>
      <c r="L153" s="219"/>
      <c r="M153" s="220"/>
      <c r="N153" s="221"/>
      <c r="O153" s="221"/>
      <c r="P153" s="221"/>
      <c r="Q153" s="221"/>
      <c r="R153" s="221"/>
      <c r="S153" s="221"/>
      <c r="T153" s="222"/>
      <c r="AT153" s="223" t="s">
        <v>158</v>
      </c>
      <c r="AU153" s="223" t="s">
        <v>82</v>
      </c>
      <c r="AV153" s="15" t="s">
        <v>149</v>
      </c>
      <c r="AW153" s="15" t="s">
        <v>33</v>
      </c>
      <c r="AX153" s="15" t="s">
        <v>34</v>
      </c>
      <c r="AY153" s="223" t="s">
        <v>142</v>
      </c>
    </row>
    <row r="154" spans="2:63" s="12" customFormat="1" ht="22.9" customHeight="1">
      <c r="B154" s="158"/>
      <c r="C154" s="159"/>
      <c r="D154" s="160" t="s">
        <v>72</v>
      </c>
      <c r="E154" s="172" t="s">
        <v>352</v>
      </c>
      <c r="F154" s="172" t="s">
        <v>353</v>
      </c>
      <c r="G154" s="159"/>
      <c r="H154" s="159"/>
      <c r="I154" s="162"/>
      <c r="J154" s="173">
        <f>BK154</f>
        <v>0</v>
      </c>
      <c r="K154" s="159"/>
      <c r="L154" s="164"/>
      <c r="M154" s="165"/>
      <c r="N154" s="166"/>
      <c r="O154" s="166"/>
      <c r="P154" s="167">
        <f>SUM(P155:P163)</f>
        <v>0</v>
      </c>
      <c r="Q154" s="166"/>
      <c r="R154" s="167">
        <f>SUM(R155:R163)</f>
        <v>0</v>
      </c>
      <c r="S154" s="166"/>
      <c r="T154" s="168">
        <f>SUM(T155:T163)</f>
        <v>0</v>
      </c>
      <c r="AR154" s="169" t="s">
        <v>34</v>
      </c>
      <c r="AT154" s="170" t="s">
        <v>72</v>
      </c>
      <c r="AU154" s="170" t="s">
        <v>34</v>
      </c>
      <c r="AY154" s="169" t="s">
        <v>142</v>
      </c>
      <c r="BK154" s="171">
        <f>SUM(BK155:BK163)</f>
        <v>0</v>
      </c>
    </row>
    <row r="155" spans="1:65" s="2" customFormat="1" ht="24.2" customHeight="1">
      <c r="A155" s="35"/>
      <c r="B155" s="36"/>
      <c r="C155" s="174" t="s">
        <v>300</v>
      </c>
      <c r="D155" s="174" t="s">
        <v>144</v>
      </c>
      <c r="E155" s="175" t="s">
        <v>355</v>
      </c>
      <c r="F155" s="176" t="s">
        <v>356</v>
      </c>
      <c r="G155" s="177" t="s">
        <v>188</v>
      </c>
      <c r="H155" s="178">
        <v>9.228</v>
      </c>
      <c r="I155" s="179"/>
      <c r="J155" s="180">
        <f>ROUND(I155*H155,2)</f>
        <v>0</v>
      </c>
      <c r="K155" s="176" t="s">
        <v>148</v>
      </c>
      <c r="L155" s="40"/>
      <c r="M155" s="181" t="s">
        <v>19</v>
      </c>
      <c r="N155" s="182" t="s">
        <v>44</v>
      </c>
      <c r="O155" s="65"/>
      <c r="P155" s="183">
        <f>O155*H155</f>
        <v>0</v>
      </c>
      <c r="Q155" s="183">
        <v>0</v>
      </c>
      <c r="R155" s="183">
        <f>Q155*H155</f>
        <v>0</v>
      </c>
      <c r="S155" s="183">
        <v>0</v>
      </c>
      <c r="T155" s="184">
        <f>S155*H155</f>
        <v>0</v>
      </c>
      <c r="U155" s="35"/>
      <c r="V155" s="35"/>
      <c r="W155" s="35"/>
      <c r="X155" s="35"/>
      <c r="Y155" s="35"/>
      <c r="Z155" s="35"/>
      <c r="AA155" s="35"/>
      <c r="AB155" s="35"/>
      <c r="AC155" s="35"/>
      <c r="AD155" s="35"/>
      <c r="AE155" s="35"/>
      <c r="AR155" s="185" t="s">
        <v>149</v>
      </c>
      <c r="AT155" s="185" t="s">
        <v>144</v>
      </c>
      <c r="AU155" s="185" t="s">
        <v>82</v>
      </c>
      <c r="AY155" s="18" t="s">
        <v>142</v>
      </c>
      <c r="BE155" s="186">
        <f>IF(N155="základní",J155,0)</f>
        <v>0</v>
      </c>
      <c r="BF155" s="186">
        <f>IF(N155="snížená",J155,0)</f>
        <v>0</v>
      </c>
      <c r="BG155" s="186">
        <f>IF(N155="zákl. přenesená",J155,0)</f>
        <v>0</v>
      </c>
      <c r="BH155" s="186">
        <f>IF(N155="sníž. přenesená",J155,0)</f>
        <v>0</v>
      </c>
      <c r="BI155" s="186">
        <f>IF(N155="nulová",J155,0)</f>
        <v>0</v>
      </c>
      <c r="BJ155" s="18" t="s">
        <v>34</v>
      </c>
      <c r="BK155" s="186">
        <f>ROUND(I155*H155,2)</f>
        <v>0</v>
      </c>
      <c r="BL155" s="18" t="s">
        <v>149</v>
      </c>
      <c r="BM155" s="185" t="s">
        <v>535</v>
      </c>
    </row>
    <row r="156" spans="1:47" s="2" customFormat="1" ht="39">
      <c r="A156" s="35"/>
      <c r="B156" s="36"/>
      <c r="C156" s="37"/>
      <c r="D156" s="187" t="s">
        <v>151</v>
      </c>
      <c r="E156" s="37"/>
      <c r="F156" s="188" t="s">
        <v>358</v>
      </c>
      <c r="G156" s="37"/>
      <c r="H156" s="37"/>
      <c r="I156" s="189"/>
      <c r="J156" s="37"/>
      <c r="K156" s="37"/>
      <c r="L156" s="40"/>
      <c r="M156" s="190"/>
      <c r="N156" s="191"/>
      <c r="O156" s="65"/>
      <c r="P156" s="65"/>
      <c r="Q156" s="65"/>
      <c r="R156" s="65"/>
      <c r="S156" s="65"/>
      <c r="T156" s="66"/>
      <c r="U156" s="35"/>
      <c r="V156" s="35"/>
      <c r="W156" s="35"/>
      <c r="X156" s="35"/>
      <c r="Y156" s="35"/>
      <c r="Z156" s="35"/>
      <c r="AA156" s="35"/>
      <c r="AB156" s="35"/>
      <c r="AC156" s="35"/>
      <c r="AD156" s="35"/>
      <c r="AE156" s="35"/>
      <c r="AT156" s="18" t="s">
        <v>151</v>
      </c>
      <c r="AU156" s="18" t="s">
        <v>82</v>
      </c>
    </row>
    <row r="157" spans="1:65" s="2" customFormat="1" ht="24.2" customHeight="1">
      <c r="A157" s="35"/>
      <c r="B157" s="36"/>
      <c r="C157" s="174" t="s">
        <v>304</v>
      </c>
      <c r="D157" s="174" t="s">
        <v>144</v>
      </c>
      <c r="E157" s="175" t="s">
        <v>360</v>
      </c>
      <c r="F157" s="176" t="s">
        <v>361</v>
      </c>
      <c r="G157" s="177" t="s">
        <v>188</v>
      </c>
      <c r="H157" s="178">
        <v>9.228</v>
      </c>
      <c r="I157" s="179"/>
      <c r="J157" s="180">
        <f>ROUND(I157*H157,2)</f>
        <v>0</v>
      </c>
      <c r="K157" s="176" t="s">
        <v>148</v>
      </c>
      <c r="L157" s="40"/>
      <c r="M157" s="181" t="s">
        <v>19</v>
      </c>
      <c r="N157" s="182" t="s">
        <v>44</v>
      </c>
      <c r="O157" s="65"/>
      <c r="P157" s="183">
        <f>O157*H157</f>
        <v>0</v>
      </c>
      <c r="Q157" s="183">
        <v>0</v>
      </c>
      <c r="R157" s="183">
        <f>Q157*H157</f>
        <v>0</v>
      </c>
      <c r="S157" s="183">
        <v>0</v>
      </c>
      <c r="T157" s="184">
        <f>S157*H157</f>
        <v>0</v>
      </c>
      <c r="U157" s="35"/>
      <c r="V157" s="35"/>
      <c r="W157" s="35"/>
      <c r="X157" s="35"/>
      <c r="Y157" s="35"/>
      <c r="Z157" s="35"/>
      <c r="AA157" s="35"/>
      <c r="AB157" s="35"/>
      <c r="AC157" s="35"/>
      <c r="AD157" s="35"/>
      <c r="AE157" s="35"/>
      <c r="AR157" s="185" t="s">
        <v>149</v>
      </c>
      <c r="AT157" s="185" t="s">
        <v>144</v>
      </c>
      <c r="AU157" s="185" t="s">
        <v>82</v>
      </c>
      <c r="AY157" s="18" t="s">
        <v>142</v>
      </c>
      <c r="BE157" s="186">
        <f>IF(N157="základní",J157,0)</f>
        <v>0</v>
      </c>
      <c r="BF157" s="186">
        <f>IF(N157="snížená",J157,0)</f>
        <v>0</v>
      </c>
      <c r="BG157" s="186">
        <f>IF(N157="zákl. přenesená",J157,0)</f>
        <v>0</v>
      </c>
      <c r="BH157" s="186">
        <f>IF(N157="sníž. přenesená",J157,0)</f>
        <v>0</v>
      </c>
      <c r="BI157" s="186">
        <f>IF(N157="nulová",J157,0)</f>
        <v>0</v>
      </c>
      <c r="BJ157" s="18" t="s">
        <v>34</v>
      </c>
      <c r="BK157" s="186">
        <f>ROUND(I157*H157,2)</f>
        <v>0</v>
      </c>
      <c r="BL157" s="18" t="s">
        <v>149</v>
      </c>
      <c r="BM157" s="185" t="s">
        <v>536</v>
      </c>
    </row>
    <row r="158" spans="1:47" s="2" customFormat="1" ht="87.75">
      <c r="A158" s="35"/>
      <c r="B158" s="36"/>
      <c r="C158" s="37"/>
      <c r="D158" s="187" t="s">
        <v>151</v>
      </c>
      <c r="E158" s="37"/>
      <c r="F158" s="188" t="s">
        <v>363</v>
      </c>
      <c r="G158" s="37"/>
      <c r="H158" s="37"/>
      <c r="I158" s="189"/>
      <c r="J158" s="37"/>
      <c r="K158" s="37"/>
      <c r="L158" s="40"/>
      <c r="M158" s="190"/>
      <c r="N158" s="191"/>
      <c r="O158" s="65"/>
      <c r="P158" s="65"/>
      <c r="Q158" s="65"/>
      <c r="R158" s="65"/>
      <c r="S158" s="65"/>
      <c r="T158" s="66"/>
      <c r="U158" s="35"/>
      <c r="V158" s="35"/>
      <c r="W158" s="35"/>
      <c r="X158" s="35"/>
      <c r="Y158" s="35"/>
      <c r="Z158" s="35"/>
      <c r="AA158" s="35"/>
      <c r="AB158" s="35"/>
      <c r="AC158" s="35"/>
      <c r="AD158" s="35"/>
      <c r="AE158" s="35"/>
      <c r="AT158" s="18" t="s">
        <v>151</v>
      </c>
      <c r="AU158" s="18" t="s">
        <v>82</v>
      </c>
    </row>
    <row r="159" spans="1:65" s="2" customFormat="1" ht="37.9" customHeight="1">
      <c r="A159" s="35"/>
      <c r="B159" s="36"/>
      <c r="C159" s="174" t="s">
        <v>309</v>
      </c>
      <c r="D159" s="174" t="s">
        <v>144</v>
      </c>
      <c r="E159" s="175" t="s">
        <v>365</v>
      </c>
      <c r="F159" s="176" t="s">
        <v>366</v>
      </c>
      <c r="G159" s="177" t="s">
        <v>188</v>
      </c>
      <c r="H159" s="178">
        <v>138.42</v>
      </c>
      <c r="I159" s="179"/>
      <c r="J159" s="180">
        <f>ROUND(I159*H159,2)</f>
        <v>0</v>
      </c>
      <c r="K159" s="176" t="s">
        <v>148</v>
      </c>
      <c r="L159" s="40"/>
      <c r="M159" s="181" t="s">
        <v>19</v>
      </c>
      <c r="N159" s="182" t="s">
        <v>44</v>
      </c>
      <c r="O159" s="65"/>
      <c r="P159" s="183">
        <f>O159*H159</f>
        <v>0</v>
      </c>
      <c r="Q159" s="183">
        <v>0</v>
      </c>
      <c r="R159" s="183">
        <f>Q159*H159</f>
        <v>0</v>
      </c>
      <c r="S159" s="183">
        <v>0</v>
      </c>
      <c r="T159" s="184">
        <f>S159*H159</f>
        <v>0</v>
      </c>
      <c r="U159" s="35"/>
      <c r="V159" s="35"/>
      <c r="W159" s="35"/>
      <c r="X159" s="35"/>
      <c r="Y159" s="35"/>
      <c r="Z159" s="35"/>
      <c r="AA159" s="35"/>
      <c r="AB159" s="35"/>
      <c r="AC159" s="35"/>
      <c r="AD159" s="35"/>
      <c r="AE159" s="35"/>
      <c r="AR159" s="185" t="s">
        <v>149</v>
      </c>
      <c r="AT159" s="185" t="s">
        <v>144</v>
      </c>
      <c r="AU159" s="185" t="s">
        <v>82</v>
      </c>
      <c r="AY159" s="18" t="s">
        <v>142</v>
      </c>
      <c r="BE159" s="186">
        <f>IF(N159="základní",J159,0)</f>
        <v>0</v>
      </c>
      <c r="BF159" s="186">
        <f>IF(N159="snížená",J159,0)</f>
        <v>0</v>
      </c>
      <c r="BG159" s="186">
        <f>IF(N159="zákl. přenesená",J159,0)</f>
        <v>0</v>
      </c>
      <c r="BH159" s="186">
        <f>IF(N159="sníž. přenesená",J159,0)</f>
        <v>0</v>
      </c>
      <c r="BI159" s="186">
        <f>IF(N159="nulová",J159,0)</f>
        <v>0</v>
      </c>
      <c r="BJ159" s="18" t="s">
        <v>34</v>
      </c>
      <c r="BK159" s="186">
        <f>ROUND(I159*H159,2)</f>
        <v>0</v>
      </c>
      <c r="BL159" s="18" t="s">
        <v>149</v>
      </c>
      <c r="BM159" s="185" t="s">
        <v>537</v>
      </c>
    </row>
    <row r="160" spans="1:47" s="2" customFormat="1" ht="87.75">
      <c r="A160" s="35"/>
      <c r="B160" s="36"/>
      <c r="C160" s="37"/>
      <c r="D160" s="187" t="s">
        <v>151</v>
      </c>
      <c r="E160" s="37"/>
      <c r="F160" s="188" t="s">
        <v>363</v>
      </c>
      <c r="G160" s="37"/>
      <c r="H160" s="37"/>
      <c r="I160" s="189"/>
      <c r="J160" s="37"/>
      <c r="K160" s="37"/>
      <c r="L160" s="40"/>
      <c r="M160" s="190"/>
      <c r="N160" s="191"/>
      <c r="O160" s="65"/>
      <c r="P160" s="65"/>
      <c r="Q160" s="65"/>
      <c r="R160" s="65"/>
      <c r="S160" s="65"/>
      <c r="T160" s="66"/>
      <c r="U160" s="35"/>
      <c r="V160" s="35"/>
      <c r="W160" s="35"/>
      <c r="X160" s="35"/>
      <c r="Y160" s="35"/>
      <c r="Z160" s="35"/>
      <c r="AA160" s="35"/>
      <c r="AB160" s="35"/>
      <c r="AC160" s="35"/>
      <c r="AD160" s="35"/>
      <c r="AE160" s="35"/>
      <c r="AT160" s="18" t="s">
        <v>151</v>
      </c>
      <c r="AU160" s="18" t="s">
        <v>82</v>
      </c>
    </row>
    <row r="161" spans="2:51" s="14" customFormat="1" ht="11.25">
      <c r="B161" s="202"/>
      <c r="C161" s="203"/>
      <c r="D161" s="187" t="s">
        <v>158</v>
      </c>
      <c r="E161" s="203"/>
      <c r="F161" s="205" t="s">
        <v>538</v>
      </c>
      <c r="G161" s="203"/>
      <c r="H161" s="206">
        <v>138.42</v>
      </c>
      <c r="I161" s="207"/>
      <c r="J161" s="203"/>
      <c r="K161" s="203"/>
      <c r="L161" s="208"/>
      <c r="M161" s="209"/>
      <c r="N161" s="210"/>
      <c r="O161" s="210"/>
      <c r="P161" s="210"/>
      <c r="Q161" s="210"/>
      <c r="R161" s="210"/>
      <c r="S161" s="210"/>
      <c r="T161" s="211"/>
      <c r="AT161" s="212" t="s">
        <v>158</v>
      </c>
      <c r="AU161" s="212" t="s">
        <v>82</v>
      </c>
      <c r="AV161" s="14" t="s">
        <v>82</v>
      </c>
      <c r="AW161" s="14" t="s">
        <v>4</v>
      </c>
      <c r="AX161" s="14" t="s">
        <v>34</v>
      </c>
      <c r="AY161" s="212" t="s">
        <v>142</v>
      </c>
    </row>
    <row r="162" spans="1:65" s="2" customFormat="1" ht="37.9" customHeight="1">
      <c r="A162" s="35"/>
      <c r="B162" s="36"/>
      <c r="C162" s="174" t="s">
        <v>316</v>
      </c>
      <c r="D162" s="174" t="s">
        <v>144</v>
      </c>
      <c r="E162" s="175" t="s">
        <v>539</v>
      </c>
      <c r="F162" s="176" t="s">
        <v>540</v>
      </c>
      <c r="G162" s="177" t="s">
        <v>188</v>
      </c>
      <c r="H162" s="178">
        <v>9.228</v>
      </c>
      <c r="I162" s="179"/>
      <c r="J162" s="180">
        <f>ROUND(I162*H162,2)</f>
        <v>0</v>
      </c>
      <c r="K162" s="176" t="s">
        <v>148</v>
      </c>
      <c r="L162" s="40"/>
      <c r="M162" s="181" t="s">
        <v>19</v>
      </c>
      <c r="N162" s="182" t="s">
        <v>44</v>
      </c>
      <c r="O162" s="65"/>
      <c r="P162" s="183">
        <f>O162*H162</f>
        <v>0</v>
      </c>
      <c r="Q162" s="183">
        <v>0</v>
      </c>
      <c r="R162" s="183">
        <f>Q162*H162</f>
        <v>0</v>
      </c>
      <c r="S162" s="183">
        <v>0</v>
      </c>
      <c r="T162" s="184">
        <f>S162*H162</f>
        <v>0</v>
      </c>
      <c r="U162" s="35"/>
      <c r="V162" s="35"/>
      <c r="W162" s="35"/>
      <c r="X162" s="35"/>
      <c r="Y162" s="35"/>
      <c r="Z162" s="35"/>
      <c r="AA162" s="35"/>
      <c r="AB162" s="35"/>
      <c r="AC162" s="35"/>
      <c r="AD162" s="35"/>
      <c r="AE162" s="35"/>
      <c r="AR162" s="185" t="s">
        <v>149</v>
      </c>
      <c r="AT162" s="185" t="s">
        <v>144</v>
      </c>
      <c r="AU162" s="185" t="s">
        <v>82</v>
      </c>
      <c r="AY162" s="18" t="s">
        <v>142</v>
      </c>
      <c r="BE162" s="186">
        <f>IF(N162="základní",J162,0)</f>
        <v>0</v>
      </c>
      <c r="BF162" s="186">
        <f>IF(N162="snížená",J162,0)</f>
        <v>0</v>
      </c>
      <c r="BG162" s="186">
        <f>IF(N162="zákl. přenesená",J162,0)</f>
        <v>0</v>
      </c>
      <c r="BH162" s="186">
        <f>IF(N162="sníž. přenesená",J162,0)</f>
        <v>0</v>
      </c>
      <c r="BI162" s="186">
        <f>IF(N162="nulová",J162,0)</f>
        <v>0</v>
      </c>
      <c r="BJ162" s="18" t="s">
        <v>34</v>
      </c>
      <c r="BK162" s="186">
        <f>ROUND(I162*H162,2)</f>
        <v>0</v>
      </c>
      <c r="BL162" s="18" t="s">
        <v>149</v>
      </c>
      <c r="BM162" s="185" t="s">
        <v>541</v>
      </c>
    </row>
    <row r="163" spans="1:47" s="2" customFormat="1" ht="97.5">
      <c r="A163" s="35"/>
      <c r="B163" s="36"/>
      <c r="C163" s="37"/>
      <c r="D163" s="187" t="s">
        <v>151</v>
      </c>
      <c r="E163" s="37"/>
      <c r="F163" s="188" t="s">
        <v>373</v>
      </c>
      <c r="G163" s="37"/>
      <c r="H163" s="37"/>
      <c r="I163" s="189"/>
      <c r="J163" s="37"/>
      <c r="K163" s="37"/>
      <c r="L163" s="40"/>
      <c r="M163" s="190"/>
      <c r="N163" s="191"/>
      <c r="O163" s="65"/>
      <c r="P163" s="65"/>
      <c r="Q163" s="65"/>
      <c r="R163" s="65"/>
      <c r="S163" s="65"/>
      <c r="T163" s="66"/>
      <c r="U163" s="35"/>
      <c r="V163" s="35"/>
      <c r="W163" s="35"/>
      <c r="X163" s="35"/>
      <c r="Y163" s="35"/>
      <c r="Z163" s="35"/>
      <c r="AA163" s="35"/>
      <c r="AB163" s="35"/>
      <c r="AC163" s="35"/>
      <c r="AD163" s="35"/>
      <c r="AE163" s="35"/>
      <c r="AT163" s="18" t="s">
        <v>151</v>
      </c>
      <c r="AU163" s="18" t="s">
        <v>82</v>
      </c>
    </row>
    <row r="164" spans="2:63" s="12" customFormat="1" ht="22.9" customHeight="1">
      <c r="B164" s="158"/>
      <c r="C164" s="159"/>
      <c r="D164" s="160" t="s">
        <v>72</v>
      </c>
      <c r="E164" s="172" t="s">
        <v>374</v>
      </c>
      <c r="F164" s="172" t="s">
        <v>375</v>
      </c>
      <c r="G164" s="159"/>
      <c r="H164" s="159"/>
      <c r="I164" s="162"/>
      <c r="J164" s="173">
        <f>BK164</f>
        <v>0</v>
      </c>
      <c r="K164" s="159"/>
      <c r="L164" s="164"/>
      <c r="M164" s="165"/>
      <c r="N164" s="166"/>
      <c r="O164" s="166"/>
      <c r="P164" s="167">
        <f>P165</f>
        <v>0</v>
      </c>
      <c r="Q164" s="166"/>
      <c r="R164" s="167">
        <f>R165</f>
        <v>0</v>
      </c>
      <c r="S164" s="166"/>
      <c r="T164" s="168">
        <f>T165</f>
        <v>0</v>
      </c>
      <c r="AR164" s="169" t="s">
        <v>34</v>
      </c>
      <c r="AT164" s="170" t="s">
        <v>72</v>
      </c>
      <c r="AU164" s="170" t="s">
        <v>34</v>
      </c>
      <c r="AY164" s="169" t="s">
        <v>142</v>
      </c>
      <c r="BK164" s="171">
        <f>BK165</f>
        <v>0</v>
      </c>
    </row>
    <row r="165" spans="1:65" s="2" customFormat="1" ht="37.9" customHeight="1">
      <c r="A165" s="35"/>
      <c r="B165" s="36"/>
      <c r="C165" s="174" t="s">
        <v>320</v>
      </c>
      <c r="D165" s="174" t="s">
        <v>144</v>
      </c>
      <c r="E165" s="175" t="s">
        <v>542</v>
      </c>
      <c r="F165" s="176" t="s">
        <v>543</v>
      </c>
      <c r="G165" s="177" t="s">
        <v>188</v>
      </c>
      <c r="H165" s="178">
        <v>15.74</v>
      </c>
      <c r="I165" s="179"/>
      <c r="J165" s="180">
        <f>ROUND(I165*H165,2)</f>
        <v>0</v>
      </c>
      <c r="K165" s="176" t="s">
        <v>148</v>
      </c>
      <c r="L165" s="40"/>
      <c r="M165" s="238" t="s">
        <v>19</v>
      </c>
      <c r="N165" s="239" t="s">
        <v>44</v>
      </c>
      <c r="O165" s="236"/>
      <c r="P165" s="240">
        <f>O165*H165</f>
        <v>0</v>
      </c>
      <c r="Q165" s="240">
        <v>0</v>
      </c>
      <c r="R165" s="240">
        <f>Q165*H165</f>
        <v>0</v>
      </c>
      <c r="S165" s="240">
        <v>0</v>
      </c>
      <c r="T165" s="241">
        <f>S165*H165</f>
        <v>0</v>
      </c>
      <c r="U165" s="35"/>
      <c r="V165" s="35"/>
      <c r="W165" s="35"/>
      <c r="X165" s="35"/>
      <c r="Y165" s="35"/>
      <c r="Z165" s="35"/>
      <c r="AA165" s="35"/>
      <c r="AB165" s="35"/>
      <c r="AC165" s="35"/>
      <c r="AD165" s="35"/>
      <c r="AE165" s="35"/>
      <c r="AR165" s="185" t="s">
        <v>149</v>
      </c>
      <c r="AT165" s="185" t="s">
        <v>144</v>
      </c>
      <c r="AU165" s="185" t="s">
        <v>82</v>
      </c>
      <c r="AY165" s="18" t="s">
        <v>142</v>
      </c>
      <c r="BE165" s="186">
        <f>IF(N165="základní",J165,0)</f>
        <v>0</v>
      </c>
      <c r="BF165" s="186">
        <f>IF(N165="snížená",J165,0)</f>
        <v>0</v>
      </c>
      <c r="BG165" s="186">
        <f>IF(N165="zákl. přenesená",J165,0)</f>
        <v>0</v>
      </c>
      <c r="BH165" s="186">
        <f>IF(N165="sníž. přenesená",J165,0)</f>
        <v>0</v>
      </c>
      <c r="BI165" s="186">
        <f>IF(N165="nulová",J165,0)</f>
        <v>0</v>
      </c>
      <c r="BJ165" s="18" t="s">
        <v>34</v>
      </c>
      <c r="BK165" s="186">
        <f>ROUND(I165*H165,2)</f>
        <v>0</v>
      </c>
      <c r="BL165" s="18" t="s">
        <v>149</v>
      </c>
      <c r="BM165" s="185" t="s">
        <v>544</v>
      </c>
    </row>
    <row r="166" spans="1:31" s="2" customFormat="1" ht="6.95" customHeight="1">
      <c r="A166" s="35"/>
      <c r="B166" s="48"/>
      <c r="C166" s="49"/>
      <c r="D166" s="49"/>
      <c r="E166" s="49"/>
      <c r="F166" s="49"/>
      <c r="G166" s="49"/>
      <c r="H166" s="49"/>
      <c r="I166" s="49"/>
      <c r="J166" s="49"/>
      <c r="K166" s="49"/>
      <c r="L166" s="40"/>
      <c r="M166" s="35"/>
      <c r="O166" s="35"/>
      <c r="P166" s="35"/>
      <c r="Q166" s="35"/>
      <c r="R166" s="35"/>
      <c r="S166" s="35"/>
      <c r="T166" s="35"/>
      <c r="U166" s="35"/>
      <c r="V166" s="35"/>
      <c r="W166" s="35"/>
      <c r="X166" s="35"/>
      <c r="Y166" s="35"/>
      <c r="Z166" s="35"/>
      <c r="AA166" s="35"/>
      <c r="AB166" s="35"/>
      <c r="AC166" s="35"/>
      <c r="AD166" s="35"/>
      <c r="AE166" s="35"/>
    </row>
  </sheetData>
  <sheetProtection algorithmName="SHA-512" hashValue="FwaUwFazDKG8h+chDzfT9Xchd2ZCFOsWkfgfImguxuoMxJvlTjsEH/+DBdPVME+694wxQNLe7+2hDdgaZFEGUg==" saltValue="p/qG59gsrQRptw0LKOUjjc9It8ZnGpGzf7NixuPWDFizXqlzt4YheRCjmlXaNXe03XjCXoeImsXArkV9serykw==" spinCount="100000" sheet="1" objects="1" scenarios="1" formatColumns="0" formatRows="0" autoFilter="0"/>
  <autoFilter ref="C84:K165"/>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2"/>
      <c r="M2" s="352"/>
      <c r="N2" s="352"/>
      <c r="O2" s="352"/>
      <c r="P2" s="352"/>
      <c r="Q2" s="352"/>
      <c r="R2" s="352"/>
      <c r="S2" s="352"/>
      <c r="T2" s="352"/>
      <c r="U2" s="352"/>
      <c r="V2" s="352"/>
      <c r="AT2" s="18" t="s">
        <v>94</v>
      </c>
    </row>
    <row r="3" spans="2:46" s="1" customFormat="1" ht="6.95" customHeight="1">
      <c r="B3" s="102"/>
      <c r="C3" s="103"/>
      <c r="D3" s="103"/>
      <c r="E3" s="103"/>
      <c r="F3" s="103"/>
      <c r="G3" s="103"/>
      <c r="H3" s="103"/>
      <c r="I3" s="103"/>
      <c r="J3" s="103"/>
      <c r="K3" s="103"/>
      <c r="L3" s="21"/>
      <c r="AT3" s="18" t="s">
        <v>82</v>
      </c>
    </row>
    <row r="4" spans="2:46" s="1" customFormat="1" ht="24.95" customHeight="1">
      <c r="B4" s="21"/>
      <c r="D4" s="104" t="s">
        <v>113</v>
      </c>
      <c r="L4" s="21"/>
      <c r="M4" s="105" t="s">
        <v>10</v>
      </c>
      <c r="AT4" s="18" t="s">
        <v>4</v>
      </c>
    </row>
    <row r="5" spans="2:12" s="1" customFormat="1" ht="6.95" customHeight="1">
      <c r="B5" s="21"/>
      <c r="L5" s="21"/>
    </row>
    <row r="6" spans="2:12" s="1" customFormat="1" ht="12" customHeight="1">
      <c r="B6" s="21"/>
      <c r="D6" s="106" t="s">
        <v>16</v>
      </c>
      <c r="L6" s="21"/>
    </row>
    <row r="7" spans="2:12" s="1" customFormat="1" ht="16.5" customHeight="1">
      <c r="B7" s="21"/>
      <c r="E7" s="366" t="str">
        <f>'Rekapitulace stavby'!K6</f>
        <v>Oprava místní komunikace ve Starém Hobzí</v>
      </c>
      <c r="F7" s="367"/>
      <c r="G7" s="367"/>
      <c r="H7" s="367"/>
      <c r="L7" s="21"/>
    </row>
    <row r="8" spans="1:31" s="2" customFormat="1" ht="12" customHeight="1">
      <c r="A8" s="35"/>
      <c r="B8" s="40"/>
      <c r="C8" s="35"/>
      <c r="D8" s="106" t="s">
        <v>114</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8" t="s">
        <v>545</v>
      </c>
      <c r="F9" s="369"/>
      <c r="G9" s="369"/>
      <c r="H9" s="369"/>
      <c r="I9" s="35"/>
      <c r="J9" s="35"/>
      <c r="K9" s="35"/>
      <c r="L9" s="10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19</v>
      </c>
      <c r="G11" s="35"/>
      <c r="H11" s="35"/>
      <c r="I11" s="106" t="s">
        <v>20</v>
      </c>
      <c r="J11" s="108" t="s">
        <v>19</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21</v>
      </c>
      <c r="E12" s="35"/>
      <c r="F12" s="108" t="s">
        <v>22</v>
      </c>
      <c r="G12" s="35"/>
      <c r="H12" s="35"/>
      <c r="I12" s="106" t="s">
        <v>23</v>
      </c>
      <c r="J12" s="109" t="str">
        <f>'Rekapitulace stavby'!AN8</f>
        <v>30. 9. 2020</v>
      </c>
      <c r="K12" s="35"/>
      <c r="L12" s="10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25</v>
      </c>
      <c r="E14" s="35"/>
      <c r="F14" s="35"/>
      <c r="G14" s="35"/>
      <c r="H14" s="35"/>
      <c r="I14" s="106" t="s">
        <v>26</v>
      </c>
      <c r="J14" s="108" t="s">
        <v>19</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
        <v>27</v>
      </c>
      <c r="F15" s="35"/>
      <c r="G15" s="35"/>
      <c r="H15" s="35"/>
      <c r="I15" s="106" t="s">
        <v>28</v>
      </c>
      <c r="J15" s="108" t="s">
        <v>19</v>
      </c>
      <c r="K15" s="35"/>
      <c r="L15" s="10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29</v>
      </c>
      <c r="E17" s="35"/>
      <c r="F17" s="35"/>
      <c r="G17" s="35"/>
      <c r="H17" s="35"/>
      <c r="I17" s="106" t="s">
        <v>26</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70" t="str">
        <f>'Rekapitulace stavby'!E14</f>
        <v>Vyplň údaj</v>
      </c>
      <c r="F18" s="371"/>
      <c r="G18" s="371"/>
      <c r="H18" s="371"/>
      <c r="I18" s="106" t="s">
        <v>28</v>
      </c>
      <c r="J18" s="31" t="str">
        <f>'Rekapitulace stavby'!AN14</f>
        <v>Vyplň údaj</v>
      </c>
      <c r="K18" s="35"/>
      <c r="L18" s="10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31</v>
      </c>
      <c r="E20" s="35"/>
      <c r="F20" s="35"/>
      <c r="G20" s="35"/>
      <c r="H20" s="35"/>
      <c r="I20" s="106" t="s">
        <v>26</v>
      </c>
      <c r="J20" s="108" t="s">
        <v>19</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
        <v>32</v>
      </c>
      <c r="F21" s="35"/>
      <c r="G21" s="35"/>
      <c r="H21" s="35"/>
      <c r="I21" s="106" t="s">
        <v>28</v>
      </c>
      <c r="J21" s="108" t="s">
        <v>19</v>
      </c>
      <c r="K21" s="35"/>
      <c r="L21" s="10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35</v>
      </c>
      <c r="E23" s="35"/>
      <c r="F23" s="35"/>
      <c r="G23" s="35"/>
      <c r="H23" s="35"/>
      <c r="I23" s="106" t="s">
        <v>26</v>
      </c>
      <c r="J23" s="108" t="s">
        <v>19</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
        <v>36</v>
      </c>
      <c r="F24" s="35"/>
      <c r="G24" s="35"/>
      <c r="H24" s="35"/>
      <c r="I24" s="106" t="s">
        <v>28</v>
      </c>
      <c r="J24" s="108" t="s">
        <v>19</v>
      </c>
      <c r="K24" s="35"/>
      <c r="L24" s="10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37</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83.25" customHeight="1">
      <c r="A27" s="110"/>
      <c r="B27" s="111"/>
      <c r="C27" s="110"/>
      <c r="D27" s="110"/>
      <c r="E27" s="372" t="s">
        <v>38</v>
      </c>
      <c r="F27" s="372"/>
      <c r="G27" s="372"/>
      <c r="H27" s="372"/>
      <c r="I27" s="110"/>
      <c r="J27" s="110"/>
      <c r="K27" s="110"/>
      <c r="L27" s="112"/>
      <c r="S27" s="110"/>
      <c r="T27" s="110"/>
      <c r="U27" s="110"/>
      <c r="V27" s="110"/>
      <c r="W27" s="110"/>
      <c r="X27" s="110"/>
      <c r="Y27" s="110"/>
      <c r="Z27" s="110"/>
      <c r="AA27" s="110"/>
      <c r="AB27" s="110"/>
      <c r="AC27" s="110"/>
      <c r="AD27" s="110"/>
      <c r="AE27" s="110"/>
    </row>
    <row r="28" spans="1:31" s="2" customFormat="1" ht="6.95"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5"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39</v>
      </c>
      <c r="E30" s="35"/>
      <c r="F30" s="35"/>
      <c r="G30" s="35"/>
      <c r="H30" s="35"/>
      <c r="I30" s="35"/>
      <c r="J30" s="115">
        <f>ROUND(J85,0)</f>
        <v>0</v>
      </c>
      <c r="K30" s="35"/>
      <c r="L30" s="107"/>
      <c r="S30" s="35"/>
      <c r="T30" s="35"/>
      <c r="U30" s="35"/>
      <c r="V30" s="35"/>
      <c r="W30" s="35"/>
      <c r="X30" s="35"/>
      <c r="Y30" s="35"/>
      <c r="Z30" s="35"/>
      <c r="AA30" s="35"/>
      <c r="AB30" s="35"/>
      <c r="AC30" s="35"/>
      <c r="AD30" s="35"/>
      <c r="AE30" s="35"/>
    </row>
    <row r="31" spans="1:31" s="2" customFormat="1" ht="6.95"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5" customHeight="1">
      <c r="A32" s="35"/>
      <c r="B32" s="40"/>
      <c r="C32" s="35"/>
      <c r="D32" s="35"/>
      <c r="E32" s="35"/>
      <c r="F32" s="116" t="s">
        <v>41</v>
      </c>
      <c r="G32" s="35"/>
      <c r="H32" s="35"/>
      <c r="I32" s="116" t="s">
        <v>40</v>
      </c>
      <c r="J32" s="116" t="s">
        <v>42</v>
      </c>
      <c r="K32" s="35"/>
      <c r="L32" s="107"/>
      <c r="S32" s="35"/>
      <c r="T32" s="35"/>
      <c r="U32" s="35"/>
      <c r="V32" s="35"/>
      <c r="W32" s="35"/>
      <c r="X32" s="35"/>
      <c r="Y32" s="35"/>
      <c r="Z32" s="35"/>
      <c r="AA32" s="35"/>
      <c r="AB32" s="35"/>
      <c r="AC32" s="35"/>
      <c r="AD32" s="35"/>
      <c r="AE32" s="35"/>
    </row>
    <row r="33" spans="1:31" s="2" customFormat="1" ht="14.45" customHeight="1">
      <c r="A33" s="35"/>
      <c r="B33" s="40"/>
      <c r="C33" s="35"/>
      <c r="D33" s="117" t="s">
        <v>43</v>
      </c>
      <c r="E33" s="106" t="s">
        <v>44</v>
      </c>
      <c r="F33" s="118">
        <f>ROUND((SUM(BE85:BE187)),0)</f>
        <v>0</v>
      </c>
      <c r="G33" s="35"/>
      <c r="H33" s="35"/>
      <c r="I33" s="119">
        <v>0.21</v>
      </c>
      <c r="J33" s="118">
        <f>ROUND(((SUM(BE85:BE187))*I33),0)</f>
        <v>0</v>
      </c>
      <c r="K33" s="35"/>
      <c r="L33" s="107"/>
      <c r="S33" s="35"/>
      <c r="T33" s="35"/>
      <c r="U33" s="35"/>
      <c r="V33" s="35"/>
      <c r="W33" s="35"/>
      <c r="X33" s="35"/>
      <c r="Y33" s="35"/>
      <c r="Z33" s="35"/>
      <c r="AA33" s="35"/>
      <c r="AB33" s="35"/>
      <c r="AC33" s="35"/>
      <c r="AD33" s="35"/>
      <c r="AE33" s="35"/>
    </row>
    <row r="34" spans="1:31" s="2" customFormat="1" ht="14.45" customHeight="1">
      <c r="A34" s="35"/>
      <c r="B34" s="40"/>
      <c r="C34" s="35"/>
      <c r="D34" s="35"/>
      <c r="E34" s="106" t="s">
        <v>45</v>
      </c>
      <c r="F34" s="118">
        <f>ROUND((SUM(BF85:BF187)),0)</f>
        <v>0</v>
      </c>
      <c r="G34" s="35"/>
      <c r="H34" s="35"/>
      <c r="I34" s="119">
        <v>0.15</v>
      </c>
      <c r="J34" s="118">
        <f>ROUND(((SUM(BF85:BF187))*I34),0)</f>
        <v>0</v>
      </c>
      <c r="K34" s="35"/>
      <c r="L34" s="107"/>
      <c r="S34" s="35"/>
      <c r="T34" s="35"/>
      <c r="U34" s="35"/>
      <c r="V34" s="35"/>
      <c r="W34" s="35"/>
      <c r="X34" s="35"/>
      <c r="Y34" s="35"/>
      <c r="Z34" s="35"/>
      <c r="AA34" s="35"/>
      <c r="AB34" s="35"/>
      <c r="AC34" s="35"/>
      <c r="AD34" s="35"/>
      <c r="AE34" s="35"/>
    </row>
    <row r="35" spans="1:31" s="2" customFormat="1" ht="14.45" customHeight="1" hidden="1">
      <c r="A35" s="35"/>
      <c r="B35" s="40"/>
      <c r="C35" s="35"/>
      <c r="D35" s="35"/>
      <c r="E35" s="106" t="s">
        <v>46</v>
      </c>
      <c r="F35" s="118">
        <f>ROUND((SUM(BG85:BG187)),0)</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5" customHeight="1" hidden="1">
      <c r="A36" s="35"/>
      <c r="B36" s="40"/>
      <c r="C36" s="35"/>
      <c r="D36" s="35"/>
      <c r="E36" s="106" t="s">
        <v>47</v>
      </c>
      <c r="F36" s="118">
        <f>ROUND((SUM(BH85:BH187)),0)</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5" customHeight="1" hidden="1">
      <c r="A37" s="35"/>
      <c r="B37" s="40"/>
      <c r="C37" s="35"/>
      <c r="D37" s="35"/>
      <c r="E37" s="106" t="s">
        <v>48</v>
      </c>
      <c r="F37" s="118">
        <f>ROUND((SUM(BI85:BI187)),0)</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49</v>
      </c>
      <c r="E39" s="122"/>
      <c r="F39" s="122"/>
      <c r="G39" s="123" t="s">
        <v>50</v>
      </c>
      <c r="H39" s="124" t="s">
        <v>51</v>
      </c>
      <c r="I39" s="122"/>
      <c r="J39" s="125">
        <f>SUM(J30:J37)</f>
        <v>0</v>
      </c>
      <c r="K39" s="126"/>
      <c r="L39" s="107"/>
      <c r="S39" s="35"/>
      <c r="T39" s="35"/>
      <c r="U39" s="35"/>
      <c r="V39" s="35"/>
      <c r="W39" s="35"/>
      <c r="X39" s="35"/>
      <c r="Y39" s="35"/>
      <c r="Z39" s="35"/>
      <c r="AA39" s="35"/>
      <c r="AB39" s="35"/>
      <c r="AC39" s="35"/>
      <c r="AD39" s="35"/>
      <c r="AE39" s="35"/>
    </row>
    <row r="40" spans="1:31" s="2" customFormat="1" ht="14.45"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5"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5" customHeight="1">
      <c r="A45" s="35"/>
      <c r="B45" s="36"/>
      <c r="C45" s="24" t="s">
        <v>116</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16.5" customHeight="1">
      <c r="A48" s="35"/>
      <c r="B48" s="36"/>
      <c r="C48" s="37"/>
      <c r="D48" s="37"/>
      <c r="E48" s="373" t="str">
        <f>E7</f>
        <v>Oprava místní komunikace ve Starém Hobzí</v>
      </c>
      <c r="F48" s="374"/>
      <c r="G48" s="374"/>
      <c r="H48" s="374"/>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114</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30" t="str">
        <f>E9</f>
        <v>SO05 - Chodník - p.č.3044/1</v>
      </c>
      <c r="F50" s="375"/>
      <c r="G50" s="375"/>
      <c r="H50" s="375"/>
      <c r="I50" s="37"/>
      <c r="J50" s="37"/>
      <c r="K50" s="37"/>
      <c r="L50" s="10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Staré Hobzí</v>
      </c>
      <c r="G52" s="37"/>
      <c r="H52" s="37"/>
      <c r="I52" s="30" t="s">
        <v>23</v>
      </c>
      <c r="J52" s="60" t="str">
        <f>IF(J12="","",J12)</f>
        <v>30. 9. 2020</v>
      </c>
      <c r="K52" s="37"/>
      <c r="L52" s="10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15.2" customHeight="1">
      <c r="A54" s="35"/>
      <c r="B54" s="36"/>
      <c r="C54" s="30" t="s">
        <v>25</v>
      </c>
      <c r="D54" s="37"/>
      <c r="E54" s="37"/>
      <c r="F54" s="28" t="str">
        <f>E15</f>
        <v>Obec Staré Hobzí</v>
      </c>
      <c r="G54" s="37"/>
      <c r="H54" s="37"/>
      <c r="I54" s="30" t="s">
        <v>31</v>
      </c>
      <c r="J54" s="33" t="str">
        <f>E21</f>
        <v>f-plan spol. s r.o.</v>
      </c>
      <c r="K54" s="37"/>
      <c r="L54" s="107"/>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35</v>
      </c>
      <c r="J55" s="33" t="str">
        <f>E24</f>
        <v>Martin Lang</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117</v>
      </c>
      <c r="D57" s="132"/>
      <c r="E57" s="132"/>
      <c r="F57" s="132"/>
      <c r="G57" s="132"/>
      <c r="H57" s="132"/>
      <c r="I57" s="132"/>
      <c r="J57" s="133" t="s">
        <v>118</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9" customHeight="1">
      <c r="A59" s="35"/>
      <c r="B59" s="36"/>
      <c r="C59" s="134" t="s">
        <v>71</v>
      </c>
      <c r="D59" s="37"/>
      <c r="E59" s="37"/>
      <c r="F59" s="37"/>
      <c r="G59" s="37"/>
      <c r="H59" s="37"/>
      <c r="I59" s="37"/>
      <c r="J59" s="78">
        <f>J85</f>
        <v>0</v>
      </c>
      <c r="K59" s="37"/>
      <c r="L59" s="107"/>
      <c r="S59" s="35"/>
      <c r="T59" s="35"/>
      <c r="U59" s="35"/>
      <c r="V59" s="35"/>
      <c r="W59" s="35"/>
      <c r="X59" s="35"/>
      <c r="Y59" s="35"/>
      <c r="Z59" s="35"/>
      <c r="AA59" s="35"/>
      <c r="AB59" s="35"/>
      <c r="AC59" s="35"/>
      <c r="AD59" s="35"/>
      <c r="AE59" s="35"/>
      <c r="AU59" s="18" t="s">
        <v>119</v>
      </c>
    </row>
    <row r="60" spans="2:12" s="9" customFormat="1" ht="24.95" customHeight="1">
      <c r="B60" s="135"/>
      <c r="C60" s="136"/>
      <c r="D60" s="137" t="s">
        <v>120</v>
      </c>
      <c r="E60" s="138"/>
      <c r="F60" s="138"/>
      <c r="G60" s="138"/>
      <c r="H60" s="138"/>
      <c r="I60" s="138"/>
      <c r="J60" s="139">
        <f>J86</f>
        <v>0</v>
      </c>
      <c r="K60" s="136"/>
      <c r="L60" s="140"/>
    </row>
    <row r="61" spans="2:12" s="10" customFormat="1" ht="19.9" customHeight="1">
      <c r="B61" s="141"/>
      <c r="C61" s="142"/>
      <c r="D61" s="143" t="s">
        <v>121</v>
      </c>
      <c r="E61" s="144"/>
      <c r="F61" s="144"/>
      <c r="G61" s="144"/>
      <c r="H61" s="144"/>
      <c r="I61" s="144"/>
      <c r="J61" s="145">
        <f>J87</f>
        <v>0</v>
      </c>
      <c r="K61" s="142"/>
      <c r="L61" s="146"/>
    </row>
    <row r="62" spans="2:12" s="10" customFormat="1" ht="19.9" customHeight="1">
      <c r="B62" s="141"/>
      <c r="C62" s="142"/>
      <c r="D62" s="143" t="s">
        <v>123</v>
      </c>
      <c r="E62" s="144"/>
      <c r="F62" s="144"/>
      <c r="G62" s="144"/>
      <c r="H62" s="144"/>
      <c r="I62" s="144"/>
      <c r="J62" s="145">
        <f>J125</f>
        <v>0</v>
      </c>
      <c r="K62" s="142"/>
      <c r="L62" s="146"/>
    </row>
    <row r="63" spans="2:12" s="10" customFormat="1" ht="19.9" customHeight="1">
      <c r="B63" s="141"/>
      <c r="C63" s="142"/>
      <c r="D63" s="143" t="s">
        <v>124</v>
      </c>
      <c r="E63" s="144"/>
      <c r="F63" s="144"/>
      <c r="G63" s="144"/>
      <c r="H63" s="144"/>
      <c r="I63" s="144"/>
      <c r="J63" s="145">
        <f>J146</f>
        <v>0</v>
      </c>
      <c r="K63" s="142"/>
      <c r="L63" s="146"/>
    </row>
    <row r="64" spans="2:12" s="10" customFormat="1" ht="19.9" customHeight="1">
      <c r="B64" s="141"/>
      <c r="C64" s="142"/>
      <c r="D64" s="143" t="s">
        <v>125</v>
      </c>
      <c r="E64" s="144"/>
      <c r="F64" s="144"/>
      <c r="G64" s="144"/>
      <c r="H64" s="144"/>
      <c r="I64" s="144"/>
      <c r="J64" s="145">
        <f>J176</f>
        <v>0</v>
      </c>
      <c r="K64" s="142"/>
      <c r="L64" s="146"/>
    </row>
    <row r="65" spans="2:12" s="10" customFormat="1" ht="19.9" customHeight="1">
      <c r="B65" s="141"/>
      <c r="C65" s="142"/>
      <c r="D65" s="143" t="s">
        <v>126</v>
      </c>
      <c r="E65" s="144"/>
      <c r="F65" s="144"/>
      <c r="G65" s="144"/>
      <c r="H65" s="144"/>
      <c r="I65" s="144"/>
      <c r="J65" s="145">
        <f>J186</f>
        <v>0</v>
      </c>
      <c r="K65" s="142"/>
      <c r="L65" s="146"/>
    </row>
    <row r="66" spans="1:31" s="2" customFormat="1" ht="21.75" customHeight="1">
      <c r="A66" s="35"/>
      <c r="B66" s="36"/>
      <c r="C66" s="37"/>
      <c r="D66" s="37"/>
      <c r="E66" s="37"/>
      <c r="F66" s="37"/>
      <c r="G66" s="37"/>
      <c r="H66" s="37"/>
      <c r="I66" s="37"/>
      <c r="J66" s="37"/>
      <c r="K66" s="37"/>
      <c r="L66" s="107"/>
      <c r="S66" s="35"/>
      <c r="T66" s="35"/>
      <c r="U66" s="35"/>
      <c r="V66" s="35"/>
      <c r="W66" s="35"/>
      <c r="X66" s="35"/>
      <c r="Y66" s="35"/>
      <c r="Z66" s="35"/>
      <c r="AA66" s="35"/>
      <c r="AB66" s="35"/>
      <c r="AC66" s="35"/>
      <c r="AD66" s="35"/>
      <c r="AE66" s="35"/>
    </row>
    <row r="67" spans="1:31" s="2" customFormat="1" ht="6.95" customHeight="1">
      <c r="A67" s="35"/>
      <c r="B67" s="48"/>
      <c r="C67" s="49"/>
      <c r="D67" s="49"/>
      <c r="E67" s="49"/>
      <c r="F67" s="49"/>
      <c r="G67" s="49"/>
      <c r="H67" s="49"/>
      <c r="I67" s="49"/>
      <c r="J67" s="49"/>
      <c r="K67" s="49"/>
      <c r="L67" s="107"/>
      <c r="S67" s="35"/>
      <c r="T67" s="35"/>
      <c r="U67" s="35"/>
      <c r="V67" s="35"/>
      <c r="W67" s="35"/>
      <c r="X67" s="35"/>
      <c r="Y67" s="35"/>
      <c r="Z67" s="35"/>
      <c r="AA67" s="35"/>
      <c r="AB67" s="35"/>
      <c r="AC67" s="35"/>
      <c r="AD67" s="35"/>
      <c r="AE67" s="35"/>
    </row>
    <row r="71" spans="1:31" s="2" customFormat="1" ht="6.95" customHeight="1">
      <c r="A71" s="35"/>
      <c r="B71" s="50"/>
      <c r="C71" s="51"/>
      <c r="D71" s="51"/>
      <c r="E71" s="51"/>
      <c r="F71" s="51"/>
      <c r="G71" s="51"/>
      <c r="H71" s="51"/>
      <c r="I71" s="51"/>
      <c r="J71" s="51"/>
      <c r="K71" s="51"/>
      <c r="L71" s="107"/>
      <c r="S71" s="35"/>
      <c r="T71" s="35"/>
      <c r="U71" s="35"/>
      <c r="V71" s="35"/>
      <c r="W71" s="35"/>
      <c r="X71" s="35"/>
      <c r="Y71" s="35"/>
      <c r="Z71" s="35"/>
      <c r="AA71" s="35"/>
      <c r="AB71" s="35"/>
      <c r="AC71" s="35"/>
      <c r="AD71" s="35"/>
      <c r="AE71" s="35"/>
    </row>
    <row r="72" spans="1:31" s="2" customFormat="1" ht="24.95" customHeight="1">
      <c r="A72" s="35"/>
      <c r="B72" s="36"/>
      <c r="C72" s="24" t="s">
        <v>127</v>
      </c>
      <c r="D72" s="37"/>
      <c r="E72" s="37"/>
      <c r="F72" s="37"/>
      <c r="G72" s="37"/>
      <c r="H72" s="37"/>
      <c r="I72" s="37"/>
      <c r="J72" s="37"/>
      <c r="K72" s="37"/>
      <c r="L72" s="107"/>
      <c r="S72" s="35"/>
      <c r="T72" s="35"/>
      <c r="U72" s="35"/>
      <c r="V72" s="35"/>
      <c r="W72" s="35"/>
      <c r="X72" s="35"/>
      <c r="Y72" s="35"/>
      <c r="Z72" s="35"/>
      <c r="AA72" s="35"/>
      <c r="AB72" s="35"/>
      <c r="AC72" s="35"/>
      <c r="AD72" s="35"/>
      <c r="AE72" s="35"/>
    </row>
    <row r="73" spans="1:31" s="2" customFormat="1" ht="6.95" customHeight="1">
      <c r="A73" s="35"/>
      <c r="B73" s="36"/>
      <c r="C73" s="37"/>
      <c r="D73" s="37"/>
      <c r="E73" s="37"/>
      <c r="F73" s="37"/>
      <c r="G73" s="37"/>
      <c r="H73" s="37"/>
      <c r="I73" s="37"/>
      <c r="J73" s="37"/>
      <c r="K73" s="37"/>
      <c r="L73" s="107"/>
      <c r="S73" s="35"/>
      <c r="T73" s="35"/>
      <c r="U73" s="35"/>
      <c r="V73" s="35"/>
      <c r="W73" s="35"/>
      <c r="X73" s="35"/>
      <c r="Y73" s="35"/>
      <c r="Z73" s="35"/>
      <c r="AA73" s="35"/>
      <c r="AB73" s="35"/>
      <c r="AC73" s="35"/>
      <c r="AD73" s="35"/>
      <c r="AE73" s="35"/>
    </row>
    <row r="74" spans="1:31" s="2" customFormat="1" ht="12" customHeight="1">
      <c r="A74" s="35"/>
      <c r="B74" s="36"/>
      <c r="C74" s="30" t="s">
        <v>16</v>
      </c>
      <c r="D74" s="37"/>
      <c r="E74" s="37"/>
      <c r="F74" s="37"/>
      <c r="G74" s="37"/>
      <c r="H74" s="37"/>
      <c r="I74" s="37"/>
      <c r="J74" s="37"/>
      <c r="K74" s="37"/>
      <c r="L74" s="107"/>
      <c r="S74" s="35"/>
      <c r="T74" s="35"/>
      <c r="U74" s="35"/>
      <c r="V74" s="35"/>
      <c r="W74" s="35"/>
      <c r="X74" s="35"/>
      <c r="Y74" s="35"/>
      <c r="Z74" s="35"/>
      <c r="AA74" s="35"/>
      <c r="AB74" s="35"/>
      <c r="AC74" s="35"/>
      <c r="AD74" s="35"/>
      <c r="AE74" s="35"/>
    </row>
    <row r="75" spans="1:31" s="2" customFormat="1" ht="16.5" customHeight="1">
      <c r="A75" s="35"/>
      <c r="B75" s="36"/>
      <c r="C75" s="37"/>
      <c r="D75" s="37"/>
      <c r="E75" s="373" t="str">
        <f>E7</f>
        <v>Oprava místní komunikace ve Starém Hobzí</v>
      </c>
      <c r="F75" s="374"/>
      <c r="G75" s="374"/>
      <c r="H75" s="374"/>
      <c r="I75" s="37"/>
      <c r="J75" s="37"/>
      <c r="K75" s="37"/>
      <c r="L75" s="107"/>
      <c r="S75" s="35"/>
      <c r="T75" s="35"/>
      <c r="U75" s="35"/>
      <c r="V75" s="35"/>
      <c r="W75" s="35"/>
      <c r="X75" s="35"/>
      <c r="Y75" s="35"/>
      <c r="Z75" s="35"/>
      <c r="AA75" s="35"/>
      <c r="AB75" s="35"/>
      <c r="AC75" s="35"/>
      <c r="AD75" s="35"/>
      <c r="AE75" s="35"/>
    </row>
    <row r="76" spans="1:31" s="2" customFormat="1" ht="12" customHeight="1">
      <c r="A76" s="35"/>
      <c r="B76" s="36"/>
      <c r="C76" s="30" t="s">
        <v>114</v>
      </c>
      <c r="D76" s="37"/>
      <c r="E76" s="37"/>
      <c r="F76" s="37"/>
      <c r="G76" s="37"/>
      <c r="H76" s="37"/>
      <c r="I76" s="37"/>
      <c r="J76" s="37"/>
      <c r="K76" s="37"/>
      <c r="L76" s="107"/>
      <c r="S76" s="35"/>
      <c r="T76" s="35"/>
      <c r="U76" s="35"/>
      <c r="V76" s="35"/>
      <c r="W76" s="35"/>
      <c r="X76" s="35"/>
      <c r="Y76" s="35"/>
      <c r="Z76" s="35"/>
      <c r="AA76" s="35"/>
      <c r="AB76" s="35"/>
      <c r="AC76" s="35"/>
      <c r="AD76" s="35"/>
      <c r="AE76" s="35"/>
    </row>
    <row r="77" spans="1:31" s="2" customFormat="1" ht="16.5" customHeight="1">
      <c r="A77" s="35"/>
      <c r="B77" s="36"/>
      <c r="C77" s="37"/>
      <c r="D77" s="37"/>
      <c r="E77" s="330" t="str">
        <f>E9</f>
        <v>SO05 - Chodník - p.č.3044/1</v>
      </c>
      <c r="F77" s="375"/>
      <c r="G77" s="375"/>
      <c r="H77" s="375"/>
      <c r="I77" s="37"/>
      <c r="J77" s="37"/>
      <c r="K77" s="37"/>
      <c r="L77" s="107"/>
      <c r="S77" s="35"/>
      <c r="T77" s="35"/>
      <c r="U77" s="35"/>
      <c r="V77" s="35"/>
      <c r="W77" s="35"/>
      <c r="X77" s="35"/>
      <c r="Y77" s="35"/>
      <c r="Z77" s="35"/>
      <c r="AA77" s="35"/>
      <c r="AB77" s="35"/>
      <c r="AC77" s="35"/>
      <c r="AD77" s="35"/>
      <c r="AE77" s="35"/>
    </row>
    <row r="78" spans="1:31" s="2" customFormat="1" ht="6.95" customHeight="1">
      <c r="A78" s="35"/>
      <c r="B78" s="36"/>
      <c r="C78" s="37"/>
      <c r="D78" s="37"/>
      <c r="E78" s="37"/>
      <c r="F78" s="37"/>
      <c r="G78" s="37"/>
      <c r="H78" s="37"/>
      <c r="I78" s="37"/>
      <c r="J78" s="37"/>
      <c r="K78" s="37"/>
      <c r="L78" s="107"/>
      <c r="S78" s="35"/>
      <c r="T78" s="35"/>
      <c r="U78" s="35"/>
      <c r="V78" s="35"/>
      <c r="W78" s="35"/>
      <c r="X78" s="35"/>
      <c r="Y78" s="35"/>
      <c r="Z78" s="35"/>
      <c r="AA78" s="35"/>
      <c r="AB78" s="35"/>
      <c r="AC78" s="35"/>
      <c r="AD78" s="35"/>
      <c r="AE78" s="35"/>
    </row>
    <row r="79" spans="1:31" s="2" customFormat="1" ht="12" customHeight="1">
      <c r="A79" s="35"/>
      <c r="B79" s="36"/>
      <c r="C79" s="30" t="s">
        <v>21</v>
      </c>
      <c r="D79" s="37"/>
      <c r="E79" s="37"/>
      <c r="F79" s="28" t="str">
        <f>F12</f>
        <v>Staré Hobzí</v>
      </c>
      <c r="G79" s="37"/>
      <c r="H79" s="37"/>
      <c r="I79" s="30" t="s">
        <v>23</v>
      </c>
      <c r="J79" s="60" t="str">
        <f>IF(J12="","",J12)</f>
        <v>30. 9. 2020</v>
      </c>
      <c r="K79" s="37"/>
      <c r="L79" s="107"/>
      <c r="S79" s="35"/>
      <c r="T79" s="35"/>
      <c r="U79" s="35"/>
      <c r="V79" s="35"/>
      <c r="W79" s="35"/>
      <c r="X79" s="35"/>
      <c r="Y79" s="35"/>
      <c r="Z79" s="35"/>
      <c r="AA79" s="35"/>
      <c r="AB79" s="35"/>
      <c r="AC79" s="35"/>
      <c r="AD79" s="35"/>
      <c r="AE79" s="35"/>
    </row>
    <row r="80" spans="1:31" s="2" customFormat="1" ht="6.95" customHeight="1">
      <c r="A80" s="35"/>
      <c r="B80" s="36"/>
      <c r="C80" s="37"/>
      <c r="D80" s="37"/>
      <c r="E80" s="37"/>
      <c r="F80" s="37"/>
      <c r="G80" s="37"/>
      <c r="H80" s="37"/>
      <c r="I80" s="37"/>
      <c r="J80" s="37"/>
      <c r="K80" s="37"/>
      <c r="L80" s="107"/>
      <c r="S80" s="35"/>
      <c r="T80" s="35"/>
      <c r="U80" s="35"/>
      <c r="V80" s="35"/>
      <c r="W80" s="35"/>
      <c r="X80" s="35"/>
      <c r="Y80" s="35"/>
      <c r="Z80" s="35"/>
      <c r="AA80" s="35"/>
      <c r="AB80" s="35"/>
      <c r="AC80" s="35"/>
      <c r="AD80" s="35"/>
      <c r="AE80" s="35"/>
    </row>
    <row r="81" spans="1:31" s="2" customFormat="1" ht="15.2" customHeight="1">
      <c r="A81" s="35"/>
      <c r="B81" s="36"/>
      <c r="C81" s="30" t="s">
        <v>25</v>
      </c>
      <c r="D81" s="37"/>
      <c r="E81" s="37"/>
      <c r="F81" s="28" t="str">
        <f>E15</f>
        <v>Obec Staré Hobzí</v>
      </c>
      <c r="G81" s="37"/>
      <c r="H81" s="37"/>
      <c r="I81" s="30" t="s">
        <v>31</v>
      </c>
      <c r="J81" s="33" t="str">
        <f>E21</f>
        <v>f-plan spol. s r.o.</v>
      </c>
      <c r="K81" s="37"/>
      <c r="L81" s="107"/>
      <c r="S81" s="35"/>
      <c r="T81" s="35"/>
      <c r="U81" s="35"/>
      <c r="V81" s="35"/>
      <c r="W81" s="35"/>
      <c r="X81" s="35"/>
      <c r="Y81" s="35"/>
      <c r="Z81" s="35"/>
      <c r="AA81" s="35"/>
      <c r="AB81" s="35"/>
      <c r="AC81" s="35"/>
      <c r="AD81" s="35"/>
      <c r="AE81" s="35"/>
    </row>
    <row r="82" spans="1:31" s="2" customFormat="1" ht="15.2" customHeight="1">
      <c r="A82" s="35"/>
      <c r="B82" s="36"/>
      <c r="C82" s="30" t="s">
        <v>29</v>
      </c>
      <c r="D82" s="37"/>
      <c r="E82" s="37"/>
      <c r="F82" s="28" t="str">
        <f>IF(E18="","",E18)</f>
        <v>Vyplň údaj</v>
      </c>
      <c r="G82" s="37"/>
      <c r="H82" s="37"/>
      <c r="I82" s="30" t="s">
        <v>35</v>
      </c>
      <c r="J82" s="33" t="str">
        <f>E24</f>
        <v>Martin Lang</v>
      </c>
      <c r="K82" s="37"/>
      <c r="L82" s="107"/>
      <c r="S82" s="35"/>
      <c r="T82" s="35"/>
      <c r="U82" s="35"/>
      <c r="V82" s="35"/>
      <c r="W82" s="35"/>
      <c r="X82" s="35"/>
      <c r="Y82" s="35"/>
      <c r="Z82" s="35"/>
      <c r="AA82" s="35"/>
      <c r="AB82" s="35"/>
      <c r="AC82" s="35"/>
      <c r="AD82" s="35"/>
      <c r="AE82" s="35"/>
    </row>
    <row r="83" spans="1:31" s="2" customFormat="1" ht="10.35" customHeight="1">
      <c r="A83" s="35"/>
      <c r="B83" s="36"/>
      <c r="C83" s="37"/>
      <c r="D83" s="37"/>
      <c r="E83" s="37"/>
      <c r="F83" s="37"/>
      <c r="G83" s="37"/>
      <c r="H83" s="37"/>
      <c r="I83" s="37"/>
      <c r="J83" s="37"/>
      <c r="K83" s="37"/>
      <c r="L83" s="107"/>
      <c r="S83" s="35"/>
      <c r="T83" s="35"/>
      <c r="U83" s="35"/>
      <c r="V83" s="35"/>
      <c r="W83" s="35"/>
      <c r="X83" s="35"/>
      <c r="Y83" s="35"/>
      <c r="Z83" s="35"/>
      <c r="AA83" s="35"/>
      <c r="AB83" s="35"/>
      <c r="AC83" s="35"/>
      <c r="AD83" s="35"/>
      <c r="AE83" s="35"/>
    </row>
    <row r="84" spans="1:31" s="11" customFormat="1" ht="29.25" customHeight="1">
      <c r="A84" s="147"/>
      <c r="B84" s="148"/>
      <c r="C84" s="149" t="s">
        <v>128</v>
      </c>
      <c r="D84" s="150" t="s">
        <v>58</v>
      </c>
      <c r="E84" s="150" t="s">
        <v>54</v>
      </c>
      <c r="F84" s="150" t="s">
        <v>55</v>
      </c>
      <c r="G84" s="150" t="s">
        <v>129</v>
      </c>
      <c r="H84" s="150" t="s">
        <v>130</v>
      </c>
      <c r="I84" s="150" t="s">
        <v>131</v>
      </c>
      <c r="J84" s="150" t="s">
        <v>118</v>
      </c>
      <c r="K84" s="151" t="s">
        <v>132</v>
      </c>
      <c r="L84" s="152"/>
      <c r="M84" s="69" t="s">
        <v>19</v>
      </c>
      <c r="N84" s="70" t="s">
        <v>43</v>
      </c>
      <c r="O84" s="70" t="s">
        <v>133</v>
      </c>
      <c r="P84" s="70" t="s">
        <v>134</v>
      </c>
      <c r="Q84" s="70" t="s">
        <v>135</v>
      </c>
      <c r="R84" s="70" t="s">
        <v>136</v>
      </c>
      <c r="S84" s="70" t="s">
        <v>137</v>
      </c>
      <c r="T84" s="71" t="s">
        <v>138</v>
      </c>
      <c r="U84" s="147"/>
      <c r="V84" s="147"/>
      <c r="W84" s="147"/>
      <c r="X84" s="147"/>
      <c r="Y84" s="147"/>
      <c r="Z84" s="147"/>
      <c r="AA84" s="147"/>
      <c r="AB84" s="147"/>
      <c r="AC84" s="147"/>
      <c r="AD84" s="147"/>
      <c r="AE84" s="147"/>
    </row>
    <row r="85" spans="1:63" s="2" customFormat="1" ht="22.9" customHeight="1">
      <c r="A85" s="35"/>
      <c r="B85" s="36"/>
      <c r="C85" s="76" t="s">
        <v>139</v>
      </c>
      <c r="D85" s="37"/>
      <c r="E85" s="37"/>
      <c r="F85" s="37"/>
      <c r="G85" s="37"/>
      <c r="H85" s="37"/>
      <c r="I85" s="37"/>
      <c r="J85" s="153">
        <f>BK85</f>
        <v>0</v>
      </c>
      <c r="K85" s="37"/>
      <c r="L85" s="40"/>
      <c r="M85" s="72"/>
      <c r="N85" s="154"/>
      <c r="O85" s="73"/>
      <c r="P85" s="155">
        <f>P86</f>
        <v>0</v>
      </c>
      <c r="Q85" s="73"/>
      <c r="R85" s="155">
        <f>R86</f>
        <v>7.829114779999999</v>
      </c>
      <c r="S85" s="73"/>
      <c r="T85" s="156">
        <f>T86</f>
        <v>7.333499999999999</v>
      </c>
      <c r="U85" s="35"/>
      <c r="V85" s="35"/>
      <c r="W85" s="35"/>
      <c r="X85" s="35"/>
      <c r="Y85" s="35"/>
      <c r="Z85" s="35"/>
      <c r="AA85" s="35"/>
      <c r="AB85" s="35"/>
      <c r="AC85" s="35"/>
      <c r="AD85" s="35"/>
      <c r="AE85" s="35"/>
      <c r="AT85" s="18" t="s">
        <v>72</v>
      </c>
      <c r="AU85" s="18" t="s">
        <v>119</v>
      </c>
      <c r="BK85" s="157">
        <f>BK86</f>
        <v>0</v>
      </c>
    </row>
    <row r="86" spans="2:63" s="12" customFormat="1" ht="25.9" customHeight="1">
      <c r="B86" s="158"/>
      <c r="C86" s="159"/>
      <c r="D86" s="160" t="s">
        <v>72</v>
      </c>
      <c r="E86" s="161" t="s">
        <v>140</v>
      </c>
      <c r="F86" s="161" t="s">
        <v>141</v>
      </c>
      <c r="G86" s="159"/>
      <c r="H86" s="159"/>
      <c r="I86" s="162"/>
      <c r="J86" s="163">
        <f>BK86</f>
        <v>0</v>
      </c>
      <c r="K86" s="159"/>
      <c r="L86" s="164"/>
      <c r="M86" s="165"/>
      <c r="N86" s="166"/>
      <c r="O86" s="166"/>
      <c r="P86" s="167">
        <f>P87+P125+P146+P176+P186</f>
        <v>0</v>
      </c>
      <c r="Q86" s="166"/>
      <c r="R86" s="167">
        <f>R87+R125+R146+R176+R186</f>
        <v>7.829114779999999</v>
      </c>
      <c r="S86" s="166"/>
      <c r="T86" s="168">
        <f>T87+T125+T146+T176+T186</f>
        <v>7.333499999999999</v>
      </c>
      <c r="AR86" s="169" t="s">
        <v>34</v>
      </c>
      <c r="AT86" s="170" t="s">
        <v>72</v>
      </c>
      <c r="AU86" s="170" t="s">
        <v>73</v>
      </c>
      <c r="AY86" s="169" t="s">
        <v>142</v>
      </c>
      <c r="BK86" s="171">
        <f>BK87+BK125+BK146+BK176+BK186</f>
        <v>0</v>
      </c>
    </row>
    <row r="87" spans="2:63" s="12" customFormat="1" ht="22.9" customHeight="1">
      <c r="B87" s="158"/>
      <c r="C87" s="159"/>
      <c r="D87" s="160" t="s">
        <v>72</v>
      </c>
      <c r="E87" s="172" t="s">
        <v>34</v>
      </c>
      <c r="F87" s="172" t="s">
        <v>143</v>
      </c>
      <c r="G87" s="159"/>
      <c r="H87" s="159"/>
      <c r="I87" s="162"/>
      <c r="J87" s="173">
        <f>BK87</f>
        <v>0</v>
      </c>
      <c r="K87" s="159"/>
      <c r="L87" s="164"/>
      <c r="M87" s="165"/>
      <c r="N87" s="166"/>
      <c r="O87" s="166"/>
      <c r="P87" s="167">
        <f>SUM(P88:P124)</f>
        <v>0</v>
      </c>
      <c r="Q87" s="166"/>
      <c r="R87" s="167">
        <f>SUM(R88:R124)</f>
        <v>0.000375</v>
      </c>
      <c r="S87" s="166"/>
      <c r="T87" s="168">
        <f>SUM(T88:T124)</f>
        <v>7.333499999999999</v>
      </c>
      <c r="AR87" s="169" t="s">
        <v>34</v>
      </c>
      <c r="AT87" s="170" t="s">
        <v>72</v>
      </c>
      <c r="AU87" s="170" t="s">
        <v>34</v>
      </c>
      <c r="AY87" s="169" t="s">
        <v>142</v>
      </c>
      <c r="BK87" s="171">
        <f>SUM(BK88:BK124)</f>
        <v>0</v>
      </c>
    </row>
    <row r="88" spans="1:65" s="2" customFormat="1" ht="76.35" customHeight="1">
      <c r="A88" s="35"/>
      <c r="B88" s="36"/>
      <c r="C88" s="174" t="s">
        <v>34</v>
      </c>
      <c r="D88" s="174" t="s">
        <v>144</v>
      </c>
      <c r="E88" s="175" t="s">
        <v>467</v>
      </c>
      <c r="F88" s="176" t="s">
        <v>468</v>
      </c>
      <c r="G88" s="177" t="s">
        <v>147</v>
      </c>
      <c r="H88" s="178">
        <v>16.7</v>
      </c>
      <c r="I88" s="179"/>
      <c r="J88" s="180">
        <f>ROUND(I88*H88,2)</f>
        <v>0</v>
      </c>
      <c r="K88" s="176" t="s">
        <v>148</v>
      </c>
      <c r="L88" s="40"/>
      <c r="M88" s="181" t="s">
        <v>19</v>
      </c>
      <c r="N88" s="182" t="s">
        <v>44</v>
      </c>
      <c r="O88" s="65"/>
      <c r="P88" s="183">
        <f>O88*H88</f>
        <v>0</v>
      </c>
      <c r="Q88" s="183">
        <v>0</v>
      </c>
      <c r="R88" s="183">
        <f>Q88*H88</f>
        <v>0</v>
      </c>
      <c r="S88" s="183">
        <v>0.255</v>
      </c>
      <c r="T88" s="184">
        <f>S88*H88</f>
        <v>4.2585</v>
      </c>
      <c r="U88" s="35"/>
      <c r="V88" s="35"/>
      <c r="W88" s="35"/>
      <c r="X88" s="35"/>
      <c r="Y88" s="35"/>
      <c r="Z88" s="35"/>
      <c r="AA88" s="35"/>
      <c r="AB88" s="35"/>
      <c r="AC88" s="35"/>
      <c r="AD88" s="35"/>
      <c r="AE88" s="35"/>
      <c r="AR88" s="185" t="s">
        <v>149</v>
      </c>
      <c r="AT88" s="185" t="s">
        <v>144</v>
      </c>
      <c r="AU88" s="185" t="s">
        <v>82</v>
      </c>
      <c r="AY88" s="18" t="s">
        <v>142</v>
      </c>
      <c r="BE88" s="186">
        <f>IF(N88="základní",J88,0)</f>
        <v>0</v>
      </c>
      <c r="BF88" s="186">
        <f>IF(N88="snížená",J88,0)</f>
        <v>0</v>
      </c>
      <c r="BG88" s="186">
        <f>IF(N88="zákl. přenesená",J88,0)</f>
        <v>0</v>
      </c>
      <c r="BH88" s="186">
        <f>IF(N88="sníž. přenesená",J88,0)</f>
        <v>0</v>
      </c>
      <c r="BI88" s="186">
        <f>IF(N88="nulová",J88,0)</f>
        <v>0</v>
      </c>
      <c r="BJ88" s="18" t="s">
        <v>34</v>
      </c>
      <c r="BK88" s="186">
        <f>ROUND(I88*H88,2)</f>
        <v>0</v>
      </c>
      <c r="BL88" s="18" t="s">
        <v>149</v>
      </c>
      <c r="BM88" s="185" t="s">
        <v>546</v>
      </c>
    </row>
    <row r="89" spans="1:47" s="2" customFormat="1" ht="175.5">
      <c r="A89" s="35"/>
      <c r="B89" s="36"/>
      <c r="C89" s="37"/>
      <c r="D89" s="187" t="s">
        <v>151</v>
      </c>
      <c r="E89" s="37"/>
      <c r="F89" s="188" t="s">
        <v>470</v>
      </c>
      <c r="G89" s="37"/>
      <c r="H89" s="37"/>
      <c r="I89" s="189"/>
      <c r="J89" s="37"/>
      <c r="K89" s="37"/>
      <c r="L89" s="40"/>
      <c r="M89" s="190"/>
      <c r="N89" s="191"/>
      <c r="O89" s="65"/>
      <c r="P89" s="65"/>
      <c r="Q89" s="65"/>
      <c r="R89" s="65"/>
      <c r="S89" s="65"/>
      <c r="T89" s="66"/>
      <c r="U89" s="35"/>
      <c r="V89" s="35"/>
      <c r="W89" s="35"/>
      <c r="X89" s="35"/>
      <c r="Y89" s="35"/>
      <c r="Z89" s="35"/>
      <c r="AA89" s="35"/>
      <c r="AB89" s="35"/>
      <c r="AC89" s="35"/>
      <c r="AD89" s="35"/>
      <c r="AE89" s="35"/>
      <c r="AT89" s="18" t="s">
        <v>151</v>
      </c>
      <c r="AU89" s="18" t="s">
        <v>82</v>
      </c>
    </row>
    <row r="90" spans="1:65" s="2" customFormat="1" ht="49.15" customHeight="1">
      <c r="A90" s="35"/>
      <c r="B90" s="36"/>
      <c r="C90" s="174" t="s">
        <v>82</v>
      </c>
      <c r="D90" s="174" t="s">
        <v>144</v>
      </c>
      <c r="E90" s="175" t="s">
        <v>471</v>
      </c>
      <c r="F90" s="176" t="s">
        <v>472</v>
      </c>
      <c r="G90" s="177" t="s">
        <v>237</v>
      </c>
      <c r="H90" s="178">
        <v>15</v>
      </c>
      <c r="I90" s="179"/>
      <c r="J90" s="180">
        <f>ROUND(I90*H90,2)</f>
        <v>0</v>
      </c>
      <c r="K90" s="176" t="s">
        <v>148</v>
      </c>
      <c r="L90" s="40"/>
      <c r="M90" s="181" t="s">
        <v>19</v>
      </c>
      <c r="N90" s="182" t="s">
        <v>44</v>
      </c>
      <c r="O90" s="65"/>
      <c r="P90" s="183">
        <f>O90*H90</f>
        <v>0</v>
      </c>
      <c r="Q90" s="183">
        <v>0</v>
      </c>
      <c r="R90" s="183">
        <f>Q90*H90</f>
        <v>0</v>
      </c>
      <c r="S90" s="183">
        <v>0.205</v>
      </c>
      <c r="T90" s="184">
        <f>S90*H90</f>
        <v>3.0749999999999997</v>
      </c>
      <c r="U90" s="35"/>
      <c r="V90" s="35"/>
      <c r="W90" s="35"/>
      <c r="X90" s="35"/>
      <c r="Y90" s="35"/>
      <c r="Z90" s="35"/>
      <c r="AA90" s="35"/>
      <c r="AB90" s="35"/>
      <c r="AC90" s="35"/>
      <c r="AD90" s="35"/>
      <c r="AE90" s="35"/>
      <c r="AR90" s="185" t="s">
        <v>149</v>
      </c>
      <c r="AT90" s="185" t="s">
        <v>144</v>
      </c>
      <c r="AU90" s="185" t="s">
        <v>82</v>
      </c>
      <c r="AY90" s="18" t="s">
        <v>142</v>
      </c>
      <c r="BE90" s="186">
        <f>IF(N90="základní",J90,0)</f>
        <v>0</v>
      </c>
      <c r="BF90" s="186">
        <f>IF(N90="snížená",J90,0)</f>
        <v>0</v>
      </c>
      <c r="BG90" s="186">
        <f>IF(N90="zákl. přenesená",J90,0)</f>
        <v>0</v>
      </c>
      <c r="BH90" s="186">
        <f>IF(N90="sníž. přenesená",J90,0)</f>
        <v>0</v>
      </c>
      <c r="BI90" s="186">
        <f>IF(N90="nulová",J90,0)</f>
        <v>0</v>
      </c>
      <c r="BJ90" s="18" t="s">
        <v>34</v>
      </c>
      <c r="BK90" s="186">
        <f>ROUND(I90*H90,2)</f>
        <v>0</v>
      </c>
      <c r="BL90" s="18" t="s">
        <v>149</v>
      </c>
      <c r="BM90" s="185" t="s">
        <v>547</v>
      </c>
    </row>
    <row r="91" spans="1:47" s="2" customFormat="1" ht="195">
      <c r="A91" s="35"/>
      <c r="B91" s="36"/>
      <c r="C91" s="37"/>
      <c r="D91" s="187" t="s">
        <v>151</v>
      </c>
      <c r="E91" s="37"/>
      <c r="F91" s="188" t="s">
        <v>474</v>
      </c>
      <c r="G91" s="37"/>
      <c r="H91" s="37"/>
      <c r="I91" s="189"/>
      <c r="J91" s="37"/>
      <c r="K91" s="37"/>
      <c r="L91" s="40"/>
      <c r="M91" s="190"/>
      <c r="N91" s="191"/>
      <c r="O91" s="65"/>
      <c r="P91" s="65"/>
      <c r="Q91" s="65"/>
      <c r="R91" s="65"/>
      <c r="S91" s="65"/>
      <c r="T91" s="66"/>
      <c r="U91" s="35"/>
      <c r="V91" s="35"/>
      <c r="W91" s="35"/>
      <c r="X91" s="35"/>
      <c r="Y91" s="35"/>
      <c r="Z91" s="35"/>
      <c r="AA91" s="35"/>
      <c r="AB91" s="35"/>
      <c r="AC91" s="35"/>
      <c r="AD91" s="35"/>
      <c r="AE91" s="35"/>
      <c r="AT91" s="18" t="s">
        <v>151</v>
      </c>
      <c r="AU91" s="18" t="s">
        <v>82</v>
      </c>
    </row>
    <row r="92" spans="1:65" s="2" customFormat="1" ht="24.2" customHeight="1">
      <c r="A92" s="35"/>
      <c r="B92" s="36"/>
      <c r="C92" s="174" t="s">
        <v>162</v>
      </c>
      <c r="D92" s="174" t="s">
        <v>144</v>
      </c>
      <c r="E92" s="175" t="s">
        <v>153</v>
      </c>
      <c r="F92" s="176" t="s">
        <v>154</v>
      </c>
      <c r="G92" s="177" t="s">
        <v>155</v>
      </c>
      <c r="H92" s="178">
        <v>6.179</v>
      </c>
      <c r="I92" s="179"/>
      <c r="J92" s="180">
        <f>ROUND(I92*H92,2)</f>
        <v>0</v>
      </c>
      <c r="K92" s="176" t="s">
        <v>148</v>
      </c>
      <c r="L92" s="40"/>
      <c r="M92" s="181" t="s">
        <v>19</v>
      </c>
      <c r="N92" s="182" t="s">
        <v>44</v>
      </c>
      <c r="O92" s="65"/>
      <c r="P92" s="183">
        <f>O92*H92</f>
        <v>0</v>
      </c>
      <c r="Q92" s="183">
        <v>0</v>
      </c>
      <c r="R92" s="183">
        <f>Q92*H92</f>
        <v>0</v>
      </c>
      <c r="S92" s="183">
        <v>0</v>
      </c>
      <c r="T92" s="184">
        <f>S92*H92</f>
        <v>0</v>
      </c>
      <c r="U92" s="35"/>
      <c r="V92" s="35"/>
      <c r="W92" s="35"/>
      <c r="X92" s="35"/>
      <c r="Y92" s="35"/>
      <c r="Z92" s="35"/>
      <c r="AA92" s="35"/>
      <c r="AB92" s="35"/>
      <c r="AC92" s="35"/>
      <c r="AD92" s="35"/>
      <c r="AE92" s="35"/>
      <c r="AR92" s="185" t="s">
        <v>149</v>
      </c>
      <c r="AT92" s="185" t="s">
        <v>144</v>
      </c>
      <c r="AU92" s="185" t="s">
        <v>82</v>
      </c>
      <c r="AY92" s="18" t="s">
        <v>142</v>
      </c>
      <c r="BE92" s="186">
        <f>IF(N92="základní",J92,0)</f>
        <v>0</v>
      </c>
      <c r="BF92" s="186">
        <f>IF(N92="snížená",J92,0)</f>
        <v>0</v>
      </c>
      <c r="BG92" s="186">
        <f>IF(N92="zákl. přenesená",J92,0)</f>
        <v>0</v>
      </c>
      <c r="BH92" s="186">
        <f>IF(N92="sníž. přenesená",J92,0)</f>
        <v>0</v>
      </c>
      <c r="BI92" s="186">
        <f>IF(N92="nulová",J92,0)</f>
        <v>0</v>
      </c>
      <c r="BJ92" s="18" t="s">
        <v>34</v>
      </c>
      <c r="BK92" s="186">
        <f>ROUND(I92*H92,2)</f>
        <v>0</v>
      </c>
      <c r="BL92" s="18" t="s">
        <v>149</v>
      </c>
      <c r="BM92" s="185" t="s">
        <v>548</v>
      </c>
    </row>
    <row r="93" spans="1:47" s="2" customFormat="1" ht="39">
      <c r="A93" s="35"/>
      <c r="B93" s="36"/>
      <c r="C93" s="37"/>
      <c r="D93" s="187" t="s">
        <v>151</v>
      </c>
      <c r="E93" s="37"/>
      <c r="F93" s="188" t="s">
        <v>157</v>
      </c>
      <c r="G93" s="37"/>
      <c r="H93" s="37"/>
      <c r="I93" s="189"/>
      <c r="J93" s="37"/>
      <c r="K93" s="37"/>
      <c r="L93" s="40"/>
      <c r="M93" s="190"/>
      <c r="N93" s="191"/>
      <c r="O93" s="65"/>
      <c r="P93" s="65"/>
      <c r="Q93" s="65"/>
      <c r="R93" s="65"/>
      <c r="S93" s="65"/>
      <c r="T93" s="66"/>
      <c r="U93" s="35"/>
      <c r="V93" s="35"/>
      <c r="W93" s="35"/>
      <c r="X93" s="35"/>
      <c r="Y93" s="35"/>
      <c r="Z93" s="35"/>
      <c r="AA93" s="35"/>
      <c r="AB93" s="35"/>
      <c r="AC93" s="35"/>
      <c r="AD93" s="35"/>
      <c r="AE93" s="35"/>
      <c r="AT93" s="18" t="s">
        <v>151</v>
      </c>
      <c r="AU93" s="18" t="s">
        <v>82</v>
      </c>
    </row>
    <row r="94" spans="2:51" s="14" customFormat="1" ht="11.25">
      <c r="B94" s="202"/>
      <c r="C94" s="203"/>
      <c r="D94" s="187" t="s">
        <v>158</v>
      </c>
      <c r="E94" s="204" t="s">
        <v>19</v>
      </c>
      <c r="F94" s="205" t="s">
        <v>549</v>
      </c>
      <c r="G94" s="203"/>
      <c r="H94" s="206">
        <v>6.179</v>
      </c>
      <c r="I94" s="207"/>
      <c r="J94" s="203"/>
      <c r="K94" s="203"/>
      <c r="L94" s="208"/>
      <c r="M94" s="209"/>
      <c r="N94" s="210"/>
      <c r="O94" s="210"/>
      <c r="P94" s="210"/>
      <c r="Q94" s="210"/>
      <c r="R94" s="210"/>
      <c r="S94" s="210"/>
      <c r="T94" s="211"/>
      <c r="AT94" s="212" t="s">
        <v>158</v>
      </c>
      <c r="AU94" s="212" t="s">
        <v>82</v>
      </c>
      <c r="AV94" s="14" t="s">
        <v>82</v>
      </c>
      <c r="AW94" s="14" t="s">
        <v>33</v>
      </c>
      <c r="AX94" s="14" t="s">
        <v>73</v>
      </c>
      <c r="AY94" s="212" t="s">
        <v>142</v>
      </c>
    </row>
    <row r="95" spans="2:51" s="15" customFormat="1" ht="11.25">
      <c r="B95" s="213"/>
      <c r="C95" s="214"/>
      <c r="D95" s="187" t="s">
        <v>158</v>
      </c>
      <c r="E95" s="215" t="s">
        <v>19</v>
      </c>
      <c r="F95" s="216" t="s">
        <v>161</v>
      </c>
      <c r="G95" s="214"/>
      <c r="H95" s="217">
        <v>6.179</v>
      </c>
      <c r="I95" s="218"/>
      <c r="J95" s="214"/>
      <c r="K95" s="214"/>
      <c r="L95" s="219"/>
      <c r="M95" s="220"/>
      <c r="N95" s="221"/>
      <c r="O95" s="221"/>
      <c r="P95" s="221"/>
      <c r="Q95" s="221"/>
      <c r="R95" s="221"/>
      <c r="S95" s="221"/>
      <c r="T95" s="222"/>
      <c r="AT95" s="223" t="s">
        <v>158</v>
      </c>
      <c r="AU95" s="223" t="s">
        <v>82</v>
      </c>
      <c r="AV95" s="15" t="s">
        <v>149</v>
      </c>
      <c r="AW95" s="15" t="s">
        <v>33</v>
      </c>
      <c r="AX95" s="15" t="s">
        <v>34</v>
      </c>
      <c r="AY95" s="223" t="s">
        <v>142</v>
      </c>
    </row>
    <row r="96" spans="1:65" s="2" customFormat="1" ht="62.65" customHeight="1">
      <c r="A96" s="35"/>
      <c r="B96" s="36"/>
      <c r="C96" s="174" t="s">
        <v>149</v>
      </c>
      <c r="D96" s="174" t="s">
        <v>144</v>
      </c>
      <c r="E96" s="175" t="s">
        <v>169</v>
      </c>
      <c r="F96" s="176" t="s">
        <v>170</v>
      </c>
      <c r="G96" s="177" t="s">
        <v>155</v>
      </c>
      <c r="H96" s="178">
        <v>6.179</v>
      </c>
      <c r="I96" s="179"/>
      <c r="J96" s="180">
        <f>ROUND(I96*H96,2)</f>
        <v>0</v>
      </c>
      <c r="K96" s="176" t="s">
        <v>148</v>
      </c>
      <c r="L96" s="40"/>
      <c r="M96" s="181" t="s">
        <v>19</v>
      </c>
      <c r="N96" s="182" t="s">
        <v>44</v>
      </c>
      <c r="O96" s="65"/>
      <c r="P96" s="183">
        <f>O96*H96</f>
        <v>0</v>
      </c>
      <c r="Q96" s="183">
        <v>0</v>
      </c>
      <c r="R96" s="183">
        <f>Q96*H96</f>
        <v>0</v>
      </c>
      <c r="S96" s="183">
        <v>0</v>
      </c>
      <c r="T96" s="184">
        <f>S96*H96</f>
        <v>0</v>
      </c>
      <c r="U96" s="35"/>
      <c r="V96" s="35"/>
      <c r="W96" s="35"/>
      <c r="X96" s="35"/>
      <c r="Y96" s="35"/>
      <c r="Z96" s="35"/>
      <c r="AA96" s="35"/>
      <c r="AB96" s="35"/>
      <c r="AC96" s="35"/>
      <c r="AD96" s="35"/>
      <c r="AE96" s="35"/>
      <c r="AR96" s="185" t="s">
        <v>149</v>
      </c>
      <c r="AT96" s="185" t="s">
        <v>144</v>
      </c>
      <c r="AU96" s="185" t="s">
        <v>82</v>
      </c>
      <c r="AY96" s="18" t="s">
        <v>142</v>
      </c>
      <c r="BE96" s="186">
        <f>IF(N96="základní",J96,0)</f>
        <v>0</v>
      </c>
      <c r="BF96" s="186">
        <f>IF(N96="snížená",J96,0)</f>
        <v>0</v>
      </c>
      <c r="BG96" s="186">
        <f>IF(N96="zákl. přenesená",J96,0)</f>
        <v>0</v>
      </c>
      <c r="BH96" s="186">
        <f>IF(N96="sníž. přenesená",J96,0)</f>
        <v>0</v>
      </c>
      <c r="BI96" s="186">
        <f>IF(N96="nulová",J96,0)</f>
        <v>0</v>
      </c>
      <c r="BJ96" s="18" t="s">
        <v>34</v>
      </c>
      <c r="BK96" s="186">
        <f>ROUND(I96*H96,2)</f>
        <v>0</v>
      </c>
      <c r="BL96" s="18" t="s">
        <v>149</v>
      </c>
      <c r="BM96" s="185" t="s">
        <v>550</v>
      </c>
    </row>
    <row r="97" spans="1:47" s="2" customFormat="1" ht="78">
      <c r="A97" s="35"/>
      <c r="B97" s="36"/>
      <c r="C97" s="37"/>
      <c r="D97" s="187" t="s">
        <v>151</v>
      </c>
      <c r="E97" s="37"/>
      <c r="F97" s="188" t="s">
        <v>172</v>
      </c>
      <c r="G97" s="37"/>
      <c r="H97" s="37"/>
      <c r="I97" s="189"/>
      <c r="J97" s="37"/>
      <c r="K97" s="37"/>
      <c r="L97" s="40"/>
      <c r="M97" s="190"/>
      <c r="N97" s="191"/>
      <c r="O97" s="65"/>
      <c r="P97" s="65"/>
      <c r="Q97" s="65"/>
      <c r="R97" s="65"/>
      <c r="S97" s="65"/>
      <c r="T97" s="66"/>
      <c r="U97" s="35"/>
      <c r="V97" s="35"/>
      <c r="W97" s="35"/>
      <c r="X97" s="35"/>
      <c r="Y97" s="35"/>
      <c r="Z97" s="35"/>
      <c r="AA97" s="35"/>
      <c r="AB97" s="35"/>
      <c r="AC97" s="35"/>
      <c r="AD97" s="35"/>
      <c r="AE97" s="35"/>
      <c r="AT97" s="18" t="s">
        <v>151</v>
      </c>
      <c r="AU97" s="18" t="s">
        <v>82</v>
      </c>
    </row>
    <row r="98" spans="2:51" s="13" customFormat="1" ht="11.25">
      <c r="B98" s="192"/>
      <c r="C98" s="193"/>
      <c r="D98" s="187" t="s">
        <v>158</v>
      </c>
      <c r="E98" s="194" t="s">
        <v>19</v>
      </c>
      <c r="F98" s="195" t="s">
        <v>173</v>
      </c>
      <c r="G98" s="193"/>
      <c r="H98" s="194" t="s">
        <v>19</v>
      </c>
      <c r="I98" s="196"/>
      <c r="J98" s="193"/>
      <c r="K98" s="193"/>
      <c r="L98" s="197"/>
      <c r="M98" s="198"/>
      <c r="N98" s="199"/>
      <c r="O98" s="199"/>
      <c r="P98" s="199"/>
      <c r="Q98" s="199"/>
      <c r="R98" s="199"/>
      <c r="S98" s="199"/>
      <c r="T98" s="200"/>
      <c r="AT98" s="201" t="s">
        <v>158</v>
      </c>
      <c r="AU98" s="201" t="s">
        <v>82</v>
      </c>
      <c r="AV98" s="13" t="s">
        <v>34</v>
      </c>
      <c r="AW98" s="13" t="s">
        <v>33</v>
      </c>
      <c r="AX98" s="13" t="s">
        <v>73</v>
      </c>
      <c r="AY98" s="201" t="s">
        <v>142</v>
      </c>
    </row>
    <row r="99" spans="2:51" s="14" customFormat="1" ht="11.25">
      <c r="B99" s="202"/>
      <c r="C99" s="203"/>
      <c r="D99" s="187" t="s">
        <v>158</v>
      </c>
      <c r="E99" s="204" t="s">
        <v>19</v>
      </c>
      <c r="F99" s="205" t="s">
        <v>551</v>
      </c>
      <c r="G99" s="203"/>
      <c r="H99" s="206">
        <v>6.179</v>
      </c>
      <c r="I99" s="207"/>
      <c r="J99" s="203"/>
      <c r="K99" s="203"/>
      <c r="L99" s="208"/>
      <c r="M99" s="209"/>
      <c r="N99" s="210"/>
      <c r="O99" s="210"/>
      <c r="P99" s="210"/>
      <c r="Q99" s="210"/>
      <c r="R99" s="210"/>
      <c r="S99" s="210"/>
      <c r="T99" s="211"/>
      <c r="AT99" s="212" t="s">
        <v>158</v>
      </c>
      <c r="AU99" s="212" t="s">
        <v>82</v>
      </c>
      <c r="AV99" s="14" t="s">
        <v>82</v>
      </c>
      <c r="AW99" s="14" t="s">
        <v>33</v>
      </c>
      <c r="AX99" s="14" t="s">
        <v>73</v>
      </c>
      <c r="AY99" s="212" t="s">
        <v>142</v>
      </c>
    </row>
    <row r="100" spans="2:51" s="15" customFormat="1" ht="11.25">
      <c r="B100" s="213"/>
      <c r="C100" s="214"/>
      <c r="D100" s="187" t="s">
        <v>158</v>
      </c>
      <c r="E100" s="215" t="s">
        <v>19</v>
      </c>
      <c r="F100" s="216" t="s">
        <v>161</v>
      </c>
      <c r="G100" s="214"/>
      <c r="H100" s="217">
        <v>6.179</v>
      </c>
      <c r="I100" s="218"/>
      <c r="J100" s="214"/>
      <c r="K100" s="214"/>
      <c r="L100" s="219"/>
      <c r="M100" s="220"/>
      <c r="N100" s="221"/>
      <c r="O100" s="221"/>
      <c r="P100" s="221"/>
      <c r="Q100" s="221"/>
      <c r="R100" s="221"/>
      <c r="S100" s="221"/>
      <c r="T100" s="222"/>
      <c r="AT100" s="223" t="s">
        <v>158</v>
      </c>
      <c r="AU100" s="223" t="s">
        <v>82</v>
      </c>
      <c r="AV100" s="15" t="s">
        <v>149</v>
      </c>
      <c r="AW100" s="15" t="s">
        <v>33</v>
      </c>
      <c r="AX100" s="15" t="s">
        <v>34</v>
      </c>
      <c r="AY100" s="223" t="s">
        <v>142</v>
      </c>
    </row>
    <row r="101" spans="1:65" s="2" customFormat="1" ht="62.65" customHeight="1">
      <c r="A101" s="35"/>
      <c r="B101" s="36"/>
      <c r="C101" s="174" t="s">
        <v>175</v>
      </c>
      <c r="D101" s="174" t="s">
        <v>144</v>
      </c>
      <c r="E101" s="175" t="s">
        <v>176</v>
      </c>
      <c r="F101" s="176" t="s">
        <v>177</v>
      </c>
      <c r="G101" s="177" t="s">
        <v>155</v>
      </c>
      <c r="H101" s="178">
        <v>30.895</v>
      </c>
      <c r="I101" s="179"/>
      <c r="J101" s="180">
        <f>ROUND(I101*H101,2)</f>
        <v>0</v>
      </c>
      <c r="K101" s="176" t="s">
        <v>148</v>
      </c>
      <c r="L101" s="40"/>
      <c r="M101" s="181" t="s">
        <v>19</v>
      </c>
      <c r="N101" s="182" t="s">
        <v>44</v>
      </c>
      <c r="O101" s="65"/>
      <c r="P101" s="183">
        <f>O101*H101</f>
        <v>0</v>
      </c>
      <c r="Q101" s="183">
        <v>0</v>
      </c>
      <c r="R101" s="183">
        <f>Q101*H101</f>
        <v>0</v>
      </c>
      <c r="S101" s="183">
        <v>0</v>
      </c>
      <c r="T101" s="184">
        <f>S101*H101</f>
        <v>0</v>
      </c>
      <c r="U101" s="35"/>
      <c r="V101" s="35"/>
      <c r="W101" s="35"/>
      <c r="X101" s="35"/>
      <c r="Y101" s="35"/>
      <c r="Z101" s="35"/>
      <c r="AA101" s="35"/>
      <c r="AB101" s="35"/>
      <c r="AC101" s="35"/>
      <c r="AD101" s="35"/>
      <c r="AE101" s="35"/>
      <c r="AR101" s="185" t="s">
        <v>149</v>
      </c>
      <c r="AT101" s="185" t="s">
        <v>144</v>
      </c>
      <c r="AU101" s="185" t="s">
        <v>82</v>
      </c>
      <c r="AY101" s="18" t="s">
        <v>142</v>
      </c>
      <c r="BE101" s="186">
        <f>IF(N101="základní",J101,0)</f>
        <v>0</v>
      </c>
      <c r="BF101" s="186">
        <f>IF(N101="snížená",J101,0)</f>
        <v>0</v>
      </c>
      <c r="BG101" s="186">
        <f>IF(N101="zákl. přenesená",J101,0)</f>
        <v>0</v>
      </c>
      <c r="BH101" s="186">
        <f>IF(N101="sníž. přenesená",J101,0)</f>
        <v>0</v>
      </c>
      <c r="BI101" s="186">
        <f>IF(N101="nulová",J101,0)</f>
        <v>0</v>
      </c>
      <c r="BJ101" s="18" t="s">
        <v>34</v>
      </c>
      <c r="BK101" s="186">
        <f>ROUND(I101*H101,2)</f>
        <v>0</v>
      </c>
      <c r="BL101" s="18" t="s">
        <v>149</v>
      </c>
      <c r="BM101" s="185" t="s">
        <v>552</v>
      </c>
    </row>
    <row r="102" spans="1:47" s="2" customFormat="1" ht="78">
      <c r="A102" s="35"/>
      <c r="B102" s="36"/>
      <c r="C102" s="37"/>
      <c r="D102" s="187" t="s">
        <v>151</v>
      </c>
      <c r="E102" s="37"/>
      <c r="F102" s="188" t="s">
        <v>172</v>
      </c>
      <c r="G102" s="37"/>
      <c r="H102" s="37"/>
      <c r="I102" s="189"/>
      <c r="J102" s="37"/>
      <c r="K102" s="37"/>
      <c r="L102" s="40"/>
      <c r="M102" s="190"/>
      <c r="N102" s="191"/>
      <c r="O102" s="65"/>
      <c r="P102" s="65"/>
      <c r="Q102" s="65"/>
      <c r="R102" s="65"/>
      <c r="S102" s="65"/>
      <c r="T102" s="66"/>
      <c r="U102" s="35"/>
      <c r="V102" s="35"/>
      <c r="W102" s="35"/>
      <c r="X102" s="35"/>
      <c r="Y102" s="35"/>
      <c r="Z102" s="35"/>
      <c r="AA102" s="35"/>
      <c r="AB102" s="35"/>
      <c r="AC102" s="35"/>
      <c r="AD102" s="35"/>
      <c r="AE102" s="35"/>
      <c r="AT102" s="18" t="s">
        <v>151</v>
      </c>
      <c r="AU102" s="18" t="s">
        <v>82</v>
      </c>
    </row>
    <row r="103" spans="2:51" s="14" customFormat="1" ht="11.25">
      <c r="B103" s="202"/>
      <c r="C103" s="203"/>
      <c r="D103" s="187" t="s">
        <v>158</v>
      </c>
      <c r="E103" s="204" t="s">
        <v>19</v>
      </c>
      <c r="F103" s="205" t="s">
        <v>553</v>
      </c>
      <c r="G103" s="203"/>
      <c r="H103" s="206">
        <v>30.895</v>
      </c>
      <c r="I103" s="207"/>
      <c r="J103" s="203"/>
      <c r="K103" s="203"/>
      <c r="L103" s="208"/>
      <c r="M103" s="209"/>
      <c r="N103" s="210"/>
      <c r="O103" s="210"/>
      <c r="P103" s="210"/>
      <c r="Q103" s="210"/>
      <c r="R103" s="210"/>
      <c r="S103" s="210"/>
      <c r="T103" s="211"/>
      <c r="AT103" s="212" t="s">
        <v>158</v>
      </c>
      <c r="AU103" s="212" t="s">
        <v>82</v>
      </c>
      <c r="AV103" s="14" t="s">
        <v>82</v>
      </c>
      <c r="AW103" s="14" t="s">
        <v>33</v>
      </c>
      <c r="AX103" s="14" t="s">
        <v>73</v>
      </c>
      <c r="AY103" s="212" t="s">
        <v>142</v>
      </c>
    </row>
    <row r="104" spans="2:51" s="15" customFormat="1" ht="11.25">
      <c r="B104" s="213"/>
      <c r="C104" s="214"/>
      <c r="D104" s="187" t="s">
        <v>158</v>
      </c>
      <c r="E104" s="215" t="s">
        <v>19</v>
      </c>
      <c r="F104" s="216" t="s">
        <v>161</v>
      </c>
      <c r="G104" s="214"/>
      <c r="H104" s="217">
        <v>30.895</v>
      </c>
      <c r="I104" s="218"/>
      <c r="J104" s="214"/>
      <c r="K104" s="214"/>
      <c r="L104" s="219"/>
      <c r="M104" s="220"/>
      <c r="N104" s="221"/>
      <c r="O104" s="221"/>
      <c r="P104" s="221"/>
      <c r="Q104" s="221"/>
      <c r="R104" s="221"/>
      <c r="S104" s="221"/>
      <c r="T104" s="222"/>
      <c r="AT104" s="223" t="s">
        <v>158</v>
      </c>
      <c r="AU104" s="223" t="s">
        <v>82</v>
      </c>
      <c r="AV104" s="15" t="s">
        <v>149</v>
      </c>
      <c r="AW104" s="15" t="s">
        <v>33</v>
      </c>
      <c r="AX104" s="15" t="s">
        <v>34</v>
      </c>
      <c r="AY104" s="223" t="s">
        <v>142</v>
      </c>
    </row>
    <row r="105" spans="1:65" s="2" customFormat="1" ht="37.9" customHeight="1">
      <c r="A105" s="35"/>
      <c r="B105" s="36"/>
      <c r="C105" s="174" t="s">
        <v>180</v>
      </c>
      <c r="D105" s="174" t="s">
        <v>144</v>
      </c>
      <c r="E105" s="175" t="s">
        <v>181</v>
      </c>
      <c r="F105" s="176" t="s">
        <v>182</v>
      </c>
      <c r="G105" s="177" t="s">
        <v>155</v>
      </c>
      <c r="H105" s="178">
        <v>6.179</v>
      </c>
      <c r="I105" s="179"/>
      <c r="J105" s="180">
        <f>ROUND(I105*H105,2)</f>
        <v>0</v>
      </c>
      <c r="K105" s="176" t="s">
        <v>148</v>
      </c>
      <c r="L105" s="40"/>
      <c r="M105" s="181" t="s">
        <v>19</v>
      </c>
      <c r="N105" s="182" t="s">
        <v>44</v>
      </c>
      <c r="O105" s="65"/>
      <c r="P105" s="183">
        <f>O105*H105</f>
        <v>0</v>
      </c>
      <c r="Q105" s="183">
        <v>0</v>
      </c>
      <c r="R105" s="183">
        <f>Q105*H105</f>
        <v>0</v>
      </c>
      <c r="S105" s="183">
        <v>0</v>
      </c>
      <c r="T105" s="184">
        <f>S105*H105</f>
        <v>0</v>
      </c>
      <c r="U105" s="35"/>
      <c r="V105" s="35"/>
      <c r="W105" s="35"/>
      <c r="X105" s="35"/>
      <c r="Y105" s="35"/>
      <c r="Z105" s="35"/>
      <c r="AA105" s="35"/>
      <c r="AB105" s="35"/>
      <c r="AC105" s="35"/>
      <c r="AD105" s="35"/>
      <c r="AE105" s="35"/>
      <c r="AR105" s="185" t="s">
        <v>149</v>
      </c>
      <c r="AT105" s="185" t="s">
        <v>144</v>
      </c>
      <c r="AU105" s="185" t="s">
        <v>82</v>
      </c>
      <c r="AY105" s="18" t="s">
        <v>142</v>
      </c>
      <c r="BE105" s="186">
        <f>IF(N105="základní",J105,0)</f>
        <v>0</v>
      </c>
      <c r="BF105" s="186">
        <f>IF(N105="snížená",J105,0)</f>
        <v>0</v>
      </c>
      <c r="BG105" s="186">
        <f>IF(N105="zákl. přenesená",J105,0)</f>
        <v>0</v>
      </c>
      <c r="BH105" s="186">
        <f>IF(N105="sníž. přenesená",J105,0)</f>
        <v>0</v>
      </c>
      <c r="BI105" s="186">
        <f>IF(N105="nulová",J105,0)</f>
        <v>0</v>
      </c>
      <c r="BJ105" s="18" t="s">
        <v>34</v>
      </c>
      <c r="BK105" s="186">
        <f>ROUND(I105*H105,2)</f>
        <v>0</v>
      </c>
      <c r="BL105" s="18" t="s">
        <v>149</v>
      </c>
      <c r="BM105" s="185" t="s">
        <v>554</v>
      </c>
    </row>
    <row r="106" spans="1:47" s="2" customFormat="1" ht="136.5">
      <c r="A106" s="35"/>
      <c r="B106" s="36"/>
      <c r="C106" s="37"/>
      <c r="D106" s="187" t="s">
        <v>151</v>
      </c>
      <c r="E106" s="37"/>
      <c r="F106" s="188" t="s">
        <v>184</v>
      </c>
      <c r="G106" s="37"/>
      <c r="H106" s="37"/>
      <c r="I106" s="189"/>
      <c r="J106" s="37"/>
      <c r="K106" s="37"/>
      <c r="L106" s="40"/>
      <c r="M106" s="190"/>
      <c r="N106" s="191"/>
      <c r="O106" s="65"/>
      <c r="P106" s="65"/>
      <c r="Q106" s="65"/>
      <c r="R106" s="65"/>
      <c r="S106" s="65"/>
      <c r="T106" s="66"/>
      <c r="U106" s="35"/>
      <c r="V106" s="35"/>
      <c r="W106" s="35"/>
      <c r="X106" s="35"/>
      <c r="Y106" s="35"/>
      <c r="Z106" s="35"/>
      <c r="AA106" s="35"/>
      <c r="AB106" s="35"/>
      <c r="AC106" s="35"/>
      <c r="AD106" s="35"/>
      <c r="AE106" s="35"/>
      <c r="AT106" s="18" t="s">
        <v>151</v>
      </c>
      <c r="AU106" s="18" t="s">
        <v>82</v>
      </c>
    </row>
    <row r="107" spans="1:65" s="2" customFormat="1" ht="37.9" customHeight="1">
      <c r="A107" s="35"/>
      <c r="B107" s="36"/>
      <c r="C107" s="174" t="s">
        <v>185</v>
      </c>
      <c r="D107" s="174" t="s">
        <v>144</v>
      </c>
      <c r="E107" s="175" t="s">
        <v>186</v>
      </c>
      <c r="F107" s="176" t="s">
        <v>187</v>
      </c>
      <c r="G107" s="177" t="s">
        <v>188</v>
      </c>
      <c r="H107" s="178">
        <v>11.74</v>
      </c>
      <c r="I107" s="179"/>
      <c r="J107" s="180">
        <f>ROUND(I107*H107,2)</f>
        <v>0</v>
      </c>
      <c r="K107" s="176" t="s">
        <v>148</v>
      </c>
      <c r="L107" s="40"/>
      <c r="M107" s="181" t="s">
        <v>19</v>
      </c>
      <c r="N107" s="182" t="s">
        <v>44</v>
      </c>
      <c r="O107" s="65"/>
      <c r="P107" s="183">
        <f>O107*H107</f>
        <v>0</v>
      </c>
      <c r="Q107" s="183">
        <v>0</v>
      </c>
      <c r="R107" s="183">
        <f>Q107*H107</f>
        <v>0</v>
      </c>
      <c r="S107" s="183">
        <v>0</v>
      </c>
      <c r="T107" s="184">
        <f>S107*H107</f>
        <v>0</v>
      </c>
      <c r="U107" s="35"/>
      <c r="V107" s="35"/>
      <c r="W107" s="35"/>
      <c r="X107" s="35"/>
      <c r="Y107" s="35"/>
      <c r="Z107" s="35"/>
      <c r="AA107" s="35"/>
      <c r="AB107" s="35"/>
      <c r="AC107" s="35"/>
      <c r="AD107" s="35"/>
      <c r="AE107" s="35"/>
      <c r="AR107" s="185" t="s">
        <v>149</v>
      </c>
      <c r="AT107" s="185" t="s">
        <v>144</v>
      </c>
      <c r="AU107" s="185" t="s">
        <v>82</v>
      </c>
      <c r="AY107" s="18" t="s">
        <v>142</v>
      </c>
      <c r="BE107" s="186">
        <f>IF(N107="základní",J107,0)</f>
        <v>0</v>
      </c>
      <c r="BF107" s="186">
        <f>IF(N107="snížená",J107,0)</f>
        <v>0</v>
      </c>
      <c r="BG107" s="186">
        <f>IF(N107="zákl. přenesená",J107,0)</f>
        <v>0</v>
      </c>
      <c r="BH107" s="186">
        <f>IF(N107="sníž. přenesená",J107,0)</f>
        <v>0</v>
      </c>
      <c r="BI107" s="186">
        <f>IF(N107="nulová",J107,0)</f>
        <v>0</v>
      </c>
      <c r="BJ107" s="18" t="s">
        <v>34</v>
      </c>
      <c r="BK107" s="186">
        <f>ROUND(I107*H107,2)</f>
        <v>0</v>
      </c>
      <c r="BL107" s="18" t="s">
        <v>149</v>
      </c>
      <c r="BM107" s="185" t="s">
        <v>555</v>
      </c>
    </row>
    <row r="108" spans="1:47" s="2" customFormat="1" ht="58.5">
      <c r="A108" s="35"/>
      <c r="B108" s="36"/>
      <c r="C108" s="37"/>
      <c r="D108" s="187" t="s">
        <v>151</v>
      </c>
      <c r="E108" s="37"/>
      <c r="F108" s="188" t="s">
        <v>190</v>
      </c>
      <c r="G108" s="37"/>
      <c r="H108" s="37"/>
      <c r="I108" s="189"/>
      <c r="J108" s="37"/>
      <c r="K108" s="37"/>
      <c r="L108" s="40"/>
      <c r="M108" s="190"/>
      <c r="N108" s="191"/>
      <c r="O108" s="65"/>
      <c r="P108" s="65"/>
      <c r="Q108" s="65"/>
      <c r="R108" s="65"/>
      <c r="S108" s="65"/>
      <c r="T108" s="66"/>
      <c r="U108" s="35"/>
      <c r="V108" s="35"/>
      <c r="W108" s="35"/>
      <c r="X108" s="35"/>
      <c r="Y108" s="35"/>
      <c r="Z108" s="35"/>
      <c r="AA108" s="35"/>
      <c r="AB108" s="35"/>
      <c r="AC108" s="35"/>
      <c r="AD108" s="35"/>
      <c r="AE108" s="35"/>
      <c r="AT108" s="18" t="s">
        <v>151</v>
      </c>
      <c r="AU108" s="18" t="s">
        <v>82</v>
      </c>
    </row>
    <row r="109" spans="2:51" s="14" customFormat="1" ht="11.25">
      <c r="B109" s="202"/>
      <c r="C109" s="203"/>
      <c r="D109" s="187" t="s">
        <v>158</v>
      </c>
      <c r="E109" s="204" t="s">
        <v>19</v>
      </c>
      <c r="F109" s="205" t="s">
        <v>556</v>
      </c>
      <c r="G109" s="203"/>
      <c r="H109" s="206">
        <v>11.74</v>
      </c>
      <c r="I109" s="207"/>
      <c r="J109" s="203"/>
      <c r="K109" s="203"/>
      <c r="L109" s="208"/>
      <c r="M109" s="209"/>
      <c r="N109" s="210"/>
      <c r="O109" s="210"/>
      <c r="P109" s="210"/>
      <c r="Q109" s="210"/>
      <c r="R109" s="210"/>
      <c r="S109" s="210"/>
      <c r="T109" s="211"/>
      <c r="AT109" s="212" t="s">
        <v>158</v>
      </c>
      <c r="AU109" s="212" t="s">
        <v>82</v>
      </c>
      <c r="AV109" s="14" t="s">
        <v>82</v>
      </c>
      <c r="AW109" s="14" t="s">
        <v>33</v>
      </c>
      <c r="AX109" s="14" t="s">
        <v>73</v>
      </c>
      <c r="AY109" s="212" t="s">
        <v>142</v>
      </c>
    </row>
    <row r="110" spans="2:51" s="15" customFormat="1" ht="11.25">
      <c r="B110" s="213"/>
      <c r="C110" s="214"/>
      <c r="D110" s="187" t="s">
        <v>158</v>
      </c>
      <c r="E110" s="215" t="s">
        <v>19</v>
      </c>
      <c r="F110" s="216" t="s">
        <v>161</v>
      </c>
      <c r="G110" s="214"/>
      <c r="H110" s="217">
        <v>11.74</v>
      </c>
      <c r="I110" s="218"/>
      <c r="J110" s="214"/>
      <c r="K110" s="214"/>
      <c r="L110" s="219"/>
      <c r="M110" s="220"/>
      <c r="N110" s="221"/>
      <c r="O110" s="221"/>
      <c r="P110" s="221"/>
      <c r="Q110" s="221"/>
      <c r="R110" s="221"/>
      <c r="S110" s="221"/>
      <c r="T110" s="222"/>
      <c r="AT110" s="223" t="s">
        <v>158</v>
      </c>
      <c r="AU110" s="223" t="s">
        <v>82</v>
      </c>
      <c r="AV110" s="15" t="s">
        <v>149</v>
      </c>
      <c r="AW110" s="15" t="s">
        <v>33</v>
      </c>
      <c r="AX110" s="15" t="s">
        <v>34</v>
      </c>
      <c r="AY110" s="223" t="s">
        <v>142</v>
      </c>
    </row>
    <row r="111" spans="1:65" s="2" customFormat="1" ht="37.9" customHeight="1">
      <c r="A111" s="35"/>
      <c r="B111" s="36"/>
      <c r="C111" s="174" t="s">
        <v>192</v>
      </c>
      <c r="D111" s="174" t="s">
        <v>144</v>
      </c>
      <c r="E111" s="175" t="s">
        <v>193</v>
      </c>
      <c r="F111" s="176" t="s">
        <v>194</v>
      </c>
      <c r="G111" s="177" t="s">
        <v>155</v>
      </c>
      <c r="H111" s="178">
        <v>6.179</v>
      </c>
      <c r="I111" s="179"/>
      <c r="J111" s="180">
        <f>ROUND(I111*H111,2)</f>
        <v>0</v>
      </c>
      <c r="K111" s="176" t="s">
        <v>148</v>
      </c>
      <c r="L111" s="40"/>
      <c r="M111" s="181" t="s">
        <v>19</v>
      </c>
      <c r="N111" s="182" t="s">
        <v>44</v>
      </c>
      <c r="O111" s="65"/>
      <c r="P111" s="183">
        <f>O111*H111</f>
        <v>0</v>
      </c>
      <c r="Q111" s="183">
        <v>0</v>
      </c>
      <c r="R111" s="183">
        <f>Q111*H111</f>
        <v>0</v>
      </c>
      <c r="S111" s="183">
        <v>0</v>
      </c>
      <c r="T111" s="184">
        <f>S111*H111</f>
        <v>0</v>
      </c>
      <c r="U111" s="35"/>
      <c r="V111" s="35"/>
      <c r="W111" s="35"/>
      <c r="X111" s="35"/>
      <c r="Y111" s="35"/>
      <c r="Z111" s="35"/>
      <c r="AA111" s="35"/>
      <c r="AB111" s="35"/>
      <c r="AC111" s="35"/>
      <c r="AD111" s="35"/>
      <c r="AE111" s="35"/>
      <c r="AR111" s="185" t="s">
        <v>149</v>
      </c>
      <c r="AT111" s="185" t="s">
        <v>144</v>
      </c>
      <c r="AU111" s="185" t="s">
        <v>82</v>
      </c>
      <c r="AY111" s="18" t="s">
        <v>142</v>
      </c>
      <c r="BE111" s="186">
        <f>IF(N111="základní",J111,0)</f>
        <v>0</v>
      </c>
      <c r="BF111" s="186">
        <f>IF(N111="snížená",J111,0)</f>
        <v>0</v>
      </c>
      <c r="BG111" s="186">
        <f>IF(N111="zákl. přenesená",J111,0)</f>
        <v>0</v>
      </c>
      <c r="BH111" s="186">
        <f>IF(N111="sníž. přenesená",J111,0)</f>
        <v>0</v>
      </c>
      <c r="BI111" s="186">
        <f>IF(N111="nulová",J111,0)</f>
        <v>0</v>
      </c>
      <c r="BJ111" s="18" t="s">
        <v>34</v>
      </c>
      <c r="BK111" s="186">
        <f>ROUND(I111*H111,2)</f>
        <v>0</v>
      </c>
      <c r="BL111" s="18" t="s">
        <v>149</v>
      </c>
      <c r="BM111" s="185" t="s">
        <v>557</v>
      </c>
    </row>
    <row r="112" spans="1:47" s="2" customFormat="1" ht="165.75">
      <c r="A112" s="35"/>
      <c r="B112" s="36"/>
      <c r="C112" s="37"/>
      <c r="D112" s="187" t="s">
        <v>151</v>
      </c>
      <c r="E112" s="37"/>
      <c r="F112" s="188" t="s">
        <v>196</v>
      </c>
      <c r="G112" s="37"/>
      <c r="H112" s="37"/>
      <c r="I112" s="189"/>
      <c r="J112" s="37"/>
      <c r="K112" s="37"/>
      <c r="L112" s="40"/>
      <c r="M112" s="190"/>
      <c r="N112" s="191"/>
      <c r="O112" s="65"/>
      <c r="P112" s="65"/>
      <c r="Q112" s="65"/>
      <c r="R112" s="65"/>
      <c r="S112" s="65"/>
      <c r="T112" s="66"/>
      <c r="U112" s="35"/>
      <c r="V112" s="35"/>
      <c r="W112" s="35"/>
      <c r="X112" s="35"/>
      <c r="Y112" s="35"/>
      <c r="Z112" s="35"/>
      <c r="AA112" s="35"/>
      <c r="AB112" s="35"/>
      <c r="AC112" s="35"/>
      <c r="AD112" s="35"/>
      <c r="AE112" s="35"/>
      <c r="AT112" s="18" t="s">
        <v>151</v>
      </c>
      <c r="AU112" s="18" t="s">
        <v>82</v>
      </c>
    </row>
    <row r="113" spans="1:65" s="2" customFormat="1" ht="49.15" customHeight="1">
      <c r="A113" s="35"/>
      <c r="B113" s="36"/>
      <c r="C113" s="174" t="s">
        <v>197</v>
      </c>
      <c r="D113" s="174" t="s">
        <v>144</v>
      </c>
      <c r="E113" s="175" t="s">
        <v>207</v>
      </c>
      <c r="F113" s="176" t="s">
        <v>208</v>
      </c>
      <c r="G113" s="177" t="s">
        <v>147</v>
      </c>
      <c r="H113" s="178">
        <v>25</v>
      </c>
      <c r="I113" s="179"/>
      <c r="J113" s="180">
        <f>ROUND(I113*H113,2)</f>
        <v>0</v>
      </c>
      <c r="K113" s="176" t="s">
        <v>148</v>
      </c>
      <c r="L113" s="40"/>
      <c r="M113" s="181" t="s">
        <v>19</v>
      </c>
      <c r="N113" s="182" t="s">
        <v>44</v>
      </c>
      <c r="O113" s="65"/>
      <c r="P113" s="183">
        <f>O113*H113</f>
        <v>0</v>
      </c>
      <c r="Q113" s="183">
        <v>0</v>
      </c>
      <c r="R113" s="183">
        <f>Q113*H113</f>
        <v>0</v>
      </c>
      <c r="S113" s="183">
        <v>0</v>
      </c>
      <c r="T113" s="184">
        <f>S113*H113</f>
        <v>0</v>
      </c>
      <c r="U113" s="35"/>
      <c r="V113" s="35"/>
      <c r="W113" s="35"/>
      <c r="X113" s="35"/>
      <c r="Y113" s="35"/>
      <c r="Z113" s="35"/>
      <c r="AA113" s="35"/>
      <c r="AB113" s="35"/>
      <c r="AC113" s="35"/>
      <c r="AD113" s="35"/>
      <c r="AE113" s="35"/>
      <c r="AR113" s="185" t="s">
        <v>149</v>
      </c>
      <c r="AT113" s="185" t="s">
        <v>144</v>
      </c>
      <c r="AU113" s="185" t="s">
        <v>82</v>
      </c>
      <c r="AY113" s="18" t="s">
        <v>142</v>
      </c>
      <c r="BE113" s="186">
        <f>IF(N113="základní",J113,0)</f>
        <v>0</v>
      </c>
      <c r="BF113" s="186">
        <f>IF(N113="snížená",J113,0)</f>
        <v>0</v>
      </c>
      <c r="BG113" s="186">
        <f>IF(N113="zákl. přenesená",J113,0)</f>
        <v>0</v>
      </c>
      <c r="BH113" s="186">
        <f>IF(N113="sníž. přenesená",J113,0)</f>
        <v>0</v>
      </c>
      <c r="BI113" s="186">
        <f>IF(N113="nulová",J113,0)</f>
        <v>0</v>
      </c>
      <c r="BJ113" s="18" t="s">
        <v>34</v>
      </c>
      <c r="BK113" s="186">
        <f>ROUND(I113*H113,2)</f>
        <v>0</v>
      </c>
      <c r="BL113" s="18" t="s">
        <v>149</v>
      </c>
      <c r="BM113" s="185" t="s">
        <v>558</v>
      </c>
    </row>
    <row r="114" spans="1:47" s="2" customFormat="1" ht="107.25">
      <c r="A114" s="35"/>
      <c r="B114" s="36"/>
      <c r="C114" s="37"/>
      <c r="D114" s="187" t="s">
        <v>151</v>
      </c>
      <c r="E114" s="37"/>
      <c r="F114" s="188" t="s">
        <v>210</v>
      </c>
      <c r="G114" s="37"/>
      <c r="H114" s="37"/>
      <c r="I114" s="189"/>
      <c r="J114" s="37"/>
      <c r="K114" s="37"/>
      <c r="L114" s="40"/>
      <c r="M114" s="190"/>
      <c r="N114" s="191"/>
      <c r="O114" s="65"/>
      <c r="P114" s="65"/>
      <c r="Q114" s="65"/>
      <c r="R114" s="65"/>
      <c r="S114" s="65"/>
      <c r="T114" s="66"/>
      <c r="U114" s="35"/>
      <c r="V114" s="35"/>
      <c r="W114" s="35"/>
      <c r="X114" s="35"/>
      <c r="Y114" s="35"/>
      <c r="Z114" s="35"/>
      <c r="AA114" s="35"/>
      <c r="AB114" s="35"/>
      <c r="AC114" s="35"/>
      <c r="AD114" s="35"/>
      <c r="AE114" s="35"/>
      <c r="AT114" s="18" t="s">
        <v>151</v>
      </c>
      <c r="AU114" s="18" t="s">
        <v>82</v>
      </c>
    </row>
    <row r="115" spans="1:65" s="2" customFormat="1" ht="37.9" customHeight="1">
      <c r="A115" s="35"/>
      <c r="B115" s="36"/>
      <c r="C115" s="174" t="s">
        <v>206</v>
      </c>
      <c r="D115" s="174" t="s">
        <v>144</v>
      </c>
      <c r="E115" s="175" t="s">
        <v>212</v>
      </c>
      <c r="F115" s="176" t="s">
        <v>213</v>
      </c>
      <c r="G115" s="177" t="s">
        <v>147</v>
      </c>
      <c r="H115" s="178">
        <v>25</v>
      </c>
      <c r="I115" s="179"/>
      <c r="J115" s="180">
        <f>ROUND(I115*H115,2)</f>
        <v>0</v>
      </c>
      <c r="K115" s="176" t="s">
        <v>148</v>
      </c>
      <c r="L115" s="40"/>
      <c r="M115" s="181" t="s">
        <v>19</v>
      </c>
      <c r="N115" s="182" t="s">
        <v>44</v>
      </c>
      <c r="O115" s="65"/>
      <c r="P115" s="183">
        <f>O115*H115</f>
        <v>0</v>
      </c>
      <c r="Q115" s="183">
        <v>0</v>
      </c>
      <c r="R115" s="183">
        <f>Q115*H115</f>
        <v>0</v>
      </c>
      <c r="S115" s="183">
        <v>0</v>
      </c>
      <c r="T115" s="184">
        <f>S115*H115</f>
        <v>0</v>
      </c>
      <c r="U115" s="35"/>
      <c r="V115" s="35"/>
      <c r="W115" s="35"/>
      <c r="X115" s="35"/>
      <c r="Y115" s="35"/>
      <c r="Z115" s="35"/>
      <c r="AA115" s="35"/>
      <c r="AB115" s="35"/>
      <c r="AC115" s="35"/>
      <c r="AD115" s="35"/>
      <c r="AE115" s="35"/>
      <c r="AR115" s="185" t="s">
        <v>149</v>
      </c>
      <c r="AT115" s="185" t="s">
        <v>144</v>
      </c>
      <c r="AU115" s="185" t="s">
        <v>82</v>
      </c>
      <c r="AY115" s="18" t="s">
        <v>142</v>
      </c>
      <c r="BE115" s="186">
        <f>IF(N115="základní",J115,0)</f>
        <v>0</v>
      </c>
      <c r="BF115" s="186">
        <f>IF(N115="snížená",J115,0)</f>
        <v>0</v>
      </c>
      <c r="BG115" s="186">
        <f>IF(N115="zákl. přenesená",J115,0)</f>
        <v>0</v>
      </c>
      <c r="BH115" s="186">
        <f>IF(N115="sníž. přenesená",J115,0)</f>
        <v>0</v>
      </c>
      <c r="BI115" s="186">
        <f>IF(N115="nulová",J115,0)</f>
        <v>0</v>
      </c>
      <c r="BJ115" s="18" t="s">
        <v>34</v>
      </c>
      <c r="BK115" s="186">
        <f>ROUND(I115*H115,2)</f>
        <v>0</v>
      </c>
      <c r="BL115" s="18" t="s">
        <v>149</v>
      </c>
      <c r="BM115" s="185" t="s">
        <v>559</v>
      </c>
    </row>
    <row r="116" spans="1:47" s="2" customFormat="1" ht="58.5">
      <c r="A116" s="35"/>
      <c r="B116" s="36"/>
      <c r="C116" s="37"/>
      <c r="D116" s="187" t="s">
        <v>151</v>
      </c>
      <c r="E116" s="37"/>
      <c r="F116" s="188" t="s">
        <v>215</v>
      </c>
      <c r="G116" s="37"/>
      <c r="H116" s="37"/>
      <c r="I116" s="189"/>
      <c r="J116" s="37"/>
      <c r="K116" s="37"/>
      <c r="L116" s="40"/>
      <c r="M116" s="190"/>
      <c r="N116" s="191"/>
      <c r="O116" s="65"/>
      <c r="P116" s="65"/>
      <c r="Q116" s="65"/>
      <c r="R116" s="65"/>
      <c r="S116" s="65"/>
      <c r="T116" s="66"/>
      <c r="U116" s="35"/>
      <c r="V116" s="35"/>
      <c r="W116" s="35"/>
      <c r="X116" s="35"/>
      <c r="Y116" s="35"/>
      <c r="Z116" s="35"/>
      <c r="AA116" s="35"/>
      <c r="AB116" s="35"/>
      <c r="AC116" s="35"/>
      <c r="AD116" s="35"/>
      <c r="AE116" s="35"/>
      <c r="AT116" s="18" t="s">
        <v>151</v>
      </c>
      <c r="AU116" s="18" t="s">
        <v>82</v>
      </c>
    </row>
    <row r="117" spans="1:65" s="2" customFormat="1" ht="37.9" customHeight="1">
      <c r="A117" s="35"/>
      <c r="B117" s="36"/>
      <c r="C117" s="174" t="s">
        <v>211</v>
      </c>
      <c r="D117" s="174" t="s">
        <v>144</v>
      </c>
      <c r="E117" s="175" t="s">
        <v>217</v>
      </c>
      <c r="F117" s="176" t="s">
        <v>218</v>
      </c>
      <c r="G117" s="177" t="s">
        <v>147</v>
      </c>
      <c r="H117" s="178">
        <v>25</v>
      </c>
      <c r="I117" s="179"/>
      <c r="J117" s="180">
        <f>ROUND(I117*H117,2)</f>
        <v>0</v>
      </c>
      <c r="K117" s="176" t="s">
        <v>148</v>
      </c>
      <c r="L117" s="40"/>
      <c r="M117" s="181" t="s">
        <v>19</v>
      </c>
      <c r="N117" s="182" t="s">
        <v>44</v>
      </c>
      <c r="O117" s="65"/>
      <c r="P117" s="183">
        <f>O117*H117</f>
        <v>0</v>
      </c>
      <c r="Q117" s="183">
        <v>0</v>
      </c>
      <c r="R117" s="183">
        <f>Q117*H117</f>
        <v>0</v>
      </c>
      <c r="S117" s="183">
        <v>0</v>
      </c>
      <c r="T117" s="184">
        <f>S117*H117</f>
        <v>0</v>
      </c>
      <c r="U117" s="35"/>
      <c r="V117" s="35"/>
      <c r="W117" s="35"/>
      <c r="X117" s="35"/>
      <c r="Y117" s="35"/>
      <c r="Z117" s="35"/>
      <c r="AA117" s="35"/>
      <c r="AB117" s="35"/>
      <c r="AC117" s="35"/>
      <c r="AD117" s="35"/>
      <c r="AE117" s="35"/>
      <c r="AR117" s="185" t="s">
        <v>149</v>
      </c>
      <c r="AT117" s="185" t="s">
        <v>144</v>
      </c>
      <c r="AU117" s="185" t="s">
        <v>82</v>
      </c>
      <c r="AY117" s="18" t="s">
        <v>142</v>
      </c>
      <c r="BE117" s="186">
        <f>IF(N117="základní",J117,0)</f>
        <v>0</v>
      </c>
      <c r="BF117" s="186">
        <f>IF(N117="snížená",J117,0)</f>
        <v>0</v>
      </c>
      <c r="BG117" s="186">
        <f>IF(N117="zákl. přenesená",J117,0)</f>
        <v>0</v>
      </c>
      <c r="BH117" s="186">
        <f>IF(N117="sníž. přenesená",J117,0)</f>
        <v>0</v>
      </c>
      <c r="BI117" s="186">
        <f>IF(N117="nulová",J117,0)</f>
        <v>0</v>
      </c>
      <c r="BJ117" s="18" t="s">
        <v>34</v>
      </c>
      <c r="BK117" s="186">
        <f>ROUND(I117*H117,2)</f>
        <v>0</v>
      </c>
      <c r="BL117" s="18" t="s">
        <v>149</v>
      </c>
      <c r="BM117" s="185" t="s">
        <v>560</v>
      </c>
    </row>
    <row r="118" spans="1:47" s="2" customFormat="1" ht="156">
      <c r="A118" s="35"/>
      <c r="B118" s="36"/>
      <c r="C118" s="37"/>
      <c r="D118" s="187" t="s">
        <v>151</v>
      </c>
      <c r="E118" s="37"/>
      <c r="F118" s="188" t="s">
        <v>220</v>
      </c>
      <c r="G118" s="37"/>
      <c r="H118" s="37"/>
      <c r="I118" s="189"/>
      <c r="J118" s="37"/>
      <c r="K118" s="37"/>
      <c r="L118" s="40"/>
      <c r="M118" s="190"/>
      <c r="N118" s="191"/>
      <c r="O118" s="65"/>
      <c r="P118" s="65"/>
      <c r="Q118" s="65"/>
      <c r="R118" s="65"/>
      <c r="S118" s="65"/>
      <c r="T118" s="66"/>
      <c r="U118" s="35"/>
      <c r="V118" s="35"/>
      <c r="W118" s="35"/>
      <c r="X118" s="35"/>
      <c r="Y118" s="35"/>
      <c r="Z118" s="35"/>
      <c r="AA118" s="35"/>
      <c r="AB118" s="35"/>
      <c r="AC118" s="35"/>
      <c r="AD118" s="35"/>
      <c r="AE118" s="35"/>
      <c r="AT118" s="18" t="s">
        <v>151</v>
      </c>
      <c r="AU118" s="18" t="s">
        <v>82</v>
      </c>
    </row>
    <row r="119" spans="2:51" s="14" customFormat="1" ht="11.25">
      <c r="B119" s="202"/>
      <c r="C119" s="203"/>
      <c r="D119" s="187" t="s">
        <v>158</v>
      </c>
      <c r="E119" s="204" t="s">
        <v>19</v>
      </c>
      <c r="F119" s="205" t="s">
        <v>487</v>
      </c>
      <c r="G119" s="203"/>
      <c r="H119" s="206">
        <v>25</v>
      </c>
      <c r="I119" s="207"/>
      <c r="J119" s="203"/>
      <c r="K119" s="203"/>
      <c r="L119" s="208"/>
      <c r="M119" s="209"/>
      <c r="N119" s="210"/>
      <c r="O119" s="210"/>
      <c r="P119" s="210"/>
      <c r="Q119" s="210"/>
      <c r="R119" s="210"/>
      <c r="S119" s="210"/>
      <c r="T119" s="211"/>
      <c r="AT119" s="212" t="s">
        <v>158</v>
      </c>
      <c r="AU119" s="212" t="s">
        <v>82</v>
      </c>
      <c r="AV119" s="14" t="s">
        <v>82</v>
      </c>
      <c r="AW119" s="14" t="s">
        <v>33</v>
      </c>
      <c r="AX119" s="14" t="s">
        <v>73</v>
      </c>
      <c r="AY119" s="212" t="s">
        <v>142</v>
      </c>
    </row>
    <row r="120" spans="2:51" s="15" customFormat="1" ht="11.25">
      <c r="B120" s="213"/>
      <c r="C120" s="214"/>
      <c r="D120" s="187" t="s">
        <v>158</v>
      </c>
      <c r="E120" s="215" t="s">
        <v>19</v>
      </c>
      <c r="F120" s="216" t="s">
        <v>161</v>
      </c>
      <c r="G120" s="214"/>
      <c r="H120" s="217">
        <v>25</v>
      </c>
      <c r="I120" s="218"/>
      <c r="J120" s="214"/>
      <c r="K120" s="214"/>
      <c r="L120" s="219"/>
      <c r="M120" s="220"/>
      <c r="N120" s="221"/>
      <c r="O120" s="221"/>
      <c r="P120" s="221"/>
      <c r="Q120" s="221"/>
      <c r="R120" s="221"/>
      <c r="S120" s="221"/>
      <c r="T120" s="222"/>
      <c r="AT120" s="223" t="s">
        <v>158</v>
      </c>
      <c r="AU120" s="223" t="s">
        <v>82</v>
      </c>
      <c r="AV120" s="15" t="s">
        <v>149</v>
      </c>
      <c r="AW120" s="15" t="s">
        <v>33</v>
      </c>
      <c r="AX120" s="15" t="s">
        <v>34</v>
      </c>
      <c r="AY120" s="223" t="s">
        <v>142</v>
      </c>
    </row>
    <row r="121" spans="1:65" s="2" customFormat="1" ht="14.45" customHeight="1">
      <c r="A121" s="35"/>
      <c r="B121" s="36"/>
      <c r="C121" s="224" t="s">
        <v>216</v>
      </c>
      <c r="D121" s="224" t="s">
        <v>223</v>
      </c>
      <c r="E121" s="225" t="s">
        <v>224</v>
      </c>
      <c r="F121" s="226" t="s">
        <v>225</v>
      </c>
      <c r="G121" s="227" t="s">
        <v>226</v>
      </c>
      <c r="H121" s="228">
        <v>0.375</v>
      </c>
      <c r="I121" s="229"/>
      <c r="J121" s="230">
        <f>ROUND(I121*H121,2)</f>
        <v>0</v>
      </c>
      <c r="K121" s="226" t="s">
        <v>148</v>
      </c>
      <c r="L121" s="231"/>
      <c r="M121" s="232" t="s">
        <v>19</v>
      </c>
      <c r="N121" s="233" t="s">
        <v>44</v>
      </c>
      <c r="O121" s="65"/>
      <c r="P121" s="183">
        <f>O121*H121</f>
        <v>0</v>
      </c>
      <c r="Q121" s="183">
        <v>0.001</v>
      </c>
      <c r="R121" s="183">
        <f>Q121*H121</f>
        <v>0.000375</v>
      </c>
      <c r="S121" s="183">
        <v>0</v>
      </c>
      <c r="T121" s="184">
        <f>S121*H121</f>
        <v>0</v>
      </c>
      <c r="U121" s="35"/>
      <c r="V121" s="35"/>
      <c r="W121" s="35"/>
      <c r="X121" s="35"/>
      <c r="Y121" s="35"/>
      <c r="Z121" s="35"/>
      <c r="AA121" s="35"/>
      <c r="AB121" s="35"/>
      <c r="AC121" s="35"/>
      <c r="AD121" s="35"/>
      <c r="AE121" s="35"/>
      <c r="AR121" s="185" t="s">
        <v>192</v>
      </c>
      <c r="AT121" s="185" t="s">
        <v>223</v>
      </c>
      <c r="AU121" s="185" t="s">
        <v>82</v>
      </c>
      <c r="AY121" s="18" t="s">
        <v>142</v>
      </c>
      <c r="BE121" s="186">
        <f>IF(N121="základní",J121,0)</f>
        <v>0</v>
      </c>
      <c r="BF121" s="186">
        <f>IF(N121="snížená",J121,0)</f>
        <v>0</v>
      </c>
      <c r="BG121" s="186">
        <f>IF(N121="zákl. přenesená",J121,0)</f>
        <v>0</v>
      </c>
      <c r="BH121" s="186">
        <f>IF(N121="sníž. přenesená",J121,0)</f>
        <v>0</v>
      </c>
      <c r="BI121" s="186">
        <f>IF(N121="nulová",J121,0)</f>
        <v>0</v>
      </c>
      <c r="BJ121" s="18" t="s">
        <v>34</v>
      </c>
      <c r="BK121" s="186">
        <f>ROUND(I121*H121,2)</f>
        <v>0</v>
      </c>
      <c r="BL121" s="18" t="s">
        <v>149</v>
      </c>
      <c r="BM121" s="185" t="s">
        <v>561</v>
      </c>
    </row>
    <row r="122" spans="2:51" s="14" customFormat="1" ht="11.25">
      <c r="B122" s="202"/>
      <c r="C122" s="203"/>
      <c r="D122" s="187" t="s">
        <v>158</v>
      </c>
      <c r="E122" s="203"/>
      <c r="F122" s="205" t="s">
        <v>489</v>
      </c>
      <c r="G122" s="203"/>
      <c r="H122" s="206">
        <v>0.375</v>
      </c>
      <c r="I122" s="207"/>
      <c r="J122" s="203"/>
      <c r="K122" s="203"/>
      <c r="L122" s="208"/>
      <c r="M122" s="209"/>
      <c r="N122" s="210"/>
      <c r="O122" s="210"/>
      <c r="P122" s="210"/>
      <c r="Q122" s="210"/>
      <c r="R122" s="210"/>
      <c r="S122" s="210"/>
      <c r="T122" s="211"/>
      <c r="AT122" s="212" t="s">
        <v>158</v>
      </c>
      <c r="AU122" s="212" t="s">
        <v>82</v>
      </c>
      <c r="AV122" s="14" t="s">
        <v>82</v>
      </c>
      <c r="AW122" s="14" t="s">
        <v>4</v>
      </c>
      <c r="AX122" s="14" t="s">
        <v>34</v>
      </c>
      <c r="AY122" s="212" t="s">
        <v>142</v>
      </c>
    </row>
    <row r="123" spans="1:65" s="2" customFormat="1" ht="24.2" customHeight="1">
      <c r="A123" s="35"/>
      <c r="B123" s="36"/>
      <c r="C123" s="174" t="s">
        <v>222</v>
      </c>
      <c r="D123" s="174" t="s">
        <v>144</v>
      </c>
      <c r="E123" s="175" t="s">
        <v>230</v>
      </c>
      <c r="F123" s="176" t="s">
        <v>231</v>
      </c>
      <c r="G123" s="177" t="s">
        <v>147</v>
      </c>
      <c r="H123" s="178">
        <v>25</v>
      </c>
      <c r="I123" s="179"/>
      <c r="J123" s="180">
        <f>ROUND(I123*H123,2)</f>
        <v>0</v>
      </c>
      <c r="K123" s="176" t="s">
        <v>148</v>
      </c>
      <c r="L123" s="40"/>
      <c r="M123" s="181" t="s">
        <v>19</v>
      </c>
      <c r="N123" s="182" t="s">
        <v>44</v>
      </c>
      <c r="O123" s="65"/>
      <c r="P123" s="183">
        <f>O123*H123</f>
        <v>0</v>
      </c>
      <c r="Q123" s="183">
        <v>0</v>
      </c>
      <c r="R123" s="183">
        <f>Q123*H123</f>
        <v>0</v>
      </c>
      <c r="S123" s="183">
        <v>0</v>
      </c>
      <c r="T123" s="184">
        <f>S123*H123</f>
        <v>0</v>
      </c>
      <c r="U123" s="35"/>
      <c r="V123" s="35"/>
      <c r="W123" s="35"/>
      <c r="X123" s="35"/>
      <c r="Y123" s="35"/>
      <c r="Z123" s="35"/>
      <c r="AA123" s="35"/>
      <c r="AB123" s="35"/>
      <c r="AC123" s="35"/>
      <c r="AD123" s="35"/>
      <c r="AE123" s="35"/>
      <c r="AR123" s="185" t="s">
        <v>149</v>
      </c>
      <c r="AT123" s="185" t="s">
        <v>144</v>
      </c>
      <c r="AU123" s="185" t="s">
        <v>82</v>
      </c>
      <c r="AY123" s="18" t="s">
        <v>142</v>
      </c>
      <c r="BE123" s="186">
        <f>IF(N123="základní",J123,0)</f>
        <v>0</v>
      </c>
      <c r="BF123" s="186">
        <f>IF(N123="snížená",J123,0)</f>
        <v>0</v>
      </c>
      <c r="BG123" s="186">
        <f>IF(N123="zákl. přenesená",J123,0)</f>
        <v>0</v>
      </c>
      <c r="BH123" s="186">
        <f>IF(N123="sníž. přenesená",J123,0)</f>
        <v>0</v>
      </c>
      <c r="BI123" s="186">
        <f>IF(N123="nulová",J123,0)</f>
        <v>0</v>
      </c>
      <c r="BJ123" s="18" t="s">
        <v>34</v>
      </c>
      <c r="BK123" s="186">
        <f>ROUND(I123*H123,2)</f>
        <v>0</v>
      </c>
      <c r="BL123" s="18" t="s">
        <v>149</v>
      </c>
      <c r="BM123" s="185" t="s">
        <v>562</v>
      </c>
    </row>
    <row r="124" spans="1:47" s="2" customFormat="1" ht="136.5">
      <c r="A124" s="35"/>
      <c r="B124" s="36"/>
      <c r="C124" s="37"/>
      <c r="D124" s="187" t="s">
        <v>151</v>
      </c>
      <c r="E124" s="37"/>
      <c r="F124" s="188" t="s">
        <v>233</v>
      </c>
      <c r="G124" s="37"/>
      <c r="H124" s="37"/>
      <c r="I124" s="189"/>
      <c r="J124" s="37"/>
      <c r="K124" s="37"/>
      <c r="L124" s="40"/>
      <c r="M124" s="190"/>
      <c r="N124" s="191"/>
      <c r="O124" s="65"/>
      <c r="P124" s="65"/>
      <c r="Q124" s="65"/>
      <c r="R124" s="65"/>
      <c r="S124" s="65"/>
      <c r="T124" s="66"/>
      <c r="U124" s="35"/>
      <c r="V124" s="35"/>
      <c r="W124" s="35"/>
      <c r="X124" s="35"/>
      <c r="Y124" s="35"/>
      <c r="Z124" s="35"/>
      <c r="AA124" s="35"/>
      <c r="AB124" s="35"/>
      <c r="AC124" s="35"/>
      <c r="AD124" s="35"/>
      <c r="AE124" s="35"/>
      <c r="AT124" s="18" t="s">
        <v>151</v>
      </c>
      <c r="AU124" s="18" t="s">
        <v>82</v>
      </c>
    </row>
    <row r="125" spans="2:63" s="12" customFormat="1" ht="22.9" customHeight="1">
      <c r="B125" s="158"/>
      <c r="C125" s="159"/>
      <c r="D125" s="160" t="s">
        <v>72</v>
      </c>
      <c r="E125" s="172" t="s">
        <v>175</v>
      </c>
      <c r="F125" s="172" t="s">
        <v>251</v>
      </c>
      <c r="G125" s="159"/>
      <c r="H125" s="159"/>
      <c r="I125" s="162"/>
      <c r="J125" s="173">
        <f>BK125</f>
        <v>0</v>
      </c>
      <c r="K125" s="159"/>
      <c r="L125" s="164"/>
      <c r="M125" s="165"/>
      <c r="N125" s="166"/>
      <c r="O125" s="166"/>
      <c r="P125" s="167">
        <f>SUM(P126:P145)</f>
        <v>0</v>
      </c>
      <c r="Q125" s="166"/>
      <c r="R125" s="167">
        <f>SUM(R126:R145)</f>
        <v>4.013959</v>
      </c>
      <c r="S125" s="166"/>
      <c r="T125" s="168">
        <f>SUM(T126:T145)</f>
        <v>0</v>
      </c>
      <c r="AR125" s="169" t="s">
        <v>34</v>
      </c>
      <c r="AT125" s="170" t="s">
        <v>72</v>
      </c>
      <c r="AU125" s="170" t="s">
        <v>34</v>
      </c>
      <c r="AY125" s="169" t="s">
        <v>142</v>
      </c>
      <c r="BK125" s="171">
        <f>SUM(BK126:BK145)</f>
        <v>0</v>
      </c>
    </row>
    <row r="126" spans="1:65" s="2" customFormat="1" ht="24.2" customHeight="1">
      <c r="A126" s="35"/>
      <c r="B126" s="36"/>
      <c r="C126" s="174" t="s">
        <v>229</v>
      </c>
      <c r="D126" s="174" t="s">
        <v>144</v>
      </c>
      <c r="E126" s="175" t="s">
        <v>491</v>
      </c>
      <c r="F126" s="176" t="s">
        <v>492</v>
      </c>
      <c r="G126" s="177" t="s">
        <v>147</v>
      </c>
      <c r="H126" s="178">
        <v>16.7</v>
      </c>
      <c r="I126" s="179"/>
      <c r="J126" s="180">
        <f>ROUND(I126*H126,2)</f>
        <v>0</v>
      </c>
      <c r="K126" s="176" t="s">
        <v>148</v>
      </c>
      <c r="L126" s="40"/>
      <c r="M126" s="181" t="s">
        <v>19</v>
      </c>
      <c r="N126" s="182" t="s">
        <v>44</v>
      </c>
      <c r="O126" s="65"/>
      <c r="P126" s="183">
        <f>O126*H126</f>
        <v>0</v>
      </c>
      <c r="Q126" s="183">
        <v>0</v>
      </c>
      <c r="R126" s="183">
        <f>Q126*H126</f>
        <v>0</v>
      </c>
      <c r="S126" s="183">
        <v>0</v>
      </c>
      <c r="T126" s="184">
        <f>S126*H126</f>
        <v>0</v>
      </c>
      <c r="U126" s="35"/>
      <c r="V126" s="35"/>
      <c r="W126" s="35"/>
      <c r="X126" s="35"/>
      <c r="Y126" s="35"/>
      <c r="Z126" s="35"/>
      <c r="AA126" s="35"/>
      <c r="AB126" s="35"/>
      <c r="AC126" s="35"/>
      <c r="AD126" s="35"/>
      <c r="AE126" s="35"/>
      <c r="AR126" s="185" t="s">
        <v>149</v>
      </c>
      <c r="AT126" s="185" t="s">
        <v>144</v>
      </c>
      <c r="AU126" s="185" t="s">
        <v>82</v>
      </c>
      <c r="AY126" s="18" t="s">
        <v>142</v>
      </c>
      <c r="BE126" s="186">
        <f>IF(N126="základní",J126,0)</f>
        <v>0</v>
      </c>
      <c r="BF126" s="186">
        <f>IF(N126="snížená",J126,0)</f>
        <v>0</v>
      </c>
      <c r="BG126" s="186">
        <f>IF(N126="zákl. přenesená",J126,0)</f>
        <v>0</v>
      </c>
      <c r="BH126" s="186">
        <f>IF(N126="sníž. přenesená",J126,0)</f>
        <v>0</v>
      </c>
      <c r="BI126" s="186">
        <f>IF(N126="nulová",J126,0)</f>
        <v>0</v>
      </c>
      <c r="BJ126" s="18" t="s">
        <v>34</v>
      </c>
      <c r="BK126" s="186">
        <f>ROUND(I126*H126,2)</f>
        <v>0</v>
      </c>
      <c r="BL126" s="18" t="s">
        <v>149</v>
      </c>
      <c r="BM126" s="185" t="s">
        <v>563</v>
      </c>
    </row>
    <row r="127" spans="2:51" s="13" customFormat="1" ht="11.25">
      <c r="B127" s="192"/>
      <c r="C127" s="193"/>
      <c r="D127" s="187" t="s">
        <v>158</v>
      </c>
      <c r="E127" s="194" t="s">
        <v>19</v>
      </c>
      <c r="F127" s="195" t="s">
        <v>494</v>
      </c>
      <c r="G127" s="193"/>
      <c r="H127" s="194" t="s">
        <v>19</v>
      </c>
      <c r="I127" s="196"/>
      <c r="J127" s="193"/>
      <c r="K127" s="193"/>
      <c r="L127" s="197"/>
      <c r="M127" s="198"/>
      <c r="N127" s="199"/>
      <c r="O127" s="199"/>
      <c r="P127" s="199"/>
      <c r="Q127" s="199"/>
      <c r="R127" s="199"/>
      <c r="S127" s="199"/>
      <c r="T127" s="200"/>
      <c r="AT127" s="201" t="s">
        <v>158</v>
      </c>
      <c r="AU127" s="201" t="s">
        <v>82</v>
      </c>
      <c r="AV127" s="13" t="s">
        <v>34</v>
      </c>
      <c r="AW127" s="13" t="s">
        <v>33</v>
      </c>
      <c r="AX127" s="13" t="s">
        <v>73</v>
      </c>
      <c r="AY127" s="201" t="s">
        <v>142</v>
      </c>
    </row>
    <row r="128" spans="2:51" s="14" customFormat="1" ht="11.25">
      <c r="B128" s="202"/>
      <c r="C128" s="203"/>
      <c r="D128" s="187" t="s">
        <v>158</v>
      </c>
      <c r="E128" s="204" t="s">
        <v>19</v>
      </c>
      <c r="F128" s="205" t="s">
        <v>564</v>
      </c>
      <c r="G128" s="203"/>
      <c r="H128" s="206">
        <v>16.7</v>
      </c>
      <c r="I128" s="207"/>
      <c r="J128" s="203"/>
      <c r="K128" s="203"/>
      <c r="L128" s="208"/>
      <c r="M128" s="209"/>
      <c r="N128" s="210"/>
      <c r="O128" s="210"/>
      <c r="P128" s="210"/>
      <c r="Q128" s="210"/>
      <c r="R128" s="210"/>
      <c r="S128" s="210"/>
      <c r="T128" s="211"/>
      <c r="AT128" s="212" t="s">
        <v>158</v>
      </c>
      <c r="AU128" s="212" t="s">
        <v>82</v>
      </c>
      <c r="AV128" s="14" t="s">
        <v>82</v>
      </c>
      <c r="AW128" s="14" t="s">
        <v>33</v>
      </c>
      <c r="AX128" s="14" t="s">
        <v>73</v>
      </c>
      <c r="AY128" s="212" t="s">
        <v>142</v>
      </c>
    </row>
    <row r="129" spans="2:51" s="15" customFormat="1" ht="11.25">
      <c r="B129" s="213"/>
      <c r="C129" s="214"/>
      <c r="D129" s="187" t="s">
        <v>158</v>
      </c>
      <c r="E129" s="215" t="s">
        <v>19</v>
      </c>
      <c r="F129" s="216" t="s">
        <v>161</v>
      </c>
      <c r="G129" s="214"/>
      <c r="H129" s="217">
        <v>16.7</v>
      </c>
      <c r="I129" s="218"/>
      <c r="J129" s="214"/>
      <c r="K129" s="214"/>
      <c r="L129" s="219"/>
      <c r="M129" s="220"/>
      <c r="N129" s="221"/>
      <c r="O129" s="221"/>
      <c r="P129" s="221"/>
      <c r="Q129" s="221"/>
      <c r="R129" s="221"/>
      <c r="S129" s="221"/>
      <c r="T129" s="222"/>
      <c r="AT129" s="223" t="s">
        <v>158</v>
      </c>
      <c r="AU129" s="223" t="s">
        <v>82</v>
      </c>
      <c r="AV129" s="15" t="s">
        <v>149</v>
      </c>
      <c r="AW129" s="15" t="s">
        <v>33</v>
      </c>
      <c r="AX129" s="15" t="s">
        <v>34</v>
      </c>
      <c r="AY129" s="223" t="s">
        <v>142</v>
      </c>
    </row>
    <row r="130" spans="1:65" s="2" customFormat="1" ht="24.2" customHeight="1">
      <c r="A130" s="35"/>
      <c r="B130" s="36"/>
      <c r="C130" s="174" t="s">
        <v>8</v>
      </c>
      <c r="D130" s="174" t="s">
        <v>144</v>
      </c>
      <c r="E130" s="175" t="s">
        <v>496</v>
      </c>
      <c r="F130" s="176" t="s">
        <v>497</v>
      </c>
      <c r="G130" s="177" t="s">
        <v>147</v>
      </c>
      <c r="H130" s="178">
        <v>16.7</v>
      </c>
      <c r="I130" s="179"/>
      <c r="J130" s="180">
        <f>ROUND(I130*H130,2)</f>
        <v>0</v>
      </c>
      <c r="K130" s="176" t="s">
        <v>148</v>
      </c>
      <c r="L130" s="40"/>
      <c r="M130" s="181" t="s">
        <v>19</v>
      </c>
      <c r="N130" s="182" t="s">
        <v>44</v>
      </c>
      <c r="O130" s="65"/>
      <c r="P130" s="183">
        <f>O130*H130</f>
        <v>0</v>
      </c>
      <c r="Q130" s="183">
        <v>0</v>
      </c>
      <c r="R130" s="183">
        <f>Q130*H130</f>
        <v>0</v>
      </c>
      <c r="S130" s="183">
        <v>0</v>
      </c>
      <c r="T130" s="184">
        <f>S130*H130</f>
        <v>0</v>
      </c>
      <c r="U130" s="35"/>
      <c r="V130" s="35"/>
      <c r="W130" s="35"/>
      <c r="X130" s="35"/>
      <c r="Y130" s="35"/>
      <c r="Z130" s="35"/>
      <c r="AA130" s="35"/>
      <c r="AB130" s="35"/>
      <c r="AC130" s="35"/>
      <c r="AD130" s="35"/>
      <c r="AE130" s="35"/>
      <c r="AR130" s="185" t="s">
        <v>149</v>
      </c>
      <c r="AT130" s="185" t="s">
        <v>144</v>
      </c>
      <c r="AU130" s="185" t="s">
        <v>82</v>
      </c>
      <c r="AY130" s="18" t="s">
        <v>142</v>
      </c>
      <c r="BE130" s="186">
        <f>IF(N130="základní",J130,0)</f>
        <v>0</v>
      </c>
      <c r="BF130" s="186">
        <f>IF(N130="snížená",J130,0)</f>
        <v>0</v>
      </c>
      <c r="BG130" s="186">
        <f>IF(N130="zákl. přenesená",J130,0)</f>
        <v>0</v>
      </c>
      <c r="BH130" s="186">
        <f>IF(N130="sníž. přenesená",J130,0)</f>
        <v>0</v>
      </c>
      <c r="BI130" s="186">
        <f>IF(N130="nulová",J130,0)</f>
        <v>0</v>
      </c>
      <c r="BJ130" s="18" t="s">
        <v>34</v>
      </c>
      <c r="BK130" s="186">
        <f>ROUND(I130*H130,2)</f>
        <v>0</v>
      </c>
      <c r="BL130" s="18" t="s">
        <v>149</v>
      </c>
      <c r="BM130" s="185" t="s">
        <v>565</v>
      </c>
    </row>
    <row r="131" spans="2:51" s="13" customFormat="1" ht="11.25">
      <c r="B131" s="192"/>
      <c r="C131" s="193"/>
      <c r="D131" s="187" t="s">
        <v>158</v>
      </c>
      <c r="E131" s="194" t="s">
        <v>19</v>
      </c>
      <c r="F131" s="195" t="s">
        <v>262</v>
      </c>
      <c r="G131" s="193"/>
      <c r="H131" s="194" t="s">
        <v>19</v>
      </c>
      <c r="I131" s="196"/>
      <c r="J131" s="193"/>
      <c r="K131" s="193"/>
      <c r="L131" s="197"/>
      <c r="M131" s="198"/>
      <c r="N131" s="199"/>
      <c r="O131" s="199"/>
      <c r="P131" s="199"/>
      <c r="Q131" s="199"/>
      <c r="R131" s="199"/>
      <c r="S131" s="199"/>
      <c r="T131" s="200"/>
      <c r="AT131" s="201" t="s">
        <v>158</v>
      </c>
      <c r="AU131" s="201" t="s">
        <v>82</v>
      </c>
      <c r="AV131" s="13" t="s">
        <v>34</v>
      </c>
      <c r="AW131" s="13" t="s">
        <v>33</v>
      </c>
      <c r="AX131" s="13" t="s">
        <v>73</v>
      </c>
      <c r="AY131" s="201" t="s">
        <v>142</v>
      </c>
    </row>
    <row r="132" spans="2:51" s="14" customFormat="1" ht="11.25">
      <c r="B132" s="202"/>
      <c r="C132" s="203"/>
      <c r="D132" s="187" t="s">
        <v>158</v>
      </c>
      <c r="E132" s="204" t="s">
        <v>19</v>
      </c>
      <c r="F132" s="205" t="s">
        <v>564</v>
      </c>
      <c r="G132" s="203"/>
      <c r="H132" s="206">
        <v>16.7</v>
      </c>
      <c r="I132" s="207"/>
      <c r="J132" s="203"/>
      <c r="K132" s="203"/>
      <c r="L132" s="208"/>
      <c r="M132" s="209"/>
      <c r="N132" s="210"/>
      <c r="O132" s="210"/>
      <c r="P132" s="210"/>
      <c r="Q132" s="210"/>
      <c r="R132" s="210"/>
      <c r="S132" s="210"/>
      <c r="T132" s="211"/>
      <c r="AT132" s="212" t="s">
        <v>158</v>
      </c>
      <c r="AU132" s="212" t="s">
        <v>82</v>
      </c>
      <c r="AV132" s="14" t="s">
        <v>82</v>
      </c>
      <c r="AW132" s="14" t="s">
        <v>33</v>
      </c>
      <c r="AX132" s="14" t="s">
        <v>73</v>
      </c>
      <c r="AY132" s="212" t="s">
        <v>142</v>
      </c>
    </row>
    <row r="133" spans="2:51" s="15" customFormat="1" ht="11.25">
      <c r="B133" s="213"/>
      <c r="C133" s="214"/>
      <c r="D133" s="187" t="s">
        <v>158</v>
      </c>
      <c r="E133" s="215" t="s">
        <v>19</v>
      </c>
      <c r="F133" s="216" t="s">
        <v>161</v>
      </c>
      <c r="G133" s="214"/>
      <c r="H133" s="217">
        <v>16.7</v>
      </c>
      <c r="I133" s="218"/>
      <c r="J133" s="214"/>
      <c r="K133" s="214"/>
      <c r="L133" s="219"/>
      <c r="M133" s="220"/>
      <c r="N133" s="221"/>
      <c r="O133" s="221"/>
      <c r="P133" s="221"/>
      <c r="Q133" s="221"/>
      <c r="R133" s="221"/>
      <c r="S133" s="221"/>
      <c r="T133" s="222"/>
      <c r="AT133" s="223" t="s">
        <v>158</v>
      </c>
      <c r="AU133" s="223" t="s">
        <v>82</v>
      </c>
      <c r="AV133" s="15" t="s">
        <v>149</v>
      </c>
      <c r="AW133" s="15" t="s">
        <v>33</v>
      </c>
      <c r="AX133" s="15" t="s">
        <v>34</v>
      </c>
      <c r="AY133" s="223" t="s">
        <v>142</v>
      </c>
    </row>
    <row r="134" spans="1:65" s="2" customFormat="1" ht="76.35" customHeight="1">
      <c r="A134" s="35"/>
      <c r="B134" s="36"/>
      <c r="C134" s="174" t="s">
        <v>240</v>
      </c>
      <c r="D134" s="174" t="s">
        <v>144</v>
      </c>
      <c r="E134" s="175" t="s">
        <v>499</v>
      </c>
      <c r="F134" s="176" t="s">
        <v>500</v>
      </c>
      <c r="G134" s="177" t="s">
        <v>147</v>
      </c>
      <c r="H134" s="178">
        <v>13.5</v>
      </c>
      <c r="I134" s="179"/>
      <c r="J134" s="180">
        <f>ROUND(I134*H134,2)</f>
        <v>0</v>
      </c>
      <c r="K134" s="176" t="s">
        <v>148</v>
      </c>
      <c r="L134" s="40"/>
      <c r="M134" s="181" t="s">
        <v>19</v>
      </c>
      <c r="N134" s="182" t="s">
        <v>44</v>
      </c>
      <c r="O134" s="65"/>
      <c r="P134" s="183">
        <f>O134*H134</f>
        <v>0</v>
      </c>
      <c r="Q134" s="183">
        <v>0.08425</v>
      </c>
      <c r="R134" s="183">
        <f>Q134*H134</f>
        <v>1.137375</v>
      </c>
      <c r="S134" s="183">
        <v>0</v>
      </c>
      <c r="T134" s="184">
        <f>S134*H134</f>
        <v>0</v>
      </c>
      <c r="U134" s="35"/>
      <c r="V134" s="35"/>
      <c r="W134" s="35"/>
      <c r="X134" s="35"/>
      <c r="Y134" s="35"/>
      <c r="Z134" s="35"/>
      <c r="AA134" s="35"/>
      <c r="AB134" s="35"/>
      <c r="AC134" s="35"/>
      <c r="AD134" s="35"/>
      <c r="AE134" s="35"/>
      <c r="AR134" s="185" t="s">
        <v>149</v>
      </c>
      <c r="AT134" s="185" t="s">
        <v>144</v>
      </c>
      <c r="AU134" s="185" t="s">
        <v>82</v>
      </c>
      <c r="AY134" s="18" t="s">
        <v>142</v>
      </c>
      <c r="BE134" s="186">
        <f>IF(N134="základní",J134,0)</f>
        <v>0</v>
      </c>
      <c r="BF134" s="186">
        <f>IF(N134="snížená",J134,0)</f>
        <v>0</v>
      </c>
      <c r="BG134" s="186">
        <f>IF(N134="zákl. přenesená",J134,0)</f>
        <v>0</v>
      </c>
      <c r="BH134" s="186">
        <f>IF(N134="sníž. přenesená",J134,0)</f>
        <v>0</v>
      </c>
      <c r="BI134" s="186">
        <f>IF(N134="nulová",J134,0)</f>
        <v>0</v>
      </c>
      <c r="BJ134" s="18" t="s">
        <v>34</v>
      </c>
      <c r="BK134" s="186">
        <f>ROUND(I134*H134,2)</f>
        <v>0</v>
      </c>
      <c r="BL134" s="18" t="s">
        <v>149</v>
      </c>
      <c r="BM134" s="185" t="s">
        <v>566</v>
      </c>
    </row>
    <row r="135" spans="1:47" s="2" customFormat="1" ht="156">
      <c r="A135" s="35"/>
      <c r="B135" s="36"/>
      <c r="C135" s="37"/>
      <c r="D135" s="187" t="s">
        <v>151</v>
      </c>
      <c r="E135" s="37"/>
      <c r="F135" s="188" t="s">
        <v>502</v>
      </c>
      <c r="G135" s="37"/>
      <c r="H135" s="37"/>
      <c r="I135" s="189"/>
      <c r="J135" s="37"/>
      <c r="K135" s="37"/>
      <c r="L135" s="40"/>
      <c r="M135" s="190"/>
      <c r="N135" s="191"/>
      <c r="O135" s="65"/>
      <c r="P135" s="65"/>
      <c r="Q135" s="65"/>
      <c r="R135" s="65"/>
      <c r="S135" s="65"/>
      <c r="T135" s="66"/>
      <c r="U135" s="35"/>
      <c r="V135" s="35"/>
      <c r="W135" s="35"/>
      <c r="X135" s="35"/>
      <c r="Y135" s="35"/>
      <c r="Z135" s="35"/>
      <c r="AA135" s="35"/>
      <c r="AB135" s="35"/>
      <c r="AC135" s="35"/>
      <c r="AD135" s="35"/>
      <c r="AE135" s="35"/>
      <c r="AT135" s="18" t="s">
        <v>151</v>
      </c>
      <c r="AU135" s="18" t="s">
        <v>82</v>
      </c>
    </row>
    <row r="136" spans="1:65" s="2" customFormat="1" ht="14.45" customHeight="1">
      <c r="A136" s="35"/>
      <c r="B136" s="36"/>
      <c r="C136" s="224" t="s">
        <v>246</v>
      </c>
      <c r="D136" s="224" t="s">
        <v>223</v>
      </c>
      <c r="E136" s="225" t="s">
        <v>503</v>
      </c>
      <c r="F136" s="226" t="s">
        <v>504</v>
      </c>
      <c r="G136" s="227" t="s">
        <v>147</v>
      </c>
      <c r="H136" s="228">
        <v>12.5</v>
      </c>
      <c r="I136" s="229"/>
      <c r="J136" s="230">
        <f>ROUND(I136*H136,2)</f>
        <v>0</v>
      </c>
      <c r="K136" s="226" t="s">
        <v>148</v>
      </c>
      <c r="L136" s="231"/>
      <c r="M136" s="232" t="s">
        <v>19</v>
      </c>
      <c r="N136" s="233" t="s">
        <v>44</v>
      </c>
      <c r="O136" s="65"/>
      <c r="P136" s="183">
        <f>O136*H136</f>
        <v>0</v>
      </c>
      <c r="Q136" s="183">
        <v>0.13</v>
      </c>
      <c r="R136" s="183">
        <f>Q136*H136</f>
        <v>1.625</v>
      </c>
      <c r="S136" s="183">
        <v>0</v>
      </c>
      <c r="T136" s="184">
        <f>S136*H136</f>
        <v>0</v>
      </c>
      <c r="U136" s="35"/>
      <c r="V136" s="35"/>
      <c r="W136" s="35"/>
      <c r="X136" s="35"/>
      <c r="Y136" s="35"/>
      <c r="Z136" s="35"/>
      <c r="AA136" s="35"/>
      <c r="AB136" s="35"/>
      <c r="AC136" s="35"/>
      <c r="AD136" s="35"/>
      <c r="AE136" s="35"/>
      <c r="AR136" s="185" t="s">
        <v>192</v>
      </c>
      <c r="AT136" s="185" t="s">
        <v>223</v>
      </c>
      <c r="AU136" s="185" t="s">
        <v>82</v>
      </c>
      <c r="AY136" s="18" t="s">
        <v>142</v>
      </c>
      <c r="BE136" s="186">
        <f>IF(N136="základní",J136,0)</f>
        <v>0</v>
      </c>
      <c r="BF136" s="186">
        <f>IF(N136="snížená",J136,0)</f>
        <v>0</v>
      </c>
      <c r="BG136" s="186">
        <f>IF(N136="zákl. přenesená",J136,0)</f>
        <v>0</v>
      </c>
      <c r="BH136" s="186">
        <f>IF(N136="sníž. přenesená",J136,0)</f>
        <v>0</v>
      </c>
      <c r="BI136" s="186">
        <f>IF(N136="nulová",J136,0)</f>
        <v>0</v>
      </c>
      <c r="BJ136" s="18" t="s">
        <v>34</v>
      </c>
      <c r="BK136" s="186">
        <f>ROUND(I136*H136,2)</f>
        <v>0</v>
      </c>
      <c r="BL136" s="18" t="s">
        <v>149</v>
      </c>
      <c r="BM136" s="185" t="s">
        <v>567</v>
      </c>
    </row>
    <row r="137" spans="1:65" s="2" customFormat="1" ht="24.2" customHeight="1">
      <c r="A137" s="35"/>
      <c r="B137" s="36"/>
      <c r="C137" s="224" t="s">
        <v>252</v>
      </c>
      <c r="D137" s="224" t="s">
        <v>223</v>
      </c>
      <c r="E137" s="225" t="s">
        <v>506</v>
      </c>
      <c r="F137" s="226" t="s">
        <v>507</v>
      </c>
      <c r="G137" s="227" t="s">
        <v>147</v>
      </c>
      <c r="H137" s="228">
        <v>2</v>
      </c>
      <c r="I137" s="229"/>
      <c r="J137" s="230">
        <f>ROUND(I137*H137,2)</f>
        <v>0</v>
      </c>
      <c r="K137" s="226" t="s">
        <v>148</v>
      </c>
      <c r="L137" s="231"/>
      <c r="M137" s="232" t="s">
        <v>19</v>
      </c>
      <c r="N137" s="233" t="s">
        <v>44</v>
      </c>
      <c r="O137" s="65"/>
      <c r="P137" s="183">
        <f>O137*H137</f>
        <v>0</v>
      </c>
      <c r="Q137" s="183">
        <v>0.13</v>
      </c>
      <c r="R137" s="183">
        <f>Q137*H137</f>
        <v>0.26</v>
      </c>
      <c r="S137" s="183">
        <v>0</v>
      </c>
      <c r="T137" s="184">
        <f>S137*H137</f>
        <v>0</v>
      </c>
      <c r="U137" s="35"/>
      <c r="V137" s="35"/>
      <c r="W137" s="35"/>
      <c r="X137" s="35"/>
      <c r="Y137" s="35"/>
      <c r="Z137" s="35"/>
      <c r="AA137" s="35"/>
      <c r="AB137" s="35"/>
      <c r="AC137" s="35"/>
      <c r="AD137" s="35"/>
      <c r="AE137" s="35"/>
      <c r="AR137" s="185" t="s">
        <v>192</v>
      </c>
      <c r="AT137" s="185" t="s">
        <v>223</v>
      </c>
      <c r="AU137" s="185" t="s">
        <v>82</v>
      </c>
      <c r="AY137" s="18" t="s">
        <v>142</v>
      </c>
      <c r="BE137" s="186">
        <f>IF(N137="základní",J137,0)</f>
        <v>0</v>
      </c>
      <c r="BF137" s="186">
        <f>IF(N137="snížená",J137,0)</f>
        <v>0</v>
      </c>
      <c r="BG137" s="186">
        <f>IF(N137="zákl. přenesená",J137,0)</f>
        <v>0</v>
      </c>
      <c r="BH137" s="186">
        <f>IF(N137="sníž. přenesená",J137,0)</f>
        <v>0</v>
      </c>
      <c r="BI137" s="186">
        <f>IF(N137="nulová",J137,0)</f>
        <v>0</v>
      </c>
      <c r="BJ137" s="18" t="s">
        <v>34</v>
      </c>
      <c r="BK137" s="186">
        <f>ROUND(I137*H137,2)</f>
        <v>0</v>
      </c>
      <c r="BL137" s="18" t="s">
        <v>149</v>
      </c>
      <c r="BM137" s="185" t="s">
        <v>568</v>
      </c>
    </row>
    <row r="138" spans="1:65" s="2" customFormat="1" ht="90" customHeight="1">
      <c r="A138" s="35"/>
      <c r="B138" s="36"/>
      <c r="C138" s="174" t="s">
        <v>258</v>
      </c>
      <c r="D138" s="174" t="s">
        <v>144</v>
      </c>
      <c r="E138" s="175" t="s">
        <v>509</v>
      </c>
      <c r="F138" s="176" t="s">
        <v>510</v>
      </c>
      <c r="G138" s="177" t="s">
        <v>147</v>
      </c>
      <c r="H138" s="178">
        <v>1.6</v>
      </c>
      <c r="I138" s="179"/>
      <c r="J138" s="180">
        <f>ROUND(I138*H138,2)</f>
        <v>0</v>
      </c>
      <c r="K138" s="176" t="s">
        <v>148</v>
      </c>
      <c r="L138" s="40"/>
      <c r="M138" s="181" t="s">
        <v>19</v>
      </c>
      <c r="N138" s="182" t="s">
        <v>44</v>
      </c>
      <c r="O138" s="65"/>
      <c r="P138" s="183">
        <f>O138*H138</f>
        <v>0</v>
      </c>
      <c r="Q138" s="183">
        <v>0</v>
      </c>
      <c r="R138" s="183">
        <f>Q138*H138</f>
        <v>0</v>
      </c>
      <c r="S138" s="183">
        <v>0</v>
      </c>
      <c r="T138" s="184">
        <f>S138*H138</f>
        <v>0</v>
      </c>
      <c r="U138" s="35"/>
      <c r="V138" s="35"/>
      <c r="W138" s="35"/>
      <c r="X138" s="35"/>
      <c r="Y138" s="35"/>
      <c r="Z138" s="35"/>
      <c r="AA138" s="35"/>
      <c r="AB138" s="35"/>
      <c r="AC138" s="35"/>
      <c r="AD138" s="35"/>
      <c r="AE138" s="35"/>
      <c r="AR138" s="185" t="s">
        <v>149</v>
      </c>
      <c r="AT138" s="185" t="s">
        <v>144</v>
      </c>
      <c r="AU138" s="185" t="s">
        <v>82</v>
      </c>
      <c r="AY138" s="18" t="s">
        <v>142</v>
      </c>
      <c r="BE138" s="186">
        <f>IF(N138="základní",J138,0)</f>
        <v>0</v>
      </c>
      <c r="BF138" s="186">
        <f>IF(N138="snížená",J138,0)</f>
        <v>0</v>
      </c>
      <c r="BG138" s="186">
        <f>IF(N138="zákl. přenesená",J138,0)</f>
        <v>0</v>
      </c>
      <c r="BH138" s="186">
        <f>IF(N138="sníž. přenesená",J138,0)</f>
        <v>0</v>
      </c>
      <c r="BI138" s="186">
        <f>IF(N138="nulová",J138,0)</f>
        <v>0</v>
      </c>
      <c r="BJ138" s="18" t="s">
        <v>34</v>
      </c>
      <c r="BK138" s="186">
        <f>ROUND(I138*H138,2)</f>
        <v>0</v>
      </c>
      <c r="BL138" s="18" t="s">
        <v>149</v>
      </c>
      <c r="BM138" s="185" t="s">
        <v>569</v>
      </c>
    </row>
    <row r="139" spans="1:47" s="2" customFormat="1" ht="156">
      <c r="A139" s="35"/>
      <c r="B139" s="36"/>
      <c r="C139" s="37"/>
      <c r="D139" s="187" t="s">
        <v>151</v>
      </c>
      <c r="E139" s="37"/>
      <c r="F139" s="188" t="s">
        <v>502</v>
      </c>
      <c r="G139" s="37"/>
      <c r="H139" s="37"/>
      <c r="I139" s="189"/>
      <c r="J139" s="37"/>
      <c r="K139" s="37"/>
      <c r="L139" s="40"/>
      <c r="M139" s="190"/>
      <c r="N139" s="191"/>
      <c r="O139" s="65"/>
      <c r="P139" s="65"/>
      <c r="Q139" s="65"/>
      <c r="R139" s="65"/>
      <c r="S139" s="65"/>
      <c r="T139" s="66"/>
      <c r="U139" s="35"/>
      <c r="V139" s="35"/>
      <c r="W139" s="35"/>
      <c r="X139" s="35"/>
      <c r="Y139" s="35"/>
      <c r="Z139" s="35"/>
      <c r="AA139" s="35"/>
      <c r="AB139" s="35"/>
      <c r="AC139" s="35"/>
      <c r="AD139" s="35"/>
      <c r="AE139" s="35"/>
      <c r="AT139" s="18" t="s">
        <v>151</v>
      </c>
      <c r="AU139" s="18" t="s">
        <v>82</v>
      </c>
    </row>
    <row r="140" spans="1:65" s="2" customFormat="1" ht="76.35" customHeight="1">
      <c r="A140" s="35"/>
      <c r="B140" s="36"/>
      <c r="C140" s="174" t="s">
        <v>263</v>
      </c>
      <c r="D140" s="174" t="s">
        <v>144</v>
      </c>
      <c r="E140" s="175" t="s">
        <v>512</v>
      </c>
      <c r="F140" s="176" t="s">
        <v>513</v>
      </c>
      <c r="G140" s="177" t="s">
        <v>147</v>
      </c>
      <c r="H140" s="178">
        <v>3.2</v>
      </c>
      <c r="I140" s="179"/>
      <c r="J140" s="180">
        <f>ROUND(I140*H140,2)</f>
        <v>0</v>
      </c>
      <c r="K140" s="176" t="s">
        <v>148</v>
      </c>
      <c r="L140" s="40"/>
      <c r="M140" s="181" t="s">
        <v>19</v>
      </c>
      <c r="N140" s="182" t="s">
        <v>44</v>
      </c>
      <c r="O140" s="65"/>
      <c r="P140" s="183">
        <f>O140*H140</f>
        <v>0</v>
      </c>
      <c r="Q140" s="183">
        <v>0.10362</v>
      </c>
      <c r="R140" s="183">
        <f>Q140*H140</f>
        <v>0.33158400000000005</v>
      </c>
      <c r="S140" s="183">
        <v>0</v>
      </c>
      <c r="T140" s="184">
        <f>S140*H140</f>
        <v>0</v>
      </c>
      <c r="U140" s="35"/>
      <c r="V140" s="35"/>
      <c r="W140" s="35"/>
      <c r="X140" s="35"/>
      <c r="Y140" s="35"/>
      <c r="Z140" s="35"/>
      <c r="AA140" s="35"/>
      <c r="AB140" s="35"/>
      <c r="AC140" s="35"/>
      <c r="AD140" s="35"/>
      <c r="AE140" s="35"/>
      <c r="AR140" s="185" t="s">
        <v>149</v>
      </c>
      <c r="AT140" s="185" t="s">
        <v>144</v>
      </c>
      <c r="AU140" s="185" t="s">
        <v>82</v>
      </c>
      <c r="AY140" s="18" t="s">
        <v>142</v>
      </c>
      <c r="BE140" s="186">
        <f>IF(N140="základní",J140,0)</f>
        <v>0</v>
      </c>
      <c r="BF140" s="186">
        <f>IF(N140="snížená",J140,0)</f>
        <v>0</v>
      </c>
      <c r="BG140" s="186">
        <f>IF(N140="zákl. přenesená",J140,0)</f>
        <v>0</v>
      </c>
      <c r="BH140" s="186">
        <f>IF(N140="sníž. přenesená",J140,0)</f>
        <v>0</v>
      </c>
      <c r="BI140" s="186">
        <f>IF(N140="nulová",J140,0)</f>
        <v>0</v>
      </c>
      <c r="BJ140" s="18" t="s">
        <v>34</v>
      </c>
      <c r="BK140" s="186">
        <f>ROUND(I140*H140,2)</f>
        <v>0</v>
      </c>
      <c r="BL140" s="18" t="s">
        <v>149</v>
      </c>
      <c r="BM140" s="185" t="s">
        <v>570</v>
      </c>
    </row>
    <row r="141" spans="1:47" s="2" customFormat="1" ht="156">
      <c r="A141" s="35"/>
      <c r="B141" s="36"/>
      <c r="C141" s="37"/>
      <c r="D141" s="187" t="s">
        <v>151</v>
      </c>
      <c r="E141" s="37"/>
      <c r="F141" s="188" t="s">
        <v>515</v>
      </c>
      <c r="G141" s="37"/>
      <c r="H141" s="37"/>
      <c r="I141" s="189"/>
      <c r="J141" s="37"/>
      <c r="K141" s="37"/>
      <c r="L141" s="40"/>
      <c r="M141" s="190"/>
      <c r="N141" s="191"/>
      <c r="O141" s="65"/>
      <c r="P141" s="65"/>
      <c r="Q141" s="65"/>
      <c r="R141" s="65"/>
      <c r="S141" s="65"/>
      <c r="T141" s="66"/>
      <c r="U141" s="35"/>
      <c r="V141" s="35"/>
      <c r="W141" s="35"/>
      <c r="X141" s="35"/>
      <c r="Y141" s="35"/>
      <c r="Z141" s="35"/>
      <c r="AA141" s="35"/>
      <c r="AB141" s="35"/>
      <c r="AC141" s="35"/>
      <c r="AD141" s="35"/>
      <c r="AE141" s="35"/>
      <c r="AT141" s="18" t="s">
        <v>151</v>
      </c>
      <c r="AU141" s="18" t="s">
        <v>82</v>
      </c>
    </row>
    <row r="142" spans="1:65" s="2" customFormat="1" ht="14.45" customHeight="1">
      <c r="A142" s="35"/>
      <c r="B142" s="36"/>
      <c r="C142" s="224" t="s">
        <v>7</v>
      </c>
      <c r="D142" s="224" t="s">
        <v>223</v>
      </c>
      <c r="E142" s="225" t="s">
        <v>516</v>
      </c>
      <c r="F142" s="226" t="s">
        <v>517</v>
      </c>
      <c r="G142" s="227" t="s">
        <v>147</v>
      </c>
      <c r="H142" s="228">
        <v>1.75</v>
      </c>
      <c r="I142" s="229"/>
      <c r="J142" s="230">
        <f>ROUND(I142*H142,2)</f>
        <v>0</v>
      </c>
      <c r="K142" s="226" t="s">
        <v>148</v>
      </c>
      <c r="L142" s="231"/>
      <c r="M142" s="232" t="s">
        <v>19</v>
      </c>
      <c r="N142" s="233" t="s">
        <v>44</v>
      </c>
      <c r="O142" s="65"/>
      <c r="P142" s="183">
        <f>O142*H142</f>
        <v>0</v>
      </c>
      <c r="Q142" s="183">
        <v>0.176</v>
      </c>
      <c r="R142" s="183">
        <f>Q142*H142</f>
        <v>0.308</v>
      </c>
      <c r="S142" s="183">
        <v>0</v>
      </c>
      <c r="T142" s="184">
        <f>S142*H142</f>
        <v>0</v>
      </c>
      <c r="U142" s="35"/>
      <c r="V142" s="35"/>
      <c r="W142" s="35"/>
      <c r="X142" s="35"/>
      <c r="Y142" s="35"/>
      <c r="Z142" s="35"/>
      <c r="AA142" s="35"/>
      <c r="AB142" s="35"/>
      <c r="AC142" s="35"/>
      <c r="AD142" s="35"/>
      <c r="AE142" s="35"/>
      <c r="AR142" s="185" t="s">
        <v>192</v>
      </c>
      <c r="AT142" s="185" t="s">
        <v>223</v>
      </c>
      <c r="AU142" s="185" t="s">
        <v>82</v>
      </c>
      <c r="AY142" s="18" t="s">
        <v>142</v>
      </c>
      <c r="BE142" s="186">
        <f>IF(N142="základní",J142,0)</f>
        <v>0</v>
      </c>
      <c r="BF142" s="186">
        <f>IF(N142="snížená",J142,0)</f>
        <v>0</v>
      </c>
      <c r="BG142" s="186">
        <f>IF(N142="zákl. přenesená",J142,0)</f>
        <v>0</v>
      </c>
      <c r="BH142" s="186">
        <f>IF(N142="sníž. přenesená",J142,0)</f>
        <v>0</v>
      </c>
      <c r="BI142" s="186">
        <f>IF(N142="nulová",J142,0)</f>
        <v>0</v>
      </c>
      <c r="BJ142" s="18" t="s">
        <v>34</v>
      </c>
      <c r="BK142" s="186">
        <f>ROUND(I142*H142,2)</f>
        <v>0</v>
      </c>
      <c r="BL142" s="18" t="s">
        <v>149</v>
      </c>
      <c r="BM142" s="185" t="s">
        <v>571</v>
      </c>
    </row>
    <row r="143" spans="1:65" s="2" customFormat="1" ht="24.2" customHeight="1">
      <c r="A143" s="35"/>
      <c r="B143" s="36"/>
      <c r="C143" s="224" t="s">
        <v>271</v>
      </c>
      <c r="D143" s="224" t="s">
        <v>223</v>
      </c>
      <c r="E143" s="225" t="s">
        <v>572</v>
      </c>
      <c r="F143" s="226" t="s">
        <v>573</v>
      </c>
      <c r="G143" s="227" t="s">
        <v>147</v>
      </c>
      <c r="H143" s="228">
        <v>2</v>
      </c>
      <c r="I143" s="229"/>
      <c r="J143" s="230">
        <f>ROUND(I143*H143,2)</f>
        <v>0</v>
      </c>
      <c r="K143" s="226" t="s">
        <v>148</v>
      </c>
      <c r="L143" s="231"/>
      <c r="M143" s="232" t="s">
        <v>19</v>
      </c>
      <c r="N143" s="233" t="s">
        <v>44</v>
      </c>
      <c r="O143" s="65"/>
      <c r="P143" s="183">
        <f>O143*H143</f>
        <v>0</v>
      </c>
      <c r="Q143" s="183">
        <v>0.176</v>
      </c>
      <c r="R143" s="183">
        <f>Q143*H143</f>
        <v>0.352</v>
      </c>
      <c r="S143" s="183">
        <v>0</v>
      </c>
      <c r="T143" s="184">
        <f>S143*H143</f>
        <v>0</v>
      </c>
      <c r="U143" s="35"/>
      <c r="V143" s="35"/>
      <c r="W143" s="35"/>
      <c r="X143" s="35"/>
      <c r="Y143" s="35"/>
      <c r="Z143" s="35"/>
      <c r="AA143" s="35"/>
      <c r="AB143" s="35"/>
      <c r="AC143" s="35"/>
      <c r="AD143" s="35"/>
      <c r="AE143" s="35"/>
      <c r="AR143" s="185" t="s">
        <v>192</v>
      </c>
      <c r="AT143" s="185" t="s">
        <v>223</v>
      </c>
      <c r="AU143" s="185" t="s">
        <v>82</v>
      </c>
      <c r="AY143" s="18" t="s">
        <v>142</v>
      </c>
      <c r="BE143" s="186">
        <f>IF(N143="základní",J143,0)</f>
        <v>0</v>
      </c>
      <c r="BF143" s="186">
        <f>IF(N143="snížená",J143,0)</f>
        <v>0</v>
      </c>
      <c r="BG143" s="186">
        <f>IF(N143="zákl. přenesená",J143,0)</f>
        <v>0</v>
      </c>
      <c r="BH143" s="186">
        <f>IF(N143="sníž. přenesená",J143,0)</f>
        <v>0</v>
      </c>
      <c r="BI143" s="186">
        <f>IF(N143="nulová",J143,0)</f>
        <v>0</v>
      </c>
      <c r="BJ143" s="18" t="s">
        <v>34</v>
      </c>
      <c r="BK143" s="186">
        <f>ROUND(I143*H143,2)</f>
        <v>0</v>
      </c>
      <c r="BL143" s="18" t="s">
        <v>149</v>
      </c>
      <c r="BM143" s="185" t="s">
        <v>574</v>
      </c>
    </row>
    <row r="144" spans="1:65" s="2" customFormat="1" ht="90" customHeight="1">
      <c r="A144" s="35"/>
      <c r="B144" s="36"/>
      <c r="C144" s="174" t="s">
        <v>275</v>
      </c>
      <c r="D144" s="174" t="s">
        <v>144</v>
      </c>
      <c r="E144" s="175" t="s">
        <v>575</v>
      </c>
      <c r="F144" s="176" t="s">
        <v>576</v>
      </c>
      <c r="G144" s="177" t="s">
        <v>147</v>
      </c>
      <c r="H144" s="178">
        <v>1.7</v>
      </c>
      <c r="I144" s="179"/>
      <c r="J144" s="180">
        <f>ROUND(I144*H144,2)</f>
        <v>0</v>
      </c>
      <c r="K144" s="176" t="s">
        <v>148</v>
      </c>
      <c r="L144" s="40"/>
      <c r="M144" s="181" t="s">
        <v>19</v>
      </c>
      <c r="N144" s="182" t="s">
        <v>44</v>
      </c>
      <c r="O144" s="65"/>
      <c r="P144" s="183">
        <f>O144*H144</f>
        <v>0</v>
      </c>
      <c r="Q144" s="183">
        <v>0</v>
      </c>
      <c r="R144" s="183">
        <f>Q144*H144</f>
        <v>0</v>
      </c>
      <c r="S144" s="183">
        <v>0</v>
      </c>
      <c r="T144" s="184">
        <f>S144*H144</f>
        <v>0</v>
      </c>
      <c r="U144" s="35"/>
      <c r="V144" s="35"/>
      <c r="W144" s="35"/>
      <c r="X144" s="35"/>
      <c r="Y144" s="35"/>
      <c r="Z144" s="35"/>
      <c r="AA144" s="35"/>
      <c r="AB144" s="35"/>
      <c r="AC144" s="35"/>
      <c r="AD144" s="35"/>
      <c r="AE144" s="35"/>
      <c r="AR144" s="185" t="s">
        <v>149</v>
      </c>
      <c r="AT144" s="185" t="s">
        <v>144</v>
      </c>
      <c r="AU144" s="185" t="s">
        <v>82</v>
      </c>
      <c r="AY144" s="18" t="s">
        <v>142</v>
      </c>
      <c r="BE144" s="186">
        <f>IF(N144="základní",J144,0)</f>
        <v>0</v>
      </c>
      <c r="BF144" s="186">
        <f>IF(N144="snížená",J144,0)</f>
        <v>0</v>
      </c>
      <c r="BG144" s="186">
        <f>IF(N144="zákl. přenesená",J144,0)</f>
        <v>0</v>
      </c>
      <c r="BH144" s="186">
        <f>IF(N144="sníž. přenesená",J144,0)</f>
        <v>0</v>
      </c>
      <c r="BI144" s="186">
        <f>IF(N144="nulová",J144,0)</f>
        <v>0</v>
      </c>
      <c r="BJ144" s="18" t="s">
        <v>34</v>
      </c>
      <c r="BK144" s="186">
        <f>ROUND(I144*H144,2)</f>
        <v>0</v>
      </c>
      <c r="BL144" s="18" t="s">
        <v>149</v>
      </c>
      <c r="BM144" s="185" t="s">
        <v>577</v>
      </c>
    </row>
    <row r="145" spans="1:47" s="2" customFormat="1" ht="156">
      <c r="A145" s="35"/>
      <c r="B145" s="36"/>
      <c r="C145" s="37"/>
      <c r="D145" s="187" t="s">
        <v>151</v>
      </c>
      <c r="E145" s="37"/>
      <c r="F145" s="188" t="s">
        <v>515</v>
      </c>
      <c r="G145" s="37"/>
      <c r="H145" s="37"/>
      <c r="I145" s="189"/>
      <c r="J145" s="37"/>
      <c r="K145" s="37"/>
      <c r="L145" s="40"/>
      <c r="M145" s="190"/>
      <c r="N145" s="191"/>
      <c r="O145" s="65"/>
      <c r="P145" s="65"/>
      <c r="Q145" s="65"/>
      <c r="R145" s="65"/>
      <c r="S145" s="65"/>
      <c r="T145" s="66"/>
      <c r="U145" s="35"/>
      <c r="V145" s="35"/>
      <c r="W145" s="35"/>
      <c r="X145" s="35"/>
      <c r="Y145" s="35"/>
      <c r="Z145" s="35"/>
      <c r="AA145" s="35"/>
      <c r="AB145" s="35"/>
      <c r="AC145" s="35"/>
      <c r="AD145" s="35"/>
      <c r="AE145" s="35"/>
      <c r="AT145" s="18" t="s">
        <v>151</v>
      </c>
      <c r="AU145" s="18" t="s">
        <v>82</v>
      </c>
    </row>
    <row r="146" spans="2:63" s="12" customFormat="1" ht="22.9" customHeight="1">
      <c r="B146" s="158"/>
      <c r="C146" s="159"/>
      <c r="D146" s="160" t="s">
        <v>72</v>
      </c>
      <c r="E146" s="172" t="s">
        <v>197</v>
      </c>
      <c r="F146" s="172" t="s">
        <v>280</v>
      </c>
      <c r="G146" s="159"/>
      <c r="H146" s="159"/>
      <c r="I146" s="162"/>
      <c r="J146" s="173">
        <f>BK146</f>
        <v>0</v>
      </c>
      <c r="K146" s="159"/>
      <c r="L146" s="164"/>
      <c r="M146" s="165"/>
      <c r="N146" s="166"/>
      <c r="O146" s="166"/>
      <c r="P146" s="167">
        <f>SUM(P147:P175)</f>
        <v>0</v>
      </c>
      <c r="Q146" s="166"/>
      <c r="R146" s="167">
        <f>SUM(R147:R175)</f>
        <v>3.81478078</v>
      </c>
      <c r="S146" s="166"/>
      <c r="T146" s="168">
        <f>SUM(T147:T175)</f>
        <v>0</v>
      </c>
      <c r="AR146" s="169" t="s">
        <v>34</v>
      </c>
      <c r="AT146" s="170" t="s">
        <v>72</v>
      </c>
      <c r="AU146" s="170" t="s">
        <v>34</v>
      </c>
      <c r="AY146" s="169" t="s">
        <v>142</v>
      </c>
      <c r="BK146" s="171">
        <f>SUM(BK147:BK175)</f>
        <v>0</v>
      </c>
    </row>
    <row r="147" spans="1:65" s="2" customFormat="1" ht="49.15" customHeight="1">
      <c r="A147" s="35"/>
      <c r="B147" s="36"/>
      <c r="C147" s="174" t="s">
        <v>281</v>
      </c>
      <c r="D147" s="174" t="s">
        <v>144</v>
      </c>
      <c r="E147" s="175" t="s">
        <v>294</v>
      </c>
      <c r="F147" s="176" t="s">
        <v>295</v>
      </c>
      <c r="G147" s="177" t="s">
        <v>237</v>
      </c>
      <c r="H147" s="178">
        <v>10.28</v>
      </c>
      <c r="I147" s="179"/>
      <c r="J147" s="180">
        <f>ROUND(I147*H147,2)</f>
        <v>0</v>
      </c>
      <c r="K147" s="176" t="s">
        <v>148</v>
      </c>
      <c r="L147" s="40"/>
      <c r="M147" s="181" t="s">
        <v>19</v>
      </c>
      <c r="N147" s="182" t="s">
        <v>44</v>
      </c>
      <c r="O147" s="65"/>
      <c r="P147" s="183">
        <f>O147*H147</f>
        <v>0</v>
      </c>
      <c r="Q147" s="183">
        <v>0.1554</v>
      </c>
      <c r="R147" s="183">
        <f>Q147*H147</f>
        <v>1.597512</v>
      </c>
      <c r="S147" s="183">
        <v>0</v>
      </c>
      <c r="T147" s="184">
        <f>S147*H147</f>
        <v>0</v>
      </c>
      <c r="U147" s="35"/>
      <c r="V147" s="35"/>
      <c r="W147" s="35"/>
      <c r="X147" s="35"/>
      <c r="Y147" s="35"/>
      <c r="Z147" s="35"/>
      <c r="AA147" s="35"/>
      <c r="AB147" s="35"/>
      <c r="AC147" s="35"/>
      <c r="AD147" s="35"/>
      <c r="AE147" s="35"/>
      <c r="AR147" s="185" t="s">
        <v>149</v>
      </c>
      <c r="AT147" s="185" t="s">
        <v>144</v>
      </c>
      <c r="AU147" s="185" t="s">
        <v>82</v>
      </c>
      <c r="AY147" s="18" t="s">
        <v>142</v>
      </c>
      <c r="BE147" s="186">
        <f>IF(N147="základní",J147,0)</f>
        <v>0</v>
      </c>
      <c r="BF147" s="186">
        <f>IF(N147="snížená",J147,0)</f>
        <v>0</v>
      </c>
      <c r="BG147" s="186">
        <f>IF(N147="zákl. přenesená",J147,0)</f>
        <v>0</v>
      </c>
      <c r="BH147" s="186">
        <f>IF(N147="sníž. přenesená",J147,0)</f>
        <v>0</v>
      </c>
      <c r="BI147" s="186">
        <f>IF(N147="nulová",J147,0)</f>
        <v>0</v>
      </c>
      <c r="BJ147" s="18" t="s">
        <v>34</v>
      </c>
      <c r="BK147" s="186">
        <f>ROUND(I147*H147,2)</f>
        <v>0</v>
      </c>
      <c r="BL147" s="18" t="s">
        <v>149</v>
      </c>
      <c r="BM147" s="185" t="s">
        <v>578</v>
      </c>
    </row>
    <row r="148" spans="1:47" s="2" customFormat="1" ht="126.75">
      <c r="A148" s="35"/>
      <c r="B148" s="36"/>
      <c r="C148" s="37"/>
      <c r="D148" s="187" t="s">
        <v>151</v>
      </c>
      <c r="E148" s="37"/>
      <c r="F148" s="188" t="s">
        <v>297</v>
      </c>
      <c r="G148" s="37"/>
      <c r="H148" s="37"/>
      <c r="I148" s="189"/>
      <c r="J148" s="37"/>
      <c r="K148" s="37"/>
      <c r="L148" s="40"/>
      <c r="M148" s="190"/>
      <c r="N148" s="191"/>
      <c r="O148" s="65"/>
      <c r="P148" s="65"/>
      <c r="Q148" s="65"/>
      <c r="R148" s="65"/>
      <c r="S148" s="65"/>
      <c r="T148" s="66"/>
      <c r="U148" s="35"/>
      <c r="V148" s="35"/>
      <c r="W148" s="35"/>
      <c r="X148" s="35"/>
      <c r="Y148" s="35"/>
      <c r="Z148" s="35"/>
      <c r="AA148" s="35"/>
      <c r="AB148" s="35"/>
      <c r="AC148" s="35"/>
      <c r="AD148" s="35"/>
      <c r="AE148" s="35"/>
      <c r="AT148" s="18" t="s">
        <v>151</v>
      </c>
      <c r="AU148" s="18" t="s">
        <v>82</v>
      </c>
    </row>
    <row r="149" spans="2:51" s="13" customFormat="1" ht="11.25">
      <c r="B149" s="192"/>
      <c r="C149" s="193"/>
      <c r="D149" s="187" t="s">
        <v>158</v>
      </c>
      <c r="E149" s="194" t="s">
        <v>19</v>
      </c>
      <c r="F149" s="195" t="s">
        <v>298</v>
      </c>
      <c r="G149" s="193"/>
      <c r="H149" s="194" t="s">
        <v>19</v>
      </c>
      <c r="I149" s="196"/>
      <c r="J149" s="193"/>
      <c r="K149" s="193"/>
      <c r="L149" s="197"/>
      <c r="M149" s="198"/>
      <c r="N149" s="199"/>
      <c r="O149" s="199"/>
      <c r="P149" s="199"/>
      <c r="Q149" s="199"/>
      <c r="R149" s="199"/>
      <c r="S149" s="199"/>
      <c r="T149" s="200"/>
      <c r="AT149" s="201" t="s">
        <v>158</v>
      </c>
      <c r="AU149" s="201" t="s">
        <v>82</v>
      </c>
      <c r="AV149" s="13" t="s">
        <v>34</v>
      </c>
      <c r="AW149" s="13" t="s">
        <v>33</v>
      </c>
      <c r="AX149" s="13" t="s">
        <v>73</v>
      </c>
      <c r="AY149" s="201" t="s">
        <v>142</v>
      </c>
    </row>
    <row r="150" spans="2:51" s="14" customFormat="1" ht="11.25">
      <c r="B150" s="202"/>
      <c r="C150" s="203"/>
      <c r="D150" s="187" t="s">
        <v>158</v>
      </c>
      <c r="E150" s="204" t="s">
        <v>19</v>
      </c>
      <c r="F150" s="205" t="s">
        <v>579</v>
      </c>
      <c r="G150" s="203"/>
      <c r="H150" s="206">
        <v>3.48</v>
      </c>
      <c r="I150" s="207"/>
      <c r="J150" s="203"/>
      <c r="K150" s="203"/>
      <c r="L150" s="208"/>
      <c r="M150" s="209"/>
      <c r="N150" s="210"/>
      <c r="O150" s="210"/>
      <c r="P150" s="210"/>
      <c r="Q150" s="210"/>
      <c r="R150" s="210"/>
      <c r="S150" s="210"/>
      <c r="T150" s="211"/>
      <c r="AT150" s="212" t="s">
        <v>158</v>
      </c>
      <c r="AU150" s="212" t="s">
        <v>82</v>
      </c>
      <c r="AV150" s="14" t="s">
        <v>82</v>
      </c>
      <c r="AW150" s="14" t="s">
        <v>33</v>
      </c>
      <c r="AX150" s="14" t="s">
        <v>73</v>
      </c>
      <c r="AY150" s="212" t="s">
        <v>142</v>
      </c>
    </row>
    <row r="151" spans="2:51" s="13" customFormat="1" ht="11.25">
      <c r="B151" s="192"/>
      <c r="C151" s="193"/>
      <c r="D151" s="187" t="s">
        <v>158</v>
      </c>
      <c r="E151" s="194" t="s">
        <v>19</v>
      </c>
      <c r="F151" s="195" t="s">
        <v>520</v>
      </c>
      <c r="G151" s="193"/>
      <c r="H151" s="194" t="s">
        <v>19</v>
      </c>
      <c r="I151" s="196"/>
      <c r="J151" s="193"/>
      <c r="K151" s="193"/>
      <c r="L151" s="197"/>
      <c r="M151" s="198"/>
      <c r="N151" s="199"/>
      <c r="O151" s="199"/>
      <c r="P151" s="199"/>
      <c r="Q151" s="199"/>
      <c r="R151" s="199"/>
      <c r="S151" s="199"/>
      <c r="T151" s="200"/>
      <c r="AT151" s="201" t="s">
        <v>158</v>
      </c>
      <c r="AU151" s="201" t="s">
        <v>82</v>
      </c>
      <c r="AV151" s="13" t="s">
        <v>34</v>
      </c>
      <c r="AW151" s="13" t="s">
        <v>33</v>
      </c>
      <c r="AX151" s="13" t="s">
        <v>73</v>
      </c>
      <c r="AY151" s="201" t="s">
        <v>142</v>
      </c>
    </row>
    <row r="152" spans="2:51" s="14" customFormat="1" ht="11.25">
      <c r="B152" s="202"/>
      <c r="C152" s="203"/>
      <c r="D152" s="187" t="s">
        <v>158</v>
      </c>
      <c r="E152" s="204" t="s">
        <v>19</v>
      </c>
      <c r="F152" s="205" t="s">
        <v>521</v>
      </c>
      <c r="G152" s="203"/>
      <c r="H152" s="206">
        <v>4.3</v>
      </c>
      <c r="I152" s="207"/>
      <c r="J152" s="203"/>
      <c r="K152" s="203"/>
      <c r="L152" s="208"/>
      <c r="M152" s="209"/>
      <c r="N152" s="210"/>
      <c r="O152" s="210"/>
      <c r="P152" s="210"/>
      <c r="Q152" s="210"/>
      <c r="R152" s="210"/>
      <c r="S152" s="210"/>
      <c r="T152" s="211"/>
      <c r="AT152" s="212" t="s">
        <v>158</v>
      </c>
      <c r="AU152" s="212" t="s">
        <v>82</v>
      </c>
      <c r="AV152" s="14" t="s">
        <v>82</v>
      </c>
      <c r="AW152" s="14" t="s">
        <v>33</v>
      </c>
      <c r="AX152" s="14" t="s">
        <v>73</v>
      </c>
      <c r="AY152" s="212" t="s">
        <v>142</v>
      </c>
    </row>
    <row r="153" spans="2:51" s="13" customFormat="1" ht="11.25">
      <c r="B153" s="192"/>
      <c r="C153" s="193"/>
      <c r="D153" s="187" t="s">
        <v>158</v>
      </c>
      <c r="E153" s="194" t="s">
        <v>19</v>
      </c>
      <c r="F153" s="195" t="s">
        <v>580</v>
      </c>
      <c r="G153" s="193"/>
      <c r="H153" s="194" t="s">
        <v>19</v>
      </c>
      <c r="I153" s="196"/>
      <c r="J153" s="193"/>
      <c r="K153" s="193"/>
      <c r="L153" s="197"/>
      <c r="M153" s="198"/>
      <c r="N153" s="199"/>
      <c r="O153" s="199"/>
      <c r="P153" s="199"/>
      <c r="Q153" s="199"/>
      <c r="R153" s="199"/>
      <c r="S153" s="199"/>
      <c r="T153" s="200"/>
      <c r="AT153" s="201" t="s">
        <v>158</v>
      </c>
      <c r="AU153" s="201" t="s">
        <v>82</v>
      </c>
      <c r="AV153" s="13" t="s">
        <v>34</v>
      </c>
      <c r="AW153" s="13" t="s">
        <v>33</v>
      </c>
      <c r="AX153" s="13" t="s">
        <v>73</v>
      </c>
      <c r="AY153" s="201" t="s">
        <v>142</v>
      </c>
    </row>
    <row r="154" spans="2:51" s="14" customFormat="1" ht="11.25">
      <c r="B154" s="202"/>
      <c r="C154" s="203"/>
      <c r="D154" s="187" t="s">
        <v>158</v>
      </c>
      <c r="E154" s="204" t="s">
        <v>19</v>
      </c>
      <c r="F154" s="205" t="s">
        <v>581</v>
      </c>
      <c r="G154" s="203"/>
      <c r="H154" s="206">
        <v>2.5</v>
      </c>
      <c r="I154" s="207"/>
      <c r="J154" s="203"/>
      <c r="K154" s="203"/>
      <c r="L154" s="208"/>
      <c r="M154" s="209"/>
      <c r="N154" s="210"/>
      <c r="O154" s="210"/>
      <c r="P154" s="210"/>
      <c r="Q154" s="210"/>
      <c r="R154" s="210"/>
      <c r="S154" s="210"/>
      <c r="T154" s="211"/>
      <c r="AT154" s="212" t="s">
        <v>158</v>
      </c>
      <c r="AU154" s="212" t="s">
        <v>82</v>
      </c>
      <c r="AV154" s="14" t="s">
        <v>82</v>
      </c>
      <c r="AW154" s="14" t="s">
        <v>33</v>
      </c>
      <c r="AX154" s="14" t="s">
        <v>73</v>
      </c>
      <c r="AY154" s="212" t="s">
        <v>142</v>
      </c>
    </row>
    <row r="155" spans="2:51" s="15" customFormat="1" ht="11.25">
      <c r="B155" s="213"/>
      <c r="C155" s="214"/>
      <c r="D155" s="187" t="s">
        <v>158</v>
      </c>
      <c r="E155" s="215" t="s">
        <v>19</v>
      </c>
      <c r="F155" s="216" t="s">
        <v>161</v>
      </c>
      <c r="G155" s="214"/>
      <c r="H155" s="217">
        <v>10.28</v>
      </c>
      <c r="I155" s="218"/>
      <c r="J155" s="214"/>
      <c r="K155" s="214"/>
      <c r="L155" s="219"/>
      <c r="M155" s="220"/>
      <c r="N155" s="221"/>
      <c r="O155" s="221"/>
      <c r="P155" s="221"/>
      <c r="Q155" s="221"/>
      <c r="R155" s="221"/>
      <c r="S155" s="221"/>
      <c r="T155" s="222"/>
      <c r="AT155" s="223" t="s">
        <v>158</v>
      </c>
      <c r="AU155" s="223" t="s">
        <v>82</v>
      </c>
      <c r="AV155" s="15" t="s">
        <v>149</v>
      </c>
      <c r="AW155" s="15" t="s">
        <v>33</v>
      </c>
      <c r="AX155" s="15" t="s">
        <v>34</v>
      </c>
      <c r="AY155" s="223" t="s">
        <v>142</v>
      </c>
    </row>
    <row r="156" spans="1:65" s="2" customFormat="1" ht="24.2" customHeight="1">
      <c r="A156" s="35"/>
      <c r="B156" s="36"/>
      <c r="C156" s="224" t="s">
        <v>288</v>
      </c>
      <c r="D156" s="224" t="s">
        <v>223</v>
      </c>
      <c r="E156" s="225" t="s">
        <v>522</v>
      </c>
      <c r="F156" s="226" t="s">
        <v>523</v>
      </c>
      <c r="G156" s="227" t="s">
        <v>237</v>
      </c>
      <c r="H156" s="228">
        <v>5</v>
      </c>
      <c r="I156" s="229"/>
      <c r="J156" s="230">
        <f>ROUND(I156*H156,2)</f>
        <v>0</v>
      </c>
      <c r="K156" s="226" t="s">
        <v>148</v>
      </c>
      <c r="L156" s="231"/>
      <c r="M156" s="232" t="s">
        <v>19</v>
      </c>
      <c r="N156" s="233" t="s">
        <v>44</v>
      </c>
      <c r="O156" s="65"/>
      <c r="P156" s="183">
        <f>O156*H156</f>
        <v>0</v>
      </c>
      <c r="Q156" s="183">
        <v>0.0483</v>
      </c>
      <c r="R156" s="183">
        <f>Q156*H156</f>
        <v>0.24150000000000002</v>
      </c>
      <c r="S156" s="183">
        <v>0</v>
      </c>
      <c r="T156" s="184">
        <f>S156*H156</f>
        <v>0</v>
      </c>
      <c r="U156" s="35"/>
      <c r="V156" s="35"/>
      <c r="W156" s="35"/>
      <c r="X156" s="35"/>
      <c r="Y156" s="35"/>
      <c r="Z156" s="35"/>
      <c r="AA156" s="35"/>
      <c r="AB156" s="35"/>
      <c r="AC156" s="35"/>
      <c r="AD156" s="35"/>
      <c r="AE156" s="35"/>
      <c r="AR156" s="185" t="s">
        <v>192</v>
      </c>
      <c r="AT156" s="185" t="s">
        <v>223</v>
      </c>
      <c r="AU156" s="185" t="s">
        <v>82</v>
      </c>
      <c r="AY156" s="18" t="s">
        <v>142</v>
      </c>
      <c r="BE156" s="186">
        <f>IF(N156="základní",J156,0)</f>
        <v>0</v>
      </c>
      <c r="BF156" s="186">
        <f>IF(N156="snížená",J156,0)</f>
        <v>0</v>
      </c>
      <c r="BG156" s="186">
        <f>IF(N156="zákl. přenesená",J156,0)</f>
        <v>0</v>
      </c>
      <c r="BH156" s="186">
        <f>IF(N156="sníž. přenesená",J156,0)</f>
        <v>0</v>
      </c>
      <c r="BI156" s="186">
        <f>IF(N156="nulová",J156,0)</f>
        <v>0</v>
      </c>
      <c r="BJ156" s="18" t="s">
        <v>34</v>
      </c>
      <c r="BK156" s="186">
        <f>ROUND(I156*H156,2)</f>
        <v>0</v>
      </c>
      <c r="BL156" s="18" t="s">
        <v>149</v>
      </c>
      <c r="BM156" s="185" t="s">
        <v>582</v>
      </c>
    </row>
    <row r="157" spans="1:65" s="2" customFormat="1" ht="14.45" customHeight="1">
      <c r="A157" s="35"/>
      <c r="B157" s="36"/>
      <c r="C157" s="224" t="s">
        <v>293</v>
      </c>
      <c r="D157" s="224" t="s">
        <v>223</v>
      </c>
      <c r="E157" s="225" t="s">
        <v>301</v>
      </c>
      <c r="F157" s="226" t="s">
        <v>302</v>
      </c>
      <c r="G157" s="227" t="s">
        <v>237</v>
      </c>
      <c r="H157" s="228">
        <v>4</v>
      </c>
      <c r="I157" s="229"/>
      <c r="J157" s="230">
        <f>ROUND(I157*H157,2)</f>
        <v>0</v>
      </c>
      <c r="K157" s="226" t="s">
        <v>148</v>
      </c>
      <c r="L157" s="231"/>
      <c r="M157" s="232" t="s">
        <v>19</v>
      </c>
      <c r="N157" s="233" t="s">
        <v>44</v>
      </c>
      <c r="O157" s="65"/>
      <c r="P157" s="183">
        <f>O157*H157</f>
        <v>0</v>
      </c>
      <c r="Q157" s="183">
        <v>0.08</v>
      </c>
      <c r="R157" s="183">
        <f>Q157*H157</f>
        <v>0.32</v>
      </c>
      <c r="S157" s="183">
        <v>0</v>
      </c>
      <c r="T157" s="184">
        <f>S157*H157</f>
        <v>0</v>
      </c>
      <c r="U157" s="35"/>
      <c r="V157" s="35"/>
      <c r="W157" s="35"/>
      <c r="X157" s="35"/>
      <c r="Y157" s="35"/>
      <c r="Z157" s="35"/>
      <c r="AA157" s="35"/>
      <c r="AB157" s="35"/>
      <c r="AC157" s="35"/>
      <c r="AD157" s="35"/>
      <c r="AE157" s="35"/>
      <c r="AR157" s="185" t="s">
        <v>192</v>
      </c>
      <c r="AT157" s="185" t="s">
        <v>223</v>
      </c>
      <c r="AU157" s="185" t="s">
        <v>82</v>
      </c>
      <c r="AY157" s="18" t="s">
        <v>142</v>
      </c>
      <c r="BE157" s="186">
        <f>IF(N157="základní",J157,0)</f>
        <v>0</v>
      </c>
      <c r="BF157" s="186">
        <f>IF(N157="snížená",J157,0)</f>
        <v>0</v>
      </c>
      <c r="BG157" s="186">
        <f>IF(N157="zákl. přenesená",J157,0)</f>
        <v>0</v>
      </c>
      <c r="BH157" s="186">
        <f>IF(N157="sníž. přenesená",J157,0)</f>
        <v>0</v>
      </c>
      <c r="BI157" s="186">
        <f>IF(N157="nulová",J157,0)</f>
        <v>0</v>
      </c>
      <c r="BJ157" s="18" t="s">
        <v>34</v>
      </c>
      <c r="BK157" s="186">
        <f>ROUND(I157*H157,2)</f>
        <v>0</v>
      </c>
      <c r="BL157" s="18" t="s">
        <v>149</v>
      </c>
      <c r="BM157" s="185" t="s">
        <v>583</v>
      </c>
    </row>
    <row r="158" spans="1:65" s="2" customFormat="1" ht="24.2" customHeight="1">
      <c r="A158" s="35"/>
      <c r="B158" s="36"/>
      <c r="C158" s="224" t="s">
        <v>300</v>
      </c>
      <c r="D158" s="224" t="s">
        <v>223</v>
      </c>
      <c r="E158" s="225" t="s">
        <v>584</v>
      </c>
      <c r="F158" s="226" t="s">
        <v>585</v>
      </c>
      <c r="G158" s="227" t="s">
        <v>237</v>
      </c>
      <c r="H158" s="228">
        <v>4</v>
      </c>
      <c r="I158" s="229"/>
      <c r="J158" s="230">
        <f>ROUND(I158*H158,2)</f>
        <v>0</v>
      </c>
      <c r="K158" s="226" t="s">
        <v>148</v>
      </c>
      <c r="L158" s="231"/>
      <c r="M158" s="232" t="s">
        <v>19</v>
      </c>
      <c r="N158" s="233" t="s">
        <v>44</v>
      </c>
      <c r="O158" s="65"/>
      <c r="P158" s="183">
        <f>O158*H158</f>
        <v>0</v>
      </c>
      <c r="Q158" s="183">
        <v>0.06567</v>
      </c>
      <c r="R158" s="183">
        <f>Q158*H158</f>
        <v>0.26268</v>
      </c>
      <c r="S158" s="183">
        <v>0</v>
      </c>
      <c r="T158" s="184">
        <f>S158*H158</f>
        <v>0</v>
      </c>
      <c r="U158" s="35"/>
      <c r="V158" s="35"/>
      <c r="W158" s="35"/>
      <c r="X158" s="35"/>
      <c r="Y158" s="35"/>
      <c r="Z158" s="35"/>
      <c r="AA158" s="35"/>
      <c r="AB158" s="35"/>
      <c r="AC158" s="35"/>
      <c r="AD158" s="35"/>
      <c r="AE158" s="35"/>
      <c r="AR158" s="185" t="s">
        <v>192</v>
      </c>
      <c r="AT158" s="185" t="s">
        <v>223</v>
      </c>
      <c r="AU158" s="185" t="s">
        <v>82</v>
      </c>
      <c r="AY158" s="18" t="s">
        <v>142</v>
      </c>
      <c r="BE158" s="186">
        <f>IF(N158="základní",J158,0)</f>
        <v>0</v>
      </c>
      <c r="BF158" s="186">
        <f>IF(N158="snížená",J158,0)</f>
        <v>0</v>
      </c>
      <c r="BG158" s="186">
        <f>IF(N158="zákl. přenesená",J158,0)</f>
        <v>0</v>
      </c>
      <c r="BH158" s="186">
        <f>IF(N158="sníž. přenesená",J158,0)</f>
        <v>0</v>
      </c>
      <c r="BI158" s="186">
        <f>IF(N158="nulová",J158,0)</f>
        <v>0</v>
      </c>
      <c r="BJ158" s="18" t="s">
        <v>34</v>
      </c>
      <c r="BK158" s="186">
        <f>ROUND(I158*H158,2)</f>
        <v>0</v>
      </c>
      <c r="BL158" s="18" t="s">
        <v>149</v>
      </c>
      <c r="BM158" s="185" t="s">
        <v>586</v>
      </c>
    </row>
    <row r="159" spans="1:65" s="2" customFormat="1" ht="24.2" customHeight="1">
      <c r="A159" s="35"/>
      <c r="B159" s="36"/>
      <c r="C159" s="174" t="s">
        <v>304</v>
      </c>
      <c r="D159" s="174" t="s">
        <v>144</v>
      </c>
      <c r="E159" s="175" t="s">
        <v>305</v>
      </c>
      <c r="F159" s="176" t="s">
        <v>306</v>
      </c>
      <c r="G159" s="177" t="s">
        <v>155</v>
      </c>
      <c r="H159" s="178">
        <v>0.617</v>
      </c>
      <c r="I159" s="179"/>
      <c r="J159" s="180">
        <f>ROUND(I159*H159,2)</f>
        <v>0</v>
      </c>
      <c r="K159" s="176" t="s">
        <v>148</v>
      </c>
      <c r="L159" s="40"/>
      <c r="M159" s="181" t="s">
        <v>19</v>
      </c>
      <c r="N159" s="182" t="s">
        <v>44</v>
      </c>
      <c r="O159" s="65"/>
      <c r="P159" s="183">
        <f>O159*H159</f>
        <v>0</v>
      </c>
      <c r="Q159" s="183">
        <v>2.25634</v>
      </c>
      <c r="R159" s="183">
        <f>Q159*H159</f>
        <v>1.39216178</v>
      </c>
      <c r="S159" s="183">
        <v>0</v>
      </c>
      <c r="T159" s="184">
        <f>S159*H159</f>
        <v>0</v>
      </c>
      <c r="U159" s="35"/>
      <c r="V159" s="35"/>
      <c r="W159" s="35"/>
      <c r="X159" s="35"/>
      <c r="Y159" s="35"/>
      <c r="Z159" s="35"/>
      <c r="AA159" s="35"/>
      <c r="AB159" s="35"/>
      <c r="AC159" s="35"/>
      <c r="AD159" s="35"/>
      <c r="AE159" s="35"/>
      <c r="AR159" s="185" t="s">
        <v>149</v>
      </c>
      <c r="AT159" s="185" t="s">
        <v>144</v>
      </c>
      <c r="AU159" s="185" t="s">
        <v>82</v>
      </c>
      <c r="AY159" s="18" t="s">
        <v>142</v>
      </c>
      <c r="BE159" s="186">
        <f>IF(N159="základní",J159,0)</f>
        <v>0</v>
      </c>
      <c r="BF159" s="186">
        <f>IF(N159="snížená",J159,0)</f>
        <v>0</v>
      </c>
      <c r="BG159" s="186">
        <f>IF(N159="zákl. přenesená",J159,0)</f>
        <v>0</v>
      </c>
      <c r="BH159" s="186">
        <f>IF(N159="sníž. přenesená",J159,0)</f>
        <v>0</v>
      </c>
      <c r="BI159" s="186">
        <f>IF(N159="nulová",J159,0)</f>
        <v>0</v>
      </c>
      <c r="BJ159" s="18" t="s">
        <v>34</v>
      </c>
      <c r="BK159" s="186">
        <f>ROUND(I159*H159,2)</f>
        <v>0</v>
      </c>
      <c r="BL159" s="18" t="s">
        <v>149</v>
      </c>
      <c r="BM159" s="185" t="s">
        <v>587</v>
      </c>
    </row>
    <row r="160" spans="2:51" s="14" customFormat="1" ht="11.25">
      <c r="B160" s="202"/>
      <c r="C160" s="203"/>
      <c r="D160" s="187" t="s">
        <v>158</v>
      </c>
      <c r="E160" s="204" t="s">
        <v>19</v>
      </c>
      <c r="F160" s="205" t="s">
        <v>588</v>
      </c>
      <c r="G160" s="203"/>
      <c r="H160" s="206">
        <v>0.617</v>
      </c>
      <c r="I160" s="207"/>
      <c r="J160" s="203"/>
      <c r="K160" s="203"/>
      <c r="L160" s="208"/>
      <c r="M160" s="209"/>
      <c r="N160" s="210"/>
      <c r="O160" s="210"/>
      <c r="P160" s="210"/>
      <c r="Q160" s="210"/>
      <c r="R160" s="210"/>
      <c r="S160" s="210"/>
      <c r="T160" s="211"/>
      <c r="AT160" s="212" t="s">
        <v>158</v>
      </c>
      <c r="AU160" s="212" t="s">
        <v>82</v>
      </c>
      <c r="AV160" s="14" t="s">
        <v>82</v>
      </c>
      <c r="AW160" s="14" t="s">
        <v>33</v>
      </c>
      <c r="AX160" s="14" t="s">
        <v>73</v>
      </c>
      <c r="AY160" s="212" t="s">
        <v>142</v>
      </c>
    </row>
    <row r="161" spans="2:51" s="15" customFormat="1" ht="11.25">
      <c r="B161" s="213"/>
      <c r="C161" s="214"/>
      <c r="D161" s="187" t="s">
        <v>158</v>
      </c>
      <c r="E161" s="215" t="s">
        <v>19</v>
      </c>
      <c r="F161" s="216" t="s">
        <v>161</v>
      </c>
      <c r="G161" s="214"/>
      <c r="H161" s="217">
        <v>0.617</v>
      </c>
      <c r="I161" s="218"/>
      <c r="J161" s="214"/>
      <c r="K161" s="214"/>
      <c r="L161" s="219"/>
      <c r="M161" s="220"/>
      <c r="N161" s="221"/>
      <c r="O161" s="221"/>
      <c r="P161" s="221"/>
      <c r="Q161" s="221"/>
      <c r="R161" s="221"/>
      <c r="S161" s="221"/>
      <c r="T161" s="222"/>
      <c r="AT161" s="223" t="s">
        <v>158</v>
      </c>
      <c r="AU161" s="223" t="s">
        <v>82</v>
      </c>
      <c r="AV161" s="15" t="s">
        <v>149</v>
      </c>
      <c r="AW161" s="15" t="s">
        <v>33</v>
      </c>
      <c r="AX161" s="15" t="s">
        <v>34</v>
      </c>
      <c r="AY161" s="223" t="s">
        <v>142</v>
      </c>
    </row>
    <row r="162" spans="1:65" s="2" customFormat="1" ht="24.2" customHeight="1">
      <c r="A162" s="35"/>
      <c r="B162" s="36"/>
      <c r="C162" s="174" t="s">
        <v>309</v>
      </c>
      <c r="D162" s="174" t="s">
        <v>144</v>
      </c>
      <c r="E162" s="175" t="s">
        <v>310</v>
      </c>
      <c r="F162" s="176" t="s">
        <v>311</v>
      </c>
      <c r="G162" s="177" t="s">
        <v>237</v>
      </c>
      <c r="H162" s="178">
        <v>10.3</v>
      </c>
      <c r="I162" s="179"/>
      <c r="J162" s="180">
        <f>ROUND(I162*H162,2)</f>
        <v>0</v>
      </c>
      <c r="K162" s="176" t="s">
        <v>148</v>
      </c>
      <c r="L162" s="40"/>
      <c r="M162" s="181" t="s">
        <v>19</v>
      </c>
      <c r="N162" s="182" t="s">
        <v>44</v>
      </c>
      <c r="O162" s="65"/>
      <c r="P162" s="183">
        <f>O162*H162</f>
        <v>0</v>
      </c>
      <c r="Q162" s="183">
        <v>0</v>
      </c>
      <c r="R162" s="183">
        <f>Q162*H162</f>
        <v>0</v>
      </c>
      <c r="S162" s="183">
        <v>0</v>
      </c>
      <c r="T162" s="184">
        <f>S162*H162</f>
        <v>0</v>
      </c>
      <c r="U162" s="35"/>
      <c r="V162" s="35"/>
      <c r="W162" s="35"/>
      <c r="X162" s="35"/>
      <c r="Y162" s="35"/>
      <c r="Z162" s="35"/>
      <c r="AA162" s="35"/>
      <c r="AB162" s="35"/>
      <c r="AC162" s="35"/>
      <c r="AD162" s="35"/>
      <c r="AE162" s="35"/>
      <c r="AR162" s="185" t="s">
        <v>149</v>
      </c>
      <c r="AT162" s="185" t="s">
        <v>144</v>
      </c>
      <c r="AU162" s="185" t="s">
        <v>82</v>
      </c>
      <c r="AY162" s="18" t="s">
        <v>142</v>
      </c>
      <c r="BE162" s="186">
        <f>IF(N162="základní",J162,0)</f>
        <v>0</v>
      </c>
      <c r="BF162" s="186">
        <f>IF(N162="snížená",J162,0)</f>
        <v>0</v>
      </c>
      <c r="BG162" s="186">
        <f>IF(N162="zákl. přenesená",J162,0)</f>
        <v>0</v>
      </c>
      <c r="BH162" s="186">
        <f>IF(N162="sníž. přenesená",J162,0)</f>
        <v>0</v>
      </c>
      <c r="BI162" s="186">
        <f>IF(N162="nulová",J162,0)</f>
        <v>0</v>
      </c>
      <c r="BJ162" s="18" t="s">
        <v>34</v>
      </c>
      <c r="BK162" s="186">
        <f>ROUND(I162*H162,2)</f>
        <v>0</v>
      </c>
      <c r="BL162" s="18" t="s">
        <v>149</v>
      </c>
      <c r="BM162" s="185" t="s">
        <v>589</v>
      </c>
    </row>
    <row r="163" spans="1:47" s="2" customFormat="1" ht="29.25">
      <c r="A163" s="35"/>
      <c r="B163" s="36"/>
      <c r="C163" s="37"/>
      <c r="D163" s="187" t="s">
        <v>151</v>
      </c>
      <c r="E163" s="37"/>
      <c r="F163" s="188" t="s">
        <v>313</v>
      </c>
      <c r="G163" s="37"/>
      <c r="H163" s="37"/>
      <c r="I163" s="189"/>
      <c r="J163" s="37"/>
      <c r="K163" s="37"/>
      <c r="L163" s="40"/>
      <c r="M163" s="190"/>
      <c r="N163" s="191"/>
      <c r="O163" s="65"/>
      <c r="P163" s="65"/>
      <c r="Q163" s="65"/>
      <c r="R163" s="65"/>
      <c r="S163" s="65"/>
      <c r="T163" s="66"/>
      <c r="U163" s="35"/>
      <c r="V163" s="35"/>
      <c r="W163" s="35"/>
      <c r="X163" s="35"/>
      <c r="Y163" s="35"/>
      <c r="Z163" s="35"/>
      <c r="AA163" s="35"/>
      <c r="AB163" s="35"/>
      <c r="AC163" s="35"/>
      <c r="AD163" s="35"/>
      <c r="AE163" s="35"/>
      <c r="AT163" s="18" t="s">
        <v>151</v>
      </c>
      <c r="AU163" s="18" t="s">
        <v>82</v>
      </c>
    </row>
    <row r="164" spans="2:51" s="13" customFormat="1" ht="11.25">
      <c r="B164" s="192"/>
      <c r="C164" s="193"/>
      <c r="D164" s="187" t="s">
        <v>158</v>
      </c>
      <c r="E164" s="194" t="s">
        <v>19</v>
      </c>
      <c r="F164" s="195" t="s">
        <v>314</v>
      </c>
      <c r="G164" s="193"/>
      <c r="H164" s="194" t="s">
        <v>19</v>
      </c>
      <c r="I164" s="196"/>
      <c r="J164" s="193"/>
      <c r="K164" s="193"/>
      <c r="L164" s="197"/>
      <c r="M164" s="198"/>
      <c r="N164" s="199"/>
      <c r="O164" s="199"/>
      <c r="P164" s="199"/>
      <c r="Q164" s="199"/>
      <c r="R164" s="199"/>
      <c r="S164" s="199"/>
      <c r="T164" s="200"/>
      <c r="AT164" s="201" t="s">
        <v>158</v>
      </c>
      <c r="AU164" s="201" t="s">
        <v>82</v>
      </c>
      <c r="AV164" s="13" t="s">
        <v>34</v>
      </c>
      <c r="AW164" s="13" t="s">
        <v>33</v>
      </c>
      <c r="AX164" s="13" t="s">
        <v>73</v>
      </c>
      <c r="AY164" s="201" t="s">
        <v>142</v>
      </c>
    </row>
    <row r="165" spans="2:51" s="14" customFormat="1" ht="11.25">
      <c r="B165" s="202"/>
      <c r="C165" s="203"/>
      <c r="D165" s="187" t="s">
        <v>158</v>
      </c>
      <c r="E165" s="204" t="s">
        <v>19</v>
      </c>
      <c r="F165" s="205" t="s">
        <v>590</v>
      </c>
      <c r="G165" s="203"/>
      <c r="H165" s="206">
        <v>10.3</v>
      </c>
      <c r="I165" s="207"/>
      <c r="J165" s="203"/>
      <c r="K165" s="203"/>
      <c r="L165" s="208"/>
      <c r="M165" s="209"/>
      <c r="N165" s="210"/>
      <c r="O165" s="210"/>
      <c r="P165" s="210"/>
      <c r="Q165" s="210"/>
      <c r="R165" s="210"/>
      <c r="S165" s="210"/>
      <c r="T165" s="211"/>
      <c r="AT165" s="212" t="s">
        <v>158</v>
      </c>
      <c r="AU165" s="212" t="s">
        <v>82</v>
      </c>
      <c r="AV165" s="14" t="s">
        <v>82</v>
      </c>
      <c r="AW165" s="14" t="s">
        <v>33</v>
      </c>
      <c r="AX165" s="14" t="s">
        <v>73</v>
      </c>
      <c r="AY165" s="212" t="s">
        <v>142</v>
      </c>
    </row>
    <row r="166" spans="2:51" s="15" customFormat="1" ht="11.25">
      <c r="B166" s="213"/>
      <c r="C166" s="214"/>
      <c r="D166" s="187" t="s">
        <v>158</v>
      </c>
      <c r="E166" s="215" t="s">
        <v>19</v>
      </c>
      <c r="F166" s="216" t="s">
        <v>161</v>
      </c>
      <c r="G166" s="214"/>
      <c r="H166" s="217">
        <v>10.3</v>
      </c>
      <c r="I166" s="218"/>
      <c r="J166" s="214"/>
      <c r="K166" s="214"/>
      <c r="L166" s="219"/>
      <c r="M166" s="220"/>
      <c r="N166" s="221"/>
      <c r="O166" s="221"/>
      <c r="P166" s="221"/>
      <c r="Q166" s="221"/>
      <c r="R166" s="221"/>
      <c r="S166" s="221"/>
      <c r="T166" s="222"/>
      <c r="AT166" s="223" t="s">
        <v>158</v>
      </c>
      <c r="AU166" s="223" t="s">
        <v>82</v>
      </c>
      <c r="AV166" s="15" t="s">
        <v>149</v>
      </c>
      <c r="AW166" s="15" t="s">
        <v>33</v>
      </c>
      <c r="AX166" s="15" t="s">
        <v>34</v>
      </c>
      <c r="AY166" s="223" t="s">
        <v>142</v>
      </c>
    </row>
    <row r="167" spans="1:65" s="2" customFormat="1" ht="37.9" customHeight="1">
      <c r="A167" s="35"/>
      <c r="B167" s="36"/>
      <c r="C167" s="174" t="s">
        <v>316</v>
      </c>
      <c r="D167" s="174" t="s">
        <v>144</v>
      </c>
      <c r="E167" s="175" t="s">
        <v>317</v>
      </c>
      <c r="F167" s="176" t="s">
        <v>318</v>
      </c>
      <c r="G167" s="177" t="s">
        <v>237</v>
      </c>
      <c r="H167" s="178">
        <v>10.3</v>
      </c>
      <c r="I167" s="179"/>
      <c r="J167" s="180">
        <f>ROUND(I167*H167,2)</f>
        <v>0</v>
      </c>
      <c r="K167" s="176" t="s">
        <v>148</v>
      </c>
      <c r="L167" s="40"/>
      <c r="M167" s="181" t="s">
        <v>19</v>
      </c>
      <c r="N167" s="182" t="s">
        <v>44</v>
      </c>
      <c r="O167" s="65"/>
      <c r="P167" s="183">
        <f>O167*H167</f>
        <v>0</v>
      </c>
      <c r="Q167" s="183">
        <v>0</v>
      </c>
      <c r="R167" s="183">
        <f>Q167*H167</f>
        <v>0</v>
      </c>
      <c r="S167" s="183">
        <v>0</v>
      </c>
      <c r="T167" s="184">
        <f>S167*H167</f>
        <v>0</v>
      </c>
      <c r="U167" s="35"/>
      <c r="V167" s="35"/>
      <c r="W167" s="35"/>
      <c r="X167" s="35"/>
      <c r="Y167" s="35"/>
      <c r="Z167" s="35"/>
      <c r="AA167" s="35"/>
      <c r="AB167" s="35"/>
      <c r="AC167" s="35"/>
      <c r="AD167" s="35"/>
      <c r="AE167" s="35"/>
      <c r="AR167" s="185" t="s">
        <v>149</v>
      </c>
      <c r="AT167" s="185" t="s">
        <v>144</v>
      </c>
      <c r="AU167" s="185" t="s">
        <v>82</v>
      </c>
      <c r="AY167" s="18" t="s">
        <v>142</v>
      </c>
      <c r="BE167" s="186">
        <f>IF(N167="základní",J167,0)</f>
        <v>0</v>
      </c>
      <c r="BF167" s="186">
        <f>IF(N167="snížená",J167,0)</f>
        <v>0</v>
      </c>
      <c r="BG167" s="186">
        <f>IF(N167="zákl. přenesená",J167,0)</f>
        <v>0</v>
      </c>
      <c r="BH167" s="186">
        <f>IF(N167="sníž. přenesená",J167,0)</f>
        <v>0</v>
      </c>
      <c r="BI167" s="186">
        <f>IF(N167="nulová",J167,0)</f>
        <v>0</v>
      </c>
      <c r="BJ167" s="18" t="s">
        <v>34</v>
      </c>
      <c r="BK167" s="186">
        <f>ROUND(I167*H167,2)</f>
        <v>0</v>
      </c>
      <c r="BL167" s="18" t="s">
        <v>149</v>
      </c>
      <c r="BM167" s="185" t="s">
        <v>591</v>
      </c>
    </row>
    <row r="168" spans="1:47" s="2" customFormat="1" ht="29.25">
      <c r="A168" s="35"/>
      <c r="B168" s="36"/>
      <c r="C168" s="37"/>
      <c r="D168" s="187" t="s">
        <v>151</v>
      </c>
      <c r="E168" s="37"/>
      <c r="F168" s="188" t="s">
        <v>313</v>
      </c>
      <c r="G168" s="37"/>
      <c r="H168" s="37"/>
      <c r="I168" s="189"/>
      <c r="J168" s="37"/>
      <c r="K168" s="37"/>
      <c r="L168" s="40"/>
      <c r="M168" s="190"/>
      <c r="N168" s="191"/>
      <c r="O168" s="65"/>
      <c r="P168" s="65"/>
      <c r="Q168" s="65"/>
      <c r="R168" s="65"/>
      <c r="S168" s="65"/>
      <c r="T168" s="66"/>
      <c r="U168" s="35"/>
      <c r="V168" s="35"/>
      <c r="W168" s="35"/>
      <c r="X168" s="35"/>
      <c r="Y168" s="35"/>
      <c r="Z168" s="35"/>
      <c r="AA168" s="35"/>
      <c r="AB168" s="35"/>
      <c r="AC168" s="35"/>
      <c r="AD168" s="35"/>
      <c r="AE168" s="35"/>
      <c r="AT168" s="18" t="s">
        <v>151</v>
      </c>
      <c r="AU168" s="18" t="s">
        <v>82</v>
      </c>
    </row>
    <row r="169" spans="2:51" s="13" customFormat="1" ht="11.25">
      <c r="B169" s="192"/>
      <c r="C169" s="193"/>
      <c r="D169" s="187" t="s">
        <v>158</v>
      </c>
      <c r="E169" s="194" t="s">
        <v>19</v>
      </c>
      <c r="F169" s="195" t="s">
        <v>314</v>
      </c>
      <c r="G169" s="193"/>
      <c r="H169" s="194" t="s">
        <v>19</v>
      </c>
      <c r="I169" s="196"/>
      <c r="J169" s="193"/>
      <c r="K169" s="193"/>
      <c r="L169" s="197"/>
      <c r="M169" s="198"/>
      <c r="N169" s="199"/>
      <c r="O169" s="199"/>
      <c r="P169" s="199"/>
      <c r="Q169" s="199"/>
      <c r="R169" s="199"/>
      <c r="S169" s="199"/>
      <c r="T169" s="200"/>
      <c r="AT169" s="201" t="s">
        <v>158</v>
      </c>
      <c r="AU169" s="201" t="s">
        <v>82</v>
      </c>
      <c r="AV169" s="13" t="s">
        <v>34</v>
      </c>
      <c r="AW169" s="13" t="s">
        <v>33</v>
      </c>
      <c r="AX169" s="13" t="s">
        <v>73</v>
      </c>
      <c r="AY169" s="201" t="s">
        <v>142</v>
      </c>
    </row>
    <row r="170" spans="2:51" s="14" customFormat="1" ht="11.25">
      <c r="B170" s="202"/>
      <c r="C170" s="203"/>
      <c r="D170" s="187" t="s">
        <v>158</v>
      </c>
      <c r="E170" s="204" t="s">
        <v>19</v>
      </c>
      <c r="F170" s="205" t="s">
        <v>590</v>
      </c>
      <c r="G170" s="203"/>
      <c r="H170" s="206">
        <v>10.3</v>
      </c>
      <c r="I170" s="207"/>
      <c r="J170" s="203"/>
      <c r="K170" s="203"/>
      <c r="L170" s="208"/>
      <c r="M170" s="209"/>
      <c r="N170" s="210"/>
      <c r="O170" s="210"/>
      <c r="P170" s="210"/>
      <c r="Q170" s="210"/>
      <c r="R170" s="210"/>
      <c r="S170" s="210"/>
      <c r="T170" s="211"/>
      <c r="AT170" s="212" t="s">
        <v>158</v>
      </c>
      <c r="AU170" s="212" t="s">
        <v>82</v>
      </c>
      <c r="AV170" s="14" t="s">
        <v>82</v>
      </c>
      <c r="AW170" s="14" t="s">
        <v>33</v>
      </c>
      <c r="AX170" s="14" t="s">
        <v>73</v>
      </c>
      <c r="AY170" s="212" t="s">
        <v>142</v>
      </c>
    </row>
    <row r="171" spans="2:51" s="15" customFormat="1" ht="11.25">
      <c r="B171" s="213"/>
      <c r="C171" s="214"/>
      <c r="D171" s="187" t="s">
        <v>158</v>
      </c>
      <c r="E171" s="215" t="s">
        <v>19</v>
      </c>
      <c r="F171" s="216" t="s">
        <v>161</v>
      </c>
      <c r="G171" s="214"/>
      <c r="H171" s="217">
        <v>10.3</v>
      </c>
      <c r="I171" s="218"/>
      <c r="J171" s="214"/>
      <c r="K171" s="214"/>
      <c r="L171" s="219"/>
      <c r="M171" s="220"/>
      <c r="N171" s="221"/>
      <c r="O171" s="221"/>
      <c r="P171" s="221"/>
      <c r="Q171" s="221"/>
      <c r="R171" s="221"/>
      <c r="S171" s="221"/>
      <c r="T171" s="222"/>
      <c r="AT171" s="223" t="s">
        <v>158</v>
      </c>
      <c r="AU171" s="223" t="s">
        <v>82</v>
      </c>
      <c r="AV171" s="15" t="s">
        <v>149</v>
      </c>
      <c r="AW171" s="15" t="s">
        <v>33</v>
      </c>
      <c r="AX171" s="15" t="s">
        <v>34</v>
      </c>
      <c r="AY171" s="223" t="s">
        <v>142</v>
      </c>
    </row>
    <row r="172" spans="1:65" s="2" customFormat="1" ht="49.15" customHeight="1">
      <c r="A172" s="35"/>
      <c r="B172" s="36"/>
      <c r="C172" s="174" t="s">
        <v>320</v>
      </c>
      <c r="D172" s="174" t="s">
        <v>144</v>
      </c>
      <c r="E172" s="175" t="s">
        <v>321</v>
      </c>
      <c r="F172" s="176" t="s">
        <v>322</v>
      </c>
      <c r="G172" s="177" t="s">
        <v>237</v>
      </c>
      <c r="H172" s="178">
        <v>10.3</v>
      </c>
      <c r="I172" s="179"/>
      <c r="J172" s="180">
        <f>ROUND(I172*H172,2)</f>
        <v>0</v>
      </c>
      <c r="K172" s="176" t="s">
        <v>148</v>
      </c>
      <c r="L172" s="40"/>
      <c r="M172" s="181" t="s">
        <v>19</v>
      </c>
      <c r="N172" s="182" t="s">
        <v>44</v>
      </c>
      <c r="O172" s="65"/>
      <c r="P172" s="183">
        <f>O172*H172</f>
        <v>0</v>
      </c>
      <c r="Q172" s="183">
        <v>9E-05</v>
      </c>
      <c r="R172" s="183">
        <f>Q172*H172</f>
        <v>0.0009270000000000001</v>
      </c>
      <c r="S172" s="183">
        <v>0</v>
      </c>
      <c r="T172" s="184">
        <f>S172*H172</f>
        <v>0</v>
      </c>
      <c r="U172" s="35"/>
      <c r="V172" s="35"/>
      <c r="W172" s="35"/>
      <c r="X172" s="35"/>
      <c r="Y172" s="35"/>
      <c r="Z172" s="35"/>
      <c r="AA172" s="35"/>
      <c r="AB172" s="35"/>
      <c r="AC172" s="35"/>
      <c r="AD172" s="35"/>
      <c r="AE172" s="35"/>
      <c r="AR172" s="185" t="s">
        <v>149</v>
      </c>
      <c r="AT172" s="185" t="s">
        <v>144</v>
      </c>
      <c r="AU172" s="185" t="s">
        <v>82</v>
      </c>
      <c r="AY172" s="18" t="s">
        <v>142</v>
      </c>
      <c r="BE172" s="186">
        <f>IF(N172="základní",J172,0)</f>
        <v>0</v>
      </c>
      <c r="BF172" s="186">
        <f>IF(N172="snížená",J172,0)</f>
        <v>0</v>
      </c>
      <c r="BG172" s="186">
        <f>IF(N172="zákl. přenesená",J172,0)</f>
        <v>0</v>
      </c>
      <c r="BH172" s="186">
        <f>IF(N172="sníž. přenesená",J172,0)</f>
        <v>0</v>
      </c>
      <c r="BI172" s="186">
        <f>IF(N172="nulová",J172,0)</f>
        <v>0</v>
      </c>
      <c r="BJ172" s="18" t="s">
        <v>34</v>
      </c>
      <c r="BK172" s="186">
        <f>ROUND(I172*H172,2)</f>
        <v>0</v>
      </c>
      <c r="BL172" s="18" t="s">
        <v>149</v>
      </c>
      <c r="BM172" s="185" t="s">
        <v>592</v>
      </c>
    </row>
    <row r="173" spans="1:47" s="2" customFormat="1" ht="48.75">
      <c r="A173" s="35"/>
      <c r="B173" s="36"/>
      <c r="C173" s="37"/>
      <c r="D173" s="187" t="s">
        <v>151</v>
      </c>
      <c r="E173" s="37"/>
      <c r="F173" s="188" t="s">
        <v>324</v>
      </c>
      <c r="G173" s="37"/>
      <c r="H173" s="37"/>
      <c r="I173" s="189"/>
      <c r="J173" s="37"/>
      <c r="K173" s="37"/>
      <c r="L173" s="40"/>
      <c r="M173" s="190"/>
      <c r="N173" s="191"/>
      <c r="O173" s="65"/>
      <c r="P173" s="65"/>
      <c r="Q173" s="65"/>
      <c r="R173" s="65"/>
      <c r="S173" s="65"/>
      <c r="T173" s="66"/>
      <c r="U173" s="35"/>
      <c r="V173" s="35"/>
      <c r="W173" s="35"/>
      <c r="X173" s="35"/>
      <c r="Y173" s="35"/>
      <c r="Z173" s="35"/>
      <c r="AA173" s="35"/>
      <c r="AB173" s="35"/>
      <c r="AC173" s="35"/>
      <c r="AD173" s="35"/>
      <c r="AE173" s="35"/>
      <c r="AT173" s="18" t="s">
        <v>151</v>
      </c>
      <c r="AU173" s="18" t="s">
        <v>82</v>
      </c>
    </row>
    <row r="174" spans="1:65" s="2" customFormat="1" ht="24.2" customHeight="1">
      <c r="A174" s="35"/>
      <c r="B174" s="36"/>
      <c r="C174" s="174" t="s">
        <v>325</v>
      </c>
      <c r="D174" s="174" t="s">
        <v>144</v>
      </c>
      <c r="E174" s="175" t="s">
        <v>326</v>
      </c>
      <c r="F174" s="176" t="s">
        <v>327</v>
      </c>
      <c r="G174" s="177" t="s">
        <v>237</v>
      </c>
      <c r="H174" s="178">
        <v>10.3</v>
      </c>
      <c r="I174" s="179"/>
      <c r="J174" s="180">
        <f>ROUND(I174*H174,2)</f>
        <v>0</v>
      </c>
      <c r="K174" s="176" t="s">
        <v>148</v>
      </c>
      <c r="L174" s="40"/>
      <c r="M174" s="181" t="s">
        <v>19</v>
      </c>
      <c r="N174" s="182" t="s">
        <v>44</v>
      </c>
      <c r="O174" s="65"/>
      <c r="P174" s="183">
        <f>O174*H174</f>
        <v>0</v>
      </c>
      <c r="Q174" s="183">
        <v>0</v>
      </c>
      <c r="R174" s="183">
        <f>Q174*H174</f>
        <v>0</v>
      </c>
      <c r="S174" s="183">
        <v>0</v>
      </c>
      <c r="T174" s="184">
        <f>S174*H174</f>
        <v>0</v>
      </c>
      <c r="U174" s="35"/>
      <c r="V174" s="35"/>
      <c r="W174" s="35"/>
      <c r="X174" s="35"/>
      <c r="Y174" s="35"/>
      <c r="Z174" s="35"/>
      <c r="AA174" s="35"/>
      <c r="AB174" s="35"/>
      <c r="AC174" s="35"/>
      <c r="AD174" s="35"/>
      <c r="AE174" s="35"/>
      <c r="AR174" s="185" t="s">
        <v>149</v>
      </c>
      <c r="AT174" s="185" t="s">
        <v>144</v>
      </c>
      <c r="AU174" s="185" t="s">
        <v>82</v>
      </c>
      <c r="AY174" s="18" t="s">
        <v>142</v>
      </c>
      <c r="BE174" s="186">
        <f>IF(N174="základní",J174,0)</f>
        <v>0</v>
      </c>
      <c r="BF174" s="186">
        <f>IF(N174="snížená",J174,0)</f>
        <v>0</v>
      </c>
      <c r="BG174" s="186">
        <f>IF(N174="zákl. přenesená",J174,0)</f>
        <v>0</v>
      </c>
      <c r="BH174" s="186">
        <f>IF(N174="sníž. přenesená",J174,0)</f>
        <v>0</v>
      </c>
      <c r="BI174" s="186">
        <f>IF(N174="nulová",J174,0)</f>
        <v>0</v>
      </c>
      <c r="BJ174" s="18" t="s">
        <v>34</v>
      </c>
      <c r="BK174" s="186">
        <f>ROUND(I174*H174,2)</f>
        <v>0</v>
      </c>
      <c r="BL174" s="18" t="s">
        <v>149</v>
      </c>
      <c r="BM174" s="185" t="s">
        <v>593</v>
      </c>
    </row>
    <row r="175" spans="1:47" s="2" customFormat="1" ht="29.25">
      <c r="A175" s="35"/>
      <c r="B175" s="36"/>
      <c r="C175" s="37"/>
      <c r="D175" s="187" t="s">
        <v>151</v>
      </c>
      <c r="E175" s="37"/>
      <c r="F175" s="188" t="s">
        <v>329</v>
      </c>
      <c r="G175" s="37"/>
      <c r="H175" s="37"/>
      <c r="I175" s="189"/>
      <c r="J175" s="37"/>
      <c r="K175" s="37"/>
      <c r="L175" s="40"/>
      <c r="M175" s="190"/>
      <c r="N175" s="191"/>
      <c r="O175" s="65"/>
      <c r="P175" s="65"/>
      <c r="Q175" s="65"/>
      <c r="R175" s="65"/>
      <c r="S175" s="65"/>
      <c r="T175" s="66"/>
      <c r="U175" s="35"/>
      <c r="V175" s="35"/>
      <c r="W175" s="35"/>
      <c r="X175" s="35"/>
      <c r="Y175" s="35"/>
      <c r="Z175" s="35"/>
      <c r="AA175" s="35"/>
      <c r="AB175" s="35"/>
      <c r="AC175" s="35"/>
      <c r="AD175" s="35"/>
      <c r="AE175" s="35"/>
      <c r="AT175" s="18" t="s">
        <v>151</v>
      </c>
      <c r="AU175" s="18" t="s">
        <v>82</v>
      </c>
    </row>
    <row r="176" spans="2:63" s="12" customFormat="1" ht="22.9" customHeight="1">
      <c r="B176" s="158"/>
      <c r="C176" s="159"/>
      <c r="D176" s="160" t="s">
        <v>72</v>
      </c>
      <c r="E176" s="172" t="s">
        <v>352</v>
      </c>
      <c r="F176" s="172" t="s">
        <v>353</v>
      </c>
      <c r="G176" s="159"/>
      <c r="H176" s="159"/>
      <c r="I176" s="162"/>
      <c r="J176" s="173">
        <f>BK176</f>
        <v>0</v>
      </c>
      <c r="K176" s="159"/>
      <c r="L176" s="164"/>
      <c r="M176" s="165"/>
      <c r="N176" s="166"/>
      <c r="O176" s="166"/>
      <c r="P176" s="167">
        <f>SUM(P177:P185)</f>
        <v>0</v>
      </c>
      <c r="Q176" s="166"/>
      <c r="R176" s="167">
        <f>SUM(R177:R185)</f>
        <v>0</v>
      </c>
      <c r="S176" s="166"/>
      <c r="T176" s="168">
        <f>SUM(T177:T185)</f>
        <v>0</v>
      </c>
      <c r="AR176" s="169" t="s">
        <v>34</v>
      </c>
      <c r="AT176" s="170" t="s">
        <v>72</v>
      </c>
      <c r="AU176" s="170" t="s">
        <v>34</v>
      </c>
      <c r="AY176" s="169" t="s">
        <v>142</v>
      </c>
      <c r="BK176" s="171">
        <f>SUM(BK177:BK185)</f>
        <v>0</v>
      </c>
    </row>
    <row r="177" spans="1:65" s="2" customFormat="1" ht="24.2" customHeight="1">
      <c r="A177" s="35"/>
      <c r="B177" s="36"/>
      <c r="C177" s="174" t="s">
        <v>330</v>
      </c>
      <c r="D177" s="174" t="s">
        <v>144</v>
      </c>
      <c r="E177" s="175" t="s">
        <v>355</v>
      </c>
      <c r="F177" s="176" t="s">
        <v>356</v>
      </c>
      <c r="G177" s="177" t="s">
        <v>188</v>
      </c>
      <c r="H177" s="178">
        <v>7.334</v>
      </c>
      <c r="I177" s="179"/>
      <c r="J177" s="180">
        <f>ROUND(I177*H177,2)</f>
        <v>0</v>
      </c>
      <c r="K177" s="176" t="s">
        <v>148</v>
      </c>
      <c r="L177" s="40"/>
      <c r="M177" s="181" t="s">
        <v>19</v>
      </c>
      <c r="N177" s="182" t="s">
        <v>44</v>
      </c>
      <c r="O177" s="65"/>
      <c r="P177" s="183">
        <f>O177*H177</f>
        <v>0</v>
      </c>
      <c r="Q177" s="183">
        <v>0</v>
      </c>
      <c r="R177" s="183">
        <f>Q177*H177</f>
        <v>0</v>
      </c>
      <c r="S177" s="183">
        <v>0</v>
      </c>
      <c r="T177" s="184">
        <f>S177*H177</f>
        <v>0</v>
      </c>
      <c r="U177" s="35"/>
      <c r="V177" s="35"/>
      <c r="W177" s="35"/>
      <c r="X177" s="35"/>
      <c r="Y177" s="35"/>
      <c r="Z177" s="35"/>
      <c r="AA177" s="35"/>
      <c r="AB177" s="35"/>
      <c r="AC177" s="35"/>
      <c r="AD177" s="35"/>
      <c r="AE177" s="35"/>
      <c r="AR177" s="185" t="s">
        <v>149</v>
      </c>
      <c r="AT177" s="185" t="s">
        <v>144</v>
      </c>
      <c r="AU177" s="185" t="s">
        <v>82</v>
      </c>
      <c r="AY177" s="18" t="s">
        <v>142</v>
      </c>
      <c r="BE177" s="186">
        <f>IF(N177="základní",J177,0)</f>
        <v>0</v>
      </c>
      <c r="BF177" s="186">
        <f>IF(N177="snížená",J177,0)</f>
        <v>0</v>
      </c>
      <c r="BG177" s="186">
        <f>IF(N177="zákl. přenesená",J177,0)</f>
        <v>0</v>
      </c>
      <c r="BH177" s="186">
        <f>IF(N177="sníž. přenesená",J177,0)</f>
        <v>0</v>
      </c>
      <c r="BI177" s="186">
        <f>IF(N177="nulová",J177,0)</f>
        <v>0</v>
      </c>
      <c r="BJ177" s="18" t="s">
        <v>34</v>
      </c>
      <c r="BK177" s="186">
        <f>ROUND(I177*H177,2)</f>
        <v>0</v>
      </c>
      <c r="BL177" s="18" t="s">
        <v>149</v>
      </c>
      <c r="BM177" s="185" t="s">
        <v>594</v>
      </c>
    </row>
    <row r="178" spans="1:47" s="2" customFormat="1" ht="39">
      <c r="A178" s="35"/>
      <c r="B178" s="36"/>
      <c r="C178" s="37"/>
      <c r="D178" s="187" t="s">
        <v>151</v>
      </c>
      <c r="E178" s="37"/>
      <c r="F178" s="188" t="s">
        <v>358</v>
      </c>
      <c r="G178" s="37"/>
      <c r="H178" s="37"/>
      <c r="I178" s="189"/>
      <c r="J178" s="37"/>
      <c r="K178" s="37"/>
      <c r="L178" s="40"/>
      <c r="M178" s="190"/>
      <c r="N178" s="191"/>
      <c r="O178" s="65"/>
      <c r="P178" s="65"/>
      <c r="Q178" s="65"/>
      <c r="R178" s="65"/>
      <c r="S178" s="65"/>
      <c r="T178" s="66"/>
      <c r="U178" s="35"/>
      <c r="V178" s="35"/>
      <c r="W178" s="35"/>
      <c r="X178" s="35"/>
      <c r="Y178" s="35"/>
      <c r="Z178" s="35"/>
      <c r="AA178" s="35"/>
      <c r="AB178" s="35"/>
      <c r="AC178" s="35"/>
      <c r="AD178" s="35"/>
      <c r="AE178" s="35"/>
      <c r="AT178" s="18" t="s">
        <v>151</v>
      </c>
      <c r="AU178" s="18" t="s">
        <v>82</v>
      </c>
    </row>
    <row r="179" spans="1:65" s="2" customFormat="1" ht="24.2" customHeight="1">
      <c r="A179" s="35"/>
      <c r="B179" s="36"/>
      <c r="C179" s="174" t="s">
        <v>335</v>
      </c>
      <c r="D179" s="174" t="s">
        <v>144</v>
      </c>
      <c r="E179" s="175" t="s">
        <v>360</v>
      </c>
      <c r="F179" s="176" t="s">
        <v>361</v>
      </c>
      <c r="G179" s="177" t="s">
        <v>188</v>
      </c>
      <c r="H179" s="178">
        <v>7.334</v>
      </c>
      <c r="I179" s="179"/>
      <c r="J179" s="180">
        <f>ROUND(I179*H179,2)</f>
        <v>0</v>
      </c>
      <c r="K179" s="176" t="s">
        <v>148</v>
      </c>
      <c r="L179" s="40"/>
      <c r="M179" s="181" t="s">
        <v>19</v>
      </c>
      <c r="N179" s="182" t="s">
        <v>44</v>
      </c>
      <c r="O179" s="65"/>
      <c r="P179" s="183">
        <f>O179*H179</f>
        <v>0</v>
      </c>
      <c r="Q179" s="183">
        <v>0</v>
      </c>
      <c r="R179" s="183">
        <f>Q179*H179</f>
        <v>0</v>
      </c>
      <c r="S179" s="183">
        <v>0</v>
      </c>
      <c r="T179" s="184">
        <f>S179*H179</f>
        <v>0</v>
      </c>
      <c r="U179" s="35"/>
      <c r="V179" s="35"/>
      <c r="W179" s="35"/>
      <c r="X179" s="35"/>
      <c r="Y179" s="35"/>
      <c r="Z179" s="35"/>
      <c r="AA179" s="35"/>
      <c r="AB179" s="35"/>
      <c r="AC179" s="35"/>
      <c r="AD179" s="35"/>
      <c r="AE179" s="35"/>
      <c r="AR179" s="185" t="s">
        <v>149</v>
      </c>
      <c r="AT179" s="185" t="s">
        <v>144</v>
      </c>
      <c r="AU179" s="185" t="s">
        <v>82</v>
      </c>
      <c r="AY179" s="18" t="s">
        <v>142</v>
      </c>
      <c r="BE179" s="186">
        <f>IF(N179="základní",J179,0)</f>
        <v>0</v>
      </c>
      <c r="BF179" s="186">
        <f>IF(N179="snížená",J179,0)</f>
        <v>0</v>
      </c>
      <c r="BG179" s="186">
        <f>IF(N179="zákl. přenesená",J179,0)</f>
        <v>0</v>
      </c>
      <c r="BH179" s="186">
        <f>IF(N179="sníž. přenesená",J179,0)</f>
        <v>0</v>
      </c>
      <c r="BI179" s="186">
        <f>IF(N179="nulová",J179,0)</f>
        <v>0</v>
      </c>
      <c r="BJ179" s="18" t="s">
        <v>34</v>
      </c>
      <c r="BK179" s="186">
        <f>ROUND(I179*H179,2)</f>
        <v>0</v>
      </c>
      <c r="BL179" s="18" t="s">
        <v>149</v>
      </c>
      <c r="BM179" s="185" t="s">
        <v>595</v>
      </c>
    </row>
    <row r="180" spans="1:47" s="2" customFormat="1" ht="87.75">
      <c r="A180" s="35"/>
      <c r="B180" s="36"/>
      <c r="C180" s="37"/>
      <c r="D180" s="187" t="s">
        <v>151</v>
      </c>
      <c r="E180" s="37"/>
      <c r="F180" s="188" t="s">
        <v>363</v>
      </c>
      <c r="G180" s="37"/>
      <c r="H180" s="37"/>
      <c r="I180" s="189"/>
      <c r="J180" s="37"/>
      <c r="K180" s="37"/>
      <c r="L180" s="40"/>
      <c r="M180" s="190"/>
      <c r="N180" s="191"/>
      <c r="O180" s="65"/>
      <c r="P180" s="65"/>
      <c r="Q180" s="65"/>
      <c r="R180" s="65"/>
      <c r="S180" s="65"/>
      <c r="T180" s="66"/>
      <c r="U180" s="35"/>
      <c r="V180" s="35"/>
      <c r="W180" s="35"/>
      <c r="X180" s="35"/>
      <c r="Y180" s="35"/>
      <c r="Z180" s="35"/>
      <c r="AA180" s="35"/>
      <c r="AB180" s="35"/>
      <c r="AC180" s="35"/>
      <c r="AD180" s="35"/>
      <c r="AE180" s="35"/>
      <c r="AT180" s="18" t="s">
        <v>151</v>
      </c>
      <c r="AU180" s="18" t="s">
        <v>82</v>
      </c>
    </row>
    <row r="181" spans="1:65" s="2" customFormat="1" ht="37.9" customHeight="1">
      <c r="A181" s="35"/>
      <c r="B181" s="36"/>
      <c r="C181" s="174" t="s">
        <v>339</v>
      </c>
      <c r="D181" s="174" t="s">
        <v>144</v>
      </c>
      <c r="E181" s="175" t="s">
        <v>365</v>
      </c>
      <c r="F181" s="176" t="s">
        <v>366</v>
      </c>
      <c r="G181" s="177" t="s">
        <v>188</v>
      </c>
      <c r="H181" s="178">
        <v>110.01</v>
      </c>
      <c r="I181" s="179"/>
      <c r="J181" s="180">
        <f>ROUND(I181*H181,2)</f>
        <v>0</v>
      </c>
      <c r="K181" s="176" t="s">
        <v>148</v>
      </c>
      <c r="L181" s="40"/>
      <c r="M181" s="181" t="s">
        <v>19</v>
      </c>
      <c r="N181" s="182" t="s">
        <v>44</v>
      </c>
      <c r="O181" s="65"/>
      <c r="P181" s="183">
        <f>O181*H181</f>
        <v>0</v>
      </c>
      <c r="Q181" s="183">
        <v>0</v>
      </c>
      <c r="R181" s="183">
        <f>Q181*H181</f>
        <v>0</v>
      </c>
      <c r="S181" s="183">
        <v>0</v>
      </c>
      <c r="T181" s="184">
        <f>S181*H181</f>
        <v>0</v>
      </c>
      <c r="U181" s="35"/>
      <c r="V181" s="35"/>
      <c r="W181" s="35"/>
      <c r="X181" s="35"/>
      <c r="Y181" s="35"/>
      <c r="Z181" s="35"/>
      <c r="AA181" s="35"/>
      <c r="AB181" s="35"/>
      <c r="AC181" s="35"/>
      <c r="AD181" s="35"/>
      <c r="AE181" s="35"/>
      <c r="AR181" s="185" t="s">
        <v>149</v>
      </c>
      <c r="AT181" s="185" t="s">
        <v>144</v>
      </c>
      <c r="AU181" s="185" t="s">
        <v>82</v>
      </c>
      <c r="AY181" s="18" t="s">
        <v>142</v>
      </c>
      <c r="BE181" s="186">
        <f>IF(N181="základní",J181,0)</f>
        <v>0</v>
      </c>
      <c r="BF181" s="186">
        <f>IF(N181="snížená",J181,0)</f>
        <v>0</v>
      </c>
      <c r="BG181" s="186">
        <f>IF(N181="zákl. přenesená",J181,0)</f>
        <v>0</v>
      </c>
      <c r="BH181" s="186">
        <f>IF(N181="sníž. přenesená",J181,0)</f>
        <v>0</v>
      </c>
      <c r="BI181" s="186">
        <f>IF(N181="nulová",J181,0)</f>
        <v>0</v>
      </c>
      <c r="BJ181" s="18" t="s">
        <v>34</v>
      </c>
      <c r="BK181" s="186">
        <f>ROUND(I181*H181,2)</f>
        <v>0</v>
      </c>
      <c r="BL181" s="18" t="s">
        <v>149</v>
      </c>
      <c r="BM181" s="185" t="s">
        <v>596</v>
      </c>
    </row>
    <row r="182" spans="1:47" s="2" customFormat="1" ht="87.75">
      <c r="A182" s="35"/>
      <c r="B182" s="36"/>
      <c r="C182" s="37"/>
      <c r="D182" s="187" t="s">
        <v>151</v>
      </c>
      <c r="E182" s="37"/>
      <c r="F182" s="188" t="s">
        <v>363</v>
      </c>
      <c r="G182" s="37"/>
      <c r="H182" s="37"/>
      <c r="I182" s="189"/>
      <c r="J182" s="37"/>
      <c r="K182" s="37"/>
      <c r="L182" s="40"/>
      <c r="M182" s="190"/>
      <c r="N182" s="191"/>
      <c r="O182" s="65"/>
      <c r="P182" s="65"/>
      <c r="Q182" s="65"/>
      <c r="R182" s="65"/>
      <c r="S182" s="65"/>
      <c r="T182" s="66"/>
      <c r="U182" s="35"/>
      <c r="V182" s="35"/>
      <c r="W182" s="35"/>
      <c r="X182" s="35"/>
      <c r="Y182" s="35"/>
      <c r="Z182" s="35"/>
      <c r="AA182" s="35"/>
      <c r="AB182" s="35"/>
      <c r="AC182" s="35"/>
      <c r="AD182" s="35"/>
      <c r="AE182" s="35"/>
      <c r="AT182" s="18" t="s">
        <v>151</v>
      </c>
      <c r="AU182" s="18" t="s">
        <v>82</v>
      </c>
    </row>
    <row r="183" spans="2:51" s="14" customFormat="1" ht="11.25">
      <c r="B183" s="202"/>
      <c r="C183" s="203"/>
      <c r="D183" s="187" t="s">
        <v>158</v>
      </c>
      <c r="E183" s="203"/>
      <c r="F183" s="205" t="s">
        <v>597</v>
      </c>
      <c r="G183" s="203"/>
      <c r="H183" s="206">
        <v>110.01</v>
      </c>
      <c r="I183" s="207"/>
      <c r="J183" s="203"/>
      <c r="K183" s="203"/>
      <c r="L183" s="208"/>
      <c r="M183" s="209"/>
      <c r="N183" s="210"/>
      <c r="O183" s="210"/>
      <c r="P183" s="210"/>
      <c r="Q183" s="210"/>
      <c r="R183" s="210"/>
      <c r="S183" s="210"/>
      <c r="T183" s="211"/>
      <c r="AT183" s="212" t="s">
        <v>158</v>
      </c>
      <c r="AU183" s="212" t="s">
        <v>82</v>
      </c>
      <c r="AV183" s="14" t="s">
        <v>82</v>
      </c>
      <c r="AW183" s="14" t="s">
        <v>4</v>
      </c>
      <c r="AX183" s="14" t="s">
        <v>34</v>
      </c>
      <c r="AY183" s="212" t="s">
        <v>142</v>
      </c>
    </row>
    <row r="184" spans="1:65" s="2" customFormat="1" ht="37.9" customHeight="1">
      <c r="A184" s="35"/>
      <c r="B184" s="36"/>
      <c r="C184" s="174" t="s">
        <v>344</v>
      </c>
      <c r="D184" s="174" t="s">
        <v>144</v>
      </c>
      <c r="E184" s="175" t="s">
        <v>539</v>
      </c>
      <c r="F184" s="176" t="s">
        <v>540</v>
      </c>
      <c r="G184" s="177" t="s">
        <v>188</v>
      </c>
      <c r="H184" s="178">
        <v>7.334</v>
      </c>
      <c r="I184" s="179"/>
      <c r="J184" s="180">
        <f>ROUND(I184*H184,2)</f>
        <v>0</v>
      </c>
      <c r="K184" s="176" t="s">
        <v>148</v>
      </c>
      <c r="L184" s="40"/>
      <c r="M184" s="181" t="s">
        <v>19</v>
      </c>
      <c r="N184" s="182" t="s">
        <v>44</v>
      </c>
      <c r="O184" s="65"/>
      <c r="P184" s="183">
        <f>O184*H184</f>
        <v>0</v>
      </c>
      <c r="Q184" s="183">
        <v>0</v>
      </c>
      <c r="R184" s="183">
        <f>Q184*H184</f>
        <v>0</v>
      </c>
      <c r="S184" s="183">
        <v>0</v>
      </c>
      <c r="T184" s="184">
        <f>S184*H184</f>
        <v>0</v>
      </c>
      <c r="U184" s="35"/>
      <c r="V184" s="35"/>
      <c r="W184" s="35"/>
      <c r="X184" s="35"/>
      <c r="Y184" s="35"/>
      <c r="Z184" s="35"/>
      <c r="AA184" s="35"/>
      <c r="AB184" s="35"/>
      <c r="AC184" s="35"/>
      <c r="AD184" s="35"/>
      <c r="AE184" s="35"/>
      <c r="AR184" s="185" t="s">
        <v>149</v>
      </c>
      <c r="AT184" s="185" t="s">
        <v>144</v>
      </c>
      <c r="AU184" s="185" t="s">
        <v>82</v>
      </c>
      <c r="AY184" s="18" t="s">
        <v>142</v>
      </c>
      <c r="BE184" s="186">
        <f>IF(N184="základní",J184,0)</f>
        <v>0</v>
      </c>
      <c r="BF184" s="186">
        <f>IF(N184="snížená",J184,0)</f>
        <v>0</v>
      </c>
      <c r="BG184" s="186">
        <f>IF(N184="zákl. přenesená",J184,0)</f>
        <v>0</v>
      </c>
      <c r="BH184" s="186">
        <f>IF(N184="sníž. přenesená",J184,0)</f>
        <v>0</v>
      </c>
      <c r="BI184" s="186">
        <f>IF(N184="nulová",J184,0)</f>
        <v>0</v>
      </c>
      <c r="BJ184" s="18" t="s">
        <v>34</v>
      </c>
      <c r="BK184" s="186">
        <f>ROUND(I184*H184,2)</f>
        <v>0</v>
      </c>
      <c r="BL184" s="18" t="s">
        <v>149</v>
      </c>
      <c r="BM184" s="185" t="s">
        <v>598</v>
      </c>
    </row>
    <row r="185" spans="1:47" s="2" customFormat="1" ht="97.5">
      <c r="A185" s="35"/>
      <c r="B185" s="36"/>
      <c r="C185" s="37"/>
      <c r="D185" s="187" t="s">
        <v>151</v>
      </c>
      <c r="E185" s="37"/>
      <c r="F185" s="188" t="s">
        <v>373</v>
      </c>
      <c r="G185" s="37"/>
      <c r="H185" s="37"/>
      <c r="I185" s="189"/>
      <c r="J185" s="37"/>
      <c r="K185" s="37"/>
      <c r="L185" s="40"/>
      <c r="M185" s="190"/>
      <c r="N185" s="191"/>
      <c r="O185" s="65"/>
      <c r="P185" s="65"/>
      <c r="Q185" s="65"/>
      <c r="R185" s="65"/>
      <c r="S185" s="65"/>
      <c r="T185" s="66"/>
      <c r="U185" s="35"/>
      <c r="V185" s="35"/>
      <c r="W185" s="35"/>
      <c r="X185" s="35"/>
      <c r="Y185" s="35"/>
      <c r="Z185" s="35"/>
      <c r="AA185" s="35"/>
      <c r="AB185" s="35"/>
      <c r="AC185" s="35"/>
      <c r="AD185" s="35"/>
      <c r="AE185" s="35"/>
      <c r="AT185" s="18" t="s">
        <v>151</v>
      </c>
      <c r="AU185" s="18" t="s">
        <v>82</v>
      </c>
    </row>
    <row r="186" spans="2:63" s="12" customFormat="1" ht="22.9" customHeight="1">
      <c r="B186" s="158"/>
      <c r="C186" s="159"/>
      <c r="D186" s="160" t="s">
        <v>72</v>
      </c>
      <c r="E186" s="172" t="s">
        <v>374</v>
      </c>
      <c r="F186" s="172" t="s">
        <v>375</v>
      </c>
      <c r="G186" s="159"/>
      <c r="H186" s="159"/>
      <c r="I186" s="162"/>
      <c r="J186" s="173">
        <f>BK186</f>
        <v>0</v>
      </c>
      <c r="K186" s="159"/>
      <c r="L186" s="164"/>
      <c r="M186" s="165"/>
      <c r="N186" s="166"/>
      <c r="O186" s="166"/>
      <c r="P186" s="167">
        <f>P187</f>
        <v>0</v>
      </c>
      <c r="Q186" s="166"/>
      <c r="R186" s="167">
        <f>R187</f>
        <v>0</v>
      </c>
      <c r="S186" s="166"/>
      <c r="T186" s="168">
        <f>T187</f>
        <v>0</v>
      </c>
      <c r="AR186" s="169" t="s">
        <v>34</v>
      </c>
      <c r="AT186" s="170" t="s">
        <v>72</v>
      </c>
      <c r="AU186" s="170" t="s">
        <v>34</v>
      </c>
      <c r="AY186" s="169" t="s">
        <v>142</v>
      </c>
      <c r="BK186" s="171">
        <f>BK187</f>
        <v>0</v>
      </c>
    </row>
    <row r="187" spans="1:65" s="2" customFormat="1" ht="37.9" customHeight="1">
      <c r="A187" s="35"/>
      <c r="B187" s="36"/>
      <c r="C187" s="174" t="s">
        <v>348</v>
      </c>
      <c r="D187" s="174" t="s">
        <v>144</v>
      </c>
      <c r="E187" s="175" t="s">
        <v>542</v>
      </c>
      <c r="F187" s="176" t="s">
        <v>543</v>
      </c>
      <c r="G187" s="177" t="s">
        <v>188</v>
      </c>
      <c r="H187" s="178">
        <v>7.829</v>
      </c>
      <c r="I187" s="179"/>
      <c r="J187" s="180">
        <f>ROUND(I187*H187,2)</f>
        <v>0</v>
      </c>
      <c r="K187" s="176" t="s">
        <v>148</v>
      </c>
      <c r="L187" s="40"/>
      <c r="M187" s="238" t="s">
        <v>19</v>
      </c>
      <c r="N187" s="239" t="s">
        <v>44</v>
      </c>
      <c r="O187" s="236"/>
      <c r="P187" s="240">
        <f>O187*H187</f>
        <v>0</v>
      </c>
      <c r="Q187" s="240">
        <v>0</v>
      </c>
      <c r="R187" s="240">
        <f>Q187*H187</f>
        <v>0</v>
      </c>
      <c r="S187" s="240">
        <v>0</v>
      </c>
      <c r="T187" s="241">
        <f>S187*H187</f>
        <v>0</v>
      </c>
      <c r="U187" s="35"/>
      <c r="V187" s="35"/>
      <c r="W187" s="35"/>
      <c r="X187" s="35"/>
      <c r="Y187" s="35"/>
      <c r="Z187" s="35"/>
      <c r="AA187" s="35"/>
      <c r="AB187" s="35"/>
      <c r="AC187" s="35"/>
      <c r="AD187" s="35"/>
      <c r="AE187" s="35"/>
      <c r="AR187" s="185" t="s">
        <v>149</v>
      </c>
      <c r="AT187" s="185" t="s">
        <v>144</v>
      </c>
      <c r="AU187" s="185" t="s">
        <v>82</v>
      </c>
      <c r="AY187" s="18" t="s">
        <v>142</v>
      </c>
      <c r="BE187" s="186">
        <f>IF(N187="základní",J187,0)</f>
        <v>0</v>
      </c>
      <c r="BF187" s="186">
        <f>IF(N187="snížená",J187,0)</f>
        <v>0</v>
      </c>
      <c r="BG187" s="186">
        <f>IF(N187="zákl. přenesená",J187,0)</f>
        <v>0</v>
      </c>
      <c r="BH187" s="186">
        <f>IF(N187="sníž. přenesená",J187,0)</f>
        <v>0</v>
      </c>
      <c r="BI187" s="186">
        <f>IF(N187="nulová",J187,0)</f>
        <v>0</v>
      </c>
      <c r="BJ187" s="18" t="s">
        <v>34</v>
      </c>
      <c r="BK187" s="186">
        <f>ROUND(I187*H187,2)</f>
        <v>0</v>
      </c>
      <c r="BL187" s="18" t="s">
        <v>149</v>
      </c>
      <c r="BM187" s="185" t="s">
        <v>599</v>
      </c>
    </row>
    <row r="188" spans="1:31" s="2" customFormat="1" ht="6.95" customHeight="1">
      <c r="A188" s="35"/>
      <c r="B188" s="48"/>
      <c r="C188" s="49"/>
      <c r="D188" s="49"/>
      <c r="E188" s="49"/>
      <c r="F188" s="49"/>
      <c r="G188" s="49"/>
      <c r="H188" s="49"/>
      <c r="I188" s="49"/>
      <c r="J188" s="49"/>
      <c r="K188" s="49"/>
      <c r="L188" s="40"/>
      <c r="M188" s="35"/>
      <c r="O188" s="35"/>
      <c r="P188" s="35"/>
      <c r="Q188" s="35"/>
      <c r="R188" s="35"/>
      <c r="S188" s="35"/>
      <c r="T188" s="35"/>
      <c r="U188" s="35"/>
      <c r="V188" s="35"/>
      <c r="W188" s="35"/>
      <c r="X188" s="35"/>
      <c r="Y188" s="35"/>
      <c r="Z188" s="35"/>
      <c r="AA188" s="35"/>
      <c r="AB188" s="35"/>
      <c r="AC188" s="35"/>
      <c r="AD188" s="35"/>
      <c r="AE188" s="35"/>
    </row>
  </sheetData>
  <sheetProtection algorithmName="SHA-512" hashValue="UVkdRTZBKPZUBum7CNt8mh+v2mNL2bKEJsqXQo/lP/mzXChqfS2hZw6vXbUnqP0Al1VCTLztLYooWJDX3Cf5hQ==" saltValue="7AIrw72oX9WmErEkSBqvoSYoFGu1uaSdMWPQ7HR9LX+nI0PSx6pxpqsl+Ss9ltOHFEIr4XsLHUClqD07bJG+jA==" spinCount="100000" sheet="1" objects="1" scenarios="1" formatColumns="0" formatRows="0" autoFilter="0"/>
  <autoFilter ref="C84:K187"/>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9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2"/>
      <c r="M2" s="352"/>
      <c r="N2" s="352"/>
      <c r="O2" s="352"/>
      <c r="P2" s="352"/>
      <c r="Q2" s="352"/>
      <c r="R2" s="352"/>
      <c r="S2" s="352"/>
      <c r="T2" s="352"/>
      <c r="U2" s="352"/>
      <c r="V2" s="352"/>
      <c r="AT2" s="18" t="s">
        <v>97</v>
      </c>
    </row>
    <row r="3" spans="2:46" s="1" customFormat="1" ht="6.95" customHeight="1">
      <c r="B3" s="102"/>
      <c r="C3" s="103"/>
      <c r="D3" s="103"/>
      <c r="E3" s="103"/>
      <c r="F3" s="103"/>
      <c r="G3" s="103"/>
      <c r="H3" s="103"/>
      <c r="I3" s="103"/>
      <c r="J3" s="103"/>
      <c r="K3" s="103"/>
      <c r="L3" s="21"/>
      <c r="AT3" s="18" t="s">
        <v>82</v>
      </c>
    </row>
    <row r="4" spans="2:46" s="1" customFormat="1" ht="24.95" customHeight="1">
      <c r="B4" s="21"/>
      <c r="D4" s="104" t="s">
        <v>113</v>
      </c>
      <c r="L4" s="21"/>
      <c r="M4" s="105" t="s">
        <v>10</v>
      </c>
      <c r="AT4" s="18" t="s">
        <v>4</v>
      </c>
    </row>
    <row r="5" spans="2:12" s="1" customFormat="1" ht="6.95" customHeight="1">
      <c r="B5" s="21"/>
      <c r="L5" s="21"/>
    </row>
    <row r="6" spans="2:12" s="1" customFormat="1" ht="12" customHeight="1">
      <c r="B6" s="21"/>
      <c r="D6" s="106" t="s">
        <v>16</v>
      </c>
      <c r="L6" s="21"/>
    </row>
    <row r="7" spans="2:12" s="1" customFormat="1" ht="16.5" customHeight="1">
      <c r="B7" s="21"/>
      <c r="E7" s="366" t="str">
        <f>'Rekapitulace stavby'!K6</f>
        <v>Oprava místní komunikace ve Starém Hobzí</v>
      </c>
      <c r="F7" s="367"/>
      <c r="G7" s="367"/>
      <c r="H7" s="367"/>
      <c r="L7" s="21"/>
    </row>
    <row r="8" spans="1:31" s="2" customFormat="1" ht="12" customHeight="1">
      <c r="A8" s="35"/>
      <c r="B8" s="40"/>
      <c r="C8" s="35"/>
      <c r="D8" s="106" t="s">
        <v>114</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8" t="s">
        <v>600</v>
      </c>
      <c r="F9" s="369"/>
      <c r="G9" s="369"/>
      <c r="H9" s="369"/>
      <c r="I9" s="35"/>
      <c r="J9" s="35"/>
      <c r="K9" s="35"/>
      <c r="L9" s="10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19</v>
      </c>
      <c r="G11" s="35"/>
      <c r="H11" s="35"/>
      <c r="I11" s="106" t="s">
        <v>20</v>
      </c>
      <c r="J11" s="108" t="s">
        <v>19</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21</v>
      </c>
      <c r="E12" s="35"/>
      <c r="F12" s="108" t="s">
        <v>22</v>
      </c>
      <c r="G12" s="35"/>
      <c r="H12" s="35"/>
      <c r="I12" s="106" t="s">
        <v>23</v>
      </c>
      <c r="J12" s="109" t="str">
        <f>'Rekapitulace stavby'!AN8</f>
        <v>30. 9. 2020</v>
      </c>
      <c r="K12" s="35"/>
      <c r="L12" s="10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25</v>
      </c>
      <c r="E14" s="35"/>
      <c r="F14" s="35"/>
      <c r="G14" s="35"/>
      <c r="H14" s="35"/>
      <c r="I14" s="106" t="s">
        <v>26</v>
      </c>
      <c r="J14" s="108" t="s">
        <v>19</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
        <v>27</v>
      </c>
      <c r="F15" s="35"/>
      <c r="G15" s="35"/>
      <c r="H15" s="35"/>
      <c r="I15" s="106" t="s">
        <v>28</v>
      </c>
      <c r="J15" s="108" t="s">
        <v>19</v>
      </c>
      <c r="K15" s="35"/>
      <c r="L15" s="10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29</v>
      </c>
      <c r="E17" s="35"/>
      <c r="F17" s="35"/>
      <c r="G17" s="35"/>
      <c r="H17" s="35"/>
      <c r="I17" s="106" t="s">
        <v>26</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70" t="str">
        <f>'Rekapitulace stavby'!E14</f>
        <v>Vyplň údaj</v>
      </c>
      <c r="F18" s="371"/>
      <c r="G18" s="371"/>
      <c r="H18" s="371"/>
      <c r="I18" s="106" t="s">
        <v>28</v>
      </c>
      <c r="J18" s="31" t="str">
        <f>'Rekapitulace stavby'!AN14</f>
        <v>Vyplň údaj</v>
      </c>
      <c r="K18" s="35"/>
      <c r="L18" s="10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31</v>
      </c>
      <c r="E20" s="35"/>
      <c r="F20" s="35"/>
      <c r="G20" s="35"/>
      <c r="H20" s="35"/>
      <c r="I20" s="106" t="s">
        <v>26</v>
      </c>
      <c r="J20" s="108" t="s">
        <v>19</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
        <v>32</v>
      </c>
      <c r="F21" s="35"/>
      <c r="G21" s="35"/>
      <c r="H21" s="35"/>
      <c r="I21" s="106" t="s">
        <v>28</v>
      </c>
      <c r="J21" s="108" t="s">
        <v>19</v>
      </c>
      <c r="K21" s="35"/>
      <c r="L21" s="10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35</v>
      </c>
      <c r="E23" s="35"/>
      <c r="F23" s="35"/>
      <c r="G23" s="35"/>
      <c r="H23" s="35"/>
      <c r="I23" s="106" t="s">
        <v>26</v>
      </c>
      <c r="J23" s="108" t="s">
        <v>19</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
        <v>36</v>
      </c>
      <c r="F24" s="35"/>
      <c r="G24" s="35"/>
      <c r="H24" s="35"/>
      <c r="I24" s="106" t="s">
        <v>28</v>
      </c>
      <c r="J24" s="108" t="s">
        <v>19</v>
      </c>
      <c r="K24" s="35"/>
      <c r="L24" s="10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37</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83.25" customHeight="1">
      <c r="A27" s="110"/>
      <c r="B27" s="111"/>
      <c r="C27" s="110"/>
      <c r="D27" s="110"/>
      <c r="E27" s="372" t="s">
        <v>38</v>
      </c>
      <c r="F27" s="372"/>
      <c r="G27" s="372"/>
      <c r="H27" s="372"/>
      <c r="I27" s="110"/>
      <c r="J27" s="110"/>
      <c r="K27" s="110"/>
      <c r="L27" s="112"/>
      <c r="S27" s="110"/>
      <c r="T27" s="110"/>
      <c r="U27" s="110"/>
      <c r="V27" s="110"/>
      <c r="W27" s="110"/>
      <c r="X27" s="110"/>
      <c r="Y27" s="110"/>
      <c r="Z27" s="110"/>
      <c r="AA27" s="110"/>
      <c r="AB27" s="110"/>
      <c r="AC27" s="110"/>
      <c r="AD27" s="110"/>
      <c r="AE27" s="110"/>
    </row>
    <row r="28" spans="1:31" s="2" customFormat="1" ht="6.95"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5"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39</v>
      </c>
      <c r="E30" s="35"/>
      <c r="F30" s="35"/>
      <c r="G30" s="35"/>
      <c r="H30" s="35"/>
      <c r="I30" s="35"/>
      <c r="J30" s="115">
        <f>ROUND(J88,0)</f>
        <v>0</v>
      </c>
      <c r="K30" s="35"/>
      <c r="L30" s="107"/>
      <c r="S30" s="35"/>
      <c r="T30" s="35"/>
      <c r="U30" s="35"/>
      <c r="V30" s="35"/>
      <c r="W30" s="35"/>
      <c r="X30" s="35"/>
      <c r="Y30" s="35"/>
      <c r="Z30" s="35"/>
      <c r="AA30" s="35"/>
      <c r="AB30" s="35"/>
      <c r="AC30" s="35"/>
      <c r="AD30" s="35"/>
      <c r="AE30" s="35"/>
    </row>
    <row r="31" spans="1:31" s="2" customFormat="1" ht="6.95"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5" customHeight="1">
      <c r="A32" s="35"/>
      <c r="B32" s="40"/>
      <c r="C32" s="35"/>
      <c r="D32" s="35"/>
      <c r="E32" s="35"/>
      <c r="F32" s="116" t="s">
        <v>41</v>
      </c>
      <c r="G32" s="35"/>
      <c r="H32" s="35"/>
      <c r="I32" s="116" t="s">
        <v>40</v>
      </c>
      <c r="J32" s="116" t="s">
        <v>42</v>
      </c>
      <c r="K32" s="35"/>
      <c r="L32" s="107"/>
      <c r="S32" s="35"/>
      <c r="T32" s="35"/>
      <c r="U32" s="35"/>
      <c r="V32" s="35"/>
      <c r="W32" s="35"/>
      <c r="X32" s="35"/>
      <c r="Y32" s="35"/>
      <c r="Z32" s="35"/>
      <c r="AA32" s="35"/>
      <c r="AB32" s="35"/>
      <c r="AC32" s="35"/>
      <c r="AD32" s="35"/>
      <c r="AE32" s="35"/>
    </row>
    <row r="33" spans="1:31" s="2" customFormat="1" ht="14.45" customHeight="1">
      <c r="A33" s="35"/>
      <c r="B33" s="40"/>
      <c r="C33" s="35"/>
      <c r="D33" s="117" t="s">
        <v>43</v>
      </c>
      <c r="E33" s="106" t="s">
        <v>44</v>
      </c>
      <c r="F33" s="118">
        <f>ROUND((SUM(BE88:BE292)),0)</f>
        <v>0</v>
      </c>
      <c r="G33" s="35"/>
      <c r="H33" s="35"/>
      <c r="I33" s="119">
        <v>0.21</v>
      </c>
      <c r="J33" s="118">
        <f>ROUND(((SUM(BE88:BE292))*I33),0)</f>
        <v>0</v>
      </c>
      <c r="K33" s="35"/>
      <c r="L33" s="107"/>
      <c r="S33" s="35"/>
      <c r="T33" s="35"/>
      <c r="U33" s="35"/>
      <c r="V33" s="35"/>
      <c r="W33" s="35"/>
      <c r="X33" s="35"/>
      <c r="Y33" s="35"/>
      <c r="Z33" s="35"/>
      <c r="AA33" s="35"/>
      <c r="AB33" s="35"/>
      <c r="AC33" s="35"/>
      <c r="AD33" s="35"/>
      <c r="AE33" s="35"/>
    </row>
    <row r="34" spans="1:31" s="2" customFormat="1" ht="14.45" customHeight="1">
      <c r="A34" s="35"/>
      <c r="B34" s="40"/>
      <c r="C34" s="35"/>
      <c r="D34" s="35"/>
      <c r="E34" s="106" t="s">
        <v>45</v>
      </c>
      <c r="F34" s="118">
        <f>ROUND((SUM(BF88:BF292)),0)</f>
        <v>0</v>
      </c>
      <c r="G34" s="35"/>
      <c r="H34" s="35"/>
      <c r="I34" s="119">
        <v>0.15</v>
      </c>
      <c r="J34" s="118">
        <f>ROUND(((SUM(BF88:BF292))*I34),0)</f>
        <v>0</v>
      </c>
      <c r="K34" s="35"/>
      <c r="L34" s="107"/>
      <c r="S34" s="35"/>
      <c r="T34" s="35"/>
      <c r="U34" s="35"/>
      <c r="V34" s="35"/>
      <c r="W34" s="35"/>
      <c r="X34" s="35"/>
      <c r="Y34" s="35"/>
      <c r="Z34" s="35"/>
      <c r="AA34" s="35"/>
      <c r="AB34" s="35"/>
      <c r="AC34" s="35"/>
      <c r="AD34" s="35"/>
      <c r="AE34" s="35"/>
    </row>
    <row r="35" spans="1:31" s="2" customFormat="1" ht="14.45" customHeight="1" hidden="1">
      <c r="A35" s="35"/>
      <c r="B35" s="40"/>
      <c r="C35" s="35"/>
      <c r="D35" s="35"/>
      <c r="E35" s="106" t="s">
        <v>46</v>
      </c>
      <c r="F35" s="118">
        <f>ROUND((SUM(BG88:BG292)),0)</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5" customHeight="1" hidden="1">
      <c r="A36" s="35"/>
      <c r="B36" s="40"/>
      <c r="C36" s="35"/>
      <c r="D36" s="35"/>
      <c r="E36" s="106" t="s">
        <v>47</v>
      </c>
      <c r="F36" s="118">
        <f>ROUND((SUM(BH88:BH292)),0)</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5" customHeight="1" hidden="1">
      <c r="A37" s="35"/>
      <c r="B37" s="40"/>
      <c r="C37" s="35"/>
      <c r="D37" s="35"/>
      <c r="E37" s="106" t="s">
        <v>48</v>
      </c>
      <c r="F37" s="118">
        <f>ROUND((SUM(BI88:BI292)),0)</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49</v>
      </c>
      <c r="E39" s="122"/>
      <c r="F39" s="122"/>
      <c r="G39" s="123" t="s">
        <v>50</v>
      </c>
      <c r="H39" s="124" t="s">
        <v>51</v>
      </c>
      <c r="I39" s="122"/>
      <c r="J39" s="125">
        <f>SUM(J30:J37)</f>
        <v>0</v>
      </c>
      <c r="K39" s="126"/>
      <c r="L39" s="107"/>
      <c r="S39" s="35"/>
      <c r="T39" s="35"/>
      <c r="U39" s="35"/>
      <c r="V39" s="35"/>
      <c r="W39" s="35"/>
      <c r="X39" s="35"/>
      <c r="Y39" s="35"/>
      <c r="Z39" s="35"/>
      <c r="AA39" s="35"/>
      <c r="AB39" s="35"/>
      <c r="AC39" s="35"/>
      <c r="AD39" s="35"/>
      <c r="AE39" s="35"/>
    </row>
    <row r="40" spans="1:31" s="2" customFormat="1" ht="14.45"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5"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5" customHeight="1">
      <c r="A45" s="35"/>
      <c r="B45" s="36"/>
      <c r="C45" s="24" t="s">
        <v>116</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16.5" customHeight="1">
      <c r="A48" s="35"/>
      <c r="B48" s="36"/>
      <c r="C48" s="37"/>
      <c r="D48" s="37"/>
      <c r="E48" s="373" t="str">
        <f>E7</f>
        <v>Oprava místní komunikace ve Starém Hobzí</v>
      </c>
      <c r="F48" s="374"/>
      <c r="G48" s="374"/>
      <c r="H48" s="374"/>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114</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30" t="str">
        <f>E9</f>
        <v>SO06 - Podezdívky, vpusť - p.č.144/1, 147/3, st.87</v>
      </c>
      <c r="F50" s="375"/>
      <c r="G50" s="375"/>
      <c r="H50" s="375"/>
      <c r="I50" s="37"/>
      <c r="J50" s="37"/>
      <c r="K50" s="37"/>
      <c r="L50" s="10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Staré Hobzí</v>
      </c>
      <c r="G52" s="37"/>
      <c r="H52" s="37"/>
      <c r="I52" s="30" t="s">
        <v>23</v>
      </c>
      <c r="J52" s="60" t="str">
        <f>IF(J12="","",J12)</f>
        <v>30. 9. 2020</v>
      </c>
      <c r="K52" s="37"/>
      <c r="L52" s="10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15.2" customHeight="1">
      <c r="A54" s="35"/>
      <c r="B54" s="36"/>
      <c r="C54" s="30" t="s">
        <v>25</v>
      </c>
      <c r="D54" s="37"/>
      <c r="E54" s="37"/>
      <c r="F54" s="28" t="str">
        <f>E15</f>
        <v>Obec Staré Hobzí</v>
      </c>
      <c r="G54" s="37"/>
      <c r="H54" s="37"/>
      <c r="I54" s="30" t="s">
        <v>31</v>
      </c>
      <c r="J54" s="33" t="str">
        <f>E21</f>
        <v>f-plan spol. s r.o.</v>
      </c>
      <c r="K54" s="37"/>
      <c r="L54" s="107"/>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35</v>
      </c>
      <c r="J55" s="33" t="str">
        <f>E24</f>
        <v>Martin Lang</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117</v>
      </c>
      <c r="D57" s="132"/>
      <c r="E57" s="132"/>
      <c r="F57" s="132"/>
      <c r="G57" s="132"/>
      <c r="H57" s="132"/>
      <c r="I57" s="132"/>
      <c r="J57" s="133" t="s">
        <v>118</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9" customHeight="1">
      <c r="A59" s="35"/>
      <c r="B59" s="36"/>
      <c r="C59" s="134" t="s">
        <v>71</v>
      </c>
      <c r="D59" s="37"/>
      <c r="E59" s="37"/>
      <c r="F59" s="37"/>
      <c r="G59" s="37"/>
      <c r="H59" s="37"/>
      <c r="I59" s="37"/>
      <c r="J59" s="78">
        <f>J88</f>
        <v>0</v>
      </c>
      <c r="K59" s="37"/>
      <c r="L59" s="107"/>
      <c r="S59" s="35"/>
      <c r="T59" s="35"/>
      <c r="U59" s="35"/>
      <c r="V59" s="35"/>
      <c r="W59" s="35"/>
      <c r="X59" s="35"/>
      <c r="Y59" s="35"/>
      <c r="Z59" s="35"/>
      <c r="AA59" s="35"/>
      <c r="AB59" s="35"/>
      <c r="AC59" s="35"/>
      <c r="AD59" s="35"/>
      <c r="AE59" s="35"/>
      <c r="AU59" s="18" t="s">
        <v>119</v>
      </c>
    </row>
    <row r="60" spans="2:12" s="9" customFormat="1" ht="24.95" customHeight="1">
      <c r="B60" s="135"/>
      <c r="C60" s="136"/>
      <c r="D60" s="137" t="s">
        <v>120</v>
      </c>
      <c r="E60" s="138"/>
      <c r="F60" s="138"/>
      <c r="G60" s="138"/>
      <c r="H60" s="138"/>
      <c r="I60" s="138"/>
      <c r="J60" s="139">
        <f>J89</f>
        <v>0</v>
      </c>
      <c r="K60" s="136"/>
      <c r="L60" s="140"/>
    </row>
    <row r="61" spans="2:12" s="10" customFormat="1" ht="19.9" customHeight="1">
      <c r="B61" s="141"/>
      <c r="C61" s="142"/>
      <c r="D61" s="143" t="s">
        <v>121</v>
      </c>
      <c r="E61" s="144"/>
      <c r="F61" s="144"/>
      <c r="G61" s="144"/>
      <c r="H61" s="144"/>
      <c r="I61" s="144"/>
      <c r="J61" s="145">
        <f>J90</f>
        <v>0</v>
      </c>
      <c r="K61" s="142"/>
      <c r="L61" s="146"/>
    </row>
    <row r="62" spans="2:12" s="10" customFormat="1" ht="19.9" customHeight="1">
      <c r="B62" s="141"/>
      <c r="C62" s="142"/>
      <c r="D62" s="143" t="s">
        <v>122</v>
      </c>
      <c r="E62" s="144"/>
      <c r="F62" s="144"/>
      <c r="G62" s="144"/>
      <c r="H62" s="144"/>
      <c r="I62" s="144"/>
      <c r="J62" s="145">
        <f>J152</f>
        <v>0</v>
      </c>
      <c r="K62" s="142"/>
      <c r="L62" s="146"/>
    </row>
    <row r="63" spans="2:12" s="10" customFormat="1" ht="19.9" customHeight="1">
      <c r="B63" s="141"/>
      <c r="C63" s="142"/>
      <c r="D63" s="143" t="s">
        <v>601</v>
      </c>
      <c r="E63" s="144"/>
      <c r="F63" s="144"/>
      <c r="G63" s="144"/>
      <c r="H63" s="144"/>
      <c r="I63" s="144"/>
      <c r="J63" s="145">
        <f>J209</f>
        <v>0</v>
      </c>
      <c r="K63" s="142"/>
      <c r="L63" s="146"/>
    </row>
    <row r="64" spans="2:12" s="10" customFormat="1" ht="19.9" customHeight="1">
      <c r="B64" s="141"/>
      <c r="C64" s="142"/>
      <c r="D64" s="143" t="s">
        <v>124</v>
      </c>
      <c r="E64" s="144"/>
      <c r="F64" s="144"/>
      <c r="G64" s="144"/>
      <c r="H64" s="144"/>
      <c r="I64" s="144"/>
      <c r="J64" s="145">
        <f>J264</f>
        <v>0</v>
      </c>
      <c r="K64" s="142"/>
      <c r="L64" s="146"/>
    </row>
    <row r="65" spans="2:12" s="10" customFormat="1" ht="19.9" customHeight="1">
      <c r="B65" s="141"/>
      <c r="C65" s="142"/>
      <c r="D65" s="143" t="s">
        <v>125</v>
      </c>
      <c r="E65" s="144"/>
      <c r="F65" s="144"/>
      <c r="G65" s="144"/>
      <c r="H65" s="144"/>
      <c r="I65" s="144"/>
      <c r="J65" s="145">
        <f>J271</f>
        <v>0</v>
      </c>
      <c r="K65" s="142"/>
      <c r="L65" s="146"/>
    </row>
    <row r="66" spans="2:12" s="10" customFormat="1" ht="19.9" customHeight="1">
      <c r="B66" s="141"/>
      <c r="C66" s="142"/>
      <c r="D66" s="143" t="s">
        <v>126</v>
      </c>
      <c r="E66" s="144"/>
      <c r="F66" s="144"/>
      <c r="G66" s="144"/>
      <c r="H66" s="144"/>
      <c r="I66" s="144"/>
      <c r="J66" s="145">
        <f>J274</f>
        <v>0</v>
      </c>
      <c r="K66" s="142"/>
      <c r="L66" s="146"/>
    </row>
    <row r="67" spans="2:12" s="9" customFormat="1" ht="24.95" customHeight="1">
      <c r="B67" s="135"/>
      <c r="C67" s="136"/>
      <c r="D67" s="137" t="s">
        <v>602</v>
      </c>
      <c r="E67" s="138"/>
      <c r="F67" s="138"/>
      <c r="G67" s="138"/>
      <c r="H67" s="138"/>
      <c r="I67" s="138"/>
      <c r="J67" s="139">
        <f>J277</f>
        <v>0</v>
      </c>
      <c r="K67" s="136"/>
      <c r="L67" s="140"/>
    </row>
    <row r="68" spans="2:12" s="10" customFormat="1" ht="19.9" customHeight="1">
      <c r="B68" s="141"/>
      <c r="C68" s="142"/>
      <c r="D68" s="143" t="s">
        <v>603</v>
      </c>
      <c r="E68" s="144"/>
      <c r="F68" s="144"/>
      <c r="G68" s="144"/>
      <c r="H68" s="144"/>
      <c r="I68" s="144"/>
      <c r="J68" s="145">
        <f>J278</f>
        <v>0</v>
      </c>
      <c r="K68" s="142"/>
      <c r="L68" s="146"/>
    </row>
    <row r="69" spans="1:31" s="2" customFormat="1" ht="21.75" customHeight="1">
      <c r="A69" s="35"/>
      <c r="B69" s="36"/>
      <c r="C69" s="37"/>
      <c r="D69" s="37"/>
      <c r="E69" s="37"/>
      <c r="F69" s="37"/>
      <c r="G69" s="37"/>
      <c r="H69" s="37"/>
      <c r="I69" s="37"/>
      <c r="J69" s="37"/>
      <c r="K69" s="37"/>
      <c r="L69" s="107"/>
      <c r="S69" s="35"/>
      <c r="T69" s="35"/>
      <c r="U69" s="35"/>
      <c r="V69" s="35"/>
      <c r="W69" s="35"/>
      <c r="X69" s="35"/>
      <c r="Y69" s="35"/>
      <c r="Z69" s="35"/>
      <c r="AA69" s="35"/>
      <c r="AB69" s="35"/>
      <c r="AC69" s="35"/>
      <c r="AD69" s="35"/>
      <c r="AE69" s="35"/>
    </row>
    <row r="70" spans="1:31" s="2" customFormat="1" ht="6.95" customHeight="1">
      <c r="A70" s="35"/>
      <c r="B70" s="48"/>
      <c r="C70" s="49"/>
      <c r="D70" s="49"/>
      <c r="E70" s="49"/>
      <c r="F70" s="49"/>
      <c r="G70" s="49"/>
      <c r="H70" s="49"/>
      <c r="I70" s="49"/>
      <c r="J70" s="49"/>
      <c r="K70" s="49"/>
      <c r="L70" s="107"/>
      <c r="S70" s="35"/>
      <c r="T70" s="35"/>
      <c r="U70" s="35"/>
      <c r="V70" s="35"/>
      <c r="W70" s="35"/>
      <c r="X70" s="35"/>
      <c r="Y70" s="35"/>
      <c r="Z70" s="35"/>
      <c r="AA70" s="35"/>
      <c r="AB70" s="35"/>
      <c r="AC70" s="35"/>
      <c r="AD70" s="35"/>
      <c r="AE70" s="35"/>
    </row>
    <row r="74" spans="1:31" s="2" customFormat="1" ht="6.95" customHeight="1">
      <c r="A74" s="35"/>
      <c r="B74" s="50"/>
      <c r="C74" s="51"/>
      <c r="D74" s="51"/>
      <c r="E74" s="51"/>
      <c r="F74" s="51"/>
      <c r="G74" s="51"/>
      <c r="H74" s="51"/>
      <c r="I74" s="51"/>
      <c r="J74" s="51"/>
      <c r="K74" s="51"/>
      <c r="L74" s="107"/>
      <c r="S74" s="35"/>
      <c r="T74" s="35"/>
      <c r="U74" s="35"/>
      <c r="V74" s="35"/>
      <c r="W74" s="35"/>
      <c r="X74" s="35"/>
      <c r="Y74" s="35"/>
      <c r="Z74" s="35"/>
      <c r="AA74" s="35"/>
      <c r="AB74" s="35"/>
      <c r="AC74" s="35"/>
      <c r="AD74" s="35"/>
      <c r="AE74" s="35"/>
    </row>
    <row r="75" spans="1:31" s="2" customFormat="1" ht="24.95" customHeight="1">
      <c r="A75" s="35"/>
      <c r="B75" s="36"/>
      <c r="C75" s="24" t="s">
        <v>127</v>
      </c>
      <c r="D75" s="37"/>
      <c r="E75" s="37"/>
      <c r="F75" s="37"/>
      <c r="G75" s="37"/>
      <c r="H75" s="37"/>
      <c r="I75" s="37"/>
      <c r="J75" s="37"/>
      <c r="K75" s="37"/>
      <c r="L75" s="107"/>
      <c r="S75" s="35"/>
      <c r="T75" s="35"/>
      <c r="U75" s="35"/>
      <c r="V75" s="35"/>
      <c r="W75" s="35"/>
      <c r="X75" s="35"/>
      <c r="Y75" s="35"/>
      <c r="Z75" s="35"/>
      <c r="AA75" s="35"/>
      <c r="AB75" s="35"/>
      <c r="AC75" s="35"/>
      <c r="AD75" s="35"/>
      <c r="AE75" s="35"/>
    </row>
    <row r="76" spans="1:31" s="2" customFormat="1" ht="6.95" customHeight="1">
      <c r="A76" s="35"/>
      <c r="B76" s="36"/>
      <c r="C76" s="37"/>
      <c r="D76" s="37"/>
      <c r="E76" s="37"/>
      <c r="F76" s="37"/>
      <c r="G76" s="37"/>
      <c r="H76" s="37"/>
      <c r="I76" s="37"/>
      <c r="J76" s="37"/>
      <c r="K76" s="37"/>
      <c r="L76" s="107"/>
      <c r="S76" s="35"/>
      <c r="T76" s="35"/>
      <c r="U76" s="35"/>
      <c r="V76" s="35"/>
      <c r="W76" s="35"/>
      <c r="X76" s="35"/>
      <c r="Y76" s="35"/>
      <c r="Z76" s="35"/>
      <c r="AA76" s="35"/>
      <c r="AB76" s="35"/>
      <c r="AC76" s="35"/>
      <c r="AD76" s="35"/>
      <c r="AE76" s="35"/>
    </row>
    <row r="77" spans="1:31" s="2" customFormat="1" ht="12" customHeight="1">
      <c r="A77" s="35"/>
      <c r="B77" s="36"/>
      <c r="C77" s="30" t="s">
        <v>16</v>
      </c>
      <c r="D77" s="37"/>
      <c r="E77" s="37"/>
      <c r="F77" s="37"/>
      <c r="G77" s="37"/>
      <c r="H77" s="37"/>
      <c r="I77" s="37"/>
      <c r="J77" s="37"/>
      <c r="K77" s="37"/>
      <c r="L77" s="107"/>
      <c r="S77" s="35"/>
      <c r="T77" s="35"/>
      <c r="U77" s="35"/>
      <c r="V77" s="35"/>
      <c r="W77" s="35"/>
      <c r="X77" s="35"/>
      <c r="Y77" s="35"/>
      <c r="Z77" s="35"/>
      <c r="AA77" s="35"/>
      <c r="AB77" s="35"/>
      <c r="AC77" s="35"/>
      <c r="AD77" s="35"/>
      <c r="AE77" s="35"/>
    </row>
    <row r="78" spans="1:31" s="2" customFormat="1" ht="16.5" customHeight="1">
      <c r="A78" s="35"/>
      <c r="B78" s="36"/>
      <c r="C78" s="37"/>
      <c r="D78" s="37"/>
      <c r="E78" s="373" t="str">
        <f>E7</f>
        <v>Oprava místní komunikace ve Starém Hobzí</v>
      </c>
      <c r="F78" s="374"/>
      <c r="G78" s="374"/>
      <c r="H78" s="374"/>
      <c r="I78" s="37"/>
      <c r="J78" s="37"/>
      <c r="K78" s="37"/>
      <c r="L78" s="107"/>
      <c r="S78" s="35"/>
      <c r="T78" s="35"/>
      <c r="U78" s="35"/>
      <c r="V78" s="35"/>
      <c r="W78" s="35"/>
      <c r="X78" s="35"/>
      <c r="Y78" s="35"/>
      <c r="Z78" s="35"/>
      <c r="AA78" s="35"/>
      <c r="AB78" s="35"/>
      <c r="AC78" s="35"/>
      <c r="AD78" s="35"/>
      <c r="AE78" s="35"/>
    </row>
    <row r="79" spans="1:31" s="2" customFormat="1" ht="12" customHeight="1">
      <c r="A79" s="35"/>
      <c r="B79" s="36"/>
      <c r="C79" s="30" t="s">
        <v>114</v>
      </c>
      <c r="D79" s="37"/>
      <c r="E79" s="37"/>
      <c r="F79" s="37"/>
      <c r="G79" s="37"/>
      <c r="H79" s="37"/>
      <c r="I79" s="37"/>
      <c r="J79" s="37"/>
      <c r="K79" s="37"/>
      <c r="L79" s="107"/>
      <c r="S79" s="35"/>
      <c r="T79" s="35"/>
      <c r="U79" s="35"/>
      <c r="V79" s="35"/>
      <c r="W79" s="35"/>
      <c r="X79" s="35"/>
      <c r="Y79" s="35"/>
      <c r="Z79" s="35"/>
      <c r="AA79" s="35"/>
      <c r="AB79" s="35"/>
      <c r="AC79" s="35"/>
      <c r="AD79" s="35"/>
      <c r="AE79" s="35"/>
    </row>
    <row r="80" spans="1:31" s="2" customFormat="1" ht="16.5" customHeight="1">
      <c r="A80" s="35"/>
      <c r="B80" s="36"/>
      <c r="C80" s="37"/>
      <c r="D80" s="37"/>
      <c r="E80" s="330" t="str">
        <f>E9</f>
        <v>SO06 - Podezdívky, vpusť - p.č.144/1, 147/3, st.87</v>
      </c>
      <c r="F80" s="375"/>
      <c r="G80" s="375"/>
      <c r="H80" s="375"/>
      <c r="I80" s="37"/>
      <c r="J80" s="37"/>
      <c r="K80" s="37"/>
      <c r="L80" s="107"/>
      <c r="S80" s="35"/>
      <c r="T80" s="35"/>
      <c r="U80" s="35"/>
      <c r="V80" s="35"/>
      <c r="W80" s="35"/>
      <c r="X80" s="35"/>
      <c r="Y80" s="35"/>
      <c r="Z80" s="35"/>
      <c r="AA80" s="35"/>
      <c r="AB80" s="35"/>
      <c r="AC80" s="35"/>
      <c r="AD80" s="35"/>
      <c r="AE80" s="35"/>
    </row>
    <row r="81" spans="1:31" s="2" customFormat="1" ht="6.95" customHeight="1">
      <c r="A81" s="35"/>
      <c r="B81" s="36"/>
      <c r="C81" s="37"/>
      <c r="D81" s="37"/>
      <c r="E81" s="37"/>
      <c r="F81" s="37"/>
      <c r="G81" s="37"/>
      <c r="H81" s="37"/>
      <c r="I81" s="37"/>
      <c r="J81" s="37"/>
      <c r="K81" s="37"/>
      <c r="L81" s="107"/>
      <c r="S81" s="35"/>
      <c r="T81" s="35"/>
      <c r="U81" s="35"/>
      <c r="V81" s="35"/>
      <c r="W81" s="35"/>
      <c r="X81" s="35"/>
      <c r="Y81" s="35"/>
      <c r="Z81" s="35"/>
      <c r="AA81" s="35"/>
      <c r="AB81" s="35"/>
      <c r="AC81" s="35"/>
      <c r="AD81" s="35"/>
      <c r="AE81" s="35"/>
    </row>
    <row r="82" spans="1:31" s="2" customFormat="1" ht="12" customHeight="1">
      <c r="A82" s="35"/>
      <c r="B82" s="36"/>
      <c r="C82" s="30" t="s">
        <v>21</v>
      </c>
      <c r="D82" s="37"/>
      <c r="E82" s="37"/>
      <c r="F82" s="28" t="str">
        <f>F12</f>
        <v>Staré Hobzí</v>
      </c>
      <c r="G82" s="37"/>
      <c r="H82" s="37"/>
      <c r="I82" s="30" t="s">
        <v>23</v>
      </c>
      <c r="J82" s="60" t="str">
        <f>IF(J12="","",J12)</f>
        <v>30. 9. 2020</v>
      </c>
      <c r="K82" s="37"/>
      <c r="L82" s="107"/>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107"/>
      <c r="S83" s="35"/>
      <c r="T83" s="35"/>
      <c r="U83" s="35"/>
      <c r="V83" s="35"/>
      <c r="W83" s="35"/>
      <c r="X83" s="35"/>
      <c r="Y83" s="35"/>
      <c r="Z83" s="35"/>
      <c r="AA83" s="35"/>
      <c r="AB83" s="35"/>
      <c r="AC83" s="35"/>
      <c r="AD83" s="35"/>
      <c r="AE83" s="35"/>
    </row>
    <row r="84" spans="1:31" s="2" customFormat="1" ht="15.2" customHeight="1">
      <c r="A84" s="35"/>
      <c r="B84" s="36"/>
      <c r="C84" s="30" t="s">
        <v>25</v>
      </c>
      <c r="D84" s="37"/>
      <c r="E84" s="37"/>
      <c r="F84" s="28" t="str">
        <f>E15</f>
        <v>Obec Staré Hobzí</v>
      </c>
      <c r="G84" s="37"/>
      <c r="H84" s="37"/>
      <c r="I84" s="30" t="s">
        <v>31</v>
      </c>
      <c r="J84" s="33" t="str">
        <f>E21</f>
        <v>f-plan spol. s r.o.</v>
      </c>
      <c r="K84" s="37"/>
      <c r="L84" s="107"/>
      <c r="S84" s="35"/>
      <c r="T84" s="35"/>
      <c r="U84" s="35"/>
      <c r="V84" s="35"/>
      <c r="W84" s="35"/>
      <c r="X84" s="35"/>
      <c r="Y84" s="35"/>
      <c r="Z84" s="35"/>
      <c r="AA84" s="35"/>
      <c r="AB84" s="35"/>
      <c r="AC84" s="35"/>
      <c r="AD84" s="35"/>
      <c r="AE84" s="35"/>
    </row>
    <row r="85" spans="1:31" s="2" customFormat="1" ht="15.2" customHeight="1">
      <c r="A85" s="35"/>
      <c r="B85" s="36"/>
      <c r="C85" s="30" t="s">
        <v>29</v>
      </c>
      <c r="D85" s="37"/>
      <c r="E85" s="37"/>
      <c r="F85" s="28" t="str">
        <f>IF(E18="","",E18)</f>
        <v>Vyplň údaj</v>
      </c>
      <c r="G85" s="37"/>
      <c r="H85" s="37"/>
      <c r="I85" s="30" t="s">
        <v>35</v>
      </c>
      <c r="J85" s="33" t="str">
        <f>E24</f>
        <v>Martin Lang</v>
      </c>
      <c r="K85" s="37"/>
      <c r="L85" s="107"/>
      <c r="S85" s="35"/>
      <c r="T85" s="35"/>
      <c r="U85" s="35"/>
      <c r="V85" s="35"/>
      <c r="W85" s="35"/>
      <c r="X85" s="35"/>
      <c r="Y85" s="35"/>
      <c r="Z85" s="35"/>
      <c r="AA85" s="35"/>
      <c r="AB85" s="35"/>
      <c r="AC85" s="35"/>
      <c r="AD85" s="35"/>
      <c r="AE85" s="35"/>
    </row>
    <row r="86" spans="1:31" s="2" customFormat="1" ht="10.35" customHeight="1">
      <c r="A86" s="35"/>
      <c r="B86" s="36"/>
      <c r="C86" s="37"/>
      <c r="D86" s="37"/>
      <c r="E86" s="37"/>
      <c r="F86" s="37"/>
      <c r="G86" s="37"/>
      <c r="H86" s="37"/>
      <c r="I86" s="37"/>
      <c r="J86" s="37"/>
      <c r="K86" s="37"/>
      <c r="L86" s="107"/>
      <c r="S86" s="35"/>
      <c r="T86" s="35"/>
      <c r="U86" s="35"/>
      <c r="V86" s="35"/>
      <c r="W86" s="35"/>
      <c r="X86" s="35"/>
      <c r="Y86" s="35"/>
      <c r="Z86" s="35"/>
      <c r="AA86" s="35"/>
      <c r="AB86" s="35"/>
      <c r="AC86" s="35"/>
      <c r="AD86" s="35"/>
      <c r="AE86" s="35"/>
    </row>
    <row r="87" spans="1:31" s="11" customFormat="1" ht="29.25" customHeight="1">
      <c r="A87" s="147"/>
      <c r="B87" s="148"/>
      <c r="C87" s="149" t="s">
        <v>128</v>
      </c>
      <c r="D87" s="150" t="s">
        <v>58</v>
      </c>
      <c r="E87" s="150" t="s">
        <v>54</v>
      </c>
      <c r="F87" s="150" t="s">
        <v>55</v>
      </c>
      <c r="G87" s="150" t="s">
        <v>129</v>
      </c>
      <c r="H87" s="150" t="s">
        <v>130</v>
      </c>
      <c r="I87" s="150" t="s">
        <v>131</v>
      </c>
      <c r="J87" s="150" t="s">
        <v>118</v>
      </c>
      <c r="K87" s="151" t="s">
        <v>132</v>
      </c>
      <c r="L87" s="152"/>
      <c r="M87" s="69" t="s">
        <v>19</v>
      </c>
      <c r="N87" s="70" t="s">
        <v>43</v>
      </c>
      <c r="O87" s="70" t="s">
        <v>133</v>
      </c>
      <c r="P87" s="70" t="s">
        <v>134</v>
      </c>
      <c r="Q87" s="70" t="s">
        <v>135</v>
      </c>
      <c r="R87" s="70" t="s">
        <v>136</v>
      </c>
      <c r="S87" s="70" t="s">
        <v>137</v>
      </c>
      <c r="T87" s="71" t="s">
        <v>138</v>
      </c>
      <c r="U87" s="147"/>
      <c r="V87" s="147"/>
      <c r="W87" s="147"/>
      <c r="X87" s="147"/>
      <c r="Y87" s="147"/>
      <c r="Z87" s="147"/>
      <c r="AA87" s="147"/>
      <c r="AB87" s="147"/>
      <c r="AC87" s="147"/>
      <c r="AD87" s="147"/>
      <c r="AE87" s="147"/>
    </row>
    <row r="88" spans="1:63" s="2" customFormat="1" ht="22.9" customHeight="1">
      <c r="A88" s="35"/>
      <c r="B88" s="36"/>
      <c r="C88" s="76" t="s">
        <v>139</v>
      </c>
      <c r="D88" s="37"/>
      <c r="E88" s="37"/>
      <c r="F88" s="37"/>
      <c r="G88" s="37"/>
      <c r="H88" s="37"/>
      <c r="I88" s="37"/>
      <c r="J88" s="153">
        <f>BK88</f>
        <v>0</v>
      </c>
      <c r="K88" s="37"/>
      <c r="L88" s="40"/>
      <c r="M88" s="72"/>
      <c r="N88" s="154"/>
      <c r="O88" s="73"/>
      <c r="P88" s="155">
        <f>P89+P277</f>
        <v>0</v>
      </c>
      <c r="Q88" s="73"/>
      <c r="R88" s="155">
        <f>R89+R277</f>
        <v>45.76697422000001</v>
      </c>
      <c r="S88" s="73"/>
      <c r="T88" s="156">
        <f>T89+T277</f>
        <v>8.5222082</v>
      </c>
      <c r="U88" s="35"/>
      <c r="V88" s="35"/>
      <c r="W88" s="35"/>
      <c r="X88" s="35"/>
      <c r="Y88" s="35"/>
      <c r="Z88" s="35"/>
      <c r="AA88" s="35"/>
      <c r="AB88" s="35"/>
      <c r="AC88" s="35"/>
      <c r="AD88" s="35"/>
      <c r="AE88" s="35"/>
      <c r="AT88" s="18" t="s">
        <v>72</v>
      </c>
      <c r="AU88" s="18" t="s">
        <v>119</v>
      </c>
      <c r="BK88" s="157">
        <f>BK89+BK277</f>
        <v>0</v>
      </c>
    </row>
    <row r="89" spans="2:63" s="12" customFormat="1" ht="25.9" customHeight="1">
      <c r="B89" s="158"/>
      <c r="C89" s="159"/>
      <c r="D89" s="160" t="s">
        <v>72</v>
      </c>
      <c r="E89" s="161" t="s">
        <v>140</v>
      </c>
      <c r="F89" s="161" t="s">
        <v>141</v>
      </c>
      <c r="G89" s="159"/>
      <c r="H89" s="159"/>
      <c r="I89" s="162"/>
      <c r="J89" s="163">
        <f>BK89</f>
        <v>0</v>
      </c>
      <c r="K89" s="159"/>
      <c r="L89" s="164"/>
      <c r="M89" s="165"/>
      <c r="N89" s="166"/>
      <c r="O89" s="166"/>
      <c r="P89" s="167">
        <f>P90+P152+P209+P264+P271+P274</f>
        <v>0</v>
      </c>
      <c r="Q89" s="166"/>
      <c r="R89" s="167">
        <f>R90+R152+R209+R264+R271+R274</f>
        <v>45.748111820000005</v>
      </c>
      <c r="S89" s="166"/>
      <c r="T89" s="168">
        <f>T90+T152+T209+T264+T271+T274</f>
        <v>8.5222082</v>
      </c>
      <c r="AR89" s="169" t="s">
        <v>34</v>
      </c>
      <c r="AT89" s="170" t="s">
        <v>72</v>
      </c>
      <c r="AU89" s="170" t="s">
        <v>73</v>
      </c>
      <c r="AY89" s="169" t="s">
        <v>142</v>
      </c>
      <c r="BK89" s="171">
        <f>BK90+BK152+BK209+BK264+BK271+BK274</f>
        <v>0</v>
      </c>
    </row>
    <row r="90" spans="2:63" s="12" customFormat="1" ht="22.9" customHeight="1">
      <c r="B90" s="158"/>
      <c r="C90" s="159"/>
      <c r="D90" s="160" t="s">
        <v>72</v>
      </c>
      <c r="E90" s="172" t="s">
        <v>34</v>
      </c>
      <c r="F90" s="172" t="s">
        <v>143</v>
      </c>
      <c r="G90" s="159"/>
      <c r="H90" s="159"/>
      <c r="I90" s="162"/>
      <c r="J90" s="173">
        <f>BK90</f>
        <v>0</v>
      </c>
      <c r="K90" s="159"/>
      <c r="L90" s="164"/>
      <c r="M90" s="165"/>
      <c r="N90" s="166"/>
      <c r="O90" s="166"/>
      <c r="P90" s="167">
        <f>SUM(P91:P151)</f>
        <v>0</v>
      </c>
      <c r="Q90" s="166"/>
      <c r="R90" s="167">
        <f>SUM(R91:R151)</f>
        <v>9.716208</v>
      </c>
      <c r="S90" s="166"/>
      <c r="T90" s="168">
        <f>SUM(T91:T151)</f>
        <v>0</v>
      </c>
      <c r="AR90" s="169" t="s">
        <v>34</v>
      </c>
      <c r="AT90" s="170" t="s">
        <v>72</v>
      </c>
      <c r="AU90" s="170" t="s">
        <v>34</v>
      </c>
      <c r="AY90" s="169" t="s">
        <v>142</v>
      </c>
      <c r="BK90" s="171">
        <f>SUM(BK91:BK151)</f>
        <v>0</v>
      </c>
    </row>
    <row r="91" spans="1:65" s="2" customFormat="1" ht="37.9" customHeight="1">
      <c r="A91" s="35"/>
      <c r="B91" s="36"/>
      <c r="C91" s="174" t="s">
        <v>34</v>
      </c>
      <c r="D91" s="174" t="s">
        <v>144</v>
      </c>
      <c r="E91" s="175" t="s">
        <v>163</v>
      </c>
      <c r="F91" s="176" t="s">
        <v>164</v>
      </c>
      <c r="G91" s="177" t="s">
        <v>155</v>
      </c>
      <c r="H91" s="178">
        <v>9.548</v>
      </c>
      <c r="I91" s="179"/>
      <c r="J91" s="180">
        <f>ROUND(I91*H91,2)</f>
        <v>0</v>
      </c>
      <c r="K91" s="176" t="s">
        <v>148</v>
      </c>
      <c r="L91" s="40"/>
      <c r="M91" s="181" t="s">
        <v>19</v>
      </c>
      <c r="N91" s="182" t="s">
        <v>44</v>
      </c>
      <c r="O91" s="65"/>
      <c r="P91" s="183">
        <f>O91*H91</f>
        <v>0</v>
      </c>
      <c r="Q91" s="183">
        <v>0</v>
      </c>
      <c r="R91" s="183">
        <f>Q91*H91</f>
        <v>0</v>
      </c>
      <c r="S91" s="183">
        <v>0</v>
      </c>
      <c r="T91" s="184">
        <f>S91*H91</f>
        <v>0</v>
      </c>
      <c r="U91" s="35"/>
      <c r="V91" s="35"/>
      <c r="W91" s="35"/>
      <c r="X91" s="35"/>
      <c r="Y91" s="35"/>
      <c r="Z91" s="35"/>
      <c r="AA91" s="35"/>
      <c r="AB91" s="35"/>
      <c r="AC91" s="35"/>
      <c r="AD91" s="35"/>
      <c r="AE91" s="35"/>
      <c r="AR91" s="185" t="s">
        <v>149</v>
      </c>
      <c r="AT91" s="185" t="s">
        <v>144</v>
      </c>
      <c r="AU91" s="185" t="s">
        <v>82</v>
      </c>
      <c r="AY91" s="18" t="s">
        <v>142</v>
      </c>
      <c r="BE91" s="186">
        <f>IF(N91="základní",J91,0)</f>
        <v>0</v>
      </c>
      <c r="BF91" s="186">
        <f>IF(N91="snížená",J91,0)</f>
        <v>0</v>
      </c>
      <c r="BG91" s="186">
        <f>IF(N91="zákl. přenesená",J91,0)</f>
        <v>0</v>
      </c>
      <c r="BH91" s="186">
        <f>IF(N91="sníž. přenesená",J91,0)</f>
        <v>0</v>
      </c>
      <c r="BI91" s="186">
        <f>IF(N91="nulová",J91,0)</f>
        <v>0</v>
      </c>
      <c r="BJ91" s="18" t="s">
        <v>34</v>
      </c>
      <c r="BK91" s="186">
        <f>ROUND(I91*H91,2)</f>
        <v>0</v>
      </c>
      <c r="BL91" s="18" t="s">
        <v>149</v>
      </c>
      <c r="BM91" s="185" t="s">
        <v>604</v>
      </c>
    </row>
    <row r="92" spans="1:47" s="2" customFormat="1" ht="48.75">
      <c r="A92" s="35"/>
      <c r="B92" s="36"/>
      <c r="C92" s="37"/>
      <c r="D92" s="187" t="s">
        <v>151</v>
      </c>
      <c r="E92" s="37"/>
      <c r="F92" s="188" t="s">
        <v>166</v>
      </c>
      <c r="G92" s="37"/>
      <c r="H92" s="37"/>
      <c r="I92" s="189"/>
      <c r="J92" s="37"/>
      <c r="K92" s="37"/>
      <c r="L92" s="40"/>
      <c r="M92" s="190"/>
      <c r="N92" s="191"/>
      <c r="O92" s="65"/>
      <c r="P92" s="65"/>
      <c r="Q92" s="65"/>
      <c r="R92" s="65"/>
      <c r="S92" s="65"/>
      <c r="T92" s="66"/>
      <c r="U92" s="35"/>
      <c r="V92" s="35"/>
      <c r="W92" s="35"/>
      <c r="X92" s="35"/>
      <c r="Y92" s="35"/>
      <c r="Z92" s="35"/>
      <c r="AA92" s="35"/>
      <c r="AB92" s="35"/>
      <c r="AC92" s="35"/>
      <c r="AD92" s="35"/>
      <c r="AE92" s="35"/>
      <c r="AT92" s="18" t="s">
        <v>151</v>
      </c>
      <c r="AU92" s="18" t="s">
        <v>82</v>
      </c>
    </row>
    <row r="93" spans="2:51" s="13" customFormat="1" ht="11.25">
      <c r="B93" s="192"/>
      <c r="C93" s="193"/>
      <c r="D93" s="187" t="s">
        <v>158</v>
      </c>
      <c r="E93" s="194" t="s">
        <v>19</v>
      </c>
      <c r="F93" s="195" t="s">
        <v>605</v>
      </c>
      <c r="G93" s="193"/>
      <c r="H93" s="194" t="s">
        <v>19</v>
      </c>
      <c r="I93" s="196"/>
      <c r="J93" s="193"/>
      <c r="K93" s="193"/>
      <c r="L93" s="197"/>
      <c r="M93" s="198"/>
      <c r="N93" s="199"/>
      <c r="O93" s="199"/>
      <c r="P93" s="199"/>
      <c r="Q93" s="199"/>
      <c r="R93" s="199"/>
      <c r="S93" s="199"/>
      <c r="T93" s="200"/>
      <c r="AT93" s="201" t="s">
        <v>158</v>
      </c>
      <c r="AU93" s="201" t="s">
        <v>82</v>
      </c>
      <c r="AV93" s="13" t="s">
        <v>34</v>
      </c>
      <c r="AW93" s="13" t="s">
        <v>33</v>
      </c>
      <c r="AX93" s="13" t="s">
        <v>73</v>
      </c>
      <c r="AY93" s="201" t="s">
        <v>142</v>
      </c>
    </row>
    <row r="94" spans="2:51" s="14" customFormat="1" ht="11.25">
      <c r="B94" s="202"/>
      <c r="C94" s="203"/>
      <c r="D94" s="187" t="s">
        <v>158</v>
      </c>
      <c r="E94" s="204" t="s">
        <v>19</v>
      </c>
      <c r="F94" s="205" t="s">
        <v>606</v>
      </c>
      <c r="G94" s="203"/>
      <c r="H94" s="206">
        <v>9.548</v>
      </c>
      <c r="I94" s="207"/>
      <c r="J94" s="203"/>
      <c r="K94" s="203"/>
      <c r="L94" s="208"/>
      <c r="M94" s="209"/>
      <c r="N94" s="210"/>
      <c r="O94" s="210"/>
      <c r="P94" s="210"/>
      <c r="Q94" s="210"/>
      <c r="R94" s="210"/>
      <c r="S94" s="210"/>
      <c r="T94" s="211"/>
      <c r="AT94" s="212" t="s">
        <v>158</v>
      </c>
      <c r="AU94" s="212" t="s">
        <v>82</v>
      </c>
      <c r="AV94" s="14" t="s">
        <v>82</v>
      </c>
      <c r="AW94" s="14" t="s">
        <v>33</v>
      </c>
      <c r="AX94" s="14" t="s">
        <v>73</v>
      </c>
      <c r="AY94" s="212" t="s">
        <v>142</v>
      </c>
    </row>
    <row r="95" spans="2:51" s="15" customFormat="1" ht="11.25">
      <c r="B95" s="213"/>
      <c r="C95" s="214"/>
      <c r="D95" s="187" t="s">
        <v>158</v>
      </c>
      <c r="E95" s="215" t="s">
        <v>19</v>
      </c>
      <c r="F95" s="216" t="s">
        <v>161</v>
      </c>
      <c r="G95" s="214"/>
      <c r="H95" s="217">
        <v>9.548</v>
      </c>
      <c r="I95" s="218"/>
      <c r="J95" s="214"/>
      <c r="K95" s="214"/>
      <c r="L95" s="219"/>
      <c r="M95" s="220"/>
      <c r="N95" s="221"/>
      <c r="O95" s="221"/>
      <c r="P95" s="221"/>
      <c r="Q95" s="221"/>
      <c r="R95" s="221"/>
      <c r="S95" s="221"/>
      <c r="T95" s="222"/>
      <c r="AT95" s="223" t="s">
        <v>158</v>
      </c>
      <c r="AU95" s="223" t="s">
        <v>82</v>
      </c>
      <c r="AV95" s="15" t="s">
        <v>149</v>
      </c>
      <c r="AW95" s="15" t="s">
        <v>33</v>
      </c>
      <c r="AX95" s="15" t="s">
        <v>34</v>
      </c>
      <c r="AY95" s="223" t="s">
        <v>142</v>
      </c>
    </row>
    <row r="96" spans="1:65" s="2" customFormat="1" ht="49.15" customHeight="1">
      <c r="A96" s="35"/>
      <c r="B96" s="36"/>
      <c r="C96" s="174" t="s">
        <v>82</v>
      </c>
      <c r="D96" s="174" t="s">
        <v>144</v>
      </c>
      <c r="E96" s="175" t="s">
        <v>607</v>
      </c>
      <c r="F96" s="176" t="s">
        <v>608</v>
      </c>
      <c r="G96" s="177" t="s">
        <v>155</v>
      </c>
      <c r="H96" s="178">
        <v>29.807</v>
      </c>
      <c r="I96" s="179"/>
      <c r="J96" s="180">
        <f>ROUND(I96*H96,2)</f>
        <v>0</v>
      </c>
      <c r="K96" s="176" t="s">
        <v>148</v>
      </c>
      <c r="L96" s="40"/>
      <c r="M96" s="181" t="s">
        <v>19</v>
      </c>
      <c r="N96" s="182" t="s">
        <v>44</v>
      </c>
      <c r="O96" s="65"/>
      <c r="P96" s="183">
        <f>O96*H96</f>
        <v>0</v>
      </c>
      <c r="Q96" s="183">
        <v>0</v>
      </c>
      <c r="R96" s="183">
        <f>Q96*H96</f>
        <v>0</v>
      </c>
      <c r="S96" s="183">
        <v>0</v>
      </c>
      <c r="T96" s="184">
        <f>S96*H96</f>
        <v>0</v>
      </c>
      <c r="U96" s="35"/>
      <c r="V96" s="35"/>
      <c r="W96" s="35"/>
      <c r="X96" s="35"/>
      <c r="Y96" s="35"/>
      <c r="Z96" s="35"/>
      <c r="AA96" s="35"/>
      <c r="AB96" s="35"/>
      <c r="AC96" s="35"/>
      <c r="AD96" s="35"/>
      <c r="AE96" s="35"/>
      <c r="AR96" s="185" t="s">
        <v>149</v>
      </c>
      <c r="AT96" s="185" t="s">
        <v>144</v>
      </c>
      <c r="AU96" s="185" t="s">
        <v>82</v>
      </c>
      <c r="AY96" s="18" t="s">
        <v>142</v>
      </c>
      <c r="BE96" s="186">
        <f>IF(N96="základní",J96,0)</f>
        <v>0</v>
      </c>
      <c r="BF96" s="186">
        <f>IF(N96="snížená",J96,0)</f>
        <v>0</v>
      </c>
      <c r="BG96" s="186">
        <f>IF(N96="zákl. přenesená",J96,0)</f>
        <v>0</v>
      </c>
      <c r="BH96" s="186">
        <f>IF(N96="sníž. přenesená",J96,0)</f>
        <v>0</v>
      </c>
      <c r="BI96" s="186">
        <f>IF(N96="nulová",J96,0)</f>
        <v>0</v>
      </c>
      <c r="BJ96" s="18" t="s">
        <v>34</v>
      </c>
      <c r="BK96" s="186">
        <f>ROUND(I96*H96,2)</f>
        <v>0</v>
      </c>
      <c r="BL96" s="18" t="s">
        <v>149</v>
      </c>
      <c r="BM96" s="185" t="s">
        <v>609</v>
      </c>
    </row>
    <row r="97" spans="1:47" s="2" customFormat="1" ht="58.5">
      <c r="A97" s="35"/>
      <c r="B97" s="36"/>
      <c r="C97" s="37"/>
      <c r="D97" s="187" t="s">
        <v>151</v>
      </c>
      <c r="E97" s="37"/>
      <c r="F97" s="188" t="s">
        <v>610</v>
      </c>
      <c r="G97" s="37"/>
      <c r="H97" s="37"/>
      <c r="I97" s="189"/>
      <c r="J97" s="37"/>
      <c r="K97" s="37"/>
      <c r="L97" s="40"/>
      <c r="M97" s="190"/>
      <c r="N97" s="191"/>
      <c r="O97" s="65"/>
      <c r="P97" s="65"/>
      <c r="Q97" s="65"/>
      <c r="R97" s="65"/>
      <c r="S97" s="65"/>
      <c r="T97" s="66"/>
      <c r="U97" s="35"/>
      <c r="V97" s="35"/>
      <c r="W97" s="35"/>
      <c r="X97" s="35"/>
      <c r="Y97" s="35"/>
      <c r="Z97" s="35"/>
      <c r="AA97" s="35"/>
      <c r="AB97" s="35"/>
      <c r="AC97" s="35"/>
      <c r="AD97" s="35"/>
      <c r="AE97" s="35"/>
      <c r="AT97" s="18" t="s">
        <v>151</v>
      </c>
      <c r="AU97" s="18" t="s">
        <v>82</v>
      </c>
    </row>
    <row r="98" spans="2:51" s="13" customFormat="1" ht="11.25">
      <c r="B98" s="192"/>
      <c r="C98" s="193"/>
      <c r="D98" s="187" t="s">
        <v>158</v>
      </c>
      <c r="E98" s="194" t="s">
        <v>19</v>
      </c>
      <c r="F98" s="195" t="s">
        <v>611</v>
      </c>
      <c r="G98" s="193"/>
      <c r="H98" s="194" t="s">
        <v>19</v>
      </c>
      <c r="I98" s="196"/>
      <c r="J98" s="193"/>
      <c r="K98" s="193"/>
      <c r="L98" s="197"/>
      <c r="M98" s="198"/>
      <c r="N98" s="199"/>
      <c r="O98" s="199"/>
      <c r="P98" s="199"/>
      <c r="Q98" s="199"/>
      <c r="R98" s="199"/>
      <c r="S98" s="199"/>
      <c r="T98" s="200"/>
      <c r="AT98" s="201" t="s">
        <v>158</v>
      </c>
      <c r="AU98" s="201" t="s">
        <v>82</v>
      </c>
      <c r="AV98" s="13" t="s">
        <v>34</v>
      </c>
      <c r="AW98" s="13" t="s">
        <v>33</v>
      </c>
      <c r="AX98" s="13" t="s">
        <v>73</v>
      </c>
      <c r="AY98" s="201" t="s">
        <v>142</v>
      </c>
    </row>
    <row r="99" spans="2:51" s="14" customFormat="1" ht="11.25">
      <c r="B99" s="202"/>
      <c r="C99" s="203"/>
      <c r="D99" s="187" t="s">
        <v>158</v>
      </c>
      <c r="E99" s="204" t="s">
        <v>19</v>
      </c>
      <c r="F99" s="205" t="s">
        <v>612</v>
      </c>
      <c r="G99" s="203"/>
      <c r="H99" s="206">
        <v>29.807</v>
      </c>
      <c r="I99" s="207"/>
      <c r="J99" s="203"/>
      <c r="K99" s="203"/>
      <c r="L99" s="208"/>
      <c r="M99" s="209"/>
      <c r="N99" s="210"/>
      <c r="O99" s="210"/>
      <c r="P99" s="210"/>
      <c r="Q99" s="210"/>
      <c r="R99" s="210"/>
      <c r="S99" s="210"/>
      <c r="T99" s="211"/>
      <c r="AT99" s="212" t="s">
        <v>158</v>
      </c>
      <c r="AU99" s="212" t="s">
        <v>82</v>
      </c>
      <c r="AV99" s="14" t="s">
        <v>82</v>
      </c>
      <c r="AW99" s="14" t="s">
        <v>33</v>
      </c>
      <c r="AX99" s="14" t="s">
        <v>73</v>
      </c>
      <c r="AY99" s="212" t="s">
        <v>142</v>
      </c>
    </row>
    <row r="100" spans="2:51" s="15" customFormat="1" ht="11.25">
      <c r="B100" s="213"/>
      <c r="C100" s="214"/>
      <c r="D100" s="187" t="s">
        <v>158</v>
      </c>
      <c r="E100" s="215" t="s">
        <v>19</v>
      </c>
      <c r="F100" s="216" t="s">
        <v>161</v>
      </c>
      <c r="G100" s="214"/>
      <c r="H100" s="217">
        <v>29.807</v>
      </c>
      <c r="I100" s="218"/>
      <c r="J100" s="214"/>
      <c r="K100" s="214"/>
      <c r="L100" s="219"/>
      <c r="M100" s="220"/>
      <c r="N100" s="221"/>
      <c r="O100" s="221"/>
      <c r="P100" s="221"/>
      <c r="Q100" s="221"/>
      <c r="R100" s="221"/>
      <c r="S100" s="221"/>
      <c r="T100" s="222"/>
      <c r="AT100" s="223" t="s">
        <v>158</v>
      </c>
      <c r="AU100" s="223" t="s">
        <v>82</v>
      </c>
      <c r="AV100" s="15" t="s">
        <v>149</v>
      </c>
      <c r="AW100" s="15" t="s">
        <v>33</v>
      </c>
      <c r="AX100" s="15" t="s">
        <v>34</v>
      </c>
      <c r="AY100" s="223" t="s">
        <v>142</v>
      </c>
    </row>
    <row r="101" spans="1:65" s="2" customFormat="1" ht="62.65" customHeight="1">
      <c r="A101" s="35"/>
      <c r="B101" s="36"/>
      <c r="C101" s="174" t="s">
        <v>162</v>
      </c>
      <c r="D101" s="174" t="s">
        <v>144</v>
      </c>
      <c r="E101" s="175" t="s">
        <v>169</v>
      </c>
      <c r="F101" s="176" t="s">
        <v>170</v>
      </c>
      <c r="G101" s="177" t="s">
        <v>155</v>
      </c>
      <c r="H101" s="178">
        <v>19.31</v>
      </c>
      <c r="I101" s="179"/>
      <c r="J101" s="180">
        <f>ROUND(I101*H101,2)</f>
        <v>0</v>
      </c>
      <c r="K101" s="176" t="s">
        <v>148</v>
      </c>
      <c r="L101" s="40"/>
      <c r="M101" s="181" t="s">
        <v>19</v>
      </c>
      <c r="N101" s="182" t="s">
        <v>44</v>
      </c>
      <c r="O101" s="65"/>
      <c r="P101" s="183">
        <f>O101*H101</f>
        <v>0</v>
      </c>
      <c r="Q101" s="183">
        <v>0</v>
      </c>
      <c r="R101" s="183">
        <f>Q101*H101</f>
        <v>0</v>
      </c>
      <c r="S101" s="183">
        <v>0</v>
      </c>
      <c r="T101" s="184">
        <f>S101*H101</f>
        <v>0</v>
      </c>
      <c r="U101" s="35"/>
      <c r="V101" s="35"/>
      <c r="W101" s="35"/>
      <c r="X101" s="35"/>
      <c r="Y101" s="35"/>
      <c r="Z101" s="35"/>
      <c r="AA101" s="35"/>
      <c r="AB101" s="35"/>
      <c r="AC101" s="35"/>
      <c r="AD101" s="35"/>
      <c r="AE101" s="35"/>
      <c r="AR101" s="185" t="s">
        <v>149</v>
      </c>
      <c r="AT101" s="185" t="s">
        <v>144</v>
      </c>
      <c r="AU101" s="185" t="s">
        <v>82</v>
      </c>
      <c r="AY101" s="18" t="s">
        <v>142</v>
      </c>
      <c r="BE101" s="186">
        <f>IF(N101="základní",J101,0)</f>
        <v>0</v>
      </c>
      <c r="BF101" s="186">
        <f>IF(N101="snížená",J101,0)</f>
        <v>0</v>
      </c>
      <c r="BG101" s="186">
        <f>IF(N101="zákl. přenesená",J101,0)</f>
        <v>0</v>
      </c>
      <c r="BH101" s="186">
        <f>IF(N101="sníž. přenesená",J101,0)</f>
        <v>0</v>
      </c>
      <c r="BI101" s="186">
        <f>IF(N101="nulová",J101,0)</f>
        <v>0</v>
      </c>
      <c r="BJ101" s="18" t="s">
        <v>34</v>
      </c>
      <c r="BK101" s="186">
        <f>ROUND(I101*H101,2)</f>
        <v>0</v>
      </c>
      <c r="BL101" s="18" t="s">
        <v>149</v>
      </c>
      <c r="BM101" s="185" t="s">
        <v>613</v>
      </c>
    </row>
    <row r="102" spans="1:47" s="2" customFormat="1" ht="78">
      <c r="A102" s="35"/>
      <c r="B102" s="36"/>
      <c r="C102" s="37"/>
      <c r="D102" s="187" t="s">
        <v>151</v>
      </c>
      <c r="E102" s="37"/>
      <c r="F102" s="188" t="s">
        <v>172</v>
      </c>
      <c r="G102" s="37"/>
      <c r="H102" s="37"/>
      <c r="I102" s="189"/>
      <c r="J102" s="37"/>
      <c r="K102" s="37"/>
      <c r="L102" s="40"/>
      <c r="M102" s="190"/>
      <c r="N102" s="191"/>
      <c r="O102" s="65"/>
      <c r="P102" s="65"/>
      <c r="Q102" s="65"/>
      <c r="R102" s="65"/>
      <c r="S102" s="65"/>
      <c r="T102" s="66"/>
      <c r="U102" s="35"/>
      <c r="V102" s="35"/>
      <c r="W102" s="35"/>
      <c r="X102" s="35"/>
      <c r="Y102" s="35"/>
      <c r="Z102" s="35"/>
      <c r="AA102" s="35"/>
      <c r="AB102" s="35"/>
      <c r="AC102" s="35"/>
      <c r="AD102" s="35"/>
      <c r="AE102" s="35"/>
      <c r="AT102" s="18" t="s">
        <v>151</v>
      </c>
      <c r="AU102" s="18" t="s">
        <v>82</v>
      </c>
    </row>
    <row r="103" spans="2:51" s="13" customFormat="1" ht="11.25">
      <c r="B103" s="192"/>
      <c r="C103" s="193"/>
      <c r="D103" s="187" t="s">
        <v>158</v>
      </c>
      <c r="E103" s="194" t="s">
        <v>19</v>
      </c>
      <c r="F103" s="195" t="s">
        <v>173</v>
      </c>
      <c r="G103" s="193"/>
      <c r="H103" s="194" t="s">
        <v>19</v>
      </c>
      <c r="I103" s="196"/>
      <c r="J103" s="193"/>
      <c r="K103" s="193"/>
      <c r="L103" s="197"/>
      <c r="M103" s="198"/>
      <c r="N103" s="199"/>
      <c r="O103" s="199"/>
      <c r="P103" s="199"/>
      <c r="Q103" s="199"/>
      <c r="R103" s="199"/>
      <c r="S103" s="199"/>
      <c r="T103" s="200"/>
      <c r="AT103" s="201" t="s">
        <v>158</v>
      </c>
      <c r="AU103" s="201" t="s">
        <v>82</v>
      </c>
      <c r="AV103" s="13" t="s">
        <v>34</v>
      </c>
      <c r="AW103" s="13" t="s">
        <v>33</v>
      </c>
      <c r="AX103" s="13" t="s">
        <v>73</v>
      </c>
      <c r="AY103" s="201" t="s">
        <v>142</v>
      </c>
    </row>
    <row r="104" spans="2:51" s="14" customFormat="1" ht="11.25">
      <c r="B104" s="202"/>
      <c r="C104" s="203"/>
      <c r="D104" s="187" t="s">
        <v>158</v>
      </c>
      <c r="E104" s="204" t="s">
        <v>19</v>
      </c>
      <c r="F104" s="205" t="s">
        <v>614</v>
      </c>
      <c r="G104" s="203"/>
      <c r="H104" s="206">
        <v>39.355</v>
      </c>
      <c r="I104" s="207"/>
      <c r="J104" s="203"/>
      <c r="K104" s="203"/>
      <c r="L104" s="208"/>
      <c r="M104" s="209"/>
      <c r="N104" s="210"/>
      <c r="O104" s="210"/>
      <c r="P104" s="210"/>
      <c r="Q104" s="210"/>
      <c r="R104" s="210"/>
      <c r="S104" s="210"/>
      <c r="T104" s="211"/>
      <c r="AT104" s="212" t="s">
        <v>158</v>
      </c>
      <c r="AU104" s="212" t="s">
        <v>82</v>
      </c>
      <c r="AV104" s="14" t="s">
        <v>82</v>
      </c>
      <c r="AW104" s="14" t="s">
        <v>33</v>
      </c>
      <c r="AX104" s="14" t="s">
        <v>73</v>
      </c>
      <c r="AY104" s="212" t="s">
        <v>142</v>
      </c>
    </row>
    <row r="105" spans="2:51" s="13" customFormat="1" ht="11.25">
      <c r="B105" s="192"/>
      <c r="C105" s="193"/>
      <c r="D105" s="187" t="s">
        <v>158</v>
      </c>
      <c r="E105" s="194" t="s">
        <v>19</v>
      </c>
      <c r="F105" s="195" t="s">
        <v>615</v>
      </c>
      <c r="G105" s="193"/>
      <c r="H105" s="194" t="s">
        <v>19</v>
      </c>
      <c r="I105" s="196"/>
      <c r="J105" s="193"/>
      <c r="K105" s="193"/>
      <c r="L105" s="197"/>
      <c r="M105" s="198"/>
      <c r="N105" s="199"/>
      <c r="O105" s="199"/>
      <c r="P105" s="199"/>
      <c r="Q105" s="199"/>
      <c r="R105" s="199"/>
      <c r="S105" s="199"/>
      <c r="T105" s="200"/>
      <c r="AT105" s="201" t="s">
        <v>158</v>
      </c>
      <c r="AU105" s="201" t="s">
        <v>82</v>
      </c>
      <c r="AV105" s="13" t="s">
        <v>34</v>
      </c>
      <c r="AW105" s="13" t="s">
        <v>33</v>
      </c>
      <c r="AX105" s="13" t="s">
        <v>73</v>
      </c>
      <c r="AY105" s="201" t="s">
        <v>142</v>
      </c>
    </row>
    <row r="106" spans="2:51" s="14" customFormat="1" ht="11.25">
      <c r="B106" s="202"/>
      <c r="C106" s="203"/>
      <c r="D106" s="187" t="s">
        <v>158</v>
      </c>
      <c r="E106" s="204" t="s">
        <v>19</v>
      </c>
      <c r="F106" s="205" t="s">
        <v>616</v>
      </c>
      <c r="G106" s="203"/>
      <c r="H106" s="206">
        <v>-20.045</v>
      </c>
      <c r="I106" s="207"/>
      <c r="J106" s="203"/>
      <c r="K106" s="203"/>
      <c r="L106" s="208"/>
      <c r="M106" s="209"/>
      <c r="N106" s="210"/>
      <c r="O106" s="210"/>
      <c r="P106" s="210"/>
      <c r="Q106" s="210"/>
      <c r="R106" s="210"/>
      <c r="S106" s="210"/>
      <c r="T106" s="211"/>
      <c r="AT106" s="212" t="s">
        <v>158</v>
      </c>
      <c r="AU106" s="212" t="s">
        <v>82</v>
      </c>
      <c r="AV106" s="14" t="s">
        <v>82</v>
      </c>
      <c r="AW106" s="14" t="s">
        <v>33</v>
      </c>
      <c r="AX106" s="14" t="s">
        <v>73</v>
      </c>
      <c r="AY106" s="212" t="s">
        <v>142</v>
      </c>
    </row>
    <row r="107" spans="2:51" s="15" customFormat="1" ht="11.25">
      <c r="B107" s="213"/>
      <c r="C107" s="214"/>
      <c r="D107" s="187" t="s">
        <v>158</v>
      </c>
      <c r="E107" s="215" t="s">
        <v>19</v>
      </c>
      <c r="F107" s="216" t="s">
        <v>161</v>
      </c>
      <c r="G107" s="214"/>
      <c r="H107" s="217">
        <v>19.31</v>
      </c>
      <c r="I107" s="218"/>
      <c r="J107" s="214"/>
      <c r="K107" s="214"/>
      <c r="L107" s="219"/>
      <c r="M107" s="220"/>
      <c r="N107" s="221"/>
      <c r="O107" s="221"/>
      <c r="P107" s="221"/>
      <c r="Q107" s="221"/>
      <c r="R107" s="221"/>
      <c r="S107" s="221"/>
      <c r="T107" s="222"/>
      <c r="AT107" s="223" t="s">
        <v>158</v>
      </c>
      <c r="AU107" s="223" t="s">
        <v>82</v>
      </c>
      <c r="AV107" s="15" t="s">
        <v>149</v>
      </c>
      <c r="AW107" s="15" t="s">
        <v>33</v>
      </c>
      <c r="AX107" s="15" t="s">
        <v>34</v>
      </c>
      <c r="AY107" s="223" t="s">
        <v>142</v>
      </c>
    </row>
    <row r="108" spans="1:65" s="2" customFormat="1" ht="62.65" customHeight="1">
      <c r="A108" s="35"/>
      <c r="B108" s="36"/>
      <c r="C108" s="174" t="s">
        <v>149</v>
      </c>
      <c r="D108" s="174" t="s">
        <v>144</v>
      </c>
      <c r="E108" s="175" t="s">
        <v>176</v>
      </c>
      <c r="F108" s="176" t="s">
        <v>177</v>
      </c>
      <c r="G108" s="177" t="s">
        <v>155</v>
      </c>
      <c r="H108" s="178">
        <v>96.55</v>
      </c>
      <c r="I108" s="179"/>
      <c r="J108" s="180">
        <f>ROUND(I108*H108,2)</f>
        <v>0</v>
      </c>
      <c r="K108" s="176" t="s">
        <v>148</v>
      </c>
      <c r="L108" s="40"/>
      <c r="M108" s="181" t="s">
        <v>19</v>
      </c>
      <c r="N108" s="182" t="s">
        <v>44</v>
      </c>
      <c r="O108" s="65"/>
      <c r="P108" s="183">
        <f>O108*H108</f>
        <v>0</v>
      </c>
      <c r="Q108" s="183">
        <v>0</v>
      </c>
      <c r="R108" s="183">
        <f>Q108*H108</f>
        <v>0</v>
      </c>
      <c r="S108" s="183">
        <v>0</v>
      </c>
      <c r="T108" s="184">
        <f>S108*H108</f>
        <v>0</v>
      </c>
      <c r="U108" s="35"/>
      <c r="V108" s="35"/>
      <c r="W108" s="35"/>
      <c r="X108" s="35"/>
      <c r="Y108" s="35"/>
      <c r="Z108" s="35"/>
      <c r="AA108" s="35"/>
      <c r="AB108" s="35"/>
      <c r="AC108" s="35"/>
      <c r="AD108" s="35"/>
      <c r="AE108" s="35"/>
      <c r="AR108" s="185" t="s">
        <v>149</v>
      </c>
      <c r="AT108" s="185" t="s">
        <v>144</v>
      </c>
      <c r="AU108" s="185" t="s">
        <v>82</v>
      </c>
      <c r="AY108" s="18" t="s">
        <v>142</v>
      </c>
      <c r="BE108" s="186">
        <f>IF(N108="základní",J108,0)</f>
        <v>0</v>
      </c>
      <c r="BF108" s="186">
        <f>IF(N108="snížená",J108,0)</f>
        <v>0</v>
      </c>
      <c r="BG108" s="186">
        <f>IF(N108="zákl. přenesená",J108,0)</f>
        <v>0</v>
      </c>
      <c r="BH108" s="186">
        <f>IF(N108="sníž. přenesená",J108,0)</f>
        <v>0</v>
      </c>
      <c r="BI108" s="186">
        <f>IF(N108="nulová",J108,0)</f>
        <v>0</v>
      </c>
      <c r="BJ108" s="18" t="s">
        <v>34</v>
      </c>
      <c r="BK108" s="186">
        <f>ROUND(I108*H108,2)</f>
        <v>0</v>
      </c>
      <c r="BL108" s="18" t="s">
        <v>149</v>
      </c>
      <c r="BM108" s="185" t="s">
        <v>617</v>
      </c>
    </row>
    <row r="109" spans="1:47" s="2" customFormat="1" ht="78">
      <c r="A109" s="35"/>
      <c r="B109" s="36"/>
      <c r="C109" s="37"/>
      <c r="D109" s="187" t="s">
        <v>151</v>
      </c>
      <c r="E109" s="37"/>
      <c r="F109" s="188" t="s">
        <v>172</v>
      </c>
      <c r="G109" s="37"/>
      <c r="H109" s="37"/>
      <c r="I109" s="189"/>
      <c r="J109" s="37"/>
      <c r="K109" s="37"/>
      <c r="L109" s="40"/>
      <c r="M109" s="190"/>
      <c r="N109" s="191"/>
      <c r="O109" s="65"/>
      <c r="P109" s="65"/>
      <c r="Q109" s="65"/>
      <c r="R109" s="65"/>
      <c r="S109" s="65"/>
      <c r="T109" s="66"/>
      <c r="U109" s="35"/>
      <c r="V109" s="35"/>
      <c r="W109" s="35"/>
      <c r="X109" s="35"/>
      <c r="Y109" s="35"/>
      <c r="Z109" s="35"/>
      <c r="AA109" s="35"/>
      <c r="AB109" s="35"/>
      <c r="AC109" s="35"/>
      <c r="AD109" s="35"/>
      <c r="AE109" s="35"/>
      <c r="AT109" s="18" t="s">
        <v>151</v>
      </c>
      <c r="AU109" s="18" t="s">
        <v>82</v>
      </c>
    </row>
    <row r="110" spans="2:51" s="14" customFormat="1" ht="11.25">
      <c r="B110" s="202"/>
      <c r="C110" s="203"/>
      <c r="D110" s="187" t="s">
        <v>158</v>
      </c>
      <c r="E110" s="204" t="s">
        <v>19</v>
      </c>
      <c r="F110" s="205" t="s">
        <v>618</v>
      </c>
      <c r="G110" s="203"/>
      <c r="H110" s="206">
        <v>96.55</v>
      </c>
      <c r="I110" s="207"/>
      <c r="J110" s="203"/>
      <c r="K110" s="203"/>
      <c r="L110" s="208"/>
      <c r="M110" s="209"/>
      <c r="N110" s="210"/>
      <c r="O110" s="210"/>
      <c r="P110" s="210"/>
      <c r="Q110" s="210"/>
      <c r="R110" s="210"/>
      <c r="S110" s="210"/>
      <c r="T110" s="211"/>
      <c r="AT110" s="212" t="s">
        <v>158</v>
      </c>
      <c r="AU110" s="212" t="s">
        <v>82</v>
      </c>
      <c r="AV110" s="14" t="s">
        <v>82</v>
      </c>
      <c r="AW110" s="14" t="s">
        <v>33</v>
      </c>
      <c r="AX110" s="14" t="s">
        <v>73</v>
      </c>
      <c r="AY110" s="212" t="s">
        <v>142</v>
      </c>
    </row>
    <row r="111" spans="2:51" s="15" customFormat="1" ht="11.25">
      <c r="B111" s="213"/>
      <c r="C111" s="214"/>
      <c r="D111" s="187" t="s">
        <v>158</v>
      </c>
      <c r="E111" s="215" t="s">
        <v>19</v>
      </c>
      <c r="F111" s="216" t="s">
        <v>161</v>
      </c>
      <c r="G111" s="214"/>
      <c r="H111" s="217">
        <v>96.55</v>
      </c>
      <c r="I111" s="218"/>
      <c r="J111" s="214"/>
      <c r="K111" s="214"/>
      <c r="L111" s="219"/>
      <c r="M111" s="220"/>
      <c r="N111" s="221"/>
      <c r="O111" s="221"/>
      <c r="P111" s="221"/>
      <c r="Q111" s="221"/>
      <c r="R111" s="221"/>
      <c r="S111" s="221"/>
      <c r="T111" s="222"/>
      <c r="AT111" s="223" t="s">
        <v>158</v>
      </c>
      <c r="AU111" s="223" t="s">
        <v>82</v>
      </c>
      <c r="AV111" s="15" t="s">
        <v>149</v>
      </c>
      <c r="AW111" s="15" t="s">
        <v>33</v>
      </c>
      <c r="AX111" s="15" t="s">
        <v>34</v>
      </c>
      <c r="AY111" s="223" t="s">
        <v>142</v>
      </c>
    </row>
    <row r="112" spans="1:65" s="2" customFormat="1" ht="37.9" customHeight="1">
      <c r="A112" s="35"/>
      <c r="B112" s="36"/>
      <c r="C112" s="174" t="s">
        <v>175</v>
      </c>
      <c r="D112" s="174" t="s">
        <v>144</v>
      </c>
      <c r="E112" s="175" t="s">
        <v>181</v>
      </c>
      <c r="F112" s="176" t="s">
        <v>182</v>
      </c>
      <c r="G112" s="177" t="s">
        <v>155</v>
      </c>
      <c r="H112" s="178">
        <v>19.31</v>
      </c>
      <c r="I112" s="179"/>
      <c r="J112" s="180">
        <f>ROUND(I112*H112,2)</f>
        <v>0</v>
      </c>
      <c r="K112" s="176" t="s">
        <v>148</v>
      </c>
      <c r="L112" s="40"/>
      <c r="M112" s="181" t="s">
        <v>19</v>
      </c>
      <c r="N112" s="182" t="s">
        <v>44</v>
      </c>
      <c r="O112" s="65"/>
      <c r="P112" s="183">
        <f>O112*H112</f>
        <v>0</v>
      </c>
      <c r="Q112" s="183">
        <v>0</v>
      </c>
      <c r="R112" s="183">
        <f>Q112*H112</f>
        <v>0</v>
      </c>
      <c r="S112" s="183">
        <v>0</v>
      </c>
      <c r="T112" s="184">
        <f>S112*H112</f>
        <v>0</v>
      </c>
      <c r="U112" s="35"/>
      <c r="V112" s="35"/>
      <c r="W112" s="35"/>
      <c r="X112" s="35"/>
      <c r="Y112" s="35"/>
      <c r="Z112" s="35"/>
      <c r="AA112" s="35"/>
      <c r="AB112" s="35"/>
      <c r="AC112" s="35"/>
      <c r="AD112" s="35"/>
      <c r="AE112" s="35"/>
      <c r="AR112" s="185" t="s">
        <v>149</v>
      </c>
      <c r="AT112" s="185" t="s">
        <v>144</v>
      </c>
      <c r="AU112" s="185" t="s">
        <v>82</v>
      </c>
      <c r="AY112" s="18" t="s">
        <v>142</v>
      </c>
      <c r="BE112" s="186">
        <f>IF(N112="základní",J112,0)</f>
        <v>0</v>
      </c>
      <c r="BF112" s="186">
        <f>IF(N112="snížená",J112,0)</f>
        <v>0</v>
      </c>
      <c r="BG112" s="186">
        <f>IF(N112="zákl. přenesená",J112,0)</f>
        <v>0</v>
      </c>
      <c r="BH112" s="186">
        <f>IF(N112="sníž. přenesená",J112,0)</f>
        <v>0</v>
      </c>
      <c r="BI112" s="186">
        <f>IF(N112="nulová",J112,0)</f>
        <v>0</v>
      </c>
      <c r="BJ112" s="18" t="s">
        <v>34</v>
      </c>
      <c r="BK112" s="186">
        <f>ROUND(I112*H112,2)</f>
        <v>0</v>
      </c>
      <c r="BL112" s="18" t="s">
        <v>149</v>
      </c>
      <c r="BM112" s="185" t="s">
        <v>619</v>
      </c>
    </row>
    <row r="113" spans="1:47" s="2" customFormat="1" ht="136.5">
      <c r="A113" s="35"/>
      <c r="B113" s="36"/>
      <c r="C113" s="37"/>
      <c r="D113" s="187" t="s">
        <v>151</v>
      </c>
      <c r="E113" s="37"/>
      <c r="F113" s="188" t="s">
        <v>184</v>
      </c>
      <c r="G113" s="37"/>
      <c r="H113" s="37"/>
      <c r="I113" s="189"/>
      <c r="J113" s="37"/>
      <c r="K113" s="37"/>
      <c r="L113" s="40"/>
      <c r="M113" s="190"/>
      <c r="N113" s="191"/>
      <c r="O113" s="65"/>
      <c r="P113" s="65"/>
      <c r="Q113" s="65"/>
      <c r="R113" s="65"/>
      <c r="S113" s="65"/>
      <c r="T113" s="66"/>
      <c r="U113" s="35"/>
      <c r="V113" s="35"/>
      <c r="W113" s="35"/>
      <c r="X113" s="35"/>
      <c r="Y113" s="35"/>
      <c r="Z113" s="35"/>
      <c r="AA113" s="35"/>
      <c r="AB113" s="35"/>
      <c r="AC113" s="35"/>
      <c r="AD113" s="35"/>
      <c r="AE113" s="35"/>
      <c r="AT113" s="18" t="s">
        <v>151</v>
      </c>
      <c r="AU113" s="18" t="s">
        <v>82</v>
      </c>
    </row>
    <row r="114" spans="1:65" s="2" customFormat="1" ht="37.9" customHeight="1">
      <c r="A114" s="35"/>
      <c r="B114" s="36"/>
      <c r="C114" s="174" t="s">
        <v>180</v>
      </c>
      <c r="D114" s="174" t="s">
        <v>144</v>
      </c>
      <c r="E114" s="175" t="s">
        <v>186</v>
      </c>
      <c r="F114" s="176" t="s">
        <v>187</v>
      </c>
      <c r="G114" s="177" t="s">
        <v>188</v>
      </c>
      <c r="H114" s="178">
        <v>36.689</v>
      </c>
      <c r="I114" s="179"/>
      <c r="J114" s="180">
        <f>ROUND(I114*H114,2)</f>
        <v>0</v>
      </c>
      <c r="K114" s="176" t="s">
        <v>148</v>
      </c>
      <c r="L114" s="40"/>
      <c r="M114" s="181" t="s">
        <v>19</v>
      </c>
      <c r="N114" s="182" t="s">
        <v>44</v>
      </c>
      <c r="O114" s="65"/>
      <c r="P114" s="183">
        <f>O114*H114</f>
        <v>0</v>
      </c>
      <c r="Q114" s="183">
        <v>0</v>
      </c>
      <c r="R114" s="183">
        <f>Q114*H114</f>
        <v>0</v>
      </c>
      <c r="S114" s="183">
        <v>0</v>
      </c>
      <c r="T114" s="184">
        <f>S114*H114</f>
        <v>0</v>
      </c>
      <c r="U114" s="35"/>
      <c r="V114" s="35"/>
      <c r="W114" s="35"/>
      <c r="X114" s="35"/>
      <c r="Y114" s="35"/>
      <c r="Z114" s="35"/>
      <c r="AA114" s="35"/>
      <c r="AB114" s="35"/>
      <c r="AC114" s="35"/>
      <c r="AD114" s="35"/>
      <c r="AE114" s="35"/>
      <c r="AR114" s="185" t="s">
        <v>149</v>
      </c>
      <c r="AT114" s="185" t="s">
        <v>144</v>
      </c>
      <c r="AU114" s="185" t="s">
        <v>82</v>
      </c>
      <c r="AY114" s="18" t="s">
        <v>142</v>
      </c>
      <c r="BE114" s="186">
        <f>IF(N114="základní",J114,0)</f>
        <v>0</v>
      </c>
      <c r="BF114" s="186">
        <f>IF(N114="snížená",J114,0)</f>
        <v>0</v>
      </c>
      <c r="BG114" s="186">
        <f>IF(N114="zákl. přenesená",J114,0)</f>
        <v>0</v>
      </c>
      <c r="BH114" s="186">
        <f>IF(N114="sníž. přenesená",J114,0)</f>
        <v>0</v>
      </c>
      <c r="BI114" s="186">
        <f>IF(N114="nulová",J114,0)</f>
        <v>0</v>
      </c>
      <c r="BJ114" s="18" t="s">
        <v>34</v>
      </c>
      <c r="BK114" s="186">
        <f>ROUND(I114*H114,2)</f>
        <v>0</v>
      </c>
      <c r="BL114" s="18" t="s">
        <v>149</v>
      </c>
      <c r="BM114" s="185" t="s">
        <v>620</v>
      </c>
    </row>
    <row r="115" spans="1:47" s="2" customFormat="1" ht="58.5">
      <c r="A115" s="35"/>
      <c r="B115" s="36"/>
      <c r="C115" s="37"/>
      <c r="D115" s="187" t="s">
        <v>151</v>
      </c>
      <c r="E115" s="37"/>
      <c r="F115" s="188" t="s">
        <v>190</v>
      </c>
      <c r="G115" s="37"/>
      <c r="H115" s="37"/>
      <c r="I115" s="189"/>
      <c r="J115" s="37"/>
      <c r="K115" s="37"/>
      <c r="L115" s="40"/>
      <c r="M115" s="190"/>
      <c r="N115" s="191"/>
      <c r="O115" s="65"/>
      <c r="P115" s="65"/>
      <c r="Q115" s="65"/>
      <c r="R115" s="65"/>
      <c r="S115" s="65"/>
      <c r="T115" s="66"/>
      <c r="U115" s="35"/>
      <c r="V115" s="35"/>
      <c r="W115" s="35"/>
      <c r="X115" s="35"/>
      <c r="Y115" s="35"/>
      <c r="Z115" s="35"/>
      <c r="AA115" s="35"/>
      <c r="AB115" s="35"/>
      <c r="AC115" s="35"/>
      <c r="AD115" s="35"/>
      <c r="AE115" s="35"/>
      <c r="AT115" s="18" t="s">
        <v>151</v>
      </c>
      <c r="AU115" s="18" t="s">
        <v>82</v>
      </c>
    </row>
    <row r="116" spans="2:51" s="14" customFormat="1" ht="11.25">
      <c r="B116" s="202"/>
      <c r="C116" s="203"/>
      <c r="D116" s="187" t="s">
        <v>158</v>
      </c>
      <c r="E116" s="204" t="s">
        <v>19</v>
      </c>
      <c r="F116" s="205" t="s">
        <v>621</v>
      </c>
      <c r="G116" s="203"/>
      <c r="H116" s="206">
        <v>36.689</v>
      </c>
      <c r="I116" s="207"/>
      <c r="J116" s="203"/>
      <c r="K116" s="203"/>
      <c r="L116" s="208"/>
      <c r="M116" s="209"/>
      <c r="N116" s="210"/>
      <c r="O116" s="210"/>
      <c r="P116" s="210"/>
      <c r="Q116" s="210"/>
      <c r="R116" s="210"/>
      <c r="S116" s="210"/>
      <c r="T116" s="211"/>
      <c r="AT116" s="212" t="s">
        <v>158</v>
      </c>
      <c r="AU116" s="212" t="s">
        <v>82</v>
      </c>
      <c r="AV116" s="14" t="s">
        <v>82</v>
      </c>
      <c r="AW116" s="14" t="s">
        <v>33</v>
      </c>
      <c r="AX116" s="14" t="s">
        <v>73</v>
      </c>
      <c r="AY116" s="212" t="s">
        <v>142</v>
      </c>
    </row>
    <row r="117" spans="2:51" s="15" customFormat="1" ht="11.25">
      <c r="B117" s="213"/>
      <c r="C117" s="214"/>
      <c r="D117" s="187" t="s">
        <v>158</v>
      </c>
      <c r="E117" s="215" t="s">
        <v>19</v>
      </c>
      <c r="F117" s="216" t="s">
        <v>161</v>
      </c>
      <c r="G117" s="214"/>
      <c r="H117" s="217">
        <v>36.689</v>
      </c>
      <c r="I117" s="218"/>
      <c r="J117" s="214"/>
      <c r="K117" s="214"/>
      <c r="L117" s="219"/>
      <c r="M117" s="220"/>
      <c r="N117" s="221"/>
      <c r="O117" s="221"/>
      <c r="P117" s="221"/>
      <c r="Q117" s="221"/>
      <c r="R117" s="221"/>
      <c r="S117" s="221"/>
      <c r="T117" s="222"/>
      <c r="AT117" s="223" t="s">
        <v>158</v>
      </c>
      <c r="AU117" s="223" t="s">
        <v>82</v>
      </c>
      <c r="AV117" s="15" t="s">
        <v>149</v>
      </c>
      <c r="AW117" s="15" t="s">
        <v>33</v>
      </c>
      <c r="AX117" s="15" t="s">
        <v>34</v>
      </c>
      <c r="AY117" s="223" t="s">
        <v>142</v>
      </c>
    </row>
    <row r="118" spans="1:65" s="2" customFormat="1" ht="37.9" customHeight="1">
      <c r="A118" s="35"/>
      <c r="B118" s="36"/>
      <c r="C118" s="174" t="s">
        <v>185</v>
      </c>
      <c r="D118" s="174" t="s">
        <v>144</v>
      </c>
      <c r="E118" s="175" t="s">
        <v>193</v>
      </c>
      <c r="F118" s="176" t="s">
        <v>194</v>
      </c>
      <c r="G118" s="177" t="s">
        <v>155</v>
      </c>
      <c r="H118" s="178">
        <v>19.31</v>
      </c>
      <c r="I118" s="179"/>
      <c r="J118" s="180">
        <f>ROUND(I118*H118,2)</f>
        <v>0</v>
      </c>
      <c r="K118" s="176" t="s">
        <v>148</v>
      </c>
      <c r="L118" s="40"/>
      <c r="M118" s="181" t="s">
        <v>19</v>
      </c>
      <c r="N118" s="182" t="s">
        <v>44</v>
      </c>
      <c r="O118" s="65"/>
      <c r="P118" s="183">
        <f>O118*H118</f>
        <v>0</v>
      </c>
      <c r="Q118" s="183">
        <v>0</v>
      </c>
      <c r="R118" s="183">
        <f>Q118*H118</f>
        <v>0</v>
      </c>
      <c r="S118" s="183">
        <v>0</v>
      </c>
      <c r="T118" s="184">
        <f>S118*H118</f>
        <v>0</v>
      </c>
      <c r="U118" s="35"/>
      <c r="V118" s="35"/>
      <c r="W118" s="35"/>
      <c r="X118" s="35"/>
      <c r="Y118" s="35"/>
      <c r="Z118" s="35"/>
      <c r="AA118" s="35"/>
      <c r="AB118" s="35"/>
      <c r="AC118" s="35"/>
      <c r="AD118" s="35"/>
      <c r="AE118" s="35"/>
      <c r="AR118" s="185" t="s">
        <v>149</v>
      </c>
      <c r="AT118" s="185" t="s">
        <v>144</v>
      </c>
      <c r="AU118" s="185" t="s">
        <v>82</v>
      </c>
      <c r="AY118" s="18" t="s">
        <v>142</v>
      </c>
      <c r="BE118" s="186">
        <f>IF(N118="základní",J118,0)</f>
        <v>0</v>
      </c>
      <c r="BF118" s="186">
        <f>IF(N118="snížená",J118,0)</f>
        <v>0</v>
      </c>
      <c r="BG118" s="186">
        <f>IF(N118="zákl. přenesená",J118,0)</f>
        <v>0</v>
      </c>
      <c r="BH118" s="186">
        <f>IF(N118="sníž. přenesená",J118,0)</f>
        <v>0</v>
      </c>
      <c r="BI118" s="186">
        <f>IF(N118="nulová",J118,0)</f>
        <v>0</v>
      </c>
      <c r="BJ118" s="18" t="s">
        <v>34</v>
      </c>
      <c r="BK118" s="186">
        <f>ROUND(I118*H118,2)</f>
        <v>0</v>
      </c>
      <c r="BL118" s="18" t="s">
        <v>149</v>
      </c>
      <c r="BM118" s="185" t="s">
        <v>622</v>
      </c>
    </row>
    <row r="119" spans="1:47" s="2" customFormat="1" ht="165.75">
      <c r="A119" s="35"/>
      <c r="B119" s="36"/>
      <c r="C119" s="37"/>
      <c r="D119" s="187" t="s">
        <v>151</v>
      </c>
      <c r="E119" s="37"/>
      <c r="F119" s="188" t="s">
        <v>196</v>
      </c>
      <c r="G119" s="37"/>
      <c r="H119" s="37"/>
      <c r="I119" s="189"/>
      <c r="J119" s="37"/>
      <c r="K119" s="37"/>
      <c r="L119" s="40"/>
      <c r="M119" s="190"/>
      <c r="N119" s="191"/>
      <c r="O119" s="65"/>
      <c r="P119" s="65"/>
      <c r="Q119" s="65"/>
      <c r="R119" s="65"/>
      <c r="S119" s="65"/>
      <c r="T119" s="66"/>
      <c r="U119" s="35"/>
      <c r="V119" s="35"/>
      <c r="W119" s="35"/>
      <c r="X119" s="35"/>
      <c r="Y119" s="35"/>
      <c r="Z119" s="35"/>
      <c r="AA119" s="35"/>
      <c r="AB119" s="35"/>
      <c r="AC119" s="35"/>
      <c r="AD119" s="35"/>
      <c r="AE119" s="35"/>
      <c r="AT119" s="18" t="s">
        <v>151</v>
      </c>
      <c r="AU119" s="18" t="s">
        <v>82</v>
      </c>
    </row>
    <row r="120" spans="1:65" s="2" customFormat="1" ht="37.9" customHeight="1">
      <c r="A120" s="35"/>
      <c r="B120" s="36"/>
      <c r="C120" s="174" t="s">
        <v>192</v>
      </c>
      <c r="D120" s="174" t="s">
        <v>144</v>
      </c>
      <c r="E120" s="175" t="s">
        <v>198</v>
      </c>
      <c r="F120" s="176" t="s">
        <v>199</v>
      </c>
      <c r="G120" s="177" t="s">
        <v>155</v>
      </c>
      <c r="H120" s="178">
        <v>20.045</v>
      </c>
      <c r="I120" s="179"/>
      <c r="J120" s="180">
        <f>ROUND(I120*H120,2)</f>
        <v>0</v>
      </c>
      <c r="K120" s="176" t="s">
        <v>148</v>
      </c>
      <c r="L120" s="40"/>
      <c r="M120" s="181" t="s">
        <v>19</v>
      </c>
      <c r="N120" s="182" t="s">
        <v>44</v>
      </c>
      <c r="O120" s="65"/>
      <c r="P120" s="183">
        <f>O120*H120</f>
        <v>0</v>
      </c>
      <c r="Q120" s="183">
        <v>0</v>
      </c>
      <c r="R120" s="183">
        <f>Q120*H120</f>
        <v>0</v>
      </c>
      <c r="S120" s="183">
        <v>0</v>
      </c>
      <c r="T120" s="184">
        <f>S120*H120</f>
        <v>0</v>
      </c>
      <c r="U120" s="35"/>
      <c r="V120" s="35"/>
      <c r="W120" s="35"/>
      <c r="X120" s="35"/>
      <c r="Y120" s="35"/>
      <c r="Z120" s="35"/>
      <c r="AA120" s="35"/>
      <c r="AB120" s="35"/>
      <c r="AC120" s="35"/>
      <c r="AD120" s="35"/>
      <c r="AE120" s="35"/>
      <c r="AR120" s="185" t="s">
        <v>149</v>
      </c>
      <c r="AT120" s="185" t="s">
        <v>144</v>
      </c>
      <c r="AU120" s="185" t="s">
        <v>82</v>
      </c>
      <c r="AY120" s="18" t="s">
        <v>142</v>
      </c>
      <c r="BE120" s="186">
        <f>IF(N120="základní",J120,0)</f>
        <v>0</v>
      </c>
      <c r="BF120" s="186">
        <f>IF(N120="snížená",J120,0)</f>
        <v>0</v>
      </c>
      <c r="BG120" s="186">
        <f>IF(N120="zákl. přenesená",J120,0)</f>
        <v>0</v>
      </c>
      <c r="BH120" s="186">
        <f>IF(N120="sníž. přenesená",J120,0)</f>
        <v>0</v>
      </c>
      <c r="BI120" s="186">
        <f>IF(N120="nulová",J120,0)</f>
        <v>0</v>
      </c>
      <c r="BJ120" s="18" t="s">
        <v>34</v>
      </c>
      <c r="BK120" s="186">
        <f>ROUND(I120*H120,2)</f>
        <v>0</v>
      </c>
      <c r="BL120" s="18" t="s">
        <v>149</v>
      </c>
      <c r="BM120" s="185" t="s">
        <v>623</v>
      </c>
    </row>
    <row r="121" spans="1:47" s="2" customFormat="1" ht="234">
      <c r="A121" s="35"/>
      <c r="B121" s="36"/>
      <c r="C121" s="37"/>
      <c r="D121" s="187" t="s">
        <v>151</v>
      </c>
      <c r="E121" s="37"/>
      <c r="F121" s="188" t="s">
        <v>201</v>
      </c>
      <c r="G121" s="37"/>
      <c r="H121" s="37"/>
      <c r="I121" s="189"/>
      <c r="J121" s="37"/>
      <c r="K121" s="37"/>
      <c r="L121" s="40"/>
      <c r="M121" s="190"/>
      <c r="N121" s="191"/>
      <c r="O121" s="65"/>
      <c r="P121" s="65"/>
      <c r="Q121" s="65"/>
      <c r="R121" s="65"/>
      <c r="S121" s="65"/>
      <c r="T121" s="66"/>
      <c r="U121" s="35"/>
      <c r="V121" s="35"/>
      <c r="W121" s="35"/>
      <c r="X121" s="35"/>
      <c r="Y121" s="35"/>
      <c r="Z121" s="35"/>
      <c r="AA121" s="35"/>
      <c r="AB121" s="35"/>
      <c r="AC121" s="35"/>
      <c r="AD121" s="35"/>
      <c r="AE121" s="35"/>
      <c r="AT121" s="18" t="s">
        <v>151</v>
      </c>
      <c r="AU121" s="18" t="s">
        <v>82</v>
      </c>
    </row>
    <row r="122" spans="2:51" s="13" customFormat="1" ht="11.25">
      <c r="B122" s="192"/>
      <c r="C122" s="193"/>
      <c r="D122" s="187" t="s">
        <v>158</v>
      </c>
      <c r="E122" s="194" t="s">
        <v>19</v>
      </c>
      <c r="F122" s="195" t="s">
        <v>611</v>
      </c>
      <c r="G122" s="193"/>
      <c r="H122" s="194" t="s">
        <v>19</v>
      </c>
      <c r="I122" s="196"/>
      <c r="J122" s="193"/>
      <c r="K122" s="193"/>
      <c r="L122" s="197"/>
      <c r="M122" s="198"/>
      <c r="N122" s="199"/>
      <c r="O122" s="199"/>
      <c r="P122" s="199"/>
      <c r="Q122" s="199"/>
      <c r="R122" s="199"/>
      <c r="S122" s="199"/>
      <c r="T122" s="200"/>
      <c r="AT122" s="201" t="s">
        <v>158</v>
      </c>
      <c r="AU122" s="201" t="s">
        <v>82</v>
      </c>
      <c r="AV122" s="13" t="s">
        <v>34</v>
      </c>
      <c r="AW122" s="13" t="s">
        <v>33</v>
      </c>
      <c r="AX122" s="13" t="s">
        <v>73</v>
      </c>
      <c r="AY122" s="201" t="s">
        <v>142</v>
      </c>
    </row>
    <row r="123" spans="2:51" s="14" customFormat="1" ht="11.25">
      <c r="B123" s="202"/>
      <c r="C123" s="203"/>
      <c r="D123" s="187" t="s">
        <v>158</v>
      </c>
      <c r="E123" s="204" t="s">
        <v>19</v>
      </c>
      <c r="F123" s="205" t="s">
        <v>624</v>
      </c>
      <c r="G123" s="203"/>
      <c r="H123" s="206">
        <v>14.088</v>
      </c>
      <c r="I123" s="207"/>
      <c r="J123" s="203"/>
      <c r="K123" s="203"/>
      <c r="L123" s="208"/>
      <c r="M123" s="209"/>
      <c r="N123" s="210"/>
      <c r="O123" s="210"/>
      <c r="P123" s="210"/>
      <c r="Q123" s="210"/>
      <c r="R123" s="210"/>
      <c r="S123" s="210"/>
      <c r="T123" s="211"/>
      <c r="AT123" s="212" t="s">
        <v>158</v>
      </c>
      <c r="AU123" s="212" t="s">
        <v>82</v>
      </c>
      <c r="AV123" s="14" t="s">
        <v>82</v>
      </c>
      <c r="AW123" s="14" t="s">
        <v>33</v>
      </c>
      <c r="AX123" s="14" t="s">
        <v>73</v>
      </c>
      <c r="AY123" s="212" t="s">
        <v>142</v>
      </c>
    </row>
    <row r="124" spans="2:51" s="13" customFormat="1" ht="11.25">
      <c r="B124" s="192"/>
      <c r="C124" s="193"/>
      <c r="D124" s="187" t="s">
        <v>158</v>
      </c>
      <c r="E124" s="194" t="s">
        <v>19</v>
      </c>
      <c r="F124" s="195" t="s">
        <v>605</v>
      </c>
      <c r="G124" s="193"/>
      <c r="H124" s="194" t="s">
        <v>19</v>
      </c>
      <c r="I124" s="196"/>
      <c r="J124" s="193"/>
      <c r="K124" s="193"/>
      <c r="L124" s="197"/>
      <c r="M124" s="198"/>
      <c r="N124" s="199"/>
      <c r="O124" s="199"/>
      <c r="P124" s="199"/>
      <c r="Q124" s="199"/>
      <c r="R124" s="199"/>
      <c r="S124" s="199"/>
      <c r="T124" s="200"/>
      <c r="AT124" s="201" t="s">
        <v>158</v>
      </c>
      <c r="AU124" s="201" t="s">
        <v>82</v>
      </c>
      <c r="AV124" s="13" t="s">
        <v>34</v>
      </c>
      <c r="AW124" s="13" t="s">
        <v>33</v>
      </c>
      <c r="AX124" s="13" t="s">
        <v>73</v>
      </c>
      <c r="AY124" s="201" t="s">
        <v>142</v>
      </c>
    </row>
    <row r="125" spans="2:51" s="14" customFormat="1" ht="11.25">
      <c r="B125" s="202"/>
      <c r="C125" s="203"/>
      <c r="D125" s="187" t="s">
        <v>158</v>
      </c>
      <c r="E125" s="204" t="s">
        <v>19</v>
      </c>
      <c r="F125" s="205" t="s">
        <v>625</v>
      </c>
      <c r="G125" s="203"/>
      <c r="H125" s="206">
        <v>5.957</v>
      </c>
      <c r="I125" s="207"/>
      <c r="J125" s="203"/>
      <c r="K125" s="203"/>
      <c r="L125" s="208"/>
      <c r="M125" s="209"/>
      <c r="N125" s="210"/>
      <c r="O125" s="210"/>
      <c r="P125" s="210"/>
      <c r="Q125" s="210"/>
      <c r="R125" s="210"/>
      <c r="S125" s="210"/>
      <c r="T125" s="211"/>
      <c r="AT125" s="212" t="s">
        <v>158</v>
      </c>
      <c r="AU125" s="212" t="s">
        <v>82</v>
      </c>
      <c r="AV125" s="14" t="s">
        <v>82</v>
      </c>
      <c r="AW125" s="14" t="s">
        <v>33</v>
      </c>
      <c r="AX125" s="14" t="s">
        <v>73</v>
      </c>
      <c r="AY125" s="212" t="s">
        <v>142</v>
      </c>
    </row>
    <row r="126" spans="2:51" s="15" customFormat="1" ht="11.25">
      <c r="B126" s="213"/>
      <c r="C126" s="214"/>
      <c r="D126" s="187" t="s">
        <v>158</v>
      </c>
      <c r="E126" s="215" t="s">
        <v>19</v>
      </c>
      <c r="F126" s="216" t="s">
        <v>161</v>
      </c>
      <c r="G126" s="214"/>
      <c r="H126" s="217">
        <v>20.045</v>
      </c>
      <c r="I126" s="218"/>
      <c r="J126" s="214"/>
      <c r="K126" s="214"/>
      <c r="L126" s="219"/>
      <c r="M126" s="220"/>
      <c r="N126" s="221"/>
      <c r="O126" s="221"/>
      <c r="P126" s="221"/>
      <c r="Q126" s="221"/>
      <c r="R126" s="221"/>
      <c r="S126" s="221"/>
      <c r="T126" s="222"/>
      <c r="AT126" s="223" t="s">
        <v>158</v>
      </c>
      <c r="AU126" s="223" t="s">
        <v>82</v>
      </c>
      <c r="AV126" s="15" t="s">
        <v>149</v>
      </c>
      <c r="AW126" s="15" t="s">
        <v>33</v>
      </c>
      <c r="AX126" s="15" t="s">
        <v>34</v>
      </c>
      <c r="AY126" s="223" t="s">
        <v>142</v>
      </c>
    </row>
    <row r="127" spans="1:65" s="2" customFormat="1" ht="62.65" customHeight="1">
      <c r="A127" s="35"/>
      <c r="B127" s="36"/>
      <c r="C127" s="174" t="s">
        <v>197</v>
      </c>
      <c r="D127" s="174" t="s">
        <v>144</v>
      </c>
      <c r="E127" s="175" t="s">
        <v>626</v>
      </c>
      <c r="F127" s="176" t="s">
        <v>627</v>
      </c>
      <c r="G127" s="177" t="s">
        <v>155</v>
      </c>
      <c r="H127" s="178">
        <v>4.858</v>
      </c>
      <c r="I127" s="179"/>
      <c r="J127" s="180">
        <f>ROUND(I127*H127,2)</f>
        <v>0</v>
      </c>
      <c r="K127" s="176" t="s">
        <v>148</v>
      </c>
      <c r="L127" s="40"/>
      <c r="M127" s="181" t="s">
        <v>19</v>
      </c>
      <c r="N127" s="182" t="s">
        <v>44</v>
      </c>
      <c r="O127" s="65"/>
      <c r="P127" s="183">
        <f>O127*H127</f>
        <v>0</v>
      </c>
      <c r="Q127" s="183">
        <v>0</v>
      </c>
      <c r="R127" s="183">
        <f>Q127*H127</f>
        <v>0</v>
      </c>
      <c r="S127" s="183">
        <v>0</v>
      </c>
      <c r="T127" s="184">
        <f>S127*H127</f>
        <v>0</v>
      </c>
      <c r="U127" s="35"/>
      <c r="V127" s="35"/>
      <c r="W127" s="35"/>
      <c r="X127" s="35"/>
      <c r="Y127" s="35"/>
      <c r="Z127" s="35"/>
      <c r="AA127" s="35"/>
      <c r="AB127" s="35"/>
      <c r="AC127" s="35"/>
      <c r="AD127" s="35"/>
      <c r="AE127" s="35"/>
      <c r="AR127" s="185" t="s">
        <v>149</v>
      </c>
      <c r="AT127" s="185" t="s">
        <v>144</v>
      </c>
      <c r="AU127" s="185" t="s">
        <v>82</v>
      </c>
      <c r="AY127" s="18" t="s">
        <v>142</v>
      </c>
      <c r="BE127" s="186">
        <f>IF(N127="základní",J127,0)</f>
        <v>0</v>
      </c>
      <c r="BF127" s="186">
        <f>IF(N127="snížená",J127,0)</f>
        <v>0</v>
      </c>
      <c r="BG127" s="186">
        <f>IF(N127="zákl. přenesená",J127,0)</f>
        <v>0</v>
      </c>
      <c r="BH127" s="186">
        <f>IF(N127="sníž. přenesená",J127,0)</f>
        <v>0</v>
      </c>
      <c r="BI127" s="186">
        <f>IF(N127="nulová",J127,0)</f>
        <v>0</v>
      </c>
      <c r="BJ127" s="18" t="s">
        <v>34</v>
      </c>
      <c r="BK127" s="186">
        <f>ROUND(I127*H127,2)</f>
        <v>0</v>
      </c>
      <c r="BL127" s="18" t="s">
        <v>149</v>
      </c>
      <c r="BM127" s="185" t="s">
        <v>628</v>
      </c>
    </row>
    <row r="128" spans="1:47" s="2" customFormat="1" ht="136.5">
      <c r="A128" s="35"/>
      <c r="B128" s="36"/>
      <c r="C128" s="37"/>
      <c r="D128" s="187" t="s">
        <v>151</v>
      </c>
      <c r="E128" s="37"/>
      <c r="F128" s="188" t="s">
        <v>629</v>
      </c>
      <c r="G128" s="37"/>
      <c r="H128" s="37"/>
      <c r="I128" s="189"/>
      <c r="J128" s="37"/>
      <c r="K128" s="37"/>
      <c r="L128" s="40"/>
      <c r="M128" s="190"/>
      <c r="N128" s="191"/>
      <c r="O128" s="65"/>
      <c r="P128" s="65"/>
      <c r="Q128" s="65"/>
      <c r="R128" s="65"/>
      <c r="S128" s="65"/>
      <c r="T128" s="66"/>
      <c r="U128" s="35"/>
      <c r="V128" s="35"/>
      <c r="W128" s="35"/>
      <c r="X128" s="35"/>
      <c r="Y128" s="35"/>
      <c r="Z128" s="35"/>
      <c r="AA128" s="35"/>
      <c r="AB128" s="35"/>
      <c r="AC128" s="35"/>
      <c r="AD128" s="35"/>
      <c r="AE128" s="35"/>
      <c r="AT128" s="18" t="s">
        <v>151</v>
      </c>
      <c r="AU128" s="18" t="s">
        <v>82</v>
      </c>
    </row>
    <row r="129" spans="2:51" s="13" customFormat="1" ht="11.25">
      <c r="B129" s="192"/>
      <c r="C129" s="193"/>
      <c r="D129" s="187" t="s">
        <v>158</v>
      </c>
      <c r="E129" s="194" t="s">
        <v>19</v>
      </c>
      <c r="F129" s="195" t="s">
        <v>630</v>
      </c>
      <c r="G129" s="193"/>
      <c r="H129" s="194" t="s">
        <v>19</v>
      </c>
      <c r="I129" s="196"/>
      <c r="J129" s="193"/>
      <c r="K129" s="193"/>
      <c r="L129" s="197"/>
      <c r="M129" s="198"/>
      <c r="N129" s="199"/>
      <c r="O129" s="199"/>
      <c r="P129" s="199"/>
      <c r="Q129" s="199"/>
      <c r="R129" s="199"/>
      <c r="S129" s="199"/>
      <c r="T129" s="200"/>
      <c r="AT129" s="201" t="s">
        <v>158</v>
      </c>
      <c r="AU129" s="201" t="s">
        <v>82</v>
      </c>
      <c r="AV129" s="13" t="s">
        <v>34</v>
      </c>
      <c r="AW129" s="13" t="s">
        <v>33</v>
      </c>
      <c r="AX129" s="13" t="s">
        <v>73</v>
      </c>
      <c r="AY129" s="201" t="s">
        <v>142</v>
      </c>
    </row>
    <row r="130" spans="2:51" s="13" customFormat="1" ht="11.25">
      <c r="B130" s="192"/>
      <c r="C130" s="193"/>
      <c r="D130" s="187" t="s">
        <v>158</v>
      </c>
      <c r="E130" s="194" t="s">
        <v>19</v>
      </c>
      <c r="F130" s="195" t="s">
        <v>611</v>
      </c>
      <c r="G130" s="193"/>
      <c r="H130" s="194" t="s">
        <v>19</v>
      </c>
      <c r="I130" s="196"/>
      <c r="J130" s="193"/>
      <c r="K130" s="193"/>
      <c r="L130" s="197"/>
      <c r="M130" s="198"/>
      <c r="N130" s="199"/>
      <c r="O130" s="199"/>
      <c r="P130" s="199"/>
      <c r="Q130" s="199"/>
      <c r="R130" s="199"/>
      <c r="S130" s="199"/>
      <c r="T130" s="200"/>
      <c r="AT130" s="201" t="s">
        <v>158</v>
      </c>
      <c r="AU130" s="201" t="s">
        <v>82</v>
      </c>
      <c r="AV130" s="13" t="s">
        <v>34</v>
      </c>
      <c r="AW130" s="13" t="s">
        <v>33</v>
      </c>
      <c r="AX130" s="13" t="s">
        <v>73</v>
      </c>
      <c r="AY130" s="201" t="s">
        <v>142</v>
      </c>
    </row>
    <row r="131" spans="2:51" s="14" customFormat="1" ht="11.25">
      <c r="B131" s="202"/>
      <c r="C131" s="203"/>
      <c r="D131" s="187" t="s">
        <v>158</v>
      </c>
      <c r="E131" s="204" t="s">
        <v>19</v>
      </c>
      <c r="F131" s="205" t="s">
        <v>631</v>
      </c>
      <c r="G131" s="203"/>
      <c r="H131" s="206">
        <v>2.405</v>
      </c>
      <c r="I131" s="207"/>
      <c r="J131" s="203"/>
      <c r="K131" s="203"/>
      <c r="L131" s="208"/>
      <c r="M131" s="209"/>
      <c r="N131" s="210"/>
      <c r="O131" s="210"/>
      <c r="P131" s="210"/>
      <c r="Q131" s="210"/>
      <c r="R131" s="210"/>
      <c r="S131" s="210"/>
      <c r="T131" s="211"/>
      <c r="AT131" s="212" t="s">
        <v>158</v>
      </c>
      <c r="AU131" s="212" t="s">
        <v>82</v>
      </c>
      <c r="AV131" s="14" t="s">
        <v>82</v>
      </c>
      <c r="AW131" s="14" t="s">
        <v>33</v>
      </c>
      <c r="AX131" s="14" t="s">
        <v>73</v>
      </c>
      <c r="AY131" s="212" t="s">
        <v>142</v>
      </c>
    </row>
    <row r="132" spans="2:51" s="13" customFormat="1" ht="11.25">
      <c r="B132" s="192"/>
      <c r="C132" s="193"/>
      <c r="D132" s="187" t="s">
        <v>158</v>
      </c>
      <c r="E132" s="194" t="s">
        <v>19</v>
      </c>
      <c r="F132" s="195" t="s">
        <v>605</v>
      </c>
      <c r="G132" s="193"/>
      <c r="H132" s="194" t="s">
        <v>19</v>
      </c>
      <c r="I132" s="196"/>
      <c r="J132" s="193"/>
      <c r="K132" s="193"/>
      <c r="L132" s="197"/>
      <c r="M132" s="198"/>
      <c r="N132" s="199"/>
      <c r="O132" s="199"/>
      <c r="P132" s="199"/>
      <c r="Q132" s="199"/>
      <c r="R132" s="199"/>
      <c r="S132" s="199"/>
      <c r="T132" s="200"/>
      <c r="AT132" s="201" t="s">
        <v>158</v>
      </c>
      <c r="AU132" s="201" t="s">
        <v>82</v>
      </c>
      <c r="AV132" s="13" t="s">
        <v>34</v>
      </c>
      <c r="AW132" s="13" t="s">
        <v>33</v>
      </c>
      <c r="AX132" s="13" t="s">
        <v>73</v>
      </c>
      <c r="AY132" s="201" t="s">
        <v>142</v>
      </c>
    </row>
    <row r="133" spans="2:51" s="14" customFormat="1" ht="11.25">
      <c r="B133" s="202"/>
      <c r="C133" s="203"/>
      <c r="D133" s="187" t="s">
        <v>158</v>
      </c>
      <c r="E133" s="204" t="s">
        <v>19</v>
      </c>
      <c r="F133" s="205" t="s">
        <v>632</v>
      </c>
      <c r="G133" s="203"/>
      <c r="H133" s="206">
        <v>2.453</v>
      </c>
      <c r="I133" s="207"/>
      <c r="J133" s="203"/>
      <c r="K133" s="203"/>
      <c r="L133" s="208"/>
      <c r="M133" s="209"/>
      <c r="N133" s="210"/>
      <c r="O133" s="210"/>
      <c r="P133" s="210"/>
      <c r="Q133" s="210"/>
      <c r="R133" s="210"/>
      <c r="S133" s="210"/>
      <c r="T133" s="211"/>
      <c r="AT133" s="212" t="s">
        <v>158</v>
      </c>
      <c r="AU133" s="212" t="s">
        <v>82</v>
      </c>
      <c r="AV133" s="14" t="s">
        <v>82</v>
      </c>
      <c r="AW133" s="14" t="s">
        <v>33</v>
      </c>
      <c r="AX133" s="14" t="s">
        <v>73</v>
      </c>
      <c r="AY133" s="212" t="s">
        <v>142</v>
      </c>
    </row>
    <row r="134" spans="2:51" s="15" customFormat="1" ht="11.25">
      <c r="B134" s="213"/>
      <c r="C134" s="214"/>
      <c r="D134" s="187" t="s">
        <v>158</v>
      </c>
      <c r="E134" s="215" t="s">
        <v>19</v>
      </c>
      <c r="F134" s="216" t="s">
        <v>161</v>
      </c>
      <c r="G134" s="214"/>
      <c r="H134" s="217">
        <v>4.858</v>
      </c>
      <c r="I134" s="218"/>
      <c r="J134" s="214"/>
      <c r="K134" s="214"/>
      <c r="L134" s="219"/>
      <c r="M134" s="220"/>
      <c r="N134" s="221"/>
      <c r="O134" s="221"/>
      <c r="P134" s="221"/>
      <c r="Q134" s="221"/>
      <c r="R134" s="221"/>
      <c r="S134" s="221"/>
      <c r="T134" s="222"/>
      <c r="AT134" s="223" t="s">
        <v>158</v>
      </c>
      <c r="AU134" s="223" t="s">
        <v>82</v>
      </c>
      <c r="AV134" s="15" t="s">
        <v>149</v>
      </c>
      <c r="AW134" s="15" t="s">
        <v>33</v>
      </c>
      <c r="AX134" s="15" t="s">
        <v>34</v>
      </c>
      <c r="AY134" s="223" t="s">
        <v>142</v>
      </c>
    </row>
    <row r="135" spans="1:65" s="2" customFormat="1" ht="14.45" customHeight="1">
      <c r="A135" s="35"/>
      <c r="B135" s="36"/>
      <c r="C135" s="224" t="s">
        <v>206</v>
      </c>
      <c r="D135" s="224" t="s">
        <v>223</v>
      </c>
      <c r="E135" s="225" t="s">
        <v>633</v>
      </c>
      <c r="F135" s="226" t="s">
        <v>634</v>
      </c>
      <c r="G135" s="227" t="s">
        <v>188</v>
      </c>
      <c r="H135" s="228">
        <v>9.716</v>
      </c>
      <c r="I135" s="229"/>
      <c r="J135" s="230">
        <f>ROUND(I135*H135,2)</f>
        <v>0</v>
      </c>
      <c r="K135" s="226" t="s">
        <v>148</v>
      </c>
      <c r="L135" s="231"/>
      <c r="M135" s="232" t="s">
        <v>19</v>
      </c>
      <c r="N135" s="233" t="s">
        <v>44</v>
      </c>
      <c r="O135" s="65"/>
      <c r="P135" s="183">
        <f>O135*H135</f>
        <v>0</v>
      </c>
      <c r="Q135" s="183">
        <v>1</v>
      </c>
      <c r="R135" s="183">
        <f>Q135*H135</f>
        <v>9.716</v>
      </c>
      <c r="S135" s="183">
        <v>0</v>
      </c>
      <c r="T135" s="184">
        <f>S135*H135</f>
        <v>0</v>
      </c>
      <c r="U135" s="35"/>
      <c r="V135" s="35"/>
      <c r="W135" s="35"/>
      <c r="X135" s="35"/>
      <c r="Y135" s="35"/>
      <c r="Z135" s="35"/>
      <c r="AA135" s="35"/>
      <c r="AB135" s="35"/>
      <c r="AC135" s="35"/>
      <c r="AD135" s="35"/>
      <c r="AE135" s="35"/>
      <c r="AR135" s="185" t="s">
        <v>192</v>
      </c>
      <c r="AT135" s="185" t="s">
        <v>223</v>
      </c>
      <c r="AU135" s="185" t="s">
        <v>82</v>
      </c>
      <c r="AY135" s="18" t="s">
        <v>142</v>
      </c>
      <c r="BE135" s="186">
        <f>IF(N135="základní",J135,0)</f>
        <v>0</v>
      </c>
      <c r="BF135" s="186">
        <f>IF(N135="snížená",J135,0)</f>
        <v>0</v>
      </c>
      <c r="BG135" s="186">
        <f>IF(N135="zákl. přenesená",J135,0)</f>
        <v>0</v>
      </c>
      <c r="BH135" s="186">
        <f>IF(N135="sníž. přenesená",J135,0)</f>
        <v>0</v>
      </c>
      <c r="BI135" s="186">
        <f>IF(N135="nulová",J135,0)</f>
        <v>0</v>
      </c>
      <c r="BJ135" s="18" t="s">
        <v>34</v>
      </c>
      <c r="BK135" s="186">
        <f>ROUND(I135*H135,2)</f>
        <v>0</v>
      </c>
      <c r="BL135" s="18" t="s">
        <v>149</v>
      </c>
      <c r="BM135" s="185" t="s">
        <v>635</v>
      </c>
    </row>
    <row r="136" spans="2:51" s="14" customFormat="1" ht="11.25">
      <c r="B136" s="202"/>
      <c r="C136" s="203"/>
      <c r="D136" s="187" t="s">
        <v>158</v>
      </c>
      <c r="E136" s="203"/>
      <c r="F136" s="205" t="s">
        <v>636</v>
      </c>
      <c r="G136" s="203"/>
      <c r="H136" s="206">
        <v>9.716</v>
      </c>
      <c r="I136" s="207"/>
      <c r="J136" s="203"/>
      <c r="K136" s="203"/>
      <c r="L136" s="208"/>
      <c r="M136" s="209"/>
      <c r="N136" s="210"/>
      <c r="O136" s="210"/>
      <c r="P136" s="210"/>
      <c r="Q136" s="210"/>
      <c r="R136" s="210"/>
      <c r="S136" s="210"/>
      <c r="T136" s="211"/>
      <c r="AT136" s="212" t="s">
        <v>158</v>
      </c>
      <c r="AU136" s="212" t="s">
        <v>82</v>
      </c>
      <c r="AV136" s="14" t="s">
        <v>82</v>
      </c>
      <c r="AW136" s="14" t="s">
        <v>4</v>
      </c>
      <c r="AX136" s="14" t="s">
        <v>34</v>
      </c>
      <c r="AY136" s="212" t="s">
        <v>142</v>
      </c>
    </row>
    <row r="137" spans="1:65" s="2" customFormat="1" ht="49.15" customHeight="1">
      <c r="A137" s="35"/>
      <c r="B137" s="36"/>
      <c r="C137" s="174" t="s">
        <v>211</v>
      </c>
      <c r="D137" s="174" t="s">
        <v>144</v>
      </c>
      <c r="E137" s="175" t="s">
        <v>207</v>
      </c>
      <c r="F137" s="176" t="s">
        <v>208</v>
      </c>
      <c r="G137" s="177" t="s">
        <v>147</v>
      </c>
      <c r="H137" s="178">
        <v>13.88</v>
      </c>
      <c r="I137" s="179"/>
      <c r="J137" s="180">
        <f>ROUND(I137*H137,2)</f>
        <v>0</v>
      </c>
      <c r="K137" s="176" t="s">
        <v>148</v>
      </c>
      <c r="L137" s="40"/>
      <c r="M137" s="181" t="s">
        <v>19</v>
      </c>
      <c r="N137" s="182" t="s">
        <v>44</v>
      </c>
      <c r="O137" s="65"/>
      <c r="P137" s="183">
        <f>O137*H137</f>
        <v>0</v>
      </c>
      <c r="Q137" s="183">
        <v>0</v>
      </c>
      <c r="R137" s="183">
        <f>Q137*H137</f>
        <v>0</v>
      </c>
      <c r="S137" s="183">
        <v>0</v>
      </c>
      <c r="T137" s="184">
        <f>S137*H137</f>
        <v>0</v>
      </c>
      <c r="U137" s="35"/>
      <c r="V137" s="35"/>
      <c r="W137" s="35"/>
      <c r="X137" s="35"/>
      <c r="Y137" s="35"/>
      <c r="Z137" s="35"/>
      <c r="AA137" s="35"/>
      <c r="AB137" s="35"/>
      <c r="AC137" s="35"/>
      <c r="AD137" s="35"/>
      <c r="AE137" s="35"/>
      <c r="AR137" s="185" t="s">
        <v>149</v>
      </c>
      <c r="AT137" s="185" t="s">
        <v>144</v>
      </c>
      <c r="AU137" s="185" t="s">
        <v>82</v>
      </c>
      <c r="AY137" s="18" t="s">
        <v>142</v>
      </c>
      <c r="BE137" s="186">
        <f>IF(N137="základní",J137,0)</f>
        <v>0</v>
      </c>
      <c r="BF137" s="186">
        <f>IF(N137="snížená",J137,0)</f>
        <v>0</v>
      </c>
      <c r="BG137" s="186">
        <f>IF(N137="zákl. přenesená",J137,0)</f>
        <v>0</v>
      </c>
      <c r="BH137" s="186">
        <f>IF(N137="sníž. přenesená",J137,0)</f>
        <v>0</v>
      </c>
      <c r="BI137" s="186">
        <f>IF(N137="nulová",J137,0)</f>
        <v>0</v>
      </c>
      <c r="BJ137" s="18" t="s">
        <v>34</v>
      </c>
      <c r="BK137" s="186">
        <f>ROUND(I137*H137,2)</f>
        <v>0</v>
      </c>
      <c r="BL137" s="18" t="s">
        <v>149</v>
      </c>
      <c r="BM137" s="185" t="s">
        <v>637</v>
      </c>
    </row>
    <row r="138" spans="1:47" s="2" customFormat="1" ht="107.25">
      <c r="A138" s="35"/>
      <c r="B138" s="36"/>
      <c r="C138" s="37"/>
      <c r="D138" s="187" t="s">
        <v>151</v>
      </c>
      <c r="E138" s="37"/>
      <c r="F138" s="188" t="s">
        <v>210</v>
      </c>
      <c r="G138" s="37"/>
      <c r="H138" s="37"/>
      <c r="I138" s="189"/>
      <c r="J138" s="37"/>
      <c r="K138" s="37"/>
      <c r="L138" s="40"/>
      <c r="M138" s="190"/>
      <c r="N138" s="191"/>
      <c r="O138" s="65"/>
      <c r="P138" s="65"/>
      <c r="Q138" s="65"/>
      <c r="R138" s="65"/>
      <c r="S138" s="65"/>
      <c r="T138" s="66"/>
      <c r="U138" s="35"/>
      <c r="V138" s="35"/>
      <c r="W138" s="35"/>
      <c r="X138" s="35"/>
      <c r="Y138" s="35"/>
      <c r="Z138" s="35"/>
      <c r="AA138" s="35"/>
      <c r="AB138" s="35"/>
      <c r="AC138" s="35"/>
      <c r="AD138" s="35"/>
      <c r="AE138" s="35"/>
      <c r="AT138" s="18" t="s">
        <v>151</v>
      </c>
      <c r="AU138" s="18" t="s">
        <v>82</v>
      </c>
    </row>
    <row r="139" spans="1:65" s="2" customFormat="1" ht="37.9" customHeight="1">
      <c r="A139" s="35"/>
      <c r="B139" s="36"/>
      <c r="C139" s="174" t="s">
        <v>216</v>
      </c>
      <c r="D139" s="174" t="s">
        <v>144</v>
      </c>
      <c r="E139" s="175" t="s">
        <v>212</v>
      </c>
      <c r="F139" s="176" t="s">
        <v>213</v>
      </c>
      <c r="G139" s="177" t="s">
        <v>147</v>
      </c>
      <c r="H139" s="178">
        <v>13.88</v>
      </c>
      <c r="I139" s="179"/>
      <c r="J139" s="180">
        <f>ROUND(I139*H139,2)</f>
        <v>0</v>
      </c>
      <c r="K139" s="176" t="s">
        <v>148</v>
      </c>
      <c r="L139" s="40"/>
      <c r="M139" s="181" t="s">
        <v>19</v>
      </c>
      <c r="N139" s="182" t="s">
        <v>44</v>
      </c>
      <c r="O139" s="65"/>
      <c r="P139" s="183">
        <f>O139*H139</f>
        <v>0</v>
      </c>
      <c r="Q139" s="183">
        <v>0</v>
      </c>
      <c r="R139" s="183">
        <f>Q139*H139</f>
        <v>0</v>
      </c>
      <c r="S139" s="183">
        <v>0</v>
      </c>
      <c r="T139" s="184">
        <f>S139*H139</f>
        <v>0</v>
      </c>
      <c r="U139" s="35"/>
      <c r="V139" s="35"/>
      <c r="W139" s="35"/>
      <c r="X139" s="35"/>
      <c r="Y139" s="35"/>
      <c r="Z139" s="35"/>
      <c r="AA139" s="35"/>
      <c r="AB139" s="35"/>
      <c r="AC139" s="35"/>
      <c r="AD139" s="35"/>
      <c r="AE139" s="35"/>
      <c r="AR139" s="185" t="s">
        <v>149</v>
      </c>
      <c r="AT139" s="185" t="s">
        <v>144</v>
      </c>
      <c r="AU139" s="185" t="s">
        <v>82</v>
      </c>
      <c r="AY139" s="18" t="s">
        <v>142</v>
      </c>
      <c r="BE139" s="186">
        <f>IF(N139="základní",J139,0)</f>
        <v>0</v>
      </c>
      <c r="BF139" s="186">
        <f>IF(N139="snížená",J139,0)</f>
        <v>0</v>
      </c>
      <c r="BG139" s="186">
        <f>IF(N139="zákl. přenesená",J139,0)</f>
        <v>0</v>
      </c>
      <c r="BH139" s="186">
        <f>IF(N139="sníž. přenesená",J139,0)</f>
        <v>0</v>
      </c>
      <c r="BI139" s="186">
        <f>IF(N139="nulová",J139,0)</f>
        <v>0</v>
      </c>
      <c r="BJ139" s="18" t="s">
        <v>34</v>
      </c>
      <c r="BK139" s="186">
        <f>ROUND(I139*H139,2)</f>
        <v>0</v>
      </c>
      <c r="BL139" s="18" t="s">
        <v>149</v>
      </c>
      <c r="BM139" s="185" t="s">
        <v>638</v>
      </c>
    </row>
    <row r="140" spans="1:47" s="2" customFormat="1" ht="58.5">
      <c r="A140" s="35"/>
      <c r="B140" s="36"/>
      <c r="C140" s="37"/>
      <c r="D140" s="187" t="s">
        <v>151</v>
      </c>
      <c r="E140" s="37"/>
      <c r="F140" s="188" t="s">
        <v>215</v>
      </c>
      <c r="G140" s="37"/>
      <c r="H140" s="37"/>
      <c r="I140" s="189"/>
      <c r="J140" s="37"/>
      <c r="K140" s="37"/>
      <c r="L140" s="40"/>
      <c r="M140" s="190"/>
      <c r="N140" s="191"/>
      <c r="O140" s="65"/>
      <c r="P140" s="65"/>
      <c r="Q140" s="65"/>
      <c r="R140" s="65"/>
      <c r="S140" s="65"/>
      <c r="T140" s="66"/>
      <c r="U140" s="35"/>
      <c r="V140" s="35"/>
      <c r="W140" s="35"/>
      <c r="X140" s="35"/>
      <c r="Y140" s="35"/>
      <c r="Z140" s="35"/>
      <c r="AA140" s="35"/>
      <c r="AB140" s="35"/>
      <c r="AC140" s="35"/>
      <c r="AD140" s="35"/>
      <c r="AE140" s="35"/>
      <c r="AT140" s="18" t="s">
        <v>151</v>
      </c>
      <c r="AU140" s="18" t="s">
        <v>82</v>
      </c>
    </row>
    <row r="141" spans="1:65" s="2" customFormat="1" ht="37.9" customHeight="1">
      <c r="A141" s="35"/>
      <c r="B141" s="36"/>
      <c r="C141" s="174" t="s">
        <v>222</v>
      </c>
      <c r="D141" s="174" t="s">
        <v>144</v>
      </c>
      <c r="E141" s="175" t="s">
        <v>217</v>
      </c>
      <c r="F141" s="176" t="s">
        <v>218</v>
      </c>
      <c r="G141" s="177" t="s">
        <v>147</v>
      </c>
      <c r="H141" s="178">
        <v>13.88</v>
      </c>
      <c r="I141" s="179"/>
      <c r="J141" s="180">
        <f>ROUND(I141*H141,2)</f>
        <v>0</v>
      </c>
      <c r="K141" s="176" t="s">
        <v>148</v>
      </c>
      <c r="L141" s="40"/>
      <c r="M141" s="181" t="s">
        <v>19</v>
      </c>
      <c r="N141" s="182" t="s">
        <v>44</v>
      </c>
      <c r="O141" s="65"/>
      <c r="P141" s="183">
        <f>O141*H141</f>
        <v>0</v>
      </c>
      <c r="Q141" s="183">
        <v>0</v>
      </c>
      <c r="R141" s="183">
        <f>Q141*H141</f>
        <v>0</v>
      </c>
      <c r="S141" s="183">
        <v>0</v>
      </c>
      <c r="T141" s="184">
        <f>S141*H141</f>
        <v>0</v>
      </c>
      <c r="U141" s="35"/>
      <c r="V141" s="35"/>
      <c r="W141" s="35"/>
      <c r="X141" s="35"/>
      <c r="Y141" s="35"/>
      <c r="Z141" s="35"/>
      <c r="AA141" s="35"/>
      <c r="AB141" s="35"/>
      <c r="AC141" s="35"/>
      <c r="AD141" s="35"/>
      <c r="AE141" s="35"/>
      <c r="AR141" s="185" t="s">
        <v>149</v>
      </c>
      <c r="AT141" s="185" t="s">
        <v>144</v>
      </c>
      <c r="AU141" s="185" t="s">
        <v>82</v>
      </c>
      <c r="AY141" s="18" t="s">
        <v>142</v>
      </c>
      <c r="BE141" s="186">
        <f>IF(N141="základní",J141,0)</f>
        <v>0</v>
      </c>
      <c r="BF141" s="186">
        <f>IF(N141="snížená",J141,0)</f>
        <v>0</v>
      </c>
      <c r="BG141" s="186">
        <f>IF(N141="zákl. přenesená",J141,0)</f>
        <v>0</v>
      </c>
      <c r="BH141" s="186">
        <f>IF(N141="sníž. přenesená",J141,0)</f>
        <v>0</v>
      </c>
      <c r="BI141" s="186">
        <f>IF(N141="nulová",J141,0)</f>
        <v>0</v>
      </c>
      <c r="BJ141" s="18" t="s">
        <v>34</v>
      </c>
      <c r="BK141" s="186">
        <f>ROUND(I141*H141,2)</f>
        <v>0</v>
      </c>
      <c r="BL141" s="18" t="s">
        <v>149</v>
      </c>
      <c r="BM141" s="185" t="s">
        <v>639</v>
      </c>
    </row>
    <row r="142" spans="1:47" s="2" customFormat="1" ht="156">
      <c r="A142" s="35"/>
      <c r="B142" s="36"/>
      <c r="C142" s="37"/>
      <c r="D142" s="187" t="s">
        <v>151</v>
      </c>
      <c r="E142" s="37"/>
      <c r="F142" s="188" t="s">
        <v>220</v>
      </c>
      <c r="G142" s="37"/>
      <c r="H142" s="37"/>
      <c r="I142" s="189"/>
      <c r="J142" s="37"/>
      <c r="K142" s="37"/>
      <c r="L142" s="40"/>
      <c r="M142" s="190"/>
      <c r="N142" s="191"/>
      <c r="O142" s="65"/>
      <c r="P142" s="65"/>
      <c r="Q142" s="65"/>
      <c r="R142" s="65"/>
      <c r="S142" s="65"/>
      <c r="T142" s="66"/>
      <c r="U142" s="35"/>
      <c r="V142" s="35"/>
      <c r="W142" s="35"/>
      <c r="X142" s="35"/>
      <c r="Y142" s="35"/>
      <c r="Z142" s="35"/>
      <c r="AA142" s="35"/>
      <c r="AB142" s="35"/>
      <c r="AC142" s="35"/>
      <c r="AD142" s="35"/>
      <c r="AE142" s="35"/>
      <c r="AT142" s="18" t="s">
        <v>151</v>
      </c>
      <c r="AU142" s="18" t="s">
        <v>82</v>
      </c>
    </row>
    <row r="143" spans="2:51" s="13" customFormat="1" ht="11.25">
      <c r="B143" s="192"/>
      <c r="C143" s="193"/>
      <c r="D143" s="187" t="s">
        <v>158</v>
      </c>
      <c r="E143" s="194" t="s">
        <v>19</v>
      </c>
      <c r="F143" s="195" t="s">
        <v>611</v>
      </c>
      <c r="G143" s="193"/>
      <c r="H143" s="194" t="s">
        <v>19</v>
      </c>
      <c r="I143" s="196"/>
      <c r="J143" s="193"/>
      <c r="K143" s="193"/>
      <c r="L143" s="197"/>
      <c r="M143" s="198"/>
      <c r="N143" s="199"/>
      <c r="O143" s="199"/>
      <c r="P143" s="199"/>
      <c r="Q143" s="199"/>
      <c r="R143" s="199"/>
      <c r="S143" s="199"/>
      <c r="T143" s="200"/>
      <c r="AT143" s="201" t="s">
        <v>158</v>
      </c>
      <c r="AU143" s="201" t="s">
        <v>82</v>
      </c>
      <c r="AV143" s="13" t="s">
        <v>34</v>
      </c>
      <c r="AW143" s="13" t="s">
        <v>33</v>
      </c>
      <c r="AX143" s="13" t="s">
        <v>73</v>
      </c>
      <c r="AY143" s="201" t="s">
        <v>142</v>
      </c>
    </row>
    <row r="144" spans="2:51" s="14" customFormat="1" ht="11.25">
      <c r="B144" s="202"/>
      <c r="C144" s="203"/>
      <c r="D144" s="187" t="s">
        <v>158</v>
      </c>
      <c r="E144" s="204" t="s">
        <v>19</v>
      </c>
      <c r="F144" s="205" t="s">
        <v>640</v>
      </c>
      <c r="G144" s="203"/>
      <c r="H144" s="206">
        <v>6.872</v>
      </c>
      <c r="I144" s="207"/>
      <c r="J144" s="203"/>
      <c r="K144" s="203"/>
      <c r="L144" s="208"/>
      <c r="M144" s="209"/>
      <c r="N144" s="210"/>
      <c r="O144" s="210"/>
      <c r="P144" s="210"/>
      <c r="Q144" s="210"/>
      <c r="R144" s="210"/>
      <c r="S144" s="210"/>
      <c r="T144" s="211"/>
      <c r="AT144" s="212" t="s">
        <v>158</v>
      </c>
      <c r="AU144" s="212" t="s">
        <v>82</v>
      </c>
      <c r="AV144" s="14" t="s">
        <v>82</v>
      </c>
      <c r="AW144" s="14" t="s">
        <v>33</v>
      </c>
      <c r="AX144" s="14" t="s">
        <v>73</v>
      </c>
      <c r="AY144" s="212" t="s">
        <v>142</v>
      </c>
    </row>
    <row r="145" spans="2:51" s="13" customFormat="1" ht="11.25">
      <c r="B145" s="192"/>
      <c r="C145" s="193"/>
      <c r="D145" s="187" t="s">
        <v>158</v>
      </c>
      <c r="E145" s="194" t="s">
        <v>19</v>
      </c>
      <c r="F145" s="195" t="s">
        <v>605</v>
      </c>
      <c r="G145" s="193"/>
      <c r="H145" s="194" t="s">
        <v>19</v>
      </c>
      <c r="I145" s="196"/>
      <c r="J145" s="193"/>
      <c r="K145" s="193"/>
      <c r="L145" s="197"/>
      <c r="M145" s="198"/>
      <c r="N145" s="199"/>
      <c r="O145" s="199"/>
      <c r="P145" s="199"/>
      <c r="Q145" s="199"/>
      <c r="R145" s="199"/>
      <c r="S145" s="199"/>
      <c r="T145" s="200"/>
      <c r="AT145" s="201" t="s">
        <v>158</v>
      </c>
      <c r="AU145" s="201" t="s">
        <v>82</v>
      </c>
      <c r="AV145" s="13" t="s">
        <v>34</v>
      </c>
      <c r="AW145" s="13" t="s">
        <v>33</v>
      </c>
      <c r="AX145" s="13" t="s">
        <v>73</v>
      </c>
      <c r="AY145" s="201" t="s">
        <v>142</v>
      </c>
    </row>
    <row r="146" spans="2:51" s="14" customFormat="1" ht="11.25">
      <c r="B146" s="202"/>
      <c r="C146" s="203"/>
      <c r="D146" s="187" t="s">
        <v>158</v>
      </c>
      <c r="E146" s="204" t="s">
        <v>19</v>
      </c>
      <c r="F146" s="205" t="s">
        <v>641</v>
      </c>
      <c r="G146" s="203"/>
      <c r="H146" s="206">
        <v>7.008</v>
      </c>
      <c r="I146" s="207"/>
      <c r="J146" s="203"/>
      <c r="K146" s="203"/>
      <c r="L146" s="208"/>
      <c r="M146" s="209"/>
      <c r="N146" s="210"/>
      <c r="O146" s="210"/>
      <c r="P146" s="210"/>
      <c r="Q146" s="210"/>
      <c r="R146" s="210"/>
      <c r="S146" s="210"/>
      <c r="T146" s="211"/>
      <c r="AT146" s="212" t="s">
        <v>158</v>
      </c>
      <c r="AU146" s="212" t="s">
        <v>82</v>
      </c>
      <c r="AV146" s="14" t="s">
        <v>82</v>
      </c>
      <c r="AW146" s="14" t="s">
        <v>33</v>
      </c>
      <c r="AX146" s="14" t="s">
        <v>73</v>
      </c>
      <c r="AY146" s="212" t="s">
        <v>142</v>
      </c>
    </row>
    <row r="147" spans="2:51" s="15" customFormat="1" ht="11.25">
      <c r="B147" s="213"/>
      <c r="C147" s="214"/>
      <c r="D147" s="187" t="s">
        <v>158</v>
      </c>
      <c r="E147" s="215" t="s">
        <v>19</v>
      </c>
      <c r="F147" s="216" t="s">
        <v>161</v>
      </c>
      <c r="G147" s="214"/>
      <c r="H147" s="217">
        <v>13.88</v>
      </c>
      <c r="I147" s="218"/>
      <c r="J147" s="214"/>
      <c r="K147" s="214"/>
      <c r="L147" s="219"/>
      <c r="M147" s="220"/>
      <c r="N147" s="221"/>
      <c r="O147" s="221"/>
      <c r="P147" s="221"/>
      <c r="Q147" s="221"/>
      <c r="R147" s="221"/>
      <c r="S147" s="221"/>
      <c r="T147" s="222"/>
      <c r="AT147" s="223" t="s">
        <v>158</v>
      </c>
      <c r="AU147" s="223" t="s">
        <v>82</v>
      </c>
      <c r="AV147" s="15" t="s">
        <v>149</v>
      </c>
      <c r="AW147" s="15" t="s">
        <v>33</v>
      </c>
      <c r="AX147" s="15" t="s">
        <v>34</v>
      </c>
      <c r="AY147" s="223" t="s">
        <v>142</v>
      </c>
    </row>
    <row r="148" spans="1:65" s="2" customFormat="1" ht="14.45" customHeight="1">
      <c r="A148" s="35"/>
      <c r="B148" s="36"/>
      <c r="C148" s="224" t="s">
        <v>229</v>
      </c>
      <c r="D148" s="224" t="s">
        <v>223</v>
      </c>
      <c r="E148" s="225" t="s">
        <v>224</v>
      </c>
      <c r="F148" s="226" t="s">
        <v>225</v>
      </c>
      <c r="G148" s="227" t="s">
        <v>226</v>
      </c>
      <c r="H148" s="228">
        <v>0.208</v>
      </c>
      <c r="I148" s="229"/>
      <c r="J148" s="230">
        <f>ROUND(I148*H148,2)</f>
        <v>0</v>
      </c>
      <c r="K148" s="226" t="s">
        <v>148</v>
      </c>
      <c r="L148" s="231"/>
      <c r="M148" s="232" t="s">
        <v>19</v>
      </c>
      <c r="N148" s="233" t="s">
        <v>44</v>
      </c>
      <c r="O148" s="65"/>
      <c r="P148" s="183">
        <f>O148*H148</f>
        <v>0</v>
      </c>
      <c r="Q148" s="183">
        <v>0.001</v>
      </c>
      <c r="R148" s="183">
        <f>Q148*H148</f>
        <v>0.000208</v>
      </c>
      <c r="S148" s="183">
        <v>0</v>
      </c>
      <c r="T148" s="184">
        <f>S148*H148</f>
        <v>0</v>
      </c>
      <c r="U148" s="35"/>
      <c r="V148" s="35"/>
      <c r="W148" s="35"/>
      <c r="X148" s="35"/>
      <c r="Y148" s="35"/>
      <c r="Z148" s="35"/>
      <c r="AA148" s="35"/>
      <c r="AB148" s="35"/>
      <c r="AC148" s="35"/>
      <c r="AD148" s="35"/>
      <c r="AE148" s="35"/>
      <c r="AR148" s="185" t="s">
        <v>192</v>
      </c>
      <c r="AT148" s="185" t="s">
        <v>223</v>
      </c>
      <c r="AU148" s="185" t="s">
        <v>82</v>
      </c>
      <c r="AY148" s="18" t="s">
        <v>142</v>
      </c>
      <c r="BE148" s="186">
        <f>IF(N148="základní",J148,0)</f>
        <v>0</v>
      </c>
      <c r="BF148" s="186">
        <f>IF(N148="snížená",J148,0)</f>
        <v>0</v>
      </c>
      <c r="BG148" s="186">
        <f>IF(N148="zákl. přenesená",J148,0)</f>
        <v>0</v>
      </c>
      <c r="BH148" s="186">
        <f>IF(N148="sníž. přenesená",J148,0)</f>
        <v>0</v>
      </c>
      <c r="BI148" s="186">
        <f>IF(N148="nulová",J148,0)</f>
        <v>0</v>
      </c>
      <c r="BJ148" s="18" t="s">
        <v>34</v>
      </c>
      <c r="BK148" s="186">
        <f>ROUND(I148*H148,2)</f>
        <v>0</v>
      </c>
      <c r="BL148" s="18" t="s">
        <v>149</v>
      </c>
      <c r="BM148" s="185" t="s">
        <v>642</v>
      </c>
    </row>
    <row r="149" spans="2:51" s="14" customFormat="1" ht="11.25">
      <c r="B149" s="202"/>
      <c r="C149" s="203"/>
      <c r="D149" s="187" t="s">
        <v>158</v>
      </c>
      <c r="E149" s="203"/>
      <c r="F149" s="205" t="s">
        <v>643</v>
      </c>
      <c r="G149" s="203"/>
      <c r="H149" s="206">
        <v>0.208</v>
      </c>
      <c r="I149" s="207"/>
      <c r="J149" s="203"/>
      <c r="K149" s="203"/>
      <c r="L149" s="208"/>
      <c r="M149" s="209"/>
      <c r="N149" s="210"/>
      <c r="O149" s="210"/>
      <c r="P149" s="210"/>
      <c r="Q149" s="210"/>
      <c r="R149" s="210"/>
      <c r="S149" s="210"/>
      <c r="T149" s="211"/>
      <c r="AT149" s="212" t="s">
        <v>158</v>
      </c>
      <c r="AU149" s="212" t="s">
        <v>82</v>
      </c>
      <c r="AV149" s="14" t="s">
        <v>82</v>
      </c>
      <c r="AW149" s="14" t="s">
        <v>4</v>
      </c>
      <c r="AX149" s="14" t="s">
        <v>34</v>
      </c>
      <c r="AY149" s="212" t="s">
        <v>142</v>
      </c>
    </row>
    <row r="150" spans="1:65" s="2" customFormat="1" ht="24.2" customHeight="1">
      <c r="A150" s="35"/>
      <c r="B150" s="36"/>
      <c r="C150" s="174" t="s">
        <v>8</v>
      </c>
      <c r="D150" s="174" t="s">
        <v>144</v>
      </c>
      <c r="E150" s="175" t="s">
        <v>230</v>
      </c>
      <c r="F150" s="176" t="s">
        <v>231</v>
      </c>
      <c r="G150" s="177" t="s">
        <v>147</v>
      </c>
      <c r="H150" s="178">
        <v>13.88</v>
      </c>
      <c r="I150" s="179"/>
      <c r="J150" s="180">
        <f>ROUND(I150*H150,2)</f>
        <v>0</v>
      </c>
      <c r="K150" s="176" t="s">
        <v>148</v>
      </c>
      <c r="L150" s="40"/>
      <c r="M150" s="181" t="s">
        <v>19</v>
      </c>
      <c r="N150" s="182" t="s">
        <v>44</v>
      </c>
      <c r="O150" s="65"/>
      <c r="P150" s="183">
        <f>O150*H150</f>
        <v>0</v>
      </c>
      <c r="Q150" s="183">
        <v>0</v>
      </c>
      <c r="R150" s="183">
        <f>Q150*H150</f>
        <v>0</v>
      </c>
      <c r="S150" s="183">
        <v>0</v>
      </c>
      <c r="T150" s="184">
        <f>S150*H150</f>
        <v>0</v>
      </c>
      <c r="U150" s="35"/>
      <c r="V150" s="35"/>
      <c r="W150" s="35"/>
      <c r="X150" s="35"/>
      <c r="Y150" s="35"/>
      <c r="Z150" s="35"/>
      <c r="AA150" s="35"/>
      <c r="AB150" s="35"/>
      <c r="AC150" s="35"/>
      <c r="AD150" s="35"/>
      <c r="AE150" s="35"/>
      <c r="AR150" s="185" t="s">
        <v>149</v>
      </c>
      <c r="AT150" s="185" t="s">
        <v>144</v>
      </c>
      <c r="AU150" s="185" t="s">
        <v>82</v>
      </c>
      <c r="AY150" s="18" t="s">
        <v>142</v>
      </c>
      <c r="BE150" s="186">
        <f>IF(N150="základní",J150,0)</f>
        <v>0</v>
      </c>
      <c r="BF150" s="186">
        <f>IF(N150="snížená",J150,0)</f>
        <v>0</v>
      </c>
      <c r="BG150" s="186">
        <f>IF(N150="zákl. přenesená",J150,0)</f>
        <v>0</v>
      </c>
      <c r="BH150" s="186">
        <f>IF(N150="sníž. přenesená",J150,0)</f>
        <v>0</v>
      </c>
      <c r="BI150" s="186">
        <f>IF(N150="nulová",J150,0)</f>
        <v>0</v>
      </c>
      <c r="BJ150" s="18" t="s">
        <v>34</v>
      </c>
      <c r="BK150" s="186">
        <f>ROUND(I150*H150,2)</f>
        <v>0</v>
      </c>
      <c r="BL150" s="18" t="s">
        <v>149</v>
      </c>
      <c r="BM150" s="185" t="s">
        <v>644</v>
      </c>
    </row>
    <row r="151" spans="1:47" s="2" customFormat="1" ht="136.5">
      <c r="A151" s="35"/>
      <c r="B151" s="36"/>
      <c r="C151" s="37"/>
      <c r="D151" s="187" t="s">
        <v>151</v>
      </c>
      <c r="E151" s="37"/>
      <c r="F151" s="188" t="s">
        <v>233</v>
      </c>
      <c r="G151" s="37"/>
      <c r="H151" s="37"/>
      <c r="I151" s="189"/>
      <c r="J151" s="37"/>
      <c r="K151" s="37"/>
      <c r="L151" s="40"/>
      <c r="M151" s="190"/>
      <c r="N151" s="191"/>
      <c r="O151" s="65"/>
      <c r="P151" s="65"/>
      <c r="Q151" s="65"/>
      <c r="R151" s="65"/>
      <c r="S151" s="65"/>
      <c r="T151" s="66"/>
      <c r="U151" s="35"/>
      <c r="V151" s="35"/>
      <c r="W151" s="35"/>
      <c r="X151" s="35"/>
      <c r="Y151" s="35"/>
      <c r="Z151" s="35"/>
      <c r="AA151" s="35"/>
      <c r="AB151" s="35"/>
      <c r="AC151" s="35"/>
      <c r="AD151" s="35"/>
      <c r="AE151" s="35"/>
      <c r="AT151" s="18" t="s">
        <v>151</v>
      </c>
      <c r="AU151" s="18" t="s">
        <v>82</v>
      </c>
    </row>
    <row r="152" spans="2:63" s="12" customFormat="1" ht="22.9" customHeight="1">
      <c r="B152" s="158"/>
      <c r="C152" s="159"/>
      <c r="D152" s="160" t="s">
        <v>72</v>
      </c>
      <c r="E152" s="172" t="s">
        <v>82</v>
      </c>
      <c r="F152" s="172" t="s">
        <v>234</v>
      </c>
      <c r="G152" s="159"/>
      <c r="H152" s="159"/>
      <c r="I152" s="162"/>
      <c r="J152" s="173">
        <f>BK152</f>
        <v>0</v>
      </c>
      <c r="K152" s="159"/>
      <c r="L152" s="164"/>
      <c r="M152" s="165"/>
      <c r="N152" s="166"/>
      <c r="O152" s="166"/>
      <c r="P152" s="167">
        <f>SUM(P153:P208)</f>
        <v>0</v>
      </c>
      <c r="Q152" s="166"/>
      <c r="R152" s="167">
        <f>SUM(R153:R208)</f>
        <v>19.676254399999998</v>
      </c>
      <c r="S152" s="166"/>
      <c r="T152" s="168">
        <f>SUM(T153:T208)</f>
        <v>0</v>
      </c>
      <c r="AR152" s="169" t="s">
        <v>34</v>
      </c>
      <c r="AT152" s="170" t="s">
        <v>72</v>
      </c>
      <c r="AU152" s="170" t="s">
        <v>34</v>
      </c>
      <c r="AY152" s="169" t="s">
        <v>142</v>
      </c>
      <c r="BK152" s="171">
        <f>SUM(BK153:BK208)</f>
        <v>0</v>
      </c>
    </row>
    <row r="153" spans="1:65" s="2" customFormat="1" ht="49.15" customHeight="1">
      <c r="A153" s="35"/>
      <c r="B153" s="36"/>
      <c r="C153" s="174" t="s">
        <v>240</v>
      </c>
      <c r="D153" s="174" t="s">
        <v>144</v>
      </c>
      <c r="E153" s="175" t="s">
        <v>645</v>
      </c>
      <c r="F153" s="176" t="s">
        <v>646</v>
      </c>
      <c r="G153" s="177" t="s">
        <v>147</v>
      </c>
      <c r="H153" s="178">
        <v>46.382</v>
      </c>
      <c r="I153" s="179"/>
      <c r="J153" s="180">
        <f>ROUND(I153*H153,2)</f>
        <v>0</v>
      </c>
      <c r="K153" s="176" t="s">
        <v>148</v>
      </c>
      <c r="L153" s="40"/>
      <c r="M153" s="181" t="s">
        <v>19</v>
      </c>
      <c r="N153" s="182" t="s">
        <v>44</v>
      </c>
      <c r="O153" s="65"/>
      <c r="P153" s="183">
        <f>O153*H153</f>
        <v>0</v>
      </c>
      <c r="Q153" s="183">
        <v>0.00031</v>
      </c>
      <c r="R153" s="183">
        <f>Q153*H153</f>
        <v>0.01437842</v>
      </c>
      <c r="S153" s="183">
        <v>0</v>
      </c>
      <c r="T153" s="184">
        <f>S153*H153</f>
        <v>0</v>
      </c>
      <c r="U153" s="35"/>
      <c r="V153" s="35"/>
      <c r="W153" s="35"/>
      <c r="X153" s="35"/>
      <c r="Y153" s="35"/>
      <c r="Z153" s="35"/>
      <c r="AA153" s="35"/>
      <c r="AB153" s="35"/>
      <c r="AC153" s="35"/>
      <c r="AD153" s="35"/>
      <c r="AE153" s="35"/>
      <c r="AR153" s="185" t="s">
        <v>149</v>
      </c>
      <c r="AT153" s="185" t="s">
        <v>144</v>
      </c>
      <c r="AU153" s="185" t="s">
        <v>82</v>
      </c>
      <c r="AY153" s="18" t="s">
        <v>142</v>
      </c>
      <c r="BE153" s="186">
        <f>IF(N153="základní",J153,0)</f>
        <v>0</v>
      </c>
      <c r="BF153" s="186">
        <f>IF(N153="snížená",J153,0)</f>
        <v>0</v>
      </c>
      <c r="BG153" s="186">
        <f>IF(N153="zákl. přenesená",J153,0)</f>
        <v>0</v>
      </c>
      <c r="BH153" s="186">
        <f>IF(N153="sníž. přenesená",J153,0)</f>
        <v>0</v>
      </c>
      <c r="BI153" s="186">
        <f>IF(N153="nulová",J153,0)</f>
        <v>0</v>
      </c>
      <c r="BJ153" s="18" t="s">
        <v>34</v>
      </c>
      <c r="BK153" s="186">
        <f>ROUND(I153*H153,2)</f>
        <v>0</v>
      </c>
      <c r="BL153" s="18" t="s">
        <v>149</v>
      </c>
      <c r="BM153" s="185" t="s">
        <v>647</v>
      </c>
    </row>
    <row r="154" spans="1:47" s="2" customFormat="1" ht="263.25">
      <c r="A154" s="35"/>
      <c r="B154" s="36"/>
      <c r="C154" s="37"/>
      <c r="D154" s="187" t="s">
        <v>151</v>
      </c>
      <c r="E154" s="37"/>
      <c r="F154" s="188" t="s">
        <v>648</v>
      </c>
      <c r="G154" s="37"/>
      <c r="H154" s="37"/>
      <c r="I154" s="189"/>
      <c r="J154" s="37"/>
      <c r="K154" s="37"/>
      <c r="L154" s="40"/>
      <c r="M154" s="190"/>
      <c r="N154" s="191"/>
      <c r="O154" s="65"/>
      <c r="P154" s="65"/>
      <c r="Q154" s="65"/>
      <c r="R154" s="65"/>
      <c r="S154" s="65"/>
      <c r="T154" s="66"/>
      <c r="U154" s="35"/>
      <c r="V154" s="35"/>
      <c r="W154" s="35"/>
      <c r="X154" s="35"/>
      <c r="Y154" s="35"/>
      <c r="Z154" s="35"/>
      <c r="AA154" s="35"/>
      <c r="AB154" s="35"/>
      <c r="AC154" s="35"/>
      <c r="AD154" s="35"/>
      <c r="AE154" s="35"/>
      <c r="AT154" s="18" t="s">
        <v>151</v>
      </c>
      <c r="AU154" s="18" t="s">
        <v>82</v>
      </c>
    </row>
    <row r="155" spans="2:51" s="13" customFormat="1" ht="11.25">
      <c r="B155" s="192"/>
      <c r="C155" s="193"/>
      <c r="D155" s="187" t="s">
        <v>158</v>
      </c>
      <c r="E155" s="194" t="s">
        <v>19</v>
      </c>
      <c r="F155" s="195" t="s">
        <v>611</v>
      </c>
      <c r="G155" s="193"/>
      <c r="H155" s="194" t="s">
        <v>19</v>
      </c>
      <c r="I155" s="196"/>
      <c r="J155" s="193"/>
      <c r="K155" s="193"/>
      <c r="L155" s="197"/>
      <c r="M155" s="198"/>
      <c r="N155" s="199"/>
      <c r="O155" s="199"/>
      <c r="P155" s="199"/>
      <c r="Q155" s="199"/>
      <c r="R155" s="199"/>
      <c r="S155" s="199"/>
      <c r="T155" s="200"/>
      <c r="AT155" s="201" t="s">
        <v>158</v>
      </c>
      <c r="AU155" s="201" t="s">
        <v>82</v>
      </c>
      <c r="AV155" s="13" t="s">
        <v>34</v>
      </c>
      <c r="AW155" s="13" t="s">
        <v>33</v>
      </c>
      <c r="AX155" s="13" t="s">
        <v>73</v>
      </c>
      <c r="AY155" s="201" t="s">
        <v>142</v>
      </c>
    </row>
    <row r="156" spans="2:51" s="14" customFormat="1" ht="11.25">
      <c r="B156" s="202"/>
      <c r="C156" s="203"/>
      <c r="D156" s="187" t="s">
        <v>158</v>
      </c>
      <c r="E156" s="204" t="s">
        <v>19</v>
      </c>
      <c r="F156" s="205" t="s">
        <v>649</v>
      </c>
      <c r="G156" s="203"/>
      <c r="H156" s="206">
        <v>24.482</v>
      </c>
      <c r="I156" s="207"/>
      <c r="J156" s="203"/>
      <c r="K156" s="203"/>
      <c r="L156" s="208"/>
      <c r="M156" s="209"/>
      <c r="N156" s="210"/>
      <c r="O156" s="210"/>
      <c r="P156" s="210"/>
      <c r="Q156" s="210"/>
      <c r="R156" s="210"/>
      <c r="S156" s="210"/>
      <c r="T156" s="211"/>
      <c r="AT156" s="212" t="s">
        <v>158</v>
      </c>
      <c r="AU156" s="212" t="s">
        <v>82</v>
      </c>
      <c r="AV156" s="14" t="s">
        <v>82</v>
      </c>
      <c r="AW156" s="14" t="s">
        <v>33</v>
      </c>
      <c r="AX156" s="14" t="s">
        <v>73</v>
      </c>
      <c r="AY156" s="212" t="s">
        <v>142</v>
      </c>
    </row>
    <row r="157" spans="2:51" s="13" customFormat="1" ht="11.25">
      <c r="B157" s="192"/>
      <c r="C157" s="193"/>
      <c r="D157" s="187" t="s">
        <v>158</v>
      </c>
      <c r="E157" s="194" t="s">
        <v>19</v>
      </c>
      <c r="F157" s="195" t="s">
        <v>605</v>
      </c>
      <c r="G157" s="193"/>
      <c r="H157" s="194" t="s">
        <v>19</v>
      </c>
      <c r="I157" s="196"/>
      <c r="J157" s="193"/>
      <c r="K157" s="193"/>
      <c r="L157" s="197"/>
      <c r="M157" s="198"/>
      <c r="N157" s="199"/>
      <c r="O157" s="199"/>
      <c r="P157" s="199"/>
      <c r="Q157" s="199"/>
      <c r="R157" s="199"/>
      <c r="S157" s="199"/>
      <c r="T157" s="200"/>
      <c r="AT157" s="201" t="s">
        <v>158</v>
      </c>
      <c r="AU157" s="201" t="s">
        <v>82</v>
      </c>
      <c r="AV157" s="13" t="s">
        <v>34</v>
      </c>
      <c r="AW157" s="13" t="s">
        <v>33</v>
      </c>
      <c r="AX157" s="13" t="s">
        <v>73</v>
      </c>
      <c r="AY157" s="201" t="s">
        <v>142</v>
      </c>
    </row>
    <row r="158" spans="2:51" s="14" customFormat="1" ht="11.25">
      <c r="B158" s="202"/>
      <c r="C158" s="203"/>
      <c r="D158" s="187" t="s">
        <v>158</v>
      </c>
      <c r="E158" s="204" t="s">
        <v>19</v>
      </c>
      <c r="F158" s="205" t="s">
        <v>650</v>
      </c>
      <c r="G158" s="203"/>
      <c r="H158" s="206">
        <v>21.9</v>
      </c>
      <c r="I158" s="207"/>
      <c r="J158" s="203"/>
      <c r="K158" s="203"/>
      <c r="L158" s="208"/>
      <c r="M158" s="209"/>
      <c r="N158" s="210"/>
      <c r="O158" s="210"/>
      <c r="P158" s="210"/>
      <c r="Q158" s="210"/>
      <c r="R158" s="210"/>
      <c r="S158" s="210"/>
      <c r="T158" s="211"/>
      <c r="AT158" s="212" t="s">
        <v>158</v>
      </c>
      <c r="AU158" s="212" t="s">
        <v>82</v>
      </c>
      <c r="AV158" s="14" t="s">
        <v>82</v>
      </c>
      <c r="AW158" s="14" t="s">
        <v>33</v>
      </c>
      <c r="AX158" s="14" t="s">
        <v>73</v>
      </c>
      <c r="AY158" s="212" t="s">
        <v>142</v>
      </c>
    </row>
    <row r="159" spans="2:51" s="15" customFormat="1" ht="11.25">
      <c r="B159" s="213"/>
      <c r="C159" s="214"/>
      <c r="D159" s="187" t="s">
        <v>158</v>
      </c>
      <c r="E159" s="215" t="s">
        <v>19</v>
      </c>
      <c r="F159" s="216" t="s">
        <v>161</v>
      </c>
      <c r="G159" s="214"/>
      <c r="H159" s="217">
        <v>46.382</v>
      </c>
      <c r="I159" s="218"/>
      <c r="J159" s="214"/>
      <c r="K159" s="214"/>
      <c r="L159" s="219"/>
      <c r="M159" s="220"/>
      <c r="N159" s="221"/>
      <c r="O159" s="221"/>
      <c r="P159" s="221"/>
      <c r="Q159" s="221"/>
      <c r="R159" s="221"/>
      <c r="S159" s="221"/>
      <c r="T159" s="222"/>
      <c r="AT159" s="223" t="s">
        <v>158</v>
      </c>
      <c r="AU159" s="223" t="s">
        <v>82</v>
      </c>
      <c r="AV159" s="15" t="s">
        <v>149</v>
      </c>
      <c r="AW159" s="15" t="s">
        <v>33</v>
      </c>
      <c r="AX159" s="15" t="s">
        <v>34</v>
      </c>
      <c r="AY159" s="223" t="s">
        <v>142</v>
      </c>
    </row>
    <row r="160" spans="1:65" s="2" customFormat="1" ht="24.2" customHeight="1">
      <c r="A160" s="35"/>
      <c r="B160" s="36"/>
      <c r="C160" s="224" t="s">
        <v>246</v>
      </c>
      <c r="D160" s="224" t="s">
        <v>223</v>
      </c>
      <c r="E160" s="225" t="s">
        <v>247</v>
      </c>
      <c r="F160" s="226" t="s">
        <v>248</v>
      </c>
      <c r="G160" s="227" t="s">
        <v>147</v>
      </c>
      <c r="H160" s="228">
        <v>46.382</v>
      </c>
      <c r="I160" s="229"/>
      <c r="J160" s="230">
        <f>ROUND(I160*H160,2)</f>
        <v>0</v>
      </c>
      <c r="K160" s="226" t="s">
        <v>148</v>
      </c>
      <c r="L160" s="231"/>
      <c r="M160" s="232" t="s">
        <v>19</v>
      </c>
      <c r="N160" s="233" t="s">
        <v>44</v>
      </c>
      <c r="O160" s="65"/>
      <c r="P160" s="183">
        <f>O160*H160</f>
        <v>0</v>
      </c>
      <c r="Q160" s="183">
        <v>0.0003</v>
      </c>
      <c r="R160" s="183">
        <f>Q160*H160</f>
        <v>0.013914599999999997</v>
      </c>
      <c r="S160" s="183">
        <v>0</v>
      </c>
      <c r="T160" s="184">
        <f>S160*H160</f>
        <v>0</v>
      </c>
      <c r="U160" s="35"/>
      <c r="V160" s="35"/>
      <c r="W160" s="35"/>
      <c r="X160" s="35"/>
      <c r="Y160" s="35"/>
      <c r="Z160" s="35"/>
      <c r="AA160" s="35"/>
      <c r="AB160" s="35"/>
      <c r="AC160" s="35"/>
      <c r="AD160" s="35"/>
      <c r="AE160" s="35"/>
      <c r="AR160" s="185" t="s">
        <v>192</v>
      </c>
      <c r="AT160" s="185" t="s">
        <v>223</v>
      </c>
      <c r="AU160" s="185" t="s">
        <v>82</v>
      </c>
      <c r="AY160" s="18" t="s">
        <v>142</v>
      </c>
      <c r="BE160" s="186">
        <f>IF(N160="základní",J160,0)</f>
        <v>0</v>
      </c>
      <c r="BF160" s="186">
        <f>IF(N160="snížená",J160,0)</f>
        <v>0</v>
      </c>
      <c r="BG160" s="186">
        <f>IF(N160="zákl. přenesená",J160,0)</f>
        <v>0</v>
      </c>
      <c r="BH160" s="186">
        <f>IF(N160="sníž. přenesená",J160,0)</f>
        <v>0</v>
      </c>
      <c r="BI160" s="186">
        <f>IF(N160="nulová",J160,0)</f>
        <v>0</v>
      </c>
      <c r="BJ160" s="18" t="s">
        <v>34</v>
      </c>
      <c r="BK160" s="186">
        <f>ROUND(I160*H160,2)</f>
        <v>0</v>
      </c>
      <c r="BL160" s="18" t="s">
        <v>149</v>
      </c>
      <c r="BM160" s="185" t="s">
        <v>651</v>
      </c>
    </row>
    <row r="161" spans="1:65" s="2" customFormat="1" ht="62.65" customHeight="1">
      <c r="A161" s="35"/>
      <c r="B161" s="36"/>
      <c r="C161" s="174" t="s">
        <v>252</v>
      </c>
      <c r="D161" s="174" t="s">
        <v>144</v>
      </c>
      <c r="E161" s="175" t="s">
        <v>235</v>
      </c>
      <c r="F161" s="176" t="s">
        <v>236</v>
      </c>
      <c r="G161" s="177" t="s">
        <v>237</v>
      </c>
      <c r="H161" s="178">
        <v>17.35</v>
      </c>
      <c r="I161" s="179"/>
      <c r="J161" s="180">
        <f>ROUND(I161*H161,2)</f>
        <v>0</v>
      </c>
      <c r="K161" s="176" t="s">
        <v>148</v>
      </c>
      <c r="L161" s="40"/>
      <c r="M161" s="181" t="s">
        <v>19</v>
      </c>
      <c r="N161" s="182" t="s">
        <v>44</v>
      </c>
      <c r="O161" s="65"/>
      <c r="P161" s="183">
        <f>O161*H161</f>
        <v>0</v>
      </c>
      <c r="Q161" s="183">
        <v>0.2044</v>
      </c>
      <c r="R161" s="183">
        <f>Q161*H161</f>
        <v>3.5463400000000003</v>
      </c>
      <c r="S161" s="183">
        <v>0</v>
      </c>
      <c r="T161" s="184">
        <f>S161*H161</f>
        <v>0</v>
      </c>
      <c r="U161" s="35"/>
      <c r="V161" s="35"/>
      <c r="W161" s="35"/>
      <c r="X161" s="35"/>
      <c r="Y161" s="35"/>
      <c r="Z161" s="35"/>
      <c r="AA161" s="35"/>
      <c r="AB161" s="35"/>
      <c r="AC161" s="35"/>
      <c r="AD161" s="35"/>
      <c r="AE161" s="35"/>
      <c r="AR161" s="185" t="s">
        <v>149</v>
      </c>
      <c r="AT161" s="185" t="s">
        <v>144</v>
      </c>
      <c r="AU161" s="185" t="s">
        <v>82</v>
      </c>
      <c r="AY161" s="18" t="s">
        <v>142</v>
      </c>
      <c r="BE161" s="186">
        <f>IF(N161="základní",J161,0)</f>
        <v>0</v>
      </c>
      <c r="BF161" s="186">
        <f>IF(N161="snížená",J161,0)</f>
        <v>0</v>
      </c>
      <c r="BG161" s="186">
        <f>IF(N161="zákl. přenesená",J161,0)</f>
        <v>0</v>
      </c>
      <c r="BH161" s="186">
        <f>IF(N161="sníž. přenesená",J161,0)</f>
        <v>0</v>
      </c>
      <c r="BI161" s="186">
        <f>IF(N161="nulová",J161,0)</f>
        <v>0</v>
      </c>
      <c r="BJ161" s="18" t="s">
        <v>34</v>
      </c>
      <c r="BK161" s="186">
        <f>ROUND(I161*H161,2)</f>
        <v>0</v>
      </c>
      <c r="BL161" s="18" t="s">
        <v>149</v>
      </c>
      <c r="BM161" s="185" t="s">
        <v>652</v>
      </c>
    </row>
    <row r="162" spans="1:47" s="2" customFormat="1" ht="126.75">
      <c r="A162" s="35"/>
      <c r="B162" s="36"/>
      <c r="C162" s="37"/>
      <c r="D162" s="187" t="s">
        <v>151</v>
      </c>
      <c r="E162" s="37"/>
      <c r="F162" s="188" t="s">
        <v>239</v>
      </c>
      <c r="G162" s="37"/>
      <c r="H162" s="37"/>
      <c r="I162" s="189"/>
      <c r="J162" s="37"/>
      <c r="K162" s="37"/>
      <c r="L162" s="40"/>
      <c r="M162" s="190"/>
      <c r="N162" s="191"/>
      <c r="O162" s="65"/>
      <c r="P162" s="65"/>
      <c r="Q162" s="65"/>
      <c r="R162" s="65"/>
      <c r="S162" s="65"/>
      <c r="T162" s="66"/>
      <c r="U162" s="35"/>
      <c r="V162" s="35"/>
      <c r="W162" s="35"/>
      <c r="X162" s="35"/>
      <c r="Y162" s="35"/>
      <c r="Z162" s="35"/>
      <c r="AA162" s="35"/>
      <c r="AB162" s="35"/>
      <c r="AC162" s="35"/>
      <c r="AD162" s="35"/>
      <c r="AE162" s="35"/>
      <c r="AT162" s="18" t="s">
        <v>151</v>
      </c>
      <c r="AU162" s="18" t="s">
        <v>82</v>
      </c>
    </row>
    <row r="163" spans="2:51" s="13" customFormat="1" ht="11.25">
      <c r="B163" s="192"/>
      <c r="C163" s="193"/>
      <c r="D163" s="187" t="s">
        <v>158</v>
      </c>
      <c r="E163" s="194" t="s">
        <v>19</v>
      </c>
      <c r="F163" s="195" t="s">
        <v>653</v>
      </c>
      <c r="G163" s="193"/>
      <c r="H163" s="194" t="s">
        <v>19</v>
      </c>
      <c r="I163" s="196"/>
      <c r="J163" s="193"/>
      <c r="K163" s="193"/>
      <c r="L163" s="197"/>
      <c r="M163" s="198"/>
      <c r="N163" s="199"/>
      <c r="O163" s="199"/>
      <c r="P163" s="199"/>
      <c r="Q163" s="199"/>
      <c r="R163" s="199"/>
      <c r="S163" s="199"/>
      <c r="T163" s="200"/>
      <c r="AT163" s="201" t="s">
        <v>158</v>
      </c>
      <c r="AU163" s="201" t="s">
        <v>82</v>
      </c>
      <c r="AV163" s="13" t="s">
        <v>34</v>
      </c>
      <c r="AW163" s="13" t="s">
        <v>33</v>
      </c>
      <c r="AX163" s="13" t="s">
        <v>73</v>
      </c>
      <c r="AY163" s="201" t="s">
        <v>142</v>
      </c>
    </row>
    <row r="164" spans="2:51" s="14" customFormat="1" ht="11.25">
      <c r="B164" s="202"/>
      <c r="C164" s="203"/>
      <c r="D164" s="187" t="s">
        <v>158</v>
      </c>
      <c r="E164" s="204" t="s">
        <v>19</v>
      </c>
      <c r="F164" s="205" t="s">
        <v>654</v>
      </c>
      <c r="G164" s="203"/>
      <c r="H164" s="206">
        <v>8.59</v>
      </c>
      <c r="I164" s="207"/>
      <c r="J164" s="203"/>
      <c r="K164" s="203"/>
      <c r="L164" s="208"/>
      <c r="M164" s="209"/>
      <c r="N164" s="210"/>
      <c r="O164" s="210"/>
      <c r="P164" s="210"/>
      <c r="Q164" s="210"/>
      <c r="R164" s="210"/>
      <c r="S164" s="210"/>
      <c r="T164" s="211"/>
      <c r="AT164" s="212" t="s">
        <v>158</v>
      </c>
      <c r="AU164" s="212" t="s">
        <v>82</v>
      </c>
      <c r="AV164" s="14" t="s">
        <v>82</v>
      </c>
      <c r="AW164" s="14" t="s">
        <v>33</v>
      </c>
      <c r="AX164" s="14" t="s">
        <v>73</v>
      </c>
      <c r="AY164" s="212" t="s">
        <v>142</v>
      </c>
    </row>
    <row r="165" spans="2:51" s="13" customFormat="1" ht="11.25">
      <c r="B165" s="192"/>
      <c r="C165" s="193"/>
      <c r="D165" s="187" t="s">
        <v>158</v>
      </c>
      <c r="E165" s="194" t="s">
        <v>19</v>
      </c>
      <c r="F165" s="195" t="s">
        <v>605</v>
      </c>
      <c r="G165" s="193"/>
      <c r="H165" s="194" t="s">
        <v>19</v>
      </c>
      <c r="I165" s="196"/>
      <c r="J165" s="193"/>
      <c r="K165" s="193"/>
      <c r="L165" s="197"/>
      <c r="M165" s="198"/>
      <c r="N165" s="199"/>
      <c r="O165" s="199"/>
      <c r="P165" s="199"/>
      <c r="Q165" s="199"/>
      <c r="R165" s="199"/>
      <c r="S165" s="199"/>
      <c r="T165" s="200"/>
      <c r="AT165" s="201" t="s">
        <v>158</v>
      </c>
      <c r="AU165" s="201" t="s">
        <v>82</v>
      </c>
      <c r="AV165" s="13" t="s">
        <v>34</v>
      </c>
      <c r="AW165" s="13" t="s">
        <v>33</v>
      </c>
      <c r="AX165" s="13" t="s">
        <v>73</v>
      </c>
      <c r="AY165" s="201" t="s">
        <v>142</v>
      </c>
    </row>
    <row r="166" spans="2:51" s="14" customFormat="1" ht="11.25">
      <c r="B166" s="202"/>
      <c r="C166" s="203"/>
      <c r="D166" s="187" t="s">
        <v>158</v>
      </c>
      <c r="E166" s="204" t="s">
        <v>19</v>
      </c>
      <c r="F166" s="205" t="s">
        <v>655</v>
      </c>
      <c r="G166" s="203"/>
      <c r="H166" s="206">
        <v>8.76</v>
      </c>
      <c r="I166" s="207"/>
      <c r="J166" s="203"/>
      <c r="K166" s="203"/>
      <c r="L166" s="208"/>
      <c r="M166" s="209"/>
      <c r="N166" s="210"/>
      <c r="O166" s="210"/>
      <c r="P166" s="210"/>
      <c r="Q166" s="210"/>
      <c r="R166" s="210"/>
      <c r="S166" s="210"/>
      <c r="T166" s="211"/>
      <c r="AT166" s="212" t="s">
        <v>158</v>
      </c>
      <c r="AU166" s="212" t="s">
        <v>82</v>
      </c>
      <c r="AV166" s="14" t="s">
        <v>82</v>
      </c>
      <c r="AW166" s="14" t="s">
        <v>33</v>
      </c>
      <c r="AX166" s="14" t="s">
        <v>73</v>
      </c>
      <c r="AY166" s="212" t="s">
        <v>142</v>
      </c>
    </row>
    <row r="167" spans="2:51" s="15" customFormat="1" ht="11.25">
      <c r="B167" s="213"/>
      <c r="C167" s="214"/>
      <c r="D167" s="187" t="s">
        <v>158</v>
      </c>
      <c r="E167" s="215" t="s">
        <v>19</v>
      </c>
      <c r="F167" s="216" t="s">
        <v>161</v>
      </c>
      <c r="G167" s="214"/>
      <c r="H167" s="217">
        <v>17.35</v>
      </c>
      <c r="I167" s="218"/>
      <c r="J167" s="214"/>
      <c r="K167" s="214"/>
      <c r="L167" s="219"/>
      <c r="M167" s="220"/>
      <c r="N167" s="221"/>
      <c r="O167" s="221"/>
      <c r="P167" s="221"/>
      <c r="Q167" s="221"/>
      <c r="R167" s="221"/>
      <c r="S167" s="221"/>
      <c r="T167" s="222"/>
      <c r="AT167" s="223" t="s">
        <v>158</v>
      </c>
      <c r="AU167" s="223" t="s">
        <v>82</v>
      </c>
      <c r="AV167" s="15" t="s">
        <v>149</v>
      </c>
      <c r="AW167" s="15" t="s">
        <v>33</v>
      </c>
      <c r="AX167" s="15" t="s">
        <v>34</v>
      </c>
      <c r="AY167" s="223" t="s">
        <v>142</v>
      </c>
    </row>
    <row r="168" spans="1:65" s="2" customFormat="1" ht="37.9" customHeight="1">
      <c r="A168" s="35"/>
      <c r="B168" s="36"/>
      <c r="C168" s="174" t="s">
        <v>258</v>
      </c>
      <c r="D168" s="174" t="s">
        <v>144</v>
      </c>
      <c r="E168" s="175" t="s">
        <v>656</v>
      </c>
      <c r="F168" s="176" t="s">
        <v>657</v>
      </c>
      <c r="G168" s="177" t="s">
        <v>155</v>
      </c>
      <c r="H168" s="178">
        <v>1.253</v>
      </c>
      <c r="I168" s="179"/>
      <c r="J168" s="180">
        <f>ROUND(I168*H168,2)</f>
        <v>0</v>
      </c>
      <c r="K168" s="176" t="s">
        <v>148</v>
      </c>
      <c r="L168" s="40"/>
      <c r="M168" s="181" t="s">
        <v>19</v>
      </c>
      <c r="N168" s="182" t="s">
        <v>44</v>
      </c>
      <c r="O168" s="65"/>
      <c r="P168" s="183">
        <f>O168*H168</f>
        <v>0</v>
      </c>
      <c r="Q168" s="183">
        <v>2.16</v>
      </c>
      <c r="R168" s="183">
        <f>Q168*H168</f>
        <v>2.70648</v>
      </c>
      <c r="S168" s="183">
        <v>0</v>
      </c>
      <c r="T168" s="184">
        <f>S168*H168</f>
        <v>0</v>
      </c>
      <c r="U168" s="35"/>
      <c r="V168" s="35"/>
      <c r="W168" s="35"/>
      <c r="X168" s="35"/>
      <c r="Y168" s="35"/>
      <c r="Z168" s="35"/>
      <c r="AA168" s="35"/>
      <c r="AB168" s="35"/>
      <c r="AC168" s="35"/>
      <c r="AD168" s="35"/>
      <c r="AE168" s="35"/>
      <c r="AR168" s="185" t="s">
        <v>149</v>
      </c>
      <c r="AT168" s="185" t="s">
        <v>144</v>
      </c>
      <c r="AU168" s="185" t="s">
        <v>82</v>
      </c>
      <c r="AY168" s="18" t="s">
        <v>142</v>
      </c>
      <c r="BE168" s="186">
        <f>IF(N168="základní",J168,0)</f>
        <v>0</v>
      </c>
      <c r="BF168" s="186">
        <f>IF(N168="snížená",J168,0)</f>
        <v>0</v>
      </c>
      <c r="BG168" s="186">
        <f>IF(N168="zákl. přenesená",J168,0)</f>
        <v>0</v>
      </c>
      <c r="BH168" s="186">
        <f>IF(N168="sníž. přenesená",J168,0)</f>
        <v>0</v>
      </c>
      <c r="BI168" s="186">
        <f>IF(N168="nulová",J168,0)</f>
        <v>0</v>
      </c>
      <c r="BJ168" s="18" t="s">
        <v>34</v>
      </c>
      <c r="BK168" s="186">
        <f>ROUND(I168*H168,2)</f>
        <v>0</v>
      </c>
      <c r="BL168" s="18" t="s">
        <v>149</v>
      </c>
      <c r="BM168" s="185" t="s">
        <v>658</v>
      </c>
    </row>
    <row r="169" spans="1:47" s="2" customFormat="1" ht="68.25">
      <c r="A169" s="35"/>
      <c r="B169" s="36"/>
      <c r="C169" s="37"/>
      <c r="D169" s="187" t="s">
        <v>151</v>
      </c>
      <c r="E169" s="37"/>
      <c r="F169" s="188" t="s">
        <v>659</v>
      </c>
      <c r="G169" s="37"/>
      <c r="H169" s="37"/>
      <c r="I169" s="189"/>
      <c r="J169" s="37"/>
      <c r="K169" s="37"/>
      <c r="L169" s="40"/>
      <c r="M169" s="190"/>
      <c r="N169" s="191"/>
      <c r="O169" s="65"/>
      <c r="P169" s="65"/>
      <c r="Q169" s="65"/>
      <c r="R169" s="65"/>
      <c r="S169" s="65"/>
      <c r="T169" s="66"/>
      <c r="U169" s="35"/>
      <c r="V169" s="35"/>
      <c r="W169" s="35"/>
      <c r="X169" s="35"/>
      <c r="Y169" s="35"/>
      <c r="Z169" s="35"/>
      <c r="AA169" s="35"/>
      <c r="AB169" s="35"/>
      <c r="AC169" s="35"/>
      <c r="AD169" s="35"/>
      <c r="AE169" s="35"/>
      <c r="AT169" s="18" t="s">
        <v>151</v>
      </c>
      <c r="AU169" s="18" t="s">
        <v>82</v>
      </c>
    </row>
    <row r="170" spans="2:51" s="13" customFormat="1" ht="11.25">
      <c r="B170" s="192"/>
      <c r="C170" s="193"/>
      <c r="D170" s="187" t="s">
        <v>158</v>
      </c>
      <c r="E170" s="194" t="s">
        <v>19</v>
      </c>
      <c r="F170" s="195" t="s">
        <v>611</v>
      </c>
      <c r="G170" s="193"/>
      <c r="H170" s="194" t="s">
        <v>19</v>
      </c>
      <c r="I170" s="196"/>
      <c r="J170" s="193"/>
      <c r="K170" s="193"/>
      <c r="L170" s="197"/>
      <c r="M170" s="198"/>
      <c r="N170" s="199"/>
      <c r="O170" s="199"/>
      <c r="P170" s="199"/>
      <c r="Q170" s="199"/>
      <c r="R170" s="199"/>
      <c r="S170" s="199"/>
      <c r="T170" s="200"/>
      <c r="AT170" s="201" t="s">
        <v>158</v>
      </c>
      <c r="AU170" s="201" t="s">
        <v>82</v>
      </c>
      <c r="AV170" s="13" t="s">
        <v>34</v>
      </c>
      <c r="AW170" s="13" t="s">
        <v>33</v>
      </c>
      <c r="AX170" s="13" t="s">
        <v>73</v>
      </c>
      <c r="AY170" s="201" t="s">
        <v>142</v>
      </c>
    </row>
    <row r="171" spans="2:51" s="14" customFormat="1" ht="11.25">
      <c r="B171" s="202"/>
      <c r="C171" s="203"/>
      <c r="D171" s="187" t="s">
        <v>158</v>
      </c>
      <c r="E171" s="204" t="s">
        <v>19</v>
      </c>
      <c r="F171" s="205" t="s">
        <v>660</v>
      </c>
      <c r="G171" s="203"/>
      <c r="H171" s="206">
        <v>0.859</v>
      </c>
      <c r="I171" s="207"/>
      <c r="J171" s="203"/>
      <c r="K171" s="203"/>
      <c r="L171" s="208"/>
      <c r="M171" s="209"/>
      <c r="N171" s="210"/>
      <c r="O171" s="210"/>
      <c r="P171" s="210"/>
      <c r="Q171" s="210"/>
      <c r="R171" s="210"/>
      <c r="S171" s="210"/>
      <c r="T171" s="211"/>
      <c r="AT171" s="212" t="s">
        <v>158</v>
      </c>
      <c r="AU171" s="212" t="s">
        <v>82</v>
      </c>
      <c r="AV171" s="14" t="s">
        <v>82</v>
      </c>
      <c r="AW171" s="14" t="s">
        <v>33</v>
      </c>
      <c r="AX171" s="14" t="s">
        <v>73</v>
      </c>
      <c r="AY171" s="212" t="s">
        <v>142</v>
      </c>
    </row>
    <row r="172" spans="2:51" s="13" customFormat="1" ht="11.25">
      <c r="B172" s="192"/>
      <c r="C172" s="193"/>
      <c r="D172" s="187" t="s">
        <v>158</v>
      </c>
      <c r="E172" s="194" t="s">
        <v>19</v>
      </c>
      <c r="F172" s="195" t="s">
        <v>605</v>
      </c>
      <c r="G172" s="193"/>
      <c r="H172" s="194" t="s">
        <v>19</v>
      </c>
      <c r="I172" s="196"/>
      <c r="J172" s="193"/>
      <c r="K172" s="193"/>
      <c r="L172" s="197"/>
      <c r="M172" s="198"/>
      <c r="N172" s="199"/>
      <c r="O172" s="199"/>
      <c r="P172" s="199"/>
      <c r="Q172" s="199"/>
      <c r="R172" s="199"/>
      <c r="S172" s="199"/>
      <c r="T172" s="200"/>
      <c r="AT172" s="201" t="s">
        <v>158</v>
      </c>
      <c r="AU172" s="201" t="s">
        <v>82</v>
      </c>
      <c r="AV172" s="13" t="s">
        <v>34</v>
      </c>
      <c r="AW172" s="13" t="s">
        <v>33</v>
      </c>
      <c r="AX172" s="13" t="s">
        <v>73</v>
      </c>
      <c r="AY172" s="201" t="s">
        <v>142</v>
      </c>
    </row>
    <row r="173" spans="2:51" s="14" customFormat="1" ht="11.25">
      <c r="B173" s="202"/>
      <c r="C173" s="203"/>
      <c r="D173" s="187" t="s">
        <v>158</v>
      </c>
      <c r="E173" s="204" t="s">
        <v>19</v>
      </c>
      <c r="F173" s="205" t="s">
        <v>661</v>
      </c>
      <c r="G173" s="203"/>
      <c r="H173" s="206">
        <v>0.394</v>
      </c>
      <c r="I173" s="207"/>
      <c r="J173" s="203"/>
      <c r="K173" s="203"/>
      <c r="L173" s="208"/>
      <c r="M173" s="209"/>
      <c r="N173" s="210"/>
      <c r="O173" s="210"/>
      <c r="P173" s="210"/>
      <c r="Q173" s="210"/>
      <c r="R173" s="210"/>
      <c r="S173" s="210"/>
      <c r="T173" s="211"/>
      <c r="AT173" s="212" t="s">
        <v>158</v>
      </c>
      <c r="AU173" s="212" t="s">
        <v>82</v>
      </c>
      <c r="AV173" s="14" t="s">
        <v>82</v>
      </c>
      <c r="AW173" s="14" t="s">
        <v>33</v>
      </c>
      <c r="AX173" s="14" t="s">
        <v>73</v>
      </c>
      <c r="AY173" s="212" t="s">
        <v>142</v>
      </c>
    </row>
    <row r="174" spans="2:51" s="15" customFormat="1" ht="11.25">
      <c r="B174" s="213"/>
      <c r="C174" s="214"/>
      <c r="D174" s="187" t="s">
        <v>158</v>
      </c>
      <c r="E174" s="215" t="s">
        <v>19</v>
      </c>
      <c r="F174" s="216" t="s">
        <v>161</v>
      </c>
      <c r="G174" s="214"/>
      <c r="H174" s="217">
        <v>1.253</v>
      </c>
      <c r="I174" s="218"/>
      <c r="J174" s="214"/>
      <c r="K174" s="214"/>
      <c r="L174" s="219"/>
      <c r="M174" s="220"/>
      <c r="N174" s="221"/>
      <c r="O174" s="221"/>
      <c r="P174" s="221"/>
      <c r="Q174" s="221"/>
      <c r="R174" s="221"/>
      <c r="S174" s="221"/>
      <c r="T174" s="222"/>
      <c r="AT174" s="223" t="s">
        <v>158</v>
      </c>
      <c r="AU174" s="223" t="s">
        <v>82</v>
      </c>
      <c r="AV174" s="15" t="s">
        <v>149</v>
      </c>
      <c r="AW174" s="15" t="s">
        <v>33</v>
      </c>
      <c r="AX174" s="15" t="s">
        <v>34</v>
      </c>
      <c r="AY174" s="223" t="s">
        <v>142</v>
      </c>
    </row>
    <row r="175" spans="1:65" s="2" customFormat="1" ht="37.9" customHeight="1">
      <c r="A175" s="35"/>
      <c r="B175" s="36"/>
      <c r="C175" s="174" t="s">
        <v>263</v>
      </c>
      <c r="D175" s="174" t="s">
        <v>144</v>
      </c>
      <c r="E175" s="175" t="s">
        <v>662</v>
      </c>
      <c r="F175" s="176" t="s">
        <v>663</v>
      </c>
      <c r="G175" s="177" t="s">
        <v>155</v>
      </c>
      <c r="H175" s="178">
        <v>1.253</v>
      </c>
      <c r="I175" s="179"/>
      <c r="J175" s="180">
        <f>ROUND(I175*H175,2)</f>
        <v>0</v>
      </c>
      <c r="K175" s="176" t="s">
        <v>148</v>
      </c>
      <c r="L175" s="40"/>
      <c r="M175" s="181" t="s">
        <v>19</v>
      </c>
      <c r="N175" s="182" t="s">
        <v>44</v>
      </c>
      <c r="O175" s="65"/>
      <c r="P175" s="183">
        <f>O175*H175</f>
        <v>0</v>
      </c>
      <c r="Q175" s="183">
        <v>2.16</v>
      </c>
      <c r="R175" s="183">
        <f>Q175*H175</f>
        <v>2.70648</v>
      </c>
      <c r="S175" s="183">
        <v>0</v>
      </c>
      <c r="T175" s="184">
        <f>S175*H175</f>
        <v>0</v>
      </c>
      <c r="U175" s="35"/>
      <c r="V175" s="35"/>
      <c r="W175" s="35"/>
      <c r="X175" s="35"/>
      <c r="Y175" s="35"/>
      <c r="Z175" s="35"/>
      <c r="AA175" s="35"/>
      <c r="AB175" s="35"/>
      <c r="AC175" s="35"/>
      <c r="AD175" s="35"/>
      <c r="AE175" s="35"/>
      <c r="AR175" s="185" t="s">
        <v>149</v>
      </c>
      <c r="AT175" s="185" t="s">
        <v>144</v>
      </c>
      <c r="AU175" s="185" t="s">
        <v>82</v>
      </c>
      <c r="AY175" s="18" t="s">
        <v>142</v>
      </c>
      <c r="BE175" s="186">
        <f>IF(N175="základní",J175,0)</f>
        <v>0</v>
      </c>
      <c r="BF175" s="186">
        <f>IF(N175="snížená",J175,0)</f>
        <v>0</v>
      </c>
      <c r="BG175" s="186">
        <f>IF(N175="zákl. přenesená",J175,0)</f>
        <v>0</v>
      </c>
      <c r="BH175" s="186">
        <f>IF(N175="sníž. přenesená",J175,0)</f>
        <v>0</v>
      </c>
      <c r="BI175" s="186">
        <f>IF(N175="nulová",J175,0)</f>
        <v>0</v>
      </c>
      <c r="BJ175" s="18" t="s">
        <v>34</v>
      </c>
      <c r="BK175" s="186">
        <f>ROUND(I175*H175,2)</f>
        <v>0</v>
      </c>
      <c r="BL175" s="18" t="s">
        <v>149</v>
      </c>
      <c r="BM175" s="185" t="s">
        <v>664</v>
      </c>
    </row>
    <row r="176" spans="1:47" s="2" customFormat="1" ht="68.25">
      <c r="A176" s="35"/>
      <c r="B176" s="36"/>
      <c r="C176" s="37"/>
      <c r="D176" s="187" t="s">
        <v>151</v>
      </c>
      <c r="E176" s="37"/>
      <c r="F176" s="188" t="s">
        <v>659</v>
      </c>
      <c r="G176" s="37"/>
      <c r="H176" s="37"/>
      <c r="I176" s="189"/>
      <c r="J176" s="37"/>
      <c r="K176" s="37"/>
      <c r="L176" s="40"/>
      <c r="M176" s="190"/>
      <c r="N176" s="191"/>
      <c r="O176" s="65"/>
      <c r="P176" s="65"/>
      <c r="Q176" s="65"/>
      <c r="R176" s="65"/>
      <c r="S176" s="65"/>
      <c r="T176" s="66"/>
      <c r="U176" s="35"/>
      <c r="V176" s="35"/>
      <c r="W176" s="35"/>
      <c r="X176" s="35"/>
      <c r="Y176" s="35"/>
      <c r="Z176" s="35"/>
      <c r="AA176" s="35"/>
      <c r="AB176" s="35"/>
      <c r="AC176" s="35"/>
      <c r="AD176" s="35"/>
      <c r="AE176" s="35"/>
      <c r="AT176" s="18" t="s">
        <v>151</v>
      </c>
      <c r="AU176" s="18" t="s">
        <v>82</v>
      </c>
    </row>
    <row r="177" spans="2:51" s="13" customFormat="1" ht="11.25">
      <c r="B177" s="192"/>
      <c r="C177" s="193"/>
      <c r="D177" s="187" t="s">
        <v>158</v>
      </c>
      <c r="E177" s="194" t="s">
        <v>19</v>
      </c>
      <c r="F177" s="195" t="s">
        <v>611</v>
      </c>
      <c r="G177" s="193"/>
      <c r="H177" s="194" t="s">
        <v>19</v>
      </c>
      <c r="I177" s="196"/>
      <c r="J177" s="193"/>
      <c r="K177" s="193"/>
      <c r="L177" s="197"/>
      <c r="M177" s="198"/>
      <c r="N177" s="199"/>
      <c r="O177" s="199"/>
      <c r="P177" s="199"/>
      <c r="Q177" s="199"/>
      <c r="R177" s="199"/>
      <c r="S177" s="199"/>
      <c r="T177" s="200"/>
      <c r="AT177" s="201" t="s">
        <v>158</v>
      </c>
      <c r="AU177" s="201" t="s">
        <v>82</v>
      </c>
      <c r="AV177" s="13" t="s">
        <v>34</v>
      </c>
      <c r="AW177" s="13" t="s">
        <v>33</v>
      </c>
      <c r="AX177" s="13" t="s">
        <v>73</v>
      </c>
      <c r="AY177" s="201" t="s">
        <v>142</v>
      </c>
    </row>
    <row r="178" spans="2:51" s="14" customFormat="1" ht="11.25">
      <c r="B178" s="202"/>
      <c r="C178" s="203"/>
      <c r="D178" s="187" t="s">
        <v>158</v>
      </c>
      <c r="E178" s="204" t="s">
        <v>19</v>
      </c>
      <c r="F178" s="205" t="s">
        <v>660</v>
      </c>
      <c r="G178" s="203"/>
      <c r="H178" s="206">
        <v>0.859</v>
      </c>
      <c r="I178" s="207"/>
      <c r="J178" s="203"/>
      <c r="K178" s="203"/>
      <c r="L178" s="208"/>
      <c r="M178" s="209"/>
      <c r="N178" s="210"/>
      <c r="O178" s="210"/>
      <c r="P178" s="210"/>
      <c r="Q178" s="210"/>
      <c r="R178" s="210"/>
      <c r="S178" s="210"/>
      <c r="T178" s="211"/>
      <c r="AT178" s="212" t="s">
        <v>158</v>
      </c>
      <c r="AU178" s="212" t="s">
        <v>82</v>
      </c>
      <c r="AV178" s="14" t="s">
        <v>82</v>
      </c>
      <c r="AW178" s="14" t="s">
        <v>33</v>
      </c>
      <c r="AX178" s="14" t="s">
        <v>73</v>
      </c>
      <c r="AY178" s="212" t="s">
        <v>142</v>
      </c>
    </row>
    <row r="179" spans="2:51" s="13" customFormat="1" ht="11.25">
      <c r="B179" s="192"/>
      <c r="C179" s="193"/>
      <c r="D179" s="187" t="s">
        <v>158</v>
      </c>
      <c r="E179" s="194" t="s">
        <v>19</v>
      </c>
      <c r="F179" s="195" t="s">
        <v>605</v>
      </c>
      <c r="G179" s="193"/>
      <c r="H179" s="194" t="s">
        <v>19</v>
      </c>
      <c r="I179" s="196"/>
      <c r="J179" s="193"/>
      <c r="K179" s="193"/>
      <c r="L179" s="197"/>
      <c r="M179" s="198"/>
      <c r="N179" s="199"/>
      <c r="O179" s="199"/>
      <c r="P179" s="199"/>
      <c r="Q179" s="199"/>
      <c r="R179" s="199"/>
      <c r="S179" s="199"/>
      <c r="T179" s="200"/>
      <c r="AT179" s="201" t="s">
        <v>158</v>
      </c>
      <c r="AU179" s="201" t="s">
        <v>82</v>
      </c>
      <c r="AV179" s="13" t="s">
        <v>34</v>
      </c>
      <c r="AW179" s="13" t="s">
        <v>33</v>
      </c>
      <c r="AX179" s="13" t="s">
        <v>73</v>
      </c>
      <c r="AY179" s="201" t="s">
        <v>142</v>
      </c>
    </row>
    <row r="180" spans="2:51" s="14" customFormat="1" ht="11.25">
      <c r="B180" s="202"/>
      <c r="C180" s="203"/>
      <c r="D180" s="187" t="s">
        <v>158</v>
      </c>
      <c r="E180" s="204" t="s">
        <v>19</v>
      </c>
      <c r="F180" s="205" t="s">
        <v>661</v>
      </c>
      <c r="G180" s="203"/>
      <c r="H180" s="206">
        <v>0.394</v>
      </c>
      <c r="I180" s="207"/>
      <c r="J180" s="203"/>
      <c r="K180" s="203"/>
      <c r="L180" s="208"/>
      <c r="M180" s="209"/>
      <c r="N180" s="210"/>
      <c r="O180" s="210"/>
      <c r="P180" s="210"/>
      <c r="Q180" s="210"/>
      <c r="R180" s="210"/>
      <c r="S180" s="210"/>
      <c r="T180" s="211"/>
      <c r="AT180" s="212" t="s">
        <v>158</v>
      </c>
      <c r="AU180" s="212" t="s">
        <v>82</v>
      </c>
      <c r="AV180" s="14" t="s">
        <v>82</v>
      </c>
      <c r="AW180" s="14" t="s">
        <v>33</v>
      </c>
      <c r="AX180" s="14" t="s">
        <v>73</v>
      </c>
      <c r="AY180" s="212" t="s">
        <v>142</v>
      </c>
    </row>
    <row r="181" spans="2:51" s="15" customFormat="1" ht="11.25">
      <c r="B181" s="213"/>
      <c r="C181" s="214"/>
      <c r="D181" s="187" t="s">
        <v>158</v>
      </c>
      <c r="E181" s="215" t="s">
        <v>19</v>
      </c>
      <c r="F181" s="216" t="s">
        <v>161</v>
      </c>
      <c r="G181" s="214"/>
      <c r="H181" s="217">
        <v>1.253</v>
      </c>
      <c r="I181" s="218"/>
      <c r="J181" s="214"/>
      <c r="K181" s="214"/>
      <c r="L181" s="219"/>
      <c r="M181" s="220"/>
      <c r="N181" s="221"/>
      <c r="O181" s="221"/>
      <c r="P181" s="221"/>
      <c r="Q181" s="221"/>
      <c r="R181" s="221"/>
      <c r="S181" s="221"/>
      <c r="T181" s="222"/>
      <c r="AT181" s="223" t="s">
        <v>158</v>
      </c>
      <c r="AU181" s="223" t="s">
        <v>82</v>
      </c>
      <c r="AV181" s="15" t="s">
        <v>149</v>
      </c>
      <c r="AW181" s="15" t="s">
        <v>33</v>
      </c>
      <c r="AX181" s="15" t="s">
        <v>34</v>
      </c>
      <c r="AY181" s="223" t="s">
        <v>142</v>
      </c>
    </row>
    <row r="182" spans="1:65" s="2" customFormat="1" ht="24.2" customHeight="1">
      <c r="A182" s="35"/>
      <c r="B182" s="36"/>
      <c r="C182" s="174" t="s">
        <v>7</v>
      </c>
      <c r="D182" s="174" t="s">
        <v>144</v>
      </c>
      <c r="E182" s="175" t="s">
        <v>665</v>
      </c>
      <c r="F182" s="176" t="s">
        <v>666</v>
      </c>
      <c r="G182" s="177" t="s">
        <v>155</v>
      </c>
      <c r="H182" s="178">
        <v>0.43</v>
      </c>
      <c r="I182" s="179"/>
      <c r="J182" s="180">
        <f>ROUND(I182*H182,2)</f>
        <v>0</v>
      </c>
      <c r="K182" s="176" t="s">
        <v>148</v>
      </c>
      <c r="L182" s="40"/>
      <c r="M182" s="181" t="s">
        <v>19</v>
      </c>
      <c r="N182" s="182" t="s">
        <v>44</v>
      </c>
      <c r="O182" s="65"/>
      <c r="P182" s="183">
        <f>O182*H182</f>
        <v>0</v>
      </c>
      <c r="Q182" s="183">
        <v>2.25634</v>
      </c>
      <c r="R182" s="183">
        <f>Q182*H182</f>
        <v>0.9702261999999999</v>
      </c>
      <c r="S182" s="183">
        <v>0</v>
      </c>
      <c r="T182" s="184">
        <f>S182*H182</f>
        <v>0</v>
      </c>
      <c r="U182" s="35"/>
      <c r="V182" s="35"/>
      <c r="W182" s="35"/>
      <c r="X182" s="35"/>
      <c r="Y182" s="35"/>
      <c r="Z182" s="35"/>
      <c r="AA182" s="35"/>
      <c r="AB182" s="35"/>
      <c r="AC182" s="35"/>
      <c r="AD182" s="35"/>
      <c r="AE182" s="35"/>
      <c r="AR182" s="185" t="s">
        <v>149</v>
      </c>
      <c r="AT182" s="185" t="s">
        <v>144</v>
      </c>
      <c r="AU182" s="185" t="s">
        <v>82</v>
      </c>
      <c r="AY182" s="18" t="s">
        <v>142</v>
      </c>
      <c r="BE182" s="186">
        <f>IF(N182="základní",J182,0)</f>
        <v>0</v>
      </c>
      <c r="BF182" s="186">
        <f>IF(N182="snížená",J182,0)</f>
        <v>0</v>
      </c>
      <c r="BG182" s="186">
        <f>IF(N182="zákl. přenesená",J182,0)</f>
        <v>0</v>
      </c>
      <c r="BH182" s="186">
        <f>IF(N182="sníž. přenesená",J182,0)</f>
        <v>0</v>
      </c>
      <c r="BI182" s="186">
        <f>IF(N182="nulová",J182,0)</f>
        <v>0</v>
      </c>
      <c r="BJ182" s="18" t="s">
        <v>34</v>
      </c>
      <c r="BK182" s="186">
        <f>ROUND(I182*H182,2)</f>
        <v>0</v>
      </c>
      <c r="BL182" s="18" t="s">
        <v>149</v>
      </c>
      <c r="BM182" s="185" t="s">
        <v>667</v>
      </c>
    </row>
    <row r="183" spans="1:47" s="2" customFormat="1" ht="97.5">
      <c r="A183" s="35"/>
      <c r="B183" s="36"/>
      <c r="C183" s="37"/>
      <c r="D183" s="187" t="s">
        <v>151</v>
      </c>
      <c r="E183" s="37"/>
      <c r="F183" s="188" t="s">
        <v>668</v>
      </c>
      <c r="G183" s="37"/>
      <c r="H183" s="37"/>
      <c r="I183" s="189"/>
      <c r="J183" s="37"/>
      <c r="K183" s="37"/>
      <c r="L183" s="40"/>
      <c r="M183" s="190"/>
      <c r="N183" s="191"/>
      <c r="O183" s="65"/>
      <c r="P183" s="65"/>
      <c r="Q183" s="65"/>
      <c r="R183" s="65"/>
      <c r="S183" s="65"/>
      <c r="T183" s="66"/>
      <c r="U183" s="35"/>
      <c r="V183" s="35"/>
      <c r="W183" s="35"/>
      <c r="X183" s="35"/>
      <c r="Y183" s="35"/>
      <c r="Z183" s="35"/>
      <c r="AA183" s="35"/>
      <c r="AB183" s="35"/>
      <c r="AC183" s="35"/>
      <c r="AD183" s="35"/>
      <c r="AE183" s="35"/>
      <c r="AT183" s="18" t="s">
        <v>151</v>
      </c>
      <c r="AU183" s="18" t="s">
        <v>82</v>
      </c>
    </row>
    <row r="184" spans="2:51" s="13" customFormat="1" ht="11.25">
      <c r="B184" s="192"/>
      <c r="C184" s="193"/>
      <c r="D184" s="187" t="s">
        <v>158</v>
      </c>
      <c r="E184" s="194" t="s">
        <v>19</v>
      </c>
      <c r="F184" s="195" t="s">
        <v>669</v>
      </c>
      <c r="G184" s="193"/>
      <c r="H184" s="194" t="s">
        <v>19</v>
      </c>
      <c r="I184" s="196"/>
      <c r="J184" s="193"/>
      <c r="K184" s="193"/>
      <c r="L184" s="197"/>
      <c r="M184" s="198"/>
      <c r="N184" s="199"/>
      <c r="O184" s="199"/>
      <c r="P184" s="199"/>
      <c r="Q184" s="199"/>
      <c r="R184" s="199"/>
      <c r="S184" s="199"/>
      <c r="T184" s="200"/>
      <c r="AT184" s="201" t="s">
        <v>158</v>
      </c>
      <c r="AU184" s="201" t="s">
        <v>82</v>
      </c>
      <c r="AV184" s="13" t="s">
        <v>34</v>
      </c>
      <c r="AW184" s="13" t="s">
        <v>33</v>
      </c>
      <c r="AX184" s="13" t="s">
        <v>73</v>
      </c>
      <c r="AY184" s="201" t="s">
        <v>142</v>
      </c>
    </row>
    <row r="185" spans="2:51" s="13" customFormat="1" ht="11.25">
      <c r="B185" s="192"/>
      <c r="C185" s="193"/>
      <c r="D185" s="187" t="s">
        <v>158</v>
      </c>
      <c r="E185" s="194" t="s">
        <v>19</v>
      </c>
      <c r="F185" s="195" t="s">
        <v>611</v>
      </c>
      <c r="G185" s="193"/>
      <c r="H185" s="194" t="s">
        <v>19</v>
      </c>
      <c r="I185" s="196"/>
      <c r="J185" s="193"/>
      <c r="K185" s="193"/>
      <c r="L185" s="197"/>
      <c r="M185" s="198"/>
      <c r="N185" s="199"/>
      <c r="O185" s="199"/>
      <c r="P185" s="199"/>
      <c r="Q185" s="199"/>
      <c r="R185" s="199"/>
      <c r="S185" s="199"/>
      <c r="T185" s="200"/>
      <c r="AT185" s="201" t="s">
        <v>158</v>
      </c>
      <c r="AU185" s="201" t="s">
        <v>82</v>
      </c>
      <c r="AV185" s="13" t="s">
        <v>34</v>
      </c>
      <c r="AW185" s="13" t="s">
        <v>33</v>
      </c>
      <c r="AX185" s="13" t="s">
        <v>73</v>
      </c>
      <c r="AY185" s="201" t="s">
        <v>142</v>
      </c>
    </row>
    <row r="186" spans="2:51" s="14" customFormat="1" ht="11.25">
      <c r="B186" s="202"/>
      <c r="C186" s="203"/>
      <c r="D186" s="187" t="s">
        <v>158</v>
      </c>
      <c r="E186" s="204" t="s">
        <v>19</v>
      </c>
      <c r="F186" s="205" t="s">
        <v>670</v>
      </c>
      <c r="G186" s="203"/>
      <c r="H186" s="206">
        <v>0.43</v>
      </c>
      <c r="I186" s="207"/>
      <c r="J186" s="203"/>
      <c r="K186" s="203"/>
      <c r="L186" s="208"/>
      <c r="M186" s="209"/>
      <c r="N186" s="210"/>
      <c r="O186" s="210"/>
      <c r="P186" s="210"/>
      <c r="Q186" s="210"/>
      <c r="R186" s="210"/>
      <c r="S186" s="210"/>
      <c r="T186" s="211"/>
      <c r="AT186" s="212" t="s">
        <v>158</v>
      </c>
      <c r="AU186" s="212" t="s">
        <v>82</v>
      </c>
      <c r="AV186" s="14" t="s">
        <v>82</v>
      </c>
      <c r="AW186" s="14" t="s">
        <v>33</v>
      </c>
      <c r="AX186" s="14" t="s">
        <v>73</v>
      </c>
      <c r="AY186" s="212" t="s">
        <v>142</v>
      </c>
    </row>
    <row r="187" spans="2:51" s="15" customFormat="1" ht="11.25">
      <c r="B187" s="213"/>
      <c r="C187" s="214"/>
      <c r="D187" s="187" t="s">
        <v>158</v>
      </c>
      <c r="E187" s="215" t="s">
        <v>19</v>
      </c>
      <c r="F187" s="216" t="s">
        <v>161</v>
      </c>
      <c r="G187" s="214"/>
      <c r="H187" s="217">
        <v>0.43</v>
      </c>
      <c r="I187" s="218"/>
      <c r="J187" s="214"/>
      <c r="K187" s="214"/>
      <c r="L187" s="219"/>
      <c r="M187" s="220"/>
      <c r="N187" s="221"/>
      <c r="O187" s="221"/>
      <c r="P187" s="221"/>
      <c r="Q187" s="221"/>
      <c r="R187" s="221"/>
      <c r="S187" s="221"/>
      <c r="T187" s="222"/>
      <c r="AT187" s="223" t="s">
        <v>158</v>
      </c>
      <c r="AU187" s="223" t="s">
        <v>82</v>
      </c>
      <c r="AV187" s="15" t="s">
        <v>149</v>
      </c>
      <c r="AW187" s="15" t="s">
        <v>33</v>
      </c>
      <c r="AX187" s="15" t="s">
        <v>34</v>
      </c>
      <c r="AY187" s="223" t="s">
        <v>142</v>
      </c>
    </row>
    <row r="188" spans="1:65" s="2" customFormat="1" ht="24.2" customHeight="1">
      <c r="A188" s="35"/>
      <c r="B188" s="36"/>
      <c r="C188" s="174" t="s">
        <v>271</v>
      </c>
      <c r="D188" s="174" t="s">
        <v>144</v>
      </c>
      <c r="E188" s="175" t="s">
        <v>671</v>
      </c>
      <c r="F188" s="176" t="s">
        <v>672</v>
      </c>
      <c r="G188" s="177" t="s">
        <v>155</v>
      </c>
      <c r="H188" s="178">
        <v>3.922</v>
      </c>
      <c r="I188" s="179"/>
      <c r="J188" s="180">
        <f>ROUND(I188*H188,2)</f>
        <v>0</v>
      </c>
      <c r="K188" s="176" t="s">
        <v>148</v>
      </c>
      <c r="L188" s="40"/>
      <c r="M188" s="181" t="s">
        <v>19</v>
      </c>
      <c r="N188" s="182" t="s">
        <v>44</v>
      </c>
      <c r="O188" s="65"/>
      <c r="P188" s="183">
        <f>O188*H188</f>
        <v>0</v>
      </c>
      <c r="Q188" s="183">
        <v>2.45329</v>
      </c>
      <c r="R188" s="183">
        <f>Q188*H188</f>
        <v>9.621803380000001</v>
      </c>
      <c r="S188" s="183">
        <v>0</v>
      </c>
      <c r="T188" s="184">
        <f>S188*H188</f>
        <v>0</v>
      </c>
      <c r="U188" s="35"/>
      <c r="V188" s="35"/>
      <c r="W188" s="35"/>
      <c r="X188" s="35"/>
      <c r="Y188" s="35"/>
      <c r="Z188" s="35"/>
      <c r="AA188" s="35"/>
      <c r="AB188" s="35"/>
      <c r="AC188" s="35"/>
      <c r="AD188" s="35"/>
      <c r="AE188" s="35"/>
      <c r="AR188" s="185" t="s">
        <v>149</v>
      </c>
      <c r="AT188" s="185" t="s">
        <v>144</v>
      </c>
      <c r="AU188" s="185" t="s">
        <v>82</v>
      </c>
      <c r="AY188" s="18" t="s">
        <v>142</v>
      </c>
      <c r="BE188" s="186">
        <f>IF(N188="základní",J188,0)</f>
        <v>0</v>
      </c>
      <c r="BF188" s="186">
        <f>IF(N188="snížená",J188,0)</f>
        <v>0</v>
      </c>
      <c r="BG188" s="186">
        <f>IF(N188="zákl. přenesená",J188,0)</f>
        <v>0</v>
      </c>
      <c r="BH188" s="186">
        <f>IF(N188="sníž. přenesená",J188,0)</f>
        <v>0</v>
      </c>
      <c r="BI188" s="186">
        <f>IF(N188="nulová",J188,0)</f>
        <v>0</v>
      </c>
      <c r="BJ188" s="18" t="s">
        <v>34</v>
      </c>
      <c r="BK188" s="186">
        <f>ROUND(I188*H188,2)</f>
        <v>0</v>
      </c>
      <c r="BL188" s="18" t="s">
        <v>149</v>
      </c>
      <c r="BM188" s="185" t="s">
        <v>673</v>
      </c>
    </row>
    <row r="189" spans="1:47" s="2" customFormat="1" ht="146.25">
      <c r="A189" s="35"/>
      <c r="B189" s="36"/>
      <c r="C189" s="37"/>
      <c r="D189" s="187" t="s">
        <v>151</v>
      </c>
      <c r="E189" s="37"/>
      <c r="F189" s="188" t="s">
        <v>674</v>
      </c>
      <c r="G189" s="37"/>
      <c r="H189" s="37"/>
      <c r="I189" s="189"/>
      <c r="J189" s="37"/>
      <c r="K189" s="37"/>
      <c r="L189" s="40"/>
      <c r="M189" s="190"/>
      <c r="N189" s="191"/>
      <c r="O189" s="65"/>
      <c r="P189" s="65"/>
      <c r="Q189" s="65"/>
      <c r="R189" s="65"/>
      <c r="S189" s="65"/>
      <c r="T189" s="66"/>
      <c r="U189" s="35"/>
      <c r="V189" s="35"/>
      <c r="W189" s="35"/>
      <c r="X189" s="35"/>
      <c r="Y189" s="35"/>
      <c r="Z189" s="35"/>
      <c r="AA189" s="35"/>
      <c r="AB189" s="35"/>
      <c r="AC189" s="35"/>
      <c r="AD189" s="35"/>
      <c r="AE189" s="35"/>
      <c r="AT189" s="18" t="s">
        <v>151</v>
      </c>
      <c r="AU189" s="18" t="s">
        <v>82</v>
      </c>
    </row>
    <row r="190" spans="2:51" s="13" customFormat="1" ht="11.25">
      <c r="B190" s="192"/>
      <c r="C190" s="193"/>
      <c r="D190" s="187" t="s">
        <v>158</v>
      </c>
      <c r="E190" s="194" t="s">
        <v>19</v>
      </c>
      <c r="F190" s="195" t="s">
        <v>611</v>
      </c>
      <c r="G190" s="193"/>
      <c r="H190" s="194" t="s">
        <v>19</v>
      </c>
      <c r="I190" s="196"/>
      <c r="J190" s="193"/>
      <c r="K190" s="193"/>
      <c r="L190" s="197"/>
      <c r="M190" s="198"/>
      <c r="N190" s="199"/>
      <c r="O190" s="199"/>
      <c r="P190" s="199"/>
      <c r="Q190" s="199"/>
      <c r="R190" s="199"/>
      <c r="S190" s="199"/>
      <c r="T190" s="200"/>
      <c r="AT190" s="201" t="s">
        <v>158</v>
      </c>
      <c r="AU190" s="201" t="s">
        <v>82</v>
      </c>
      <c r="AV190" s="13" t="s">
        <v>34</v>
      </c>
      <c r="AW190" s="13" t="s">
        <v>33</v>
      </c>
      <c r="AX190" s="13" t="s">
        <v>73</v>
      </c>
      <c r="AY190" s="201" t="s">
        <v>142</v>
      </c>
    </row>
    <row r="191" spans="2:51" s="14" customFormat="1" ht="11.25">
      <c r="B191" s="202"/>
      <c r="C191" s="203"/>
      <c r="D191" s="187" t="s">
        <v>158</v>
      </c>
      <c r="E191" s="204" t="s">
        <v>19</v>
      </c>
      <c r="F191" s="205" t="s">
        <v>675</v>
      </c>
      <c r="G191" s="203"/>
      <c r="H191" s="206">
        <v>2.148</v>
      </c>
      <c r="I191" s="207"/>
      <c r="J191" s="203"/>
      <c r="K191" s="203"/>
      <c r="L191" s="208"/>
      <c r="M191" s="209"/>
      <c r="N191" s="210"/>
      <c r="O191" s="210"/>
      <c r="P191" s="210"/>
      <c r="Q191" s="210"/>
      <c r="R191" s="210"/>
      <c r="S191" s="210"/>
      <c r="T191" s="211"/>
      <c r="AT191" s="212" t="s">
        <v>158</v>
      </c>
      <c r="AU191" s="212" t="s">
        <v>82</v>
      </c>
      <c r="AV191" s="14" t="s">
        <v>82</v>
      </c>
      <c r="AW191" s="14" t="s">
        <v>33</v>
      </c>
      <c r="AX191" s="14" t="s">
        <v>73</v>
      </c>
      <c r="AY191" s="212" t="s">
        <v>142</v>
      </c>
    </row>
    <row r="192" spans="2:51" s="13" customFormat="1" ht="11.25">
      <c r="B192" s="192"/>
      <c r="C192" s="193"/>
      <c r="D192" s="187" t="s">
        <v>158</v>
      </c>
      <c r="E192" s="194" t="s">
        <v>19</v>
      </c>
      <c r="F192" s="195" t="s">
        <v>605</v>
      </c>
      <c r="G192" s="193"/>
      <c r="H192" s="194" t="s">
        <v>19</v>
      </c>
      <c r="I192" s="196"/>
      <c r="J192" s="193"/>
      <c r="K192" s="193"/>
      <c r="L192" s="197"/>
      <c r="M192" s="198"/>
      <c r="N192" s="199"/>
      <c r="O192" s="199"/>
      <c r="P192" s="199"/>
      <c r="Q192" s="199"/>
      <c r="R192" s="199"/>
      <c r="S192" s="199"/>
      <c r="T192" s="200"/>
      <c r="AT192" s="201" t="s">
        <v>158</v>
      </c>
      <c r="AU192" s="201" t="s">
        <v>82</v>
      </c>
      <c r="AV192" s="13" t="s">
        <v>34</v>
      </c>
      <c r="AW192" s="13" t="s">
        <v>33</v>
      </c>
      <c r="AX192" s="13" t="s">
        <v>73</v>
      </c>
      <c r="AY192" s="201" t="s">
        <v>142</v>
      </c>
    </row>
    <row r="193" spans="2:51" s="14" customFormat="1" ht="11.25">
      <c r="B193" s="202"/>
      <c r="C193" s="203"/>
      <c r="D193" s="187" t="s">
        <v>158</v>
      </c>
      <c r="E193" s="204" t="s">
        <v>19</v>
      </c>
      <c r="F193" s="205" t="s">
        <v>676</v>
      </c>
      <c r="G193" s="203"/>
      <c r="H193" s="206">
        <v>1.774</v>
      </c>
      <c r="I193" s="207"/>
      <c r="J193" s="203"/>
      <c r="K193" s="203"/>
      <c r="L193" s="208"/>
      <c r="M193" s="209"/>
      <c r="N193" s="210"/>
      <c r="O193" s="210"/>
      <c r="P193" s="210"/>
      <c r="Q193" s="210"/>
      <c r="R193" s="210"/>
      <c r="S193" s="210"/>
      <c r="T193" s="211"/>
      <c r="AT193" s="212" t="s">
        <v>158</v>
      </c>
      <c r="AU193" s="212" t="s">
        <v>82</v>
      </c>
      <c r="AV193" s="14" t="s">
        <v>82</v>
      </c>
      <c r="AW193" s="14" t="s">
        <v>33</v>
      </c>
      <c r="AX193" s="14" t="s">
        <v>73</v>
      </c>
      <c r="AY193" s="212" t="s">
        <v>142</v>
      </c>
    </row>
    <row r="194" spans="2:51" s="15" customFormat="1" ht="11.25">
      <c r="B194" s="213"/>
      <c r="C194" s="214"/>
      <c r="D194" s="187" t="s">
        <v>158</v>
      </c>
      <c r="E194" s="215" t="s">
        <v>19</v>
      </c>
      <c r="F194" s="216" t="s">
        <v>161</v>
      </c>
      <c r="G194" s="214"/>
      <c r="H194" s="217">
        <v>3.922</v>
      </c>
      <c r="I194" s="218"/>
      <c r="J194" s="214"/>
      <c r="K194" s="214"/>
      <c r="L194" s="219"/>
      <c r="M194" s="220"/>
      <c r="N194" s="221"/>
      <c r="O194" s="221"/>
      <c r="P194" s="221"/>
      <c r="Q194" s="221"/>
      <c r="R194" s="221"/>
      <c r="S194" s="221"/>
      <c r="T194" s="222"/>
      <c r="AT194" s="223" t="s">
        <v>158</v>
      </c>
      <c r="AU194" s="223" t="s">
        <v>82</v>
      </c>
      <c r="AV194" s="15" t="s">
        <v>149</v>
      </c>
      <c r="AW194" s="15" t="s">
        <v>33</v>
      </c>
      <c r="AX194" s="15" t="s">
        <v>34</v>
      </c>
      <c r="AY194" s="223" t="s">
        <v>142</v>
      </c>
    </row>
    <row r="195" spans="1:65" s="2" customFormat="1" ht="24.2" customHeight="1">
      <c r="A195" s="35"/>
      <c r="B195" s="36"/>
      <c r="C195" s="174" t="s">
        <v>275</v>
      </c>
      <c r="D195" s="174" t="s">
        <v>144</v>
      </c>
      <c r="E195" s="175" t="s">
        <v>677</v>
      </c>
      <c r="F195" s="176" t="s">
        <v>678</v>
      </c>
      <c r="G195" s="177" t="s">
        <v>188</v>
      </c>
      <c r="H195" s="178">
        <v>0.08</v>
      </c>
      <c r="I195" s="179"/>
      <c r="J195" s="180">
        <f>ROUND(I195*H195,2)</f>
        <v>0</v>
      </c>
      <c r="K195" s="176" t="s">
        <v>148</v>
      </c>
      <c r="L195" s="40"/>
      <c r="M195" s="181" t="s">
        <v>19</v>
      </c>
      <c r="N195" s="182" t="s">
        <v>44</v>
      </c>
      <c r="O195" s="65"/>
      <c r="P195" s="183">
        <f>O195*H195</f>
        <v>0</v>
      </c>
      <c r="Q195" s="183">
        <v>1.06062</v>
      </c>
      <c r="R195" s="183">
        <f>Q195*H195</f>
        <v>0.0848496</v>
      </c>
      <c r="S195" s="183">
        <v>0</v>
      </c>
      <c r="T195" s="184">
        <f>S195*H195</f>
        <v>0</v>
      </c>
      <c r="U195" s="35"/>
      <c r="V195" s="35"/>
      <c r="W195" s="35"/>
      <c r="X195" s="35"/>
      <c r="Y195" s="35"/>
      <c r="Z195" s="35"/>
      <c r="AA195" s="35"/>
      <c r="AB195" s="35"/>
      <c r="AC195" s="35"/>
      <c r="AD195" s="35"/>
      <c r="AE195" s="35"/>
      <c r="AR195" s="185" t="s">
        <v>149</v>
      </c>
      <c r="AT195" s="185" t="s">
        <v>144</v>
      </c>
      <c r="AU195" s="185" t="s">
        <v>82</v>
      </c>
      <c r="AY195" s="18" t="s">
        <v>142</v>
      </c>
      <c r="BE195" s="186">
        <f>IF(N195="základní",J195,0)</f>
        <v>0</v>
      </c>
      <c r="BF195" s="186">
        <f>IF(N195="snížená",J195,0)</f>
        <v>0</v>
      </c>
      <c r="BG195" s="186">
        <f>IF(N195="zákl. přenesená",J195,0)</f>
        <v>0</v>
      </c>
      <c r="BH195" s="186">
        <f>IF(N195="sníž. přenesená",J195,0)</f>
        <v>0</v>
      </c>
      <c r="BI195" s="186">
        <f>IF(N195="nulová",J195,0)</f>
        <v>0</v>
      </c>
      <c r="BJ195" s="18" t="s">
        <v>34</v>
      </c>
      <c r="BK195" s="186">
        <f>ROUND(I195*H195,2)</f>
        <v>0</v>
      </c>
      <c r="BL195" s="18" t="s">
        <v>149</v>
      </c>
      <c r="BM195" s="185" t="s">
        <v>679</v>
      </c>
    </row>
    <row r="196" spans="1:47" s="2" customFormat="1" ht="39">
      <c r="A196" s="35"/>
      <c r="B196" s="36"/>
      <c r="C196" s="37"/>
      <c r="D196" s="187" t="s">
        <v>151</v>
      </c>
      <c r="E196" s="37"/>
      <c r="F196" s="188" t="s">
        <v>680</v>
      </c>
      <c r="G196" s="37"/>
      <c r="H196" s="37"/>
      <c r="I196" s="189"/>
      <c r="J196" s="37"/>
      <c r="K196" s="37"/>
      <c r="L196" s="40"/>
      <c r="M196" s="190"/>
      <c r="N196" s="191"/>
      <c r="O196" s="65"/>
      <c r="P196" s="65"/>
      <c r="Q196" s="65"/>
      <c r="R196" s="65"/>
      <c r="S196" s="65"/>
      <c r="T196" s="66"/>
      <c r="U196" s="35"/>
      <c r="V196" s="35"/>
      <c r="W196" s="35"/>
      <c r="X196" s="35"/>
      <c r="Y196" s="35"/>
      <c r="Z196" s="35"/>
      <c r="AA196" s="35"/>
      <c r="AB196" s="35"/>
      <c r="AC196" s="35"/>
      <c r="AD196" s="35"/>
      <c r="AE196" s="35"/>
      <c r="AT196" s="18" t="s">
        <v>151</v>
      </c>
      <c r="AU196" s="18" t="s">
        <v>82</v>
      </c>
    </row>
    <row r="197" spans="2:51" s="13" customFormat="1" ht="11.25">
      <c r="B197" s="192"/>
      <c r="C197" s="193"/>
      <c r="D197" s="187" t="s">
        <v>158</v>
      </c>
      <c r="E197" s="194" t="s">
        <v>19</v>
      </c>
      <c r="F197" s="195" t="s">
        <v>611</v>
      </c>
      <c r="G197" s="193"/>
      <c r="H197" s="194" t="s">
        <v>19</v>
      </c>
      <c r="I197" s="196"/>
      <c r="J197" s="193"/>
      <c r="K197" s="193"/>
      <c r="L197" s="197"/>
      <c r="M197" s="198"/>
      <c r="N197" s="199"/>
      <c r="O197" s="199"/>
      <c r="P197" s="199"/>
      <c r="Q197" s="199"/>
      <c r="R197" s="199"/>
      <c r="S197" s="199"/>
      <c r="T197" s="200"/>
      <c r="AT197" s="201" t="s">
        <v>158</v>
      </c>
      <c r="AU197" s="201" t="s">
        <v>82</v>
      </c>
      <c r="AV197" s="13" t="s">
        <v>34</v>
      </c>
      <c r="AW197" s="13" t="s">
        <v>33</v>
      </c>
      <c r="AX197" s="13" t="s">
        <v>73</v>
      </c>
      <c r="AY197" s="201" t="s">
        <v>142</v>
      </c>
    </row>
    <row r="198" spans="2:51" s="14" customFormat="1" ht="11.25">
      <c r="B198" s="202"/>
      <c r="C198" s="203"/>
      <c r="D198" s="187" t="s">
        <v>158</v>
      </c>
      <c r="E198" s="204" t="s">
        <v>19</v>
      </c>
      <c r="F198" s="205" t="s">
        <v>681</v>
      </c>
      <c r="G198" s="203"/>
      <c r="H198" s="206">
        <v>0.055</v>
      </c>
      <c r="I198" s="207"/>
      <c r="J198" s="203"/>
      <c r="K198" s="203"/>
      <c r="L198" s="208"/>
      <c r="M198" s="209"/>
      <c r="N198" s="210"/>
      <c r="O198" s="210"/>
      <c r="P198" s="210"/>
      <c r="Q198" s="210"/>
      <c r="R198" s="210"/>
      <c r="S198" s="210"/>
      <c r="T198" s="211"/>
      <c r="AT198" s="212" t="s">
        <v>158</v>
      </c>
      <c r="AU198" s="212" t="s">
        <v>82</v>
      </c>
      <c r="AV198" s="14" t="s">
        <v>82</v>
      </c>
      <c r="AW198" s="14" t="s">
        <v>33</v>
      </c>
      <c r="AX198" s="14" t="s">
        <v>73</v>
      </c>
      <c r="AY198" s="212" t="s">
        <v>142</v>
      </c>
    </row>
    <row r="199" spans="2:51" s="13" customFormat="1" ht="11.25">
      <c r="B199" s="192"/>
      <c r="C199" s="193"/>
      <c r="D199" s="187" t="s">
        <v>158</v>
      </c>
      <c r="E199" s="194" t="s">
        <v>19</v>
      </c>
      <c r="F199" s="195" t="s">
        <v>605</v>
      </c>
      <c r="G199" s="193"/>
      <c r="H199" s="194" t="s">
        <v>19</v>
      </c>
      <c r="I199" s="196"/>
      <c r="J199" s="193"/>
      <c r="K199" s="193"/>
      <c r="L199" s="197"/>
      <c r="M199" s="198"/>
      <c r="N199" s="199"/>
      <c r="O199" s="199"/>
      <c r="P199" s="199"/>
      <c r="Q199" s="199"/>
      <c r="R199" s="199"/>
      <c r="S199" s="199"/>
      <c r="T199" s="200"/>
      <c r="AT199" s="201" t="s">
        <v>158</v>
      </c>
      <c r="AU199" s="201" t="s">
        <v>82</v>
      </c>
      <c r="AV199" s="13" t="s">
        <v>34</v>
      </c>
      <c r="AW199" s="13" t="s">
        <v>33</v>
      </c>
      <c r="AX199" s="13" t="s">
        <v>73</v>
      </c>
      <c r="AY199" s="201" t="s">
        <v>142</v>
      </c>
    </row>
    <row r="200" spans="2:51" s="14" customFormat="1" ht="11.25">
      <c r="B200" s="202"/>
      <c r="C200" s="203"/>
      <c r="D200" s="187" t="s">
        <v>158</v>
      </c>
      <c r="E200" s="204" t="s">
        <v>19</v>
      </c>
      <c r="F200" s="205" t="s">
        <v>682</v>
      </c>
      <c r="G200" s="203"/>
      <c r="H200" s="206">
        <v>0.025</v>
      </c>
      <c r="I200" s="207"/>
      <c r="J200" s="203"/>
      <c r="K200" s="203"/>
      <c r="L200" s="208"/>
      <c r="M200" s="209"/>
      <c r="N200" s="210"/>
      <c r="O200" s="210"/>
      <c r="P200" s="210"/>
      <c r="Q200" s="210"/>
      <c r="R200" s="210"/>
      <c r="S200" s="210"/>
      <c r="T200" s="211"/>
      <c r="AT200" s="212" t="s">
        <v>158</v>
      </c>
      <c r="AU200" s="212" t="s">
        <v>82</v>
      </c>
      <c r="AV200" s="14" t="s">
        <v>82</v>
      </c>
      <c r="AW200" s="14" t="s">
        <v>33</v>
      </c>
      <c r="AX200" s="14" t="s">
        <v>73</v>
      </c>
      <c r="AY200" s="212" t="s">
        <v>142</v>
      </c>
    </row>
    <row r="201" spans="2:51" s="15" customFormat="1" ht="11.25">
      <c r="B201" s="213"/>
      <c r="C201" s="214"/>
      <c r="D201" s="187" t="s">
        <v>158</v>
      </c>
      <c r="E201" s="215" t="s">
        <v>19</v>
      </c>
      <c r="F201" s="216" t="s">
        <v>161</v>
      </c>
      <c r="G201" s="214"/>
      <c r="H201" s="217">
        <v>0.08</v>
      </c>
      <c r="I201" s="218"/>
      <c r="J201" s="214"/>
      <c r="K201" s="214"/>
      <c r="L201" s="219"/>
      <c r="M201" s="220"/>
      <c r="N201" s="221"/>
      <c r="O201" s="221"/>
      <c r="P201" s="221"/>
      <c r="Q201" s="221"/>
      <c r="R201" s="221"/>
      <c r="S201" s="221"/>
      <c r="T201" s="222"/>
      <c r="AT201" s="223" t="s">
        <v>158</v>
      </c>
      <c r="AU201" s="223" t="s">
        <v>82</v>
      </c>
      <c r="AV201" s="15" t="s">
        <v>149</v>
      </c>
      <c r="AW201" s="15" t="s">
        <v>33</v>
      </c>
      <c r="AX201" s="15" t="s">
        <v>34</v>
      </c>
      <c r="AY201" s="223" t="s">
        <v>142</v>
      </c>
    </row>
    <row r="202" spans="1:65" s="2" customFormat="1" ht="14.45" customHeight="1">
      <c r="A202" s="35"/>
      <c r="B202" s="36"/>
      <c r="C202" s="174" t="s">
        <v>281</v>
      </c>
      <c r="D202" s="174" t="s">
        <v>144</v>
      </c>
      <c r="E202" s="175" t="s">
        <v>683</v>
      </c>
      <c r="F202" s="176" t="s">
        <v>684</v>
      </c>
      <c r="G202" s="177" t="s">
        <v>147</v>
      </c>
      <c r="H202" s="178">
        <v>4.38</v>
      </c>
      <c r="I202" s="179"/>
      <c r="J202" s="180">
        <f>ROUND(I202*H202,2)</f>
        <v>0</v>
      </c>
      <c r="K202" s="176" t="s">
        <v>148</v>
      </c>
      <c r="L202" s="40"/>
      <c r="M202" s="181" t="s">
        <v>19</v>
      </c>
      <c r="N202" s="182" t="s">
        <v>44</v>
      </c>
      <c r="O202" s="65"/>
      <c r="P202" s="183">
        <f>O202*H202</f>
        <v>0</v>
      </c>
      <c r="Q202" s="183">
        <v>0.00269</v>
      </c>
      <c r="R202" s="183">
        <f>Q202*H202</f>
        <v>0.0117822</v>
      </c>
      <c r="S202" s="183">
        <v>0</v>
      </c>
      <c r="T202" s="184">
        <f>S202*H202</f>
        <v>0</v>
      </c>
      <c r="U202" s="35"/>
      <c r="V202" s="35"/>
      <c r="W202" s="35"/>
      <c r="X202" s="35"/>
      <c r="Y202" s="35"/>
      <c r="Z202" s="35"/>
      <c r="AA202" s="35"/>
      <c r="AB202" s="35"/>
      <c r="AC202" s="35"/>
      <c r="AD202" s="35"/>
      <c r="AE202" s="35"/>
      <c r="AR202" s="185" t="s">
        <v>149</v>
      </c>
      <c r="AT202" s="185" t="s">
        <v>144</v>
      </c>
      <c r="AU202" s="185" t="s">
        <v>82</v>
      </c>
      <c r="AY202" s="18" t="s">
        <v>142</v>
      </c>
      <c r="BE202" s="186">
        <f>IF(N202="základní",J202,0)</f>
        <v>0</v>
      </c>
      <c r="BF202" s="186">
        <f>IF(N202="snížená",J202,0)</f>
        <v>0</v>
      </c>
      <c r="BG202" s="186">
        <f>IF(N202="zákl. přenesená",J202,0)</f>
        <v>0</v>
      </c>
      <c r="BH202" s="186">
        <f>IF(N202="sníž. přenesená",J202,0)</f>
        <v>0</v>
      </c>
      <c r="BI202" s="186">
        <f>IF(N202="nulová",J202,0)</f>
        <v>0</v>
      </c>
      <c r="BJ202" s="18" t="s">
        <v>34</v>
      </c>
      <c r="BK202" s="186">
        <f>ROUND(I202*H202,2)</f>
        <v>0</v>
      </c>
      <c r="BL202" s="18" t="s">
        <v>149</v>
      </c>
      <c r="BM202" s="185" t="s">
        <v>685</v>
      </c>
    </row>
    <row r="203" spans="1:47" s="2" customFormat="1" ht="58.5">
      <c r="A203" s="35"/>
      <c r="B203" s="36"/>
      <c r="C203" s="37"/>
      <c r="D203" s="187" t="s">
        <v>151</v>
      </c>
      <c r="E203" s="37"/>
      <c r="F203" s="188" t="s">
        <v>686</v>
      </c>
      <c r="G203" s="37"/>
      <c r="H203" s="37"/>
      <c r="I203" s="189"/>
      <c r="J203" s="37"/>
      <c r="K203" s="37"/>
      <c r="L203" s="40"/>
      <c r="M203" s="190"/>
      <c r="N203" s="191"/>
      <c r="O203" s="65"/>
      <c r="P203" s="65"/>
      <c r="Q203" s="65"/>
      <c r="R203" s="65"/>
      <c r="S203" s="65"/>
      <c r="T203" s="66"/>
      <c r="U203" s="35"/>
      <c r="V203" s="35"/>
      <c r="W203" s="35"/>
      <c r="X203" s="35"/>
      <c r="Y203" s="35"/>
      <c r="Z203" s="35"/>
      <c r="AA203" s="35"/>
      <c r="AB203" s="35"/>
      <c r="AC203" s="35"/>
      <c r="AD203" s="35"/>
      <c r="AE203" s="35"/>
      <c r="AT203" s="18" t="s">
        <v>151</v>
      </c>
      <c r="AU203" s="18" t="s">
        <v>82</v>
      </c>
    </row>
    <row r="204" spans="2:51" s="13" customFormat="1" ht="11.25">
      <c r="B204" s="192"/>
      <c r="C204" s="193"/>
      <c r="D204" s="187" t="s">
        <v>158</v>
      </c>
      <c r="E204" s="194" t="s">
        <v>19</v>
      </c>
      <c r="F204" s="195" t="s">
        <v>605</v>
      </c>
      <c r="G204" s="193"/>
      <c r="H204" s="194" t="s">
        <v>19</v>
      </c>
      <c r="I204" s="196"/>
      <c r="J204" s="193"/>
      <c r="K204" s="193"/>
      <c r="L204" s="197"/>
      <c r="M204" s="198"/>
      <c r="N204" s="199"/>
      <c r="O204" s="199"/>
      <c r="P204" s="199"/>
      <c r="Q204" s="199"/>
      <c r="R204" s="199"/>
      <c r="S204" s="199"/>
      <c r="T204" s="200"/>
      <c r="AT204" s="201" t="s">
        <v>158</v>
      </c>
      <c r="AU204" s="201" t="s">
        <v>82</v>
      </c>
      <c r="AV204" s="13" t="s">
        <v>34</v>
      </c>
      <c r="AW204" s="13" t="s">
        <v>33</v>
      </c>
      <c r="AX204" s="13" t="s">
        <v>73</v>
      </c>
      <c r="AY204" s="201" t="s">
        <v>142</v>
      </c>
    </row>
    <row r="205" spans="2:51" s="14" customFormat="1" ht="11.25">
      <c r="B205" s="202"/>
      <c r="C205" s="203"/>
      <c r="D205" s="187" t="s">
        <v>158</v>
      </c>
      <c r="E205" s="204" t="s">
        <v>19</v>
      </c>
      <c r="F205" s="205" t="s">
        <v>687</v>
      </c>
      <c r="G205" s="203"/>
      <c r="H205" s="206">
        <v>4.38</v>
      </c>
      <c r="I205" s="207"/>
      <c r="J205" s="203"/>
      <c r="K205" s="203"/>
      <c r="L205" s="208"/>
      <c r="M205" s="209"/>
      <c r="N205" s="210"/>
      <c r="O205" s="210"/>
      <c r="P205" s="210"/>
      <c r="Q205" s="210"/>
      <c r="R205" s="210"/>
      <c r="S205" s="210"/>
      <c r="T205" s="211"/>
      <c r="AT205" s="212" t="s">
        <v>158</v>
      </c>
      <c r="AU205" s="212" t="s">
        <v>82</v>
      </c>
      <c r="AV205" s="14" t="s">
        <v>82</v>
      </c>
      <c r="AW205" s="14" t="s">
        <v>33</v>
      </c>
      <c r="AX205" s="14" t="s">
        <v>73</v>
      </c>
      <c r="AY205" s="212" t="s">
        <v>142</v>
      </c>
    </row>
    <row r="206" spans="2:51" s="15" customFormat="1" ht="11.25">
      <c r="B206" s="213"/>
      <c r="C206" s="214"/>
      <c r="D206" s="187" t="s">
        <v>158</v>
      </c>
      <c r="E206" s="215" t="s">
        <v>19</v>
      </c>
      <c r="F206" s="216" t="s">
        <v>161</v>
      </c>
      <c r="G206" s="214"/>
      <c r="H206" s="217">
        <v>4.38</v>
      </c>
      <c r="I206" s="218"/>
      <c r="J206" s="214"/>
      <c r="K206" s="214"/>
      <c r="L206" s="219"/>
      <c r="M206" s="220"/>
      <c r="N206" s="221"/>
      <c r="O206" s="221"/>
      <c r="P206" s="221"/>
      <c r="Q206" s="221"/>
      <c r="R206" s="221"/>
      <c r="S206" s="221"/>
      <c r="T206" s="222"/>
      <c r="AT206" s="223" t="s">
        <v>158</v>
      </c>
      <c r="AU206" s="223" t="s">
        <v>82</v>
      </c>
      <c r="AV206" s="15" t="s">
        <v>149</v>
      </c>
      <c r="AW206" s="15" t="s">
        <v>33</v>
      </c>
      <c r="AX206" s="15" t="s">
        <v>34</v>
      </c>
      <c r="AY206" s="223" t="s">
        <v>142</v>
      </c>
    </row>
    <row r="207" spans="1:65" s="2" customFormat="1" ht="14.45" customHeight="1">
      <c r="A207" s="35"/>
      <c r="B207" s="36"/>
      <c r="C207" s="174" t="s">
        <v>288</v>
      </c>
      <c r="D207" s="174" t="s">
        <v>144</v>
      </c>
      <c r="E207" s="175" t="s">
        <v>688</v>
      </c>
      <c r="F207" s="176" t="s">
        <v>689</v>
      </c>
      <c r="G207" s="177" t="s">
        <v>147</v>
      </c>
      <c r="H207" s="178">
        <v>4.38</v>
      </c>
      <c r="I207" s="179"/>
      <c r="J207" s="180">
        <f>ROUND(I207*H207,2)</f>
        <v>0</v>
      </c>
      <c r="K207" s="176" t="s">
        <v>148</v>
      </c>
      <c r="L207" s="40"/>
      <c r="M207" s="181" t="s">
        <v>19</v>
      </c>
      <c r="N207" s="182" t="s">
        <v>44</v>
      </c>
      <c r="O207" s="65"/>
      <c r="P207" s="183">
        <f>O207*H207</f>
        <v>0</v>
      </c>
      <c r="Q207" s="183">
        <v>0</v>
      </c>
      <c r="R207" s="183">
        <f>Q207*H207</f>
        <v>0</v>
      </c>
      <c r="S207" s="183">
        <v>0</v>
      </c>
      <c r="T207" s="184">
        <f>S207*H207</f>
        <v>0</v>
      </c>
      <c r="U207" s="35"/>
      <c r="V207" s="35"/>
      <c r="W207" s="35"/>
      <c r="X207" s="35"/>
      <c r="Y207" s="35"/>
      <c r="Z207" s="35"/>
      <c r="AA207" s="35"/>
      <c r="AB207" s="35"/>
      <c r="AC207" s="35"/>
      <c r="AD207" s="35"/>
      <c r="AE207" s="35"/>
      <c r="AR207" s="185" t="s">
        <v>149</v>
      </c>
      <c r="AT207" s="185" t="s">
        <v>144</v>
      </c>
      <c r="AU207" s="185" t="s">
        <v>82</v>
      </c>
      <c r="AY207" s="18" t="s">
        <v>142</v>
      </c>
      <c r="BE207" s="186">
        <f>IF(N207="základní",J207,0)</f>
        <v>0</v>
      </c>
      <c r="BF207" s="186">
        <f>IF(N207="snížená",J207,0)</f>
        <v>0</v>
      </c>
      <c r="BG207" s="186">
        <f>IF(N207="zákl. přenesená",J207,0)</f>
        <v>0</v>
      </c>
      <c r="BH207" s="186">
        <f>IF(N207="sníž. přenesená",J207,0)</f>
        <v>0</v>
      </c>
      <c r="BI207" s="186">
        <f>IF(N207="nulová",J207,0)</f>
        <v>0</v>
      </c>
      <c r="BJ207" s="18" t="s">
        <v>34</v>
      </c>
      <c r="BK207" s="186">
        <f>ROUND(I207*H207,2)</f>
        <v>0</v>
      </c>
      <c r="BL207" s="18" t="s">
        <v>149</v>
      </c>
      <c r="BM207" s="185" t="s">
        <v>690</v>
      </c>
    </row>
    <row r="208" spans="1:47" s="2" customFormat="1" ht="58.5">
      <c r="A208" s="35"/>
      <c r="B208" s="36"/>
      <c r="C208" s="37"/>
      <c r="D208" s="187" t="s">
        <v>151</v>
      </c>
      <c r="E208" s="37"/>
      <c r="F208" s="188" t="s">
        <v>686</v>
      </c>
      <c r="G208" s="37"/>
      <c r="H208" s="37"/>
      <c r="I208" s="189"/>
      <c r="J208" s="37"/>
      <c r="K208" s="37"/>
      <c r="L208" s="40"/>
      <c r="M208" s="190"/>
      <c r="N208" s="191"/>
      <c r="O208" s="65"/>
      <c r="P208" s="65"/>
      <c r="Q208" s="65"/>
      <c r="R208" s="65"/>
      <c r="S208" s="65"/>
      <c r="T208" s="66"/>
      <c r="U208" s="35"/>
      <c r="V208" s="35"/>
      <c r="W208" s="35"/>
      <c r="X208" s="35"/>
      <c r="Y208" s="35"/>
      <c r="Z208" s="35"/>
      <c r="AA208" s="35"/>
      <c r="AB208" s="35"/>
      <c r="AC208" s="35"/>
      <c r="AD208" s="35"/>
      <c r="AE208" s="35"/>
      <c r="AT208" s="18" t="s">
        <v>151</v>
      </c>
      <c r="AU208" s="18" t="s">
        <v>82</v>
      </c>
    </row>
    <row r="209" spans="2:63" s="12" customFormat="1" ht="22.9" customHeight="1">
      <c r="B209" s="158"/>
      <c r="C209" s="159"/>
      <c r="D209" s="160" t="s">
        <v>72</v>
      </c>
      <c r="E209" s="172" t="s">
        <v>162</v>
      </c>
      <c r="F209" s="172" t="s">
        <v>691</v>
      </c>
      <c r="G209" s="159"/>
      <c r="H209" s="159"/>
      <c r="I209" s="162"/>
      <c r="J209" s="173">
        <f>BK209</f>
        <v>0</v>
      </c>
      <c r="K209" s="159"/>
      <c r="L209" s="164"/>
      <c r="M209" s="165"/>
      <c r="N209" s="166"/>
      <c r="O209" s="166"/>
      <c r="P209" s="167">
        <f>SUM(P210:P263)</f>
        <v>0</v>
      </c>
      <c r="Q209" s="166"/>
      <c r="R209" s="167">
        <f>SUM(R210:R263)</f>
        <v>16.355649420000002</v>
      </c>
      <c r="S209" s="166"/>
      <c r="T209" s="168">
        <f>SUM(T210:T263)</f>
        <v>0</v>
      </c>
      <c r="AR209" s="169" t="s">
        <v>34</v>
      </c>
      <c r="AT209" s="170" t="s">
        <v>72</v>
      </c>
      <c r="AU209" s="170" t="s">
        <v>34</v>
      </c>
      <c r="AY209" s="169" t="s">
        <v>142</v>
      </c>
      <c r="BK209" s="171">
        <f>SUM(BK210:BK263)</f>
        <v>0</v>
      </c>
    </row>
    <row r="210" spans="1:65" s="2" customFormat="1" ht="37.9" customHeight="1">
      <c r="A210" s="35"/>
      <c r="B210" s="36"/>
      <c r="C210" s="174" t="s">
        <v>293</v>
      </c>
      <c r="D210" s="174" t="s">
        <v>144</v>
      </c>
      <c r="E210" s="175" t="s">
        <v>692</v>
      </c>
      <c r="F210" s="176" t="s">
        <v>693</v>
      </c>
      <c r="G210" s="177" t="s">
        <v>147</v>
      </c>
      <c r="H210" s="178">
        <v>21.287</v>
      </c>
      <c r="I210" s="179"/>
      <c r="J210" s="180">
        <f>ROUND(I210*H210,2)</f>
        <v>0</v>
      </c>
      <c r="K210" s="176" t="s">
        <v>148</v>
      </c>
      <c r="L210" s="40"/>
      <c r="M210" s="181" t="s">
        <v>19</v>
      </c>
      <c r="N210" s="182" t="s">
        <v>44</v>
      </c>
      <c r="O210" s="65"/>
      <c r="P210" s="183">
        <f>O210*H210</f>
        <v>0</v>
      </c>
      <c r="Q210" s="183">
        <v>0.71546</v>
      </c>
      <c r="R210" s="183">
        <f>Q210*H210</f>
        <v>15.229997019999999</v>
      </c>
      <c r="S210" s="183">
        <v>0</v>
      </c>
      <c r="T210" s="184">
        <f>S210*H210</f>
        <v>0</v>
      </c>
      <c r="U210" s="35"/>
      <c r="V210" s="35"/>
      <c r="W210" s="35"/>
      <c r="X210" s="35"/>
      <c r="Y210" s="35"/>
      <c r="Z210" s="35"/>
      <c r="AA210" s="35"/>
      <c r="AB210" s="35"/>
      <c r="AC210" s="35"/>
      <c r="AD210" s="35"/>
      <c r="AE210" s="35"/>
      <c r="AR210" s="185" t="s">
        <v>149</v>
      </c>
      <c r="AT210" s="185" t="s">
        <v>144</v>
      </c>
      <c r="AU210" s="185" t="s">
        <v>82</v>
      </c>
      <c r="AY210" s="18" t="s">
        <v>142</v>
      </c>
      <c r="BE210" s="186">
        <f>IF(N210="základní",J210,0)</f>
        <v>0</v>
      </c>
      <c r="BF210" s="186">
        <f>IF(N210="snížená",J210,0)</f>
        <v>0</v>
      </c>
      <c r="BG210" s="186">
        <f>IF(N210="zákl. přenesená",J210,0)</f>
        <v>0</v>
      </c>
      <c r="BH210" s="186">
        <f>IF(N210="sníž. přenesená",J210,0)</f>
        <v>0</v>
      </c>
      <c r="BI210" s="186">
        <f>IF(N210="nulová",J210,0)</f>
        <v>0</v>
      </c>
      <c r="BJ210" s="18" t="s">
        <v>34</v>
      </c>
      <c r="BK210" s="186">
        <f>ROUND(I210*H210,2)</f>
        <v>0</v>
      </c>
      <c r="BL210" s="18" t="s">
        <v>149</v>
      </c>
      <c r="BM210" s="185" t="s">
        <v>694</v>
      </c>
    </row>
    <row r="211" spans="1:47" s="2" customFormat="1" ht="87.75">
      <c r="A211" s="35"/>
      <c r="B211" s="36"/>
      <c r="C211" s="37"/>
      <c r="D211" s="187" t="s">
        <v>151</v>
      </c>
      <c r="E211" s="37"/>
      <c r="F211" s="188" t="s">
        <v>695</v>
      </c>
      <c r="G211" s="37"/>
      <c r="H211" s="37"/>
      <c r="I211" s="189"/>
      <c r="J211" s="37"/>
      <c r="K211" s="37"/>
      <c r="L211" s="40"/>
      <c r="M211" s="190"/>
      <c r="N211" s="191"/>
      <c r="O211" s="65"/>
      <c r="P211" s="65"/>
      <c r="Q211" s="65"/>
      <c r="R211" s="65"/>
      <c r="S211" s="65"/>
      <c r="T211" s="66"/>
      <c r="U211" s="35"/>
      <c r="V211" s="35"/>
      <c r="W211" s="35"/>
      <c r="X211" s="35"/>
      <c r="Y211" s="35"/>
      <c r="Z211" s="35"/>
      <c r="AA211" s="35"/>
      <c r="AB211" s="35"/>
      <c r="AC211" s="35"/>
      <c r="AD211" s="35"/>
      <c r="AE211" s="35"/>
      <c r="AT211" s="18" t="s">
        <v>151</v>
      </c>
      <c r="AU211" s="18" t="s">
        <v>82</v>
      </c>
    </row>
    <row r="212" spans="2:51" s="13" customFormat="1" ht="11.25">
      <c r="B212" s="192"/>
      <c r="C212" s="193"/>
      <c r="D212" s="187" t="s">
        <v>158</v>
      </c>
      <c r="E212" s="194" t="s">
        <v>19</v>
      </c>
      <c r="F212" s="195" t="s">
        <v>611</v>
      </c>
      <c r="G212" s="193"/>
      <c r="H212" s="194" t="s">
        <v>19</v>
      </c>
      <c r="I212" s="196"/>
      <c r="J212" s="193"/>
      <c r="K212" s="193"/>
      <c r="L212" s="197"/>
      <c r="M212" s="198"/>
      <c r="N212" s="199"/>
      <c r="O212" s="199"/>
      <c r="P212" s="199"/>
      <c r="Q212" s="199"/>
      <c r="R212" s="199"/>
      <c r="S212" s="199"/>
      <c r="T212" s="200"/>
      <c r="AT212" s="201" t="s">
        <v>158</v>
      </c>
      <c r="AU212" s="201" t="s">
        <v>82</v>
      </c>
      <c r="AV212" s="13" t="s">
        <v>34</v>
      </c>
      <c r="AW212" s="13" t="s">
        <v>33</v>
      </c>
      <c r="AX212" s="13" t="s">
        <v>73</v>
      </c>
      <c r="AY212" s="201" t="s">
        <v>142</v>
      </c>
    </row>
    <row r="213" spans="2:51" s="14" customFormat="1" ht="11.25">
      <c r="B213" s="202"/>
      <c r="C213" s="203"/>
      <c r="D213" s="187" t="s">
        <v>158</v>
      </c>
      <c r="E213" s="204" t="s">
        <v>19</v>
      </c>
      <c r="F213" s="205" t="s">
        <v>696</v>
      </c>
      <c r="G213" s="203"/>
      <c r="H213" s="206">
        <v>14.279</v>
      </c>
      <c r="I213" s="207"/>
      <c r="J213" s="203"/>
      <c r="K213" s="203"/>
      <c r="L213" s="208"/>
      <c r="M213" s="209"/>
      <c r="N213" s="210"/>
      <c r="O213" s="210"/>
      <c r="P213" s="210"/>
      <c r="Q213" s="210"/>
      <c r="R213" s="210"/>
      <c r="S213" s="210"/>
      <c r="T213" s="211"/>
      <c r="AT213" s="212" t="s">
        <v>158</v>
      </c>
      <c r="AU213" s="212" t="s">
        <v>82</v>
      </c>
      <c r="AV213" s="14" t="s">
        <v>82</v>
      </c>
      <c r="AW213" s="14" t="s">
        <v>33</v>
      </c>
      <c r="AX213" s="14" t="s">
        <v>73</v>
      </c>
      <c r="AY213" s="212" t="s">
        <v>142</v>
      </c>
    </row>
    <row r="214" spans="2:51" s="13" customFormat="1" ht="11.25">
      <c r="B214" s="192"/>
      <c r="C214" s="193"/>
      <c r="D214" s="187" t="s">
        <v>158</v>
      </c>
      <c r="E214" s="194" t="s">
        <v>19</v>
      </c>
      <c r="F214" s="195" t="s">
        <v>605</v>
      </c>
      <c r="G214" s="193"/>
      <c r="H214" s="194" t="s">
        <v>19</v>
      </c>
      <c r="I214" s="196"/>
      <c r="J214" s="193"/>
      <c r="K214" s="193"/>
      <c r="L214" s="197"/>
      <c r="M214" s="198"/>
      <c r="N214" s="199"/>
      <c r="O214" s="199"/>
      <c r="P214" s="199"/>
      <c r="Q214" s="199"/>
      <c r="R214" s="199"/>
      <c r="S214" s="199"/>
      <c r="T214" s="200"/>
      <c r="AT214" s="201" t="s">
        <v>158</v>
      </c>
      <c r="AU214" s="201" t="s">
        <v>82</v>
      </c>
      <c r="AV214" s="13" t="s">
        <v>34</v>
      </c>
      <c r="AW214" s="13" t="s">
        <v>33</v>
      </c>
      <c r="AX214" s="13" t="s">
        <v>73</v>
      </c>
      <c r="AY214" s="201" t="s">
        <v>142</v>
      </c>
    </row>
    <row r="215" spans="2:51" s="14" customFormat="1" ht="11.25">
      <c r="B215" s="202"/>
      <c r="C215" s="203"/>
      <c r="D215" s="187" t="s">
        <v>158</v>
      </c>
      <c r="E215" s="204" t="s">
        <v>19</v>
      </c>
      <c r="F215" s="205" t="s">
        <v>697</v>
      </c>
      <c r="G215" s="203"/>
      <c r="H215" s="206">
        <v>7.008</v>
      </c>
      <c r="I215" s="207"/>
      <c r="J215" s="203"/>
      <c r="K215" s="203"/>
      <c r="L215" s="208"/>
      <c r="M215" s="209"/>
      <c r="N215" s="210"/>
      <c r="O215" s="210"/>
      <c r="P215" s="210"/>
      <c r="Q215" s="210"/>
      <c r="R215" s="210"/>
      <c r="S215" s="210"/>
      <c r="T215" s="211"/>
      <c r="AT215" s="212" t="s">
        <v>158</v>
      </c>
      <c r="AU215" s="212" t="s">
        <v>82</v>
      </c>
      <c r="AV215" s="14" t="s">
        <v>82</v>
      </c>
      <c r="AW215" s="14" t="s">
        <v>33</v>
      </c>
      <c r="AX215" s="14" t="s">
        <v>73</v>
      </c>
      <c r="AY215" s="212" t="s">
        <v>142</v>
      </c>
    </row>
    <row r="216" spans="2:51" s="15" customFormat="1" ht="11.25">
      <c r="B216" s="213"/>
      <c r="C216" s="214"/>
      <c r="D216" s="187" t="s">
        <v>158</v>
      </c>
      <c r="E216" s="215" t="s">
        <v>19</v>
      </c>
      <c r="F216" s="216" t="s">
        <v>161</v>
      </c>
      <c r="G216" s="214"/>
      <c r="H216" s="217">
        <v>21.287</v>
      </c>
      <c r="I216" s="218"/>
      <c r="J216" s="214"/>
      <c r="K216" s="214"/>
      <c r="L216" s="219"/>
      <c r="M216" s="220"/>
      <c r="N216" s="221"/>
      <c r="O216" s="221"/>
      <c r="P216" s="221"/>
      <c r="Q216" s="221"/>
      <c r="R216" s="221"/>
      <c r="S216" s="221"/>
      <c r="T216" s="222"/>
      <c r="AT216" s="223" t="s">
        <v>158</v>
      </c>
      <c r="AU216" s="223" t="s">
        <v>82</v>
      </c>
      <c r="AV216" s="15" t="s">
        <v>149</v>
      </c>
      <c r="AW216" s="15" t="s">
        <v>33</v>
      </c>
      <c r="AX216" s="15" t="s">
        <v>34</v>
      </c>
      <c r="AY216" s="223" t="s">
        <v>142</v>
      </c>
    </row>
    <row r="217" spans="1:65" s="2" customFormat="1" ht="37.9" customHeight="1">
      <c r="A217" s="35"/>
      <c r="B217" s="36"/>
      <c r="C217" s="174" t="s">
        <v>300</v>
      </c>
      <c r="D217" s="174" t="s">
        <v>144</v>
      </c>
      <c r="E217" s="175" t="s">
        <v>698</v>
      </c>
      <c r="F217" s="176" t="s">
        <v>699</v>
      </c>
      <c r="G217" s="177" t="s">
        <v>188</v>
      </c>
      <c r="H217" s="178">
        <v>0.17</v>
      </c>
      <c r="I217" s="179"/>
      <c r="J217" s="180">
        <f>ROUND(I217*H217,2)</f>
        <v>0</v>
      </c>
      <c r="K217" s="176" t="s">
        <v>148</v>
      </c>
      <c r="L217" s="40"/>
      <c r="M217" s="181" t="s">
        <v>19</v>
      </c>
      <c r="N217" s="182" t="s">
        <v>44</v>
      </c>
      <c r="O217" s="65"/>
      <c r="P217" s="183">
        <f>O217*H217</f>
        <v>0</v>
      </c>
      <c r="Q217" s="183">
        <v>1.04922</v>
      </c>
      <c r="R217" s="183">
        <f>Q217*H217</f>
        <v>0.1783674</v>
      </c>
      <c r="S217" s="183">
        <v>0</v>
      </c>
      <c r="T217" s="184">
        <f>S217*H217</f>
        <v>0</v>
      </c>
      <c r="U217" s="35"/>
      <c r="V217" s="35"/>
      <c r="W217" s="35"/>
      <c r="X217" s="35"/>
      <c r="Y217" s="35"/>
      <c r="Z217" s="35"/>
      <c r="AA217" s="35"/>
      <c r="AB217" s="35"/>
      <c r="AC217" s="35"/>
      <c r="AD217" s="35"/>
      <c r="AE217" s="35"/>
      <c r="AR217" s="185" t="s">
        <v>149</v>
      </c>
      <c r="AT217" s="185" t="s">
        <v>144</v>
      </c>
      <c r="AU217" s="185" t="s">
        <v>82</v>
      </c>
      <c r="AY217" s="18" t="s">
        <v>142</v>
      </c>
      <c r="BE217" s="186">
        <f>IF(N217="základní",J217,0)</f>
        <v>0</v>
      </c>
      <c r="BF217" s="186">
        <f>IF(N217="snížená",J217,0)</f>
        <v>0</v>
      </c>
      <c r="BG217" s="186">
        <f>IF(N217="zákl. přenesená",J217,0)</f>
        <v>0</v>
      </c>
      <c r="BH217" s="186">
        <f>IF(N217="sníž. přenesená",J217,0)</f>
        <v>0</v>
      </c>
      <c r="BI217" s="186">
        <f>IF(N217="nulová",J217,0)</f>
        <v>0</v>
      </c>
      <c r="BJ217" s="18" t="s">
        <v>34</v>
      </c>
      <c r="BK217" s="186">
        <f>ROUND(I217*H217,2)</f>
        <v>0</v>
      </c>
      <c r="BL217" s="18" t="s">
        <v>149</v>
      </c>
      <c r="BM217" s="185" t="s">
        <v>700</v>
      </c>
    </row>
    <row r="218" spans="2:51" s="13" customFormat="1" ht="11.25">
      <c r="B218" s="192"/>
      <c r="C218" s="193"/>
      <c r="D218" s="187" t="s">
        <v>158</v>
      </c>
      <c r="E218" s="194" t="s">
        <v>19</v>
      </c>
      <c r="F218" s="195" t="s">
        <v>611</v>
      </c>
      <c r="G218" s="193"/>
      <c r="H218" s="194" t="s">
        <v>19</v>
      </c>
      <c r="I218" s="196"/>
      <c r="J218" s="193"/>
      <c r="K218" s="193"/>
      <c r="L218" s="197"/>
      <c r="M218" s="198"/>
      <c r="N218" s="199"/>
      <c r="O218" s="199"/>
      <c r="P218" s="199"/>
      <c r="Q218" s="199"/>
      <c r="R218" s="199"/>
      <c r="S218" s="199"/>
      <c r="T218" s="200"/>
      <c r="AT218" s="201" t="s">
        <v>158</v>
      </c>
      <c r="AU218" s="201" t="s">
        <v>82</v>
      </c>
      <c r="AV218" s="13" t="s">
        <v>34</v>
      </c>
      <c r="AW218" s="13" t="s">
        <v>33</v>
      </c>
      <c r="AX218" s="13" t="s">
        <v>73</v>
      </c>
      <c r="AY218" s="201" t="s">
        <v>142</v>
      </c>
    </row>
    <row r="219" spans="2:51" s="14" customFormat="1" ht="11.25">
      <c r="B219" s="202"/>
      <c r="C219" s="203"/>
      <c r="D219" s="187" t="s">
        <v>158</v>
      </c>
      <c r="E219" s="204" t="s">
        <v>19</v>
      </c>
      <c r="F219" s="205" t="s">
        <v>701</v>
      </c>
      <c r="G219" s="203"/>
      <c r="H219" s="206">
        <v>0.114</v>
      </c>
      <c r="I219" s="207"/>
      <c r="J219" s="203"/>
      <c r="K219" s="203"/>
      <c r="L219" s="208"/>
      <c r="M219" s="209"/>
      <c r="N219" s="210"/>
      <c r="O219" s="210"/>
      <c r="P219" s="210"/>
      <c r="Q219" s="210"/>
      <c r="R219" s="210"/>
      <c r="S219" s="210"/>
      <c r="T219" s="211"/>
      <c r="AT219" s="212" t="s">
        <v>158</v>
      </c>
      <c r="AU219" s="212" t="s">
        <v>82</v>
      </c>
      <c r="AV219" s="14" t="s">
        <v>82</v>
      </c>
      <c r="AW219" s="14" t="s">
        <v>33</v>
      </c>
      <c r="AX219" s="14" t="s">
        <v>73</v>
      </c>
      <c r="AY219" s="212" t="s">
        <v>142</v>
      </c>
    </row>
    <row r="220" spans="2:51" s="13" customFormat="1" ht="11.25">
      <c r="B220" s="192"/>
      <c r="C220" s="193"/>
      <c r="D220" s="187" t="s">
        <v>158</v>
      </c>
      <c r="E220" s="194" t="s">
        <v>19</v>
      </c>
      <c r="F220" s="195" t="s">
        <v>605</v>
      </c>
      <c r="G220" s="193"/>
      <c r="H220" s="194" t="s">
        <v>19</v>
      </c>
      <c r="I220" s="196"/>
      <c r="J220" s="193"/>
      <c r="K220" s="193"/>
      <c r="L220" s="197"/>
      <c r="M220" s="198"/>
      <c r="N220" s="199"/>
      <c r="O220" s="199"/>
      <c r="P220" s="199"/>
      <c r="Q220" s="199"/>
      <c r="R220" s="199"/>
      <c r="S220" s="199"/>
      <c r="T220" s="200"/>
      <c r="AT220" s="201" t="s">
        <v>158</v>
      </c>
      <c r="AU220" s="201" t="s">
        <v>82</v>
      </c>
      <c r="AV220" s="13" t="s">
        <v>34</v>
      </c>
      <c r="AW220" s="13" t="s">
        <v>33</v>
      </c>
      <c r="AX220" s="13" t="s">
        <v>73</v>
      </c>
      <c r="AY220" s="201" t="s">
        <v>142</v>
      </c>
    </row>
    <row r="221" spans="2:51" s="14" customFormat="1" ht="11.25">
      <c r="B221" s="202"/>
      <c r="C221" s="203"/>
      <c r="D221" s="187" t="s">
        <v>158</v>
      </c>
      <c r="E221" s="204" t="s">
        <v>19</v>
      </c>
      <c r="F221" s="205" t="s">
        <v>702</v>
      </c>
      <c r="G221" s="203"/>
      <c r="H221" s="206">
        <v>0.056</v>
      </c>
      <c r="I221" s="207"/>
      <c r="J221" s="203"/>
      <c r="K221" s="203"/>
      <c r="L221" s="208"/>
      <c r="M221" s="209"/>
      <c r="N221" s="210"/>
      <c r="O221" s="210"/>
      <c r="P221" s="210"/>
      <c r="Q221" s="210"/>
      <c r="R221" s="210"/>
      <c r="S221" s="210"/>
      <c r="T221" s="211"/>
      <c r="AT221" s="212" t="s">
        <v>158</v>
      </c>
      <c r="AU221" s="212" t="s">
        <v>82</v>
      </c>
      <c r="AV221" s="14" t="s">
        <v>82</v>
      </c>
      <c r="AW221" s="14" t="s">
        <v>33</v>
      </c>
      <c r="AX221" s="14" t="s">
        <v>73</v>
      </c>
      <c r="AY221" s="212" t="s">
        <v>142</v>
      </c>
    </row>
    <row r="222" spans="2:51" s="15" customFormat="1" ht="11.25">
      <c r="B222" s="213"/>
      <c r="C222" s="214"/>
      <c r="D222" s="187" t="s">
        <v>158</v>
      </c>
      <c r="E222" s="215" t="s">
        <v>19</v>
      </c>
      <c r="F222" s="216" t="s">
        <v>161</v>
      </c>
      <c r="G222" s="214"/>
      <c r="H222" s="217">
        <v>0.17</v>
      </c>
      <c r="I222" s="218"/>
      <c r="J222" s="214"/>
      <c r="K222" s="214"/>
      <c r="L222" s="219"/>
      <c r="M222" s="220"/>
      <c r="N222" s="221"/>
      <c r="O222" s="221"/>
      <c r="P222" s="221"/>
      <c r="Q222" s="221"/>
      <c r="R222" s="221"/>
      <c r="S222" s="221"/>
      <c r="T222" s="222"/>
      <c r="AT222" s="223" t="s">
        <v>158</v>
      </c>
      <c r="AU222" s="223" t="s">
        <v>82</v>
      </c>
      <c r="AV222" s="15" t="s">
        <v>149</v>
      </c>
      <c r="AW222" s="15" t="s">
        <v>33</v>
      </c>
      <c r="AX222" s="15" t="s">
        <v>34</v>
      </c>
      <c r="AY222" s="223" t="s">
        <v>142</v>
      </c>
    </row>
    <row r="223" spans="1:65" s="2" customFormat="1" ht="37.9" customHeight="1">
      <c r="A223" s="35"/>
      <c r="B223" s="36"/>
      <c r="C223" s="174" t="s">
        <v>304</v>
      </c>
      <c r="D223" s="174" t="s">
        <v>144</v>
      </c>
      <c r="E223" s="175" t="s">
        <v>703</v>
      </c>
      <c r="F223" s="176" t="s">
        <v>704</v>
      </c>
      <c r="G223" s="177" t="s">
        <v>342</v>
      </c>
      <c r="H223" s="178">
        <v>12</v>
      </c>
      <c r="I223" s="179"/>
      <c r="J223" s="180">
        <f>ROUND(I223*H223,2)</f>
        <v>0</v>
      </c>
      <c r="K223" s="176" t="s">
        <v>148</v>
      </c>
      <c r="L223" s="40"/>
      <c r="M223" s="181" t="s">
        <v>19</v>
      </c>
      <c r="N223" s="182" t="s">
        <v>44</v>
      </c>
      <c r="O223" s="65"/>
      <c r="P223" s="183">
        <f>O223*H223</f>
        <v>0</v>
      </c>
      <c r="Q223" s="183">
        <v>0</v>
      </c>
      <c r="R223" s="183">
        <f>Q223*H223</f>
        <v>0</v>
      </c>
      <c r="S223" s="183">
        <v>0</v>
      </c>
      <c r="T223" s="184">
        <f>S223*H223</f>
        <v>0</v>
      </c>
      <c r="U223" s="35"/>
      <c r="V223" s="35"/>
      <c r="W223" s="35"/>
      <c r="X223" s="35"/>
      <c r="Y223" s="35"/>
      <c r="Z223" s="35"/>
      <c r="AA223" s="35"/>
      <c r="AB223" s="35"/>
      <c r="AC223" s="35"/>
      <c r="AD223" s="35"/>
      <c r="AE223" s="35"/>
      <c r="AR223" s="185" t="s">
        <v>149</v>
      </c>
      <c r="AT223" s="185" t="s">
        <v>144</v>
      </c>
      <c r="AU223" s="185" t="s">
        <v>82</v>
      </c>
      <c r="AY223" s="18" t="s">
        <v>142</v>
      </c>
      <c r="BE223" s="186">
        <f>IF(N223="základní",J223,0)</f>
        <v>0</v>
      </c>
      <c r="BF223" s="186">
        <f>IF(N223="snížená",J223,0)</f>
        <v>0</v>
      </c>
      <c r="BG223" s="186">
        <f>IF(N223="zákl. přenesená",J223,0)</f>
        <v>0</v>
      </c>
      <c r="BH223" s="186">
        <f>IF(N223="sníž. přenesená",J223,0)</f>
        <v>0</v>
      </c>
      <c r="BI223" s="186">
        <f>IF(N223="nulová",J223,0)</f>
        <v>0</v>
      </c>
      <c r="BJ223" s="18" t="s">
        <v>34</v>
      </c>
      <c r="BK223" s="186">
        <f>ROUND(I223*H223,2)</f>
        <v>0</v>
      </c>
      <c r="BL223" s="18" t="s">
        <v>149</v>
      </c>
      <c r="BM223" s="185" t="s">
        <v>705</v>
      </c>
    </row>
    <row r="224" spans="1:47" s="2" customFormat="1" ht="136.5">
      <c r="A224" s="35"/>
      <c r="B224" s="36"/>
      <c r="C224" s="37"/>
      <c r="D224" s="187" t="s">
        <v>151</v>
      </c>
      <c r="E224" s="37"/>
      <c r="F224" s="188" t="s">
        <v>706</v>
      </c>
      <c r="G224" s="37"/>
      <c r="H224" s="37"/>
      <c r="I224" s="189"/>
      <c r="J224" s="37"/>
      <c r="K224" s="37"/>
      <c r="L224" s="40"/>
      <c r="M224" s="190"/>
      <c r="N224" s="191"/>
      <c r="O224" s="65"/>
      <c r="P224" s="65"/>
      <c r="Q224" s="65"/>
      <c r="R224" s="65"/>
      <c r="S224" s="65"/>
      <c r="T224" s="66"/>
      <c r="U224" s="35"/>
      <c r="V224" s="35"/>
      <c r="W224" s="35"/>
      <c r="X224" s="35"/>
      <c r="Y224" s="35"/>
      <c r="Z224" s="35"/>
      <c r="AA224" s="35"/>
      <c r="AB224" s="35"/>
      <c r="AC224" s="35"/>
      <c r="AD224" s="35"/>
      <c r="AE224" s="35"/>
      <c r="AT224" s="18" t="s">
        <v>151</v>
      </c>
      <c r="AU224" s="18" t="s">
        <v>82</v>
      </c>
    </row>
    <row r="225" spans="2:51" s="13" customFormat="1" ht="11.25">
      <c r="B225" s="192"/>
      <c r="C225" s="193"/>
      <c r="D225" s="187" t="s">
        <v>158</v>
      </c>
      <c r="E225" s="194" t="s">
        <v>19</v>
      </c>
      <c r="F225" s="195" t="s">
        <v>653</v>
      </c>
      <c r="G225" s="193"/>
      <c r="H225" s="194" t="s">
        <v>19</v>
      </c>
      <c r="I225" s="196"/>
      <c r="J225" s="193"/>
      <c r="K225" s="193"/>
      <c r="L225" s="197"/>
      <c r="M225" s="198"/>
      <c r="N225" s="199"/>
      <c r="O225" s="199"/>
      <c r="P225" s="199"/>
      <c r="Q225" s="199"/>
      <c r="R225" s="199"/>
      <c r="S225" s="199"/>
      <c r="T225" s="200"/>
      <c r="AT225" s="201" t="s">
        <v>158</v>
      </c>
      <c r="AU225" s="201" t="s">
        <v>82</v>
      </c>
      <c r="AV225" s="13" t="s">
        <v>34</v>
      </c>
      <c r="AW225" s="13" t="s">
        <v>33</v>
      </c>
      <c r="AX225" s="13" t="s">
        <v>73</v>
      </c>
      <c r="AY225" s="201" t="s">
        <v>142</v>
      </c>
    </row>
    <row r="226" spans="2:51" s="14" customFormat="1" ht="11.25">
      <c r="B226" s="202"/>
      <c r="C226" s="203"/>
      <c r="D226" s="187" t="s">
        <v>158</v>
      </c>
      <c r="E226" s="204" t="s">
        <v>19</v>
      </c>
      <c r="F226" s="205" t="s">
        <v>707</v>
      </c>
      <c r="G226" s="203"/>
      <c r="H226" s="206">
        <v>5</v>
      </c>
      <c r="I226" s="207"/>
      <c r="J226" s="203"/>
      <c r="K226" s="203"/>
      <c r="L226" s="208"/>
      <c r="M226" s="209"/>
      <c r="N226" s="210"/>
      <c r="O226" s="210"/>
      <c r="P226" s="210"/>
      <c r="Q226" s="210"/>
      <c r="R226" s="210"/>
      <c r="S226" s="210"/>
      <c r="T226" s="211"/>
      <c r="AT226" s="212" t="s">
        <v>158</v>
      </c>
      <c r="AU226" s="212" t="s">
        <v>82</v>
      </c>
      <c r="AV226" s="14" t="s">
        <v>82</v>
      </c>
      <c r="AW226" s="14" t="s">
        <v>33</v>
      </c>
      <c r="AX226" s="14" t="s">
        <v>73</v>
      </c>
      <c r="AY226" s="212" t="s">
        <v>142</v>
      </c>
    </row>
    <row r="227" spans="2:51" s="13" customFormat="1" ht="11.25">
      <c r="B227" s="192"/>
      <c r="C227" s="193"/>
      <c r="D227" s="187" t="s">
        <v>158</v>
      </c>
      <c r="E227" s="194" t="s">
        <v>19</v>
      </c>
      <c r="F227" s="195" t="s">
        <v>605</v>
      </c>
      <c r="G227" s="193"/>
      <c r="H227" s="194" t="s">
        <v>19</v>
      </c>
      <c r="I227" s="196"/>
      <c r="J227" s="193"/>
      <c r="K227" s="193"/>
      <c r="L227" s="197"/>
      <c r="M227" s="198"/>
      <c r="N227" s="199"/>
      <c r="O227" s="199"/>
      <c r="P227" s="199"/>
      <c r="Q227" s="199"/>
      <c r="R227" s="199"/>
      <c r="S227" s="199"/>
      <c r="T227" s="200"/>
      <c r="AT227" s="201" t="s">
        <v>158</v>
      </c>
      <c r="AU227" s="201" t="s">
        <v>82</v>
      </c>
      <c r="AV227" s="13" t="s">
        <v>34</v>
      </c>
      <c r="AW227" s="13" t="s">
        <v>33</v>
      </c>
      <c r="AX227" s="13" t="s">
        <v>73</v>
      </c>
      <c r="AY227" s="201" t="s">
        <v>142</v>
      </c>
    </row>
    <row r="228" spans="2:51" s="14" customFormat="1" ht="11.25">
      <c r="B228" s="202"/>
      <c r="C228" s="203"/>
      <c r="D228" s="187" t="s">
        <v>158</v>
      </c>
      <c r="E228" s="204" t="s">
        <v>19</v>
      </c>
      <c r="F228" s="205" t="s">
        <v>708</v>
      </c>
      <c r="G228" s="203"/>
      <c r="H228" s="206">
        <v>7</v>
      </c>
      <c r="I228" s="207"/>
      <c r="J228" s="203"/>
      <c r="K228" s="203"/>
      <c r="L228" s="208"/>
      <c r="M228" s="209"/>
      <c r="N228" s="210"/>
      <c r="O228" s="210"/>
      <c r="P228" s="210"/>
      <c r="Q228" s="210"/>
      <c r="R228" s="210"/>
      <c r="S228" s="210"/>
      <c r="T228" s="211"/>
      <c r="AT228" s="212" t="s">
        <v>158</v>
      </c>
      <c r="AU228" s="212" t="s">
        <v>82</v>
      </c>
      <c r="AV228" s="14" t="s">
        <v>82</v>
      </c>
      <c r="AW228" s="14" t="s">
        <v>33</v>
      </c>
      <c r="AX228" s="14" t="s">
        <v>73</v>
      </c>
      <c r="AY228" s="212" t="s">
        <v>142</v>
      </c>
    </row>
    <row r="229" spans="2:51" s="15" customFormat="1" ht="11.25">
      <c r="B229" s="213"/>
      <c r="C229" s="214"/>
      <c r="D229" s="187" t="s">
        <v>158</v>
      </c>
      <c r="E229" s="215" t="s">
        <v>19</v>
      </c>
      <c r="F229" s="216" t="s">
        <v>161</v>
      </c>
      <c r="G229" s="214"/>
      <c r="H229" s="217">
        <v>12</v>
      </c>
      <c r="I229" s="218"/>
      <c r="J229" s="214"/>
      <c r="K229" s="214"/>
      <c r="L229" s="219"/>
      <c r="M229" s="220"/>
      <c r="N229" s="221"/>
      <c r="O229" s="221"/>
      <c r="P229" s="221"/>
      <c r="Q229" s="221"/>
      <c r="R229" s="221"/>
      <c r="S229" s="221"/>
      <c r="T229" s="222"/>
      <c r="AT229" s="223" t="s">
        <v>158</v>
      </c>
      <c r="AU229" s="223" t="s">
        <v>82</v>
      </c>
      <c r="AV229" s="15" t="s">
        <v>149</v>
      </c>
      <c r="AW229" s="15" t="s">
        <v>33</v>
      </c>
      <c r="AX229" s="15" t="s">
        <v>34</v>
      </c>
      <c r="AY229" s="223" t="s">
        <v>142</v>
      </c>
    </row>
    <row r="230" spans="1:65" s="2" customFormat="1" ht="24.2" customHeight="1">
      <c r="A230" s="35"/>
      <c r="B230" s="36"/>
      <c r="C230" s="224" t="s">
        <v>309</v>
      </c>
      <c r="D230" s="224" t="s">
        <v>223</v>
      </c>
      <c r="E230" s="225" t="s">
        <v>709</v>
      </c>
      <c r="F230" s="226" t="s">
        <v>710</v>
      </c>
      <c r="G230" s="227" t="s">
        <v>342</v>
      </c>
      <c r="H230" s="228">
        <v>12</v>
      </c>
      <c r="I230" s="229"/>
      <c r="J230" s="230">
        <f>ROUND(I230*H230,2)</f>
        <v>0</v>
      </c>
      <c r="K230" s="226" t="s">
        <v>148</v>
      </c>
      <c r="L230" s="231"/>
      <c r="M230" s="232" t="s">
        <v>19</v>
      </c>
      <c r="N230" s="233" t="s">
        <v>44</v>
      </c>
      <c r="O230" s="65"/>
      <c r="P230" s="183">
        <f>O230*H230</f>
        <v>0</v>
      </c>
      <c r="Q230" s="183">
        <v>0.0034</v>
      </c>
      <c r="R230" s="183">
        <f>Q230*H230</f>
        <v>0.040799999999999996</v>
      </c>
      <c r="S230" s="183">
        <v>0</v>
      </c>
      <c r="T230" s="184">
        <f>S230*H230</f>
        <v>0</v>
      </c>
      <c r="U230" s="35"/>
      <c r="V230" s="35"/>
      <c r="W230" s="35"/>
      <c r="X230" s="35"/>
      <c r="Y230" s="35"/>
      <c r="Z230" s="35"/>
      <c r="AA230" s="35"/>
      <c r="AB230" s="35"/>
      <c r="AC230" s="35"/>
      <c r="AD230" s="35"/>
      <c r="AE230" s="35"/>
      <c r="AR230" s="185" t="s">
        <v>192</v>
      </c>
      <c r="AT230" s="185" t="s">
        <v>223</v>
      </c>
      <c r="AU230" s="185" t="s">
        <v>82</v>
      </c>
      <c r="AY230" s="18" t="s">
        <v>142</v>
      </c>
      <c r="BE230" s="186">
        <f>IF(N230="základní",J230,0)</f>
        <v>0</v>
      </c>
      <c r="BF230" s="186">
        <f>IF(N230="snížená",J230,0)</f>
        <v>0</v>
      </c>
      <c r="BG230" s="186">
        <f>IF(N230="zákl. přenesená",J230,0)</f>
        <v>0</v>
      </c>
      <c r="BH230" s="186">
        <f>IF(N230="sníž. přenesená",J230,0)</f>
        <v>0</v>
      </c>
      <c r="BI230" s="186">
        <f>IF(N230="nulová",J230,0)</f>
        <v>0</v>
      </c>
      <c r="BJ230" s="18" t="s">
        <v>34</v>
      </c>
      <c r="BK230" s="186">
        <f>ROUND(I230*H230,2)</f>
        <v>0</v>
      </c>
      <c r="BL230" s="18" t="s">
        <v>149</v>
      </c>
      <c r="BM230" s="185" t="s">
        <v>711</v>
      </c>
    </row>
    <row r="231" spans="1:65" s="2" customFormat="1" ht="14.45" customHeight="1">
      <c r="A231" s="35"/>
      <c r="B231" s="36"/>
      <c r="C231" s="224" t="s">
        <v>316</v>
      </c>
      <c r="D231" s="224" t="s">
        <v>223</v>
      </c>
      <c r="E231" s="225" t="s">
        <v>712</v>
      </c>
      <c r="F231" s="226" t="s">
        <v>713</v>
      </c>
      <c r="G231" s="227" t="s">
        <v>342</v>
      </c>
      <c r="H231" s="228">
        <v>12</v>
      </c>
      <c r="I231" s="229"/>
      <c r="J231" s="230">
        <f>ROUND(I231*H231,2)</f>
        <v>0</v>
      </c>
      <c r="K231" s="226" t="s">
        <v>148</v>
      </c>
      <c r="L231" s="231"/>
      <c r="M231" s="232" t="s">
        <v>19</v>
      </c>
      <c r="N231" s="233" t="s">
        <v>44</v>
      </c>
      <c r="O231" s="65"/>
      <c r="P231" s="183">
        <f>O231*H231</f>
        <v>0</v>
      </c>
      <c r="Q231" s="183">
        <v>0.0015</v>
      </c>
      <c r="R231" s="183">
        <f>Q231*H231</f>
        <v>0.018000000000000002</v>
      </c>
      <c r="S231" s="183">
        <v>0</v>
      </c>
      <c r="T231" s="184">
        <f>S231*H231</f>
        <v>0</v>
      </c>
      <c r="U231" s="35"/>
      <c r="V231" s="35"/>
      <c r="W231" s="35"/>
      <c r="X231" s="35"/>
      <c r="Y231" s="35"/>
      <c r="Z231" s="35"/>
      <c r="AA231" s="35"/>
      <c r="AB231" s="35"/>
      <c r="AC231" s="35"/>
      <c r="AD231" s="35"/>
      <c r="AE231" s="35"/>
      <c r="AR231" s="185" t="s">
        <v>192</v>
      </c>
      <c r="AT231" s="185" t="s">
        <v>223</v>
      </c>
      <c r="AU231" s="185" t="s">
        <v>82</v>
      </c>
      <c r="AY231" s="18" t="s">
        <v>142</v>
      </c>
      <c r="BE231" s="186">
        <f>IF(N231="základní",J231,0)</f>
        <v>0</v>
      </c>
      <c r="BF231" s="186">
        <f>IF(N231="snížená",J231,0)</f>
        <v>0</v>
      </c>
      <c r="BG231" s="186">
        <f>IF(N231="zákl. přenesená",J231,0)</f>
        <v>0</v>
      </c>
      <c r="BH231" s="186">
        <f>IF(N231="sníž. přenesená",J231,0)</f>
        <v>0</v>
      </c>
      <c r="BI231" s="186">
        <f>IF(N231="nulová",J231,0)</f>
        <v>0</v>
      </c>
      <c r="BJ231" s="18" t="s">
        <v>34</v>
      </c>
      <c r="BK231" s="186">
        <f>ROUND(I231*H231,2)</f>
        <v>0</v>
      </c>
      <c r="BL231" s="18" t="s">
        <v>149</v>
      </c>
      <c r="BM231" s="185" t="s">
        <v>714</v>
      </c>
    </row>
    <row r="232" spans="1:65" s="2" customFormat="1" ht="37.9" customHeight="1">
      <c r="A232" s="35"/>
      <c r="B232" s="36"/>
      <c r="C232" s="174" t="s">
        <v>320</v>
      </c>
      <c r="D232" s="174" t="s">
        <v>144</v>
      </c>
      <c r="E232" s="175" t="s">
        <v>715</v>
      </c>
      <c r="F232" s="176" t="s">
        <v>716</v>
      </c>
      <c r="G232" s="177" t="s">
        <v>237</v>
      </c>
      <c r="H232" s="178">
        <v>17.35</v>
      </c>
      <c r="I232" s="179"/>
      <c r="J232" s="180">
        <f>ROUND(I232*H232,2)</f>
        <v>0</v>
      </c>
      <c r="K232" s="176" t="s">
        <v>148</v>
      </c>
      <c r="L232" s="40"/>
      <c r="M232" s="181" t="s">
        <v>19</v>
      </c>
      <c r="N232" s="182" t="s">
        <v>44</v>
      </c>
      <c r="O232" s="65"/>
      <c r="P232" s="183">
        <f>O232*H232</f>
        <v>0</v>
      </c>
      <c r="Q232" s="183">
        <v>0.0495</v>
      </c>
      <c r="R232" s="183">
        <f>Q232*H232</f>
        <v>0.8588250000000001</v>
      </c>
      <c r="S232" s="183">
        <v>0</v>
      </c>
      <c r="T232" s="184">
        <f>S232*H232</f>
        <v>0</v>
      </c>
      <c r="U232" s="35"/>
      <c r="V232" s="35"/>
      <c r="W232" s="35"/>
      <c r="X232" s="35"/>
      <c r="Y232" s="35"/>
      <c r="Z232" s="35"/>
      <c r="AA232" s="35"/>
      <c r="AB232" s="35"/>
      <c r="AC232" s="35"/>
      <c r="AD232" s="35"/>
      <c r="AE232" s="35"/>
      <c r="AR232" s="185" t="s">
        <v>149</v>
      </c>
      <c r="AT232" s="185" t="s">
        <v>144</v>
      </c>
      <c r="AU232" s="185" t="s">
        <v>82</v>
      </c>
      <c r="AY232" s="18" t="s">
        <v>142</v>
      </c>
      <c r="BE232" s="186">
        <f>IF(N232="základní",J232,0)</f>
        <v>0</v>
      </c>
      <c r="BF232" s="186">
        <f>IF(N232="snížená",J232,0)</f>
        <v>0</v>
      </c>
      <c r="BG232" s="186">
        <f>IF(N232="zákl. přenesená",J232,0)</f>
        <v>0</v>
      </c>
      <c r="BH232" s="186">
        <f>IF(N232="sníž. přenesená",J232,0)</f>
        <v>0</v>
      </c>
      <c r="BI232" s="186">
        <f>IF(N232="nulová",J232,0)</f>
        <v>0</v>
      </c>
      <c r="BJ232" s="18" t="s">
        <v>34</v>
      </c>
      <c r="BK232" s="186">
        <f>ROUND(I232*H232,2)</f>
        <v>0</v>
      </c>
      <c r="BL232" s="18" t="s">
        <v>149</v>
      </c>
      <c r="BM232" s="185" t="s">
        <v>717</v>
      </c>
    </row>
    <row r="233" spans="1:47" s="2" customFormat="1" ht="126.75">
      <c r="A233" s="35"/>
      <c r="B233" s="36"/>
      <c r="C233" s="37"/>
      <c r="D233" s="187" t="s">
        <v>151</v>
      </c>
      <c r="E233" s="37"/>
      <c r="F233" s="188" t="s">
        <v>718</v>
      </c>
      <c r="G233" s="37"/>
      <c r="H233" s="37"/>
      <c r="I233" s="189"/>
      <c r="J233" s="37"/>
      <c r="K233" s="37"/>
      <c r="L233" s="40"/>
      <c r="M233" s="190"/>
      <c r="N233" s="191"/>
      <c r="O233" s="65"/>
      <c r="P233" s="65"/>
      <c r="Q233" s="65"/>
      <c r="R233" s="65"/>
      <c r="S233" s="65"/>
      <c r="T233" s="66"/>
      <c r="U233" s="35"/>
      <c r="V233" s="35"/>
      <c r="W233" s="35"/>
      <c r="X233" s="35"/>
      <c r="Y233" s="35"/>
      <c r="Z233" s="35"/>
      <c r="AA233" s="35"/>
      <c r="AB233" s="35"/>
      <c r="AC233" s="35"/>
      <c r="AD233" s="35"/>
      <c r="AE233" s="35"/>
      <c r="AT233" s="18" t="s">
        <v>151</v>
      </c>
      <c r="AU233" s="18" t="s">
        <v>82</v>
      </c>
    </row>
    <row r="234" spans="2:51" s="13" customFormat="1" ht="11.25">
      <c r="B234" s="192"/>
      <c r="C234" s="193"/>
      <c r="D234" s="187" t="s">
        <v>158</v>
      </c>
      <c r="E234" s="194" t="s">
        <v>19</v>
      </c>
      <c r="F234" s="195" t="s">
        <v>611</v>
      </c>
      <c r="G234" s="193"/>
      <c r="H234" s="194" t="s">
        <v>19</v>
      </c>
      <c r="I234" s="196"/>
      <c r="J234" s="193"/>
      <c r="K234" s="193"/>
      <c r="L234" s="197"/>
      <c r="M234" s="198"/>
      <c r="N234" s="199"/>
      <c r="O234" s="199"/>
      <c r="P234" s="199"/>
      <c r="Q234" s="199"/>
      <c r="R234" s="199"/>
      <c r="S234" s="199"/>
      <c r="T234" s="200"/>
      <c r="AT234" s="201" t="s">
        <v>158</v>
      </c>
      <c r="AU234" s="201" t="s">
        <v>82</v>
      </c>
      <c r="AV234" s="13" t="s">
        <v>34</v>
      </c>
      <c r="AW234" s="13" t="s">
        <v>33</v>
      </c>
      <c r="AX234" s="13" t="s">
        <v>73</v>
      </c>
      <c r="AY234" s="201" t="s">
        <v>142</v>
      </c>
    </row>
    <row r="235" spans="2:51" s="14" customFormat="1" ht="11.25">
      <c r="B235" s="202"/>
      <c r="C235" s="203"/>
      <c r="D235" s="187" t="s">
        <v>158</v>
      </c>
      <c r="E235" s="204" t="s">
        <v>19</v>
      </c>
      <c r="F235" s="205" t="s">
        <v>654</v>
      </c>
      <c r="G235" s="203"/>
      <c r="H235" s="206">
        <v>8.59</v>
      </c>
      <c r="I235" s="207"/>
      <c r="J235" s="203"/>
      <c r="K235" s="203"/>
      <c r="L235" s="208"/>
      <c r="M235" s="209"/>
      <c r="N235" s="210"/>
      <c r="O235" s="210"/>
      <c r="P235" s="210"/>
      <c r="Q235" s="210"/>
      <c r="R235" s="210"/>
      <c r="S235" s="210"/>
      <c r="T235" s="211"/>
      <c r="AT235" s="212" t="s">
        <v>158</v>
      </c>
      <c r="AU235" s="212" t="s">
        <v>82</v>
      </c>
      <c r="AV235" s="14" t="s">
        <v>82</v>
      </c>
      <c r="AW235" s="14" t="s">
        <v>33</v>
      </c>
      <c r="AX235" s="14" t="s">
        <v>73</v>
      </c>
      <c r="AY235" s="212" t="s">
        <v>142</v>
      </c>
    </row>
    <row r="236" spans="2:51" s="13" customFormat="1" ht="11.25">
      <c r="B236" s="192"/>
      <c r="C236" s="193"/>
      <c r="D236" s="187" t="s">
        <v>158</v>
      </c>
      <c r="E236" s="194" t="s">
        <v>19</v>
      </c>
      <c r="F236" s="195" t="s">
        <v>605</v>
      </c>
      <c r="G236" s="193"/>
      <c r="H236" s="194" t="s">
        <v>19</v>
      </c>
      <c r="I236" s="196"/>
      <c r="J236" s="193"/>
      <c r="K236" s="193"/>
      <c r="L236" s="197"/>
      <c r="M236" s="198"/>
      <c r="N236" s="199"/>
      <c r="O236" s="199"/>
      <c r="P236" s="199"/>
      <c r="Q236" s="199"/>
      <c r="R236" s="199"/>
      <c r="S236" s="199"/>
      <c r="T236" s="200"/>
      <c r="AT236" s="201" t="s">
        <v>158</v>
      </c>
      <c r="AU236" s="201" t="s">
        <v>82</v>
      </c>
      <c r="AV236" s="13" t="s">
        <v>34</v>
      </c>
      <c r="AW236" s="13" t="s">
        <v>33</v>
      </c>
      <c r="AX236" s="13" t="s">
        <v>73</v>
      </c>
      <c r="AY236" s="201" t="s">
        <v>142</v>
      </c>
    </row>
    <row r="237" spans="2:51" s="14" customFormat="1" ht="11.25">
      <c r="B237" s="202"/>
      <c r="C237" s="203"/>
      <c r="D237" s="187" t="s">
        <v>158</v>
      </c>
      <c r="E237" s="204" t="s">
        <v>19</v>
      </c>
      <c r="F237" s="205" t="s">
        <v>655</v>
      </c>
      <c r="G237" s="203"/>
      <c r="H237" s="206">
        <v>8.76</v>
      </c>
      <c r="I237" s="207"/>
      <c r="J237" s="203"/>
      <c r="K237" s="203"/>
      <c r="L237" s="208"/>
      <c r="M237" s="209"/>
      <c r="N237" s="210"/>
      <c r="O237" s="210"/>
      <c r="P237" s="210"/>
      <c r="Q237" s="210"/>
      <c r="R237" s="210"/>
      <c r="S237" s="210"/>
      <c r="T237" s="211"/>
      <c r="AT237" s="212" t="s">
        <v>158</v>
      </c>
      <c r="AU237" s="212" t="s">
        <v>82</v>
      </c>
      <c r="AV237" s="14" t="s">
        <v>82</v>
      </c>
      <c r="AW237" s="14" t="s">
        <v>33</v>
      </c>
      <c r="AX237" s="14" t="s">
        <v>73</v>
      </c>
      <c r="AY237" s="212" t="s">
        <v>142</v>
      </c>
    </row>
    <row r="238" spans="2:51" s="15" customFormat="1" ht="11.25">
      <c r="B238" s="213"/>
      <c r="C238" s="214"/>
      <c r="D238" s="187" t="s">
        <v>158</v>
      </c>
      <c r="E238" s="215" t="s">
        <v>19</v>
      </c>
      <c r="F238" s="216" t="s">
        <v>161</v>
      </c>
      <c r="G238" s="214"/>
      <c r="H238" s="217">
        <v>17.35</v>
      </c>
      <c r="I238" s="218"/>
      <c r="J238" s="214"/>
      <c r="K238" s="214"/>
      <c r="L238" s="219"/>
      <c r="M238" s="220"/>
      <c r="N238" s="221"/>
      <c r="O238" s="221"/>
      <c r="P238" s="221"/>
      <c r="Q238" s="221"/>
      <c r="R238" s="221"/>
      <c r="S238" s="221"/>
      <c r="T238" s="222"/>
      <c r="AT238" s="223" t="s">
        <v>158</v>
      </c>
      <c r="AU238" s="223" t="s">
        <v>82</v>
      </c>
      <c r="AV238" s="15" t="s">
        <v>149</v>
      </c>
      <c r="AW238" s="15" t="s">
        <v>33</v>
      </c>
      <c r="AX238" s="15" t="s">
        <v>34</v>
      </c>
      <c r="AY238" s="223" t="s">
        <v>142</v>
      </c>
    </row>
    <row r="239" spans="1:65" s="2" customFormat="1" ht="24.2" customHeight="1">
      <c r="A239" s="35"/>
      <c r="B239" s="36"/>
      <c r="C239" s="174" t="s">
        <v>325</v>
      </c>
      <c r="D239" s="174" t="s">
        <v>144</v>
      </c>
      <c r="E239" s="175" t="s">
        <v>719</v>
      </c>
      <c r="F239" s="176" t="s">
        <v>720</v>
      </c>
      <c r="G239" s="177" t="s">
        <v>237</v>
      </c>
      <c r="H239" s="178">
        <v>17.35</v>
      </c>
      <c r="I239" s="179"/>
      <c r="J239" s="180">
        <f>ROUND(I239*H239,2)</f>
        <v>0</v>
      </c>
      <c r="K239" s="176" t="s">
        <v>148</v>
      </c>
      <c r="L239" s="40"/>
      <c r="M239" s="181" t="s">
        <v>19</v>
      </c>
      <c r="N239" s="182" t="s">
        <v>44</v>
      </c>
      <c r="O239" s="65"/>
      <c r="P239" s="183">
        <f>O239*H239</f>
        <v>0</v>
      </c>
      <c r="Q239" s="183">
        <v>0</v>
      </c>
      <c r="R239" s="183">
        <f>Q239*H239</f>
        <v>0</v>
      </c>
      <c r="S239" s="183">
        <v>0</v>
      </c>
      <c r="T239" s="184">
        <f>S239*H239</f>
        <v>0</v>
      </c>
      <c r="U239" s="35"/>
      <c r="V239" s="35"/>
      <c r="W239" s="35"/>
      <c r="X239" s="35"/>
      <c r="Y239" s="35"/>
      <c r="Z239" s="35"/>
      <c r="AA239" s="35"/>
      <c r="AB239" s="35"/>
      <c r="AC239" s="35"/>
      <c r="AD239" s="35"/>
      <c r="AE239" s="35"/>
      <c r="AR239" s="185" t="s">
        <v>149</v>
      </c>
      <c r="AT239" s="185" t="s">
        <v>144</v>
      </c>
      <c r="AU239" s="185" t="s">
        <v>82</v>
      </c>
      <c r="AY239" s="18" t="s">
        <v>142</v>
      </c>
      <c r="BE239" s="186">
        <f>IF(N239="základní",J239,0)</f>
        <v>0</v>
      </c>
      <c r="BF239" s="186">
        <f>IF(N239="snížená",J239,0)</f>
        <v>0</v>
      </c>
      <c r="BG239" s="186">
        <f>IF(N239="zákl. přenesená",J239,0)</f>
        <v>0</v>
      </c>
      <c r="BH239" s="186">
        <f>IF(N239="sníž. přenesená",J239,0)</f>
        <v>0</v>
      </c>
      <c r="BI239" s="186">
        <f>IF(N239="nulová",J239,0)</f>
        <v>0</v>
      </c>
      <c r="BJ239" s="18" t="s">
        <v>34</v>
      </c>
      <c r="BK239" s="186">
        <f>ROUND(I239*H239,2)</f>
        <v>0</v>
      </c>
      <c r="BL239" s="18" t="s">
        <v>149</v>
      </c>
      <c r="BM239" s="185" t="s">
        <v>721</v>
      </c>
    </row>
    <row r="240" spans="1:47" s="2" customFormat="1" ht="39">
      <c r="A240" s="35"/>
      <c r="B240" s="36"/>
      <c r="C240" s="37"/>
      <c r="D240" s="187" t="s">
        <v>151</v>
      </c>
      <c r="E240" s="37"/>
      <c r="F240" s="188" t="s">
        <v>722</v>
      </c>
      <c r="G240" s="37"/>
      <c r="H240" s="37"/>
      <c r="I240" s="189"/>
      <c r="J240" s="37"/>
      <c r="K240" s="37"/>
      <c r="L240" s="40"/>
      <c r="M240" s="190"/>
      <c r="N240" s="191"/>
      <c r="O240" s="65"/>
      <c r="P240" s="65"/>
      <c r="Q240" s="65"/>
      <c r="R240" s="65"/>
      <c r="S240" s="65"/>
      <c r="T240" s="66"/>
      <c r="U240" s="35"/>
      <c r="V240" s="35"/>
      <c r="W240" s="35"/>
      <c r="X240" s="35"/>
      <c r="Y240" s="35"/>
      <c r="Z240" s="35"/>
      <c r="AA240" s="35"/>
      <c r="AB240" s="35"/>
      <c r="AC240" s="35"/>
      <c r="AD240" s="35"/>
      <c r="AE240" s="35"/>
      <c r="AT240" s="18" t="s">
        <v>151</v>
      </c>
      <c r="AU240" s="18" t="s">
        <v>82</v>
      </c>
    </row>
    <row r="241" spans="2:51" s="13" customFormat="1" ht="11.25">
      <c r="B241" s="192"/>
      <c r="C241" s="193"/>
      <c r="D241" s="187" t="s">
        <v>158</v>
      </c>
      <c r="E241" s="194" t="s">
        <v>19</v>
      </c>
      <c r="F241" s="195" t="s">
        <v>611</v>
      </c>
      <c r="G241" s="193"/>
      <c r="H241" s="194" t="s">
        <v>19</v>
      </c>
      <c r="I241" s="196"/>
      <c r="J241" s="193"/>
      <c r="K241" s="193"/>
      <c r="L241" s="197"/>
      <c r="M241" s="198"/>
      <c r="N241" s="199"/>
      <c r="O241" s="199"/>
      <c r="P241" s="199"/>
      <c r="Q241" s="199"/>
      <c r="R241" s="199"/>
      <c r="S241" s="199"/>
      <c r="T241" s="200"/>
      <c r="AT241" s="201" t="s">
        <v>158</v>
      </c>
      <c r="AU241" s="201" t="s">
        <v>82</v>
      </c>
      <c r="AV241" s="13" t="s">
        <v>34</v>
      </c>
      <c r="AW241" s="13" t="s">
        <v>33</v>
      </c>
      <c r="AX241" s="13" t="s">
        <v>73</v>
      </c>
      <c r="AY241" s="201" t="s">
        <v>142</v>
      </c>
    </row>
    <row r="242" spans="2:51" s="14" customFormat="1" ht="11.25">
      <c r="B242" s="202"/>
      <c r="C242" s="203"/>
      <c r="D242" s="187" t="s">
        <v>158</v>
      </c>
      <c r="E242" s="204" t="s">
        <v>19</v>
      </c>
      <c r="F242" s="205" t="s">
        <v>723</v>
      </c>
      <c r="G242" s="203"/>
      <c r="H242" s="206">
        <v>8.59</v>
      </c>
      <c r="I242" s="207"/>
      <c r="J242" s="203"/>
      <c r="K242" s="203"/>
      <c r="L242" s="208"/>
      <c r="M242" s="209"/>
      <c r="N242" s="210"/>
      <c r="O242" s="210"/>
      <c r="P242" s="210"/>
      <c r="Q242" s="210"/>
      <c r="R242" s="210"/>
      <c r="S242" s="210"/>
      <c r="T242" s="211"/>
      <c r="AT242" s="212" t="s">
        <v>158</v>
      </c>
      <c r="AU242" s="212" t="s">
        <v>82</v>
      </c>
      <c r="AV242" s="14" t="s">
        <v>82</v>
      </c>
      <c r="AW242" s="14" t="s">
        <v>33</v>
      </c>
      <c r="AX242" s="14" t="s">
        <v>73</v>
      </c>
      <c r="AY242" s="212" t="s">
        <v>142</v>
      </c>
    </row>
    <row r="243" spans="2:51" s="13" customFormat="1" ht="11.25">
      <c r="B243" s="192"/>
      <c r="C243" s="193"/>
      <c r="D243" s="187" t="s">
        <v>158</v>
      </c>
      <c r="E243" s="194" t="s">
        <v>19</v>
      </c>
      <c r="F243" s="195" t="s">
        <v>605</v>
      </c>
      <c r="G243" s="193"/>
      <c r="H243" s="194" t="s">
        <v>19</v>
      </c>
      <c r="I243" s="196"/>
      <c r="J243" s="193"/>
      <c r="K243" s="193"/>
      <c r="L243" s="197"/>
      <c r="M243" s="198"/>
      <c r="N243" s="199"/>
      <c r="O243" s="199"/>
      <c r="P243" s="199"/>
      <c r="Q243" s="199"/>
      <c r="R243" s="199"/>
      <c r="S243" s="199"/>
      <c r="T243" s="200"/>
      <c r="AT243" s="201" t="s">
        <v>158</v>
      </c>
      <c r="AU243" s="201" t="s">
        <v>82</v>
      </c>
      <c r="AV243" s="13" t="s">
        <v>34</v>
      </c>
      <c r="AW243" s="13" t="s">
        <v>33</v>
      </c>
      <c r="AX243" s="13" t="s">
        <v>73</v>
      </c>
      <c r="AY243" s="201" t="s">
        <v>142</v>
      </c>
    </row>
    <row r="244" spans="2:51" s="14" customFormat="1" ht="11.25">
      <c r="B244" s="202"/>
      <c r="C244" s="203"/>
      <c r="D244" s="187" t="s">
        <v>158</v>
      </c>
      <c r="E244" s="204" t="s">
        <v>19</v>
      </c>
      <c r="F244" s="205" t="s">
        <v>655</v>
      </c>
      <c r="G244" s="203"/>
      <c r="H244" s="206">
        <v>8.76</v>
      </c>
      <c r="I244" s="207"/>
      <c r="J244" s="203"/>
      <c r="K244" s="203"/>
      <c r="L244" s="208"/>
      <c r="M244" s="209"/>
      <c r="N244" s="210"/>
      <c r="O244" s="210"/>
      <c r="P244" s="210"/>
      <c r="Q244" s="210"/>
      <c r="R244" s="210"/>
      <c r="S244" s="210"/>
      <c r="T244" s="211"/>
      <c r="AT244" s="212" t="s">
        <v>158</v>
      </c>
      <c r="AU244" s="212" t="s">
        <v>82</v>
      </c>
      <c r="AV244" s="14" t="s">
        <v>82</v>
      </c>
      <c r="AW244" s="14" t="s">
        <v>33</v>
      </c>
      <c r="AX244" s="14" t="s">
        <v>73</v>
      </c>
      <c r="AY244" s="212" t="s">
        <v>142</v>
      </c>
    </row>
    <row r="245" spans="2:51" s="15" customFormat="1" ht="11.25">
      <c r="B245" s="213"/>
      <c r="C245" s="214"/>
      <c r="D245" s="187" t="s">
        <v>158</v>
      </c>
      <c r="E245" s="215" t="s">
        <v>19</v>
      </c>
      <c r="F245" s="216" t="s">
        <v>161</v>
      </c>
      <c r="G245" s="214"/>
      <c r="H245" s="217">
        <v>17.35</v>
      </c>
      <c r="I245" s="218"/>
      <c r="J245" s="214"/>
      <c r="K245" s="214"/>
      <c r="L245" s="219"/>
      <c r="M245" s="220"/>
      <c r="N245" s="221"/>
      <c r="O245" s="221"/>
      <c r="P245" s="221"/>
      <c r="Q245" s="221"/>
      <c r="R245" s="221"/>
      <c r="S245" s="221"/>
      <c r="T245" s="222"/>
      <c r="AT245" s="223" t="s">
        <v>158</v>
      </c>
      <c r="AU245" s="223" t="s">
        <v>82</v>
      </c>
      <c r="AV245" s="15" t="s">
        <v>149</v>
      </c>
      <c r="AW245" s="15" t="s">
        <v>33</v>
      </c>
      <c r="AX245" s="15" t="s">
        <v>34</v>
      </c>
      <c r="AY245" s="223" t="s">
        <v>142</v>
      </c>
    </row>
    <row r="246" spans="1:65" s="2" customFormat="1" ht="24.2" customHeight="1">
      <c r="A246" s="35"/>
      <c r="B246" s="36"/>
      <c r="C246" s="224" t="s">
        <v>330</v>
      </c>
      <c r="D246" s="224" t="s">
        <v>223</v>
      </c>
      <c r="E246" s="225" t="s">
        <v>724</v>
      </c>
      <c r="F246" s="226" t="s">
        <v>725</v>
      </c>
      <c r="G246" s="227" t="s">
        <v>237</v>
      </c>
      <c r="H246" s="228">
        <v>17.35</v>
      </c>
      <c r="I246" s="229"/>
      <c r="J246" s="230">
        <f>ROUND(I246*H246,2)</f>
        <v>0</v>
      </c>
      <c r="K246" s="226" t="s">
        <v>148</v>
      </c>
      <c r="L246" s="231"/>
      <c r="M246" s="232" t="s">
        <v>19</v>
      </c>
      <c r="N246" s="233" t="s">
        <v>44</v>
      </c>
      <c r="O246" s="65"/>
      <c r="P246" s="183">
        <f>O246*H246</f>
        <v>0</v>
      </c>
      <c r="Q246" s="183">
        <v>0.0012</v>
      </c>
      <c r="R246" s="183">
        <f>Q246*H246</f>
        <v>0.020819999999999998</v>
      </c>
      <c r="S246" s="183">
        <v>0</v>
      </c>
      <c r="T246" s="184">
        <f>S246*H246</f>
        <v>0</v>
      </c>
      <c r="U246" s="35"/>
      <c r="V246" s="35"/>
      <c r="W246" s="35"/>
      <c r="X246" s="35"/>
      <c r="Y246" s="35"/>
      <c r="Z246" s="35"/>
      <c r="AA246" s="35"/>
      <c r="AB246" s="35"/>
      <c r="AC246" s="35"/>
      <c r="AD246" s="35"/>
      <c r="AE246" s="35"/>
      <c r="AR246" s="185" t="s">
        <v>192</v>
      </c>
      <c r="AT246" s="185" t="s">
        <v>223</v>
      </c>
      <c r="AU246" s="185" t="s">
        <v>82</v>
      </c>
      <c r="AY246" s="18" t="s">
        <v>142</v>
      </c>
      <c r="BE246" s="186">
        <f>IF(N246="základní",J246,0)</f>
        <v>0</v>
      </c>
      <c r="BF246" s="186">
        <f>IF(N246="snížená",J246,0)</f>
        <v>0</v>
      </c>
      <c r="BG246" s="186">
        <f>IF(N246="zákl. přenesená",J246,0)</f>
        <v>0</v>
      </c>
      <c r="BH246" s="186">
        <f>IF(N246="sníž. přenesená",J246,0)</f>
        <v>0</v>
      </c>
      <c r="BI246" s="186">
        <f>IF(N246="nulová",J246,0)</f>
        <v>0</v>
      </c>
      <c r="BJ246" s="18" t="s">
        <v>34</v>
      </c>
      <c r="BK246" s="186">
        <f>ROUND(I246*H246,2)</f>
        <v>0</v>
      </c>
      <c r="BL246" s="18" t="s">
        <v>149</v>
      </c>
      <c r="BM246" s="185" t="s">
        <v>726</v>
      </c>
    </row>
    <row r="247" spans="1:65" s="2" customFormat="1" ht="24.2" customHeight="1">
      <c r="A247" s="35"/>
      <c r="B247" s="36"/>
      <c r="C247" s="174" t="s">
        <v>335</v>
      </c>
      <c r="D247" s="174" t="s">
        <v>144</v>
      </c>
      <c r="E247" s="175" t="s">
        <v>727</v>
      </c>
      <c r="F247" s="176" t="s">
        <v>728</v>
      </c>
      <c r="G247" s="177" t="s">
        <v>237</v>
      </c>
      <c r="H247" s="178">
        <v>52.05</v>
      </c>
      <c r="I247" s="179"/>
      <c r="J247" s="180">
        <f>ROUND(I247*H247,2)</f>
        <v>0</v>
      </c>
      <c r="K247" s="176" t="s">
        <v>148</v>
      </c>
      <c r="L247" s="40"/>
      <c r="M247" s="181" t="s">
        <v>19</v>
      </c>
      <c r="N247" s="182" t="s">
        <v>44</v>
      </c>
      <c r="O247" s="65"/>
      <c r="P247" s="183">
        <f>O247*H247</f>
        <v>0</v>
      </c>
      <c r="Q247" s="183">
        <v>0</v>
      </c>
      <c r="R247" s="183">
        <f>Q247*H247</f>
        <v>0</v>
      </c>
      <c r="S247" s="183">
        <v>0</v>
      </c>
      <c r="T247" s="184">
        <f>S247*H247</f>
        <v>0</v>
      </c>
      <c r="U247" s="35"/>
      <c r="V247" s="35"/>
      <c r="W247" s="35"/>
      <c r="X247" s="35"/>
      <c r="Y247" s="35"/>
      <c r="Z247" s="35"/>
      <c r="AA247" s="35"/>
      <c r="AB247" s="35"/>
      <c r="AC247" s="35"/>
      <c r="AD247" s="35"/>
      <c r="AE247" s="35"/>
      <c r="AR247" s="185" t="s">
        <v>149</v>
      </c>
      <c r="AT247" s="185" t="s">
        <v>144</v>
      </c>
      <c r="AU247" s="185" t="s">
        <v>82</v>
      </c>
      <c r="AY247" s="18" t="s">
        <v>142</v>
      </c>
      <c r="BE247" s="186">
        <f>IF(N247="základní",J247,0)</f>
        <v>0</v>
      </c>
      <c r="BF247" s="186">
        <f>IF(N247="snížená",J247,0)</f>
        <v>0</v>
      </c>
      <c r="BG247" s="186">
        <f>IF(N247="zákl. přenesená",J247,0)</f>
        <v>0</v>
      </c>
      <c r="BH247" s="186">
        <f>IF(N247="sníž. přenesená",J247,0)</f>
        <v>0</v>
      </c>
      <c r="BI247" s="186">
        <f>IF(N247="nulová",J247,0)</f>
        <v>0</v>
      </c>
      <c r="BJ247" s="18" t="s">
        <v>34</v>
      </c>
      <c r="BK247" s="186">
        <f>ROUND(I247*H247,2)</f>
        <v>0</v>
      </c>
      <c r="BL247" s="18" t="s">
        <v>149</v>
      </c>
      <c r="BM247" s="185" t="s">
        <v>729</v>
      </c>
    </row>
    <row r="248" spans="1:47" s="2" customFormat="1" ht="39">
      <c r="A248" s="35"/>
      <c r="B248" s="36"/>
      <c r="C248" s="37"/>
      <c r="D248" s="187" t="s">
        <v>151</v>
      </c>
      <c r="E248" s="37"/>
      <c r="F248" s="188" t="s">
        <v>722</v>
      </c>
      <c r="G248" s="37"/>
      <c r="H248" s="37"/>
      <c r="I248" s="189"/>
      <c r="J248" s="37"/>
      <c r="K248" s="37"/>
      <c r="L248" s="40"/>
      <c r="M248" s="190"/>
      <c r="N248" s="191"/>
      <c r="O248" s="65"/>
      <c r="P248" s="65"/>
      <c r="Q248" s="65"/>
      <c r="R248" s="65"/>
      <c r="S248" s="65"/>
      <c r="T248" s="66"/>
      <c r="U248" s="35"/>
      <c r="V248" s="35"/>
      <c r="W248" s="35"/>
      <c r="X248" s="35"/>
      <c r="Y248" s="35"/>
      <c r="Z248" s="35"/>
      <c r="AA248" s="35"/>
      <c r="AB248" s="35"/>
      <c r="AC248" s="35"/>
      <c r="AD248" s="35"/>
      <c r="AE248" s="35"/>
      <c r="AT248" s="18" t="s">
        <v>151</v>
      </c>
      <c r="AU248" s="18" t="s">
        <v>82</v>
      </c>
    </row>
    <row r="249" spans="2:51" s="13" customFormat="1" ht="11.25">
      <c r="B249" s="192"/>
      <c r="C249" s="193"/>
      <c r="D249" s="187" t="s">
        <v>158</v>
      </c>
      <c r="E249" s="194" t="s">
        <v>19</v>
      </c>
      <c r="F249" s="195" t="s">
        <v>611</v>
      </c>
      <c r="G249" s="193"/>
      <c r="H249" s="194" t="s">
        <v>19</v>
      </c>
      <c r="I249" s="196"/>
      <c r="J249" s="193"/>
      <c r="K249" s="193"/>
      <c r="L249" s="197"/>
      <c r="M249" s="198"/>
      <c r="N249" s="199"/>
      <c r="O249" s="199"/>
      <c r="P249" s="199"/>
      <c r="Q249" s="199"/>
      <c r="R249" s="199"/>
      <c r="S249" s="199"/>
      <c r="T249" s="200"/>
      <c r="AT249" s="201" t="s">
        <v>158</v>
      </c>
      <c r="AU249" s="201" t="s">
        <v>82</v>
      </c>
      <c r="AV249" s="13" t="s">
        <v>34</v>
      </c>
      <c r="AW249" s="13" t="s">
        <v>33</v>
      </c>
      <c r="AX249" s="13" t="s">
        <v>73</v>
      </c>
      <c r="AY249" s="201" t="s">
        <v>142</v>
      </c>
    </row>
    <row r="250" spans="2:51" s="14" customFormat="1" ht="11.25">
      <c r="B250" s="202"/>
      <c r="C250" s="203"/>
      <c r="D250" s="187" t="s">
        <v>158</v>
      </c>
      <c r="E250" s="204" t="s">
        <v>19</v>
      </c>
      <c r="F250" s="205" t="s">
        <v>730</v>
      </c>
      <c r="G250" s="203"/>
      <c r="H250" s="206">
        <v>25.77</v>
      </c>
      <c r="I250" s="207"/>
      <c r="J250" s="203"/>
      <c r="K250" s="203"/>
      <c r="L250" s="208"/>
      <c r="M250" s="209"/>
      <c r="N250" s="210"/>
      <c r="O250" s="210"/>
      <c r="P250" s="210"/>
      <c r="Q250" s="210"/>
      <c r="R250" s="210"/>
      <c r="S250" s="210"/>
      <c r="T250" s="211"/>
      <c r="AT250" s="212" t="s">
        <v>158</v>
      </c>
      <c r="AU250" s="212" t="s">
        <v>82</v>
      </c>
      <c r="AV250" s="14" t="s">
        <v>82</v>
      </c>
      <c r="AW250" s="14" t="s">
        <v>33</v>
      </c>
      <c r="AX250" s="14" t="s">
        <v>73</v>
      </c>
      <c r="AY250" s="212" t="s">
        <v>142</v>
      </c>
    </row>
    <row r="251" spans="2:51" s="13" customFormat="1" ht="11.25">
      <c r="B251" s="192"/>
      <c r="C251" s="193"/>
      <c r="D251" s="187" t="s">
        <v>158</v>
      </c>
      <c r="E251" s="194" t="s">
        <v>19</v>
      </c>
      <c r="F251" s="195" t="s">
        <v>605</v>
      </c>
      <c r="G251" s="193"/>
      <c r="H251" s="194" t="s">
        <v>19</v>
      </c>
      <c r="I251" s="196"/>
      <c r="J251" s="193"/>
      <c r="K251" s="193"/>
      <c r="L251" s="197"/>
      <c r="M251" s="198"/>
      <c r="N251" s="199"/>
      <c r="O251" s="199"/>
      <c r="P251" s="199"/>
      <c r="Q251" s="199"/>
      <c r="R251" s="199"/>
      <c r="S251" s="199"/>
      <c r="T251" s="200"/>
      <c r="AT251" s="201" t="s">
        <v>158</v>
      </c>
      <c r="AU251" s="201" t="s">
        <v>82</v>
      </c>
      <c r="AV251" s="13" t="s">
        <v>34</v>
      </c>
      <c r="AW251" s="13" t="s">
        <v>33</v>
      </c>
      <c r="AX251" s="13" t="s">
        <v>73</v>
      </c>
      <c r="AY251" s="201" t="s">
        <v>142</v>
      </c>
    </row>
    <row r="252" spans="2:51" s="14" customFormat="1" ht="11.25">
      <c r="B252" s="202"/>
      <c r="C252" s="203"/>
      <c r="D252" s="187" t="s">
        <v>158</v>
      </c>
      <c r="E252" s="204" t="s">
        <v>19</v>
      </c>
      <c r="F252" s="205" t="s">
        <v>731</v>
      </c>
      <c r="G252" s="203"/>
      <c r="H252" s="206">
        <v>26.28</v>
      </c>
      <c r="I252" s="207"/>
      <c r="J252" s="203"/>
      <c r="K252" s="203"/>
      <c r="L252" s="208"/>
      <c r="M252" s="209"/>
      <c r="N252" s="210"/>
      <c r="O252" s="210"/>
      <c r="P252" s="210"/>
      <c r="Q252" s="210"/>
      <c r="R252" s="210"/>
      <c r="S252" s="210"/>
      <c r="T252" s="211"/>
      <c r="AT252" s="212" t="s">
        <v>158</v>
      </c>
      <c r="AU252" s="212" t="s">
        <v>82</v>
      </c>
      <c r="AV252" s="14" t="s">
        <v>82</v>
      </c>
      <c r="AW252" s="14" t="s">
        <v>33</v>
      </c>
      <c r="AX252" s="14" t="s">
        <v>73</v>
      </c>
      <c r="AY252" s="212" t="s">
        <v>142</v>
      </c>
    </row>
    <row r="253" spans="2:51" s="15" customFormat="1" ht="11.25">
      <c r="B253" s="213"/>
      <c r="C253" s="214"/>
      <c r="D253" s="187" t="s">
        <v>158</v>
      </c>
      <c r="E253" s="215" t="s">
        <v>19</v>
      </c>
      <c r="F253" s="216" t="s">
        <v>161</v>
      </c>
      <c r="G253" s="214"/>
      <c r="H253" s="217">
        <v>52.05</v>
      </c>
      <c r="I253" s="218"/>
      <c r="J253" s="214"/>
      <c r="K253" s="214"/>
      <c r="L253" s="219"/>
      <c r="M253" s="220"/>
      <c r="N253" s="221"/>
      <c r="O253" s="221"/>
      <c r="P253" s="221"/>
      <c r="Q253" s="221"/>
      <c r="R253" s="221"/>
      <c r="S253" s="221"/>
      <c r="T253" s="222"/>
      <c r="AT253" s="223" t="s">
        <v>158</v>
      </c>
      <c r="AU253" s="223" t="s">
        <v>82</v>
      </c>
      <c r="AV253" s="15" t="s">
        <v>149</v>
      </c>
      <c r="AW253" s="15" t="s">
        <v>33</v>
      </c>
      <c r="AX253" s="15" t="s">
        <v>34</v>
      </c>
      <c r="AY253" s="223" t="s">
        <v>142</v>
      </c>
    </row>
    <row r="254" spans="1:65" s="2" customFormat="1" ht="14.45" customHeight="1">
      <c r="A254" s="35"/>
      <c r="B254" s="36"/>
      <c r="C254" s="224" t="s">
        <v>339</v>
      </c>
      <c r="D254" s="224" t="s">
        <v>223</v>
      </c>
      <c r="E254" s="225" t="s">
        <v>732</v>
      </c>
      <c r="F254" s="226" t="s">
        <v>733</v>
      </c>
      <c r="G254" s="227" t="s">
        <v>237</v>
      </c>
      <c r="H254" s="228">
        <v>60</v>
      </c>
      <c r="I254" s="229"/>
      <c r="J254" s="230">
        <f>ROUND(I254*H254,2)</f>
        <v>0</v>
      </c>
      <c r="K254" s="226" t="s">
        <v>148</v>
      </c>
      <c r="L254" s="231"/>
      <c r="M254" s="232" t="s">
        <v>19</v>
      </c>
      <c r="N254" s="233" t="s">
        <v>44</v>
      </c>
      <c r="O254" s="65"/>
      <c r="P254" s="183">
        <f>O254*H254</f>
        <v>0</v>
      </c>
      <c r="Q254" s="183">
        <v>5E-05</v>
      </c>
      <c r="R254" s="183">
        <f>Q254*H254</f>
        <v>0.003</v>
      </c>
      <c r="S254" s="183">
        <v>0</v>
      </c>
      <c r="T254" s="184">
        <f>S254*H254</f>
        <v>0</v>
      </c>
      <c r="U254" s="35"/>
      <c r="V254" s="35"/>
      <c r="W254" s="35"/>
      <c r="X254" s="35"/>
      <c r="Y254" s="35"/>
      <c r="Z254" s="35"/>
      <c r="AA254" s="35"/>
      <c r="AB254" s="35"/>
      <c r="AC254" s="35"/>
      <c r="AD254" s="35"/>
      <c r="AE254" s="35"/>
      <c r="AR254" s="185" t="s">
        <v>192</v>
      </c>
      <c r="AT254" s="185" t="s">
        <v>223</v>
      </c>
      <c r="AU254" s="185" t="s">
        <v>82</v>
      </c>
      <c r="AY254" s="18" t="s">
        <v>142</v>
      </c>
      <c r="BE254" s="186">
        <f>IF(N254="základní",J254,0)</f>
        <v>0</v>
      </c>
      <c r="BF254" s="186">
        <f>IF(N254="snížená",J254,0)</f>
        <v>0</v>
      </c>
      <c r="BG254" s="186">
        <f>IF(N254="zákl. přenesená",J254,0)</f>
        <v>0</v>
      </c>
      <c r="BH254" s="186">
        <f>IF(N254="sníž. přenesená",J254,0)</f>
        <v>0</v>
      </c>
      <c r="BI254" s="186">
        <f>IF(N254="nulová",J254,0)</f>
        <v>0</v>
      </c>
      <c r="BJ254" s="18" t="s">
        <v>34</v>
      </c>
      <c r="BK254" s="186">
        <f>ROUND(I254*H254,2)</f>
        <v>0</v>
      </c>
      <c r="BL254" s="18" t="s">
        <v>149</v>
      </c>
      <c r="BM254" s="185" t="s">
        <v>734</v>
      </c>
    </row>
    <row r="255" spans="1:65" s="2" customFormat="1" ht="14.45" customHeight="1">
      <c r="A255" s="35"/>
      <c r="B255" s="36"/>
      <c r="C255" s="224" t="s">
        <v>344</v>
      </c>
      <c r="D255" s="224" t="s">
        <v>223</v>
      </c>
      <c r="E255" s="225" t="s">
        <v>735</v>
      </c>
      <c r="F255" s="226" t="s">
        <v>736</v>
      </c>
      <c r="G255" s="227" t="s">
        <v>342</v>
      </c>
      <c r="H255" s="228">
        <v>18</v>
      </c>
      <c r="I255" s="229"/>
      <c r="J255" s="230">
        <f>ROUND(I255*H255,2)</f>
        <v>0</v>
      </c>
      <c r="K255" s="226" t="s">
        <v>148</v>
      </c>
      <c r="L255" s="231"/>
      <c r="M255" s="232" t="s">
        <v>19</v>
      </c>
      <c r="N255" s="233" t="s">
        <v>44</v>
      </c>
      <c r="O255" s="65"/>
      <c r="P255" s="183">
        <f>O255*H255</f>
        <v>0</v>
      </c>
      <c r="Q255" s="183">
        <v>0.0001</v>
      </c>
      <c r="R255" s="183">
        <f>Q255*H255</f>
        <v>0.0018000000000000002</v>
      </c>
      <c r="S255" s="183">
        <v>0</v>
      </c>
      <c r="T255" s="184">
        <f>S255*H255</f>
        <v>0</v>
      </c>
      <c r="U255" s="35"/>
      <c r="V255" s="35"/>
      <c r="W255" s="35"/>
      <c r="X255" s="35"/>
      <c r="Y255" s="35"/>
      <c r="Z255" s="35"/>
      <c r="AA255" s="35"/>
      <c r="AB255" s="35"/>
      <c r="AC255" s="35"/>
      <c r="AD255" s="35"/>
      <c r="AE255" s="35"/>
      <c r="AR255" s="185" t="s">
        <v>192</v>
      </c>
      <c r="AT255" s="185" t="s">
        <v>223</v>
      </c>
      <c r="AU255" s="185" t="s">
        <v>82</v>
      </c>
      <c r="AY255" s="18" t="s">
        <v>142</v>
      </c>
      <c r="BE255" s="186">
        <f>IF(N255="základní",J255,0)</f>
        <v>0</v>
      </c>
      <c r="BF255" s="186">
        <f>IF(N255="snížená",J255,0)</f>
        <v>0</v>
      </c>
      <c r="BG255" s="186">
        <f>IF(N255="zákl. přenesená",J255,0)</f>
        <v>0</v>
      </c>
      <c r="BH255" s="186">
        <f>IF(N255="sníž. přenesená",J255,0)</f>
        <v>0</v>
      </c>
      <c r="BI255" s="186">
        <f>IF(N255="nulová",J255,0)</f>
        <v>0</v>
      </c>
      <c r="BJ255" s="18" t="s">
        <v>34</v>
      </c>
      <c r="BK255" s="186">
        <f>ROUND(I255*H255,2)</f>
        <v>0</v>
      </c>
      <c r="BL255" s="18" t="s">
        <v>149</v>
      </c>
      <c r="BM255" s="185" t="s">
        <v>737</v>
      </c>
    </row>
    <row r="256" spans="1:65" s="2" customFormat="1" ht="24.2" customHeight="1">
      <c r="A256" s="35"/>
      <c r="B256" s="36"/>
      <c r="C256" s="174" t="s">
        <v>348</v>
      </c>
      <c r="D256" s="174" t="s">
        <v>144</v>
      </c>
      <c r="E256" s="175" t="s">
        <v>738</v>
      </c>
      <c r="F256" s="176" t="s">
        <v>739</v>
      </c>
      <c r="G256" s="177" t="s">
        <v>237</v>
      </c>
      <c r="H256" s="178">
        <v>52.05</v>
      </c>
      <c r="I256" s="179"/>
      <c r="J256" s="180">
        <f>ROUND(I256*H256,2)</f>
        <v>0</v>
      </c>
      <c r="K256" s="176" t="s">
        <v>148</v>
      </c>
      <c r="L256" s="40"/>
      <c r="M256" s="181" t="s">
        <v>19</v>
      </c>
      <c r="N256" s="182" t="s">
        <v>44</v>
      </c>
      <c r="O256" s="65"/>
      <c r="P256" s="183">
        <f>O256*H256</f>
        <v>0</v>
      </c>
      <c r="Q256" s="183">
        <v>0</v>
      </c>
      <c r="R256" s="183">
        <f>Q256*H256</f>
        <v>0</v>
      </c>
      <c r="S256" s="183">
        <v>0</v>
      </c>
      <c r="T256" s="184">
        <f>S256*H256</f>
        <v>0</v>
      </c>
      <c r="U256" s="35"/>
      <c r="V256" s="35"/>
      <c r="W256" s="35"/>
      <c r="X256" s="35"/>
      <c r="Y256" s="35"/>
      <c r="Z256" s="35"/>
      <c r="AA256" s="35"/>
      <c r="AB256" s="35"/>
      <c r="AC256" s="35"/>
      <c r="AD256" s="35"/>
      <c r="AE256" s="35"/>
      <c r="AR256" s="185" t="s">
        <v>149</v>
      </c>
      <c r="AT256" s="185" t="s">
        <v>144</v>
      </c>
      <c r="AU256" s="185" t="s">
        <v>82</v>
      </c>
      <c r="AY256" s="18" t="s">
        <v>142</v>
      </c>
      <c r="BE256" s="186">
        <f>IF(N256="základní",J256,0)</f>
        <v>0</v>
      </c>
      <c r="BF256" s="186">
        <f>IF(N256="snížená",J256,0)</f>
        <v>0</v>
      </c>
      <c r="BG256" s="186">
        <f>IF(N256="zákl. přenesená",J256,0)</f>
        <v>0</v>
      </c>
      <c r="BH256" s="186">
        <f>IF(N256="sníž. přenesená",J256,0)</f>
        <v>0</v>
      </c>
      <c r="BI256" s="186">
        <f>IF(N256="nulová",J256,0)</f>
        <v>0</v>
      </c>
      <c r="BJ256" s="18" t="s">
        <v>34</v>
      </c>
      <c r="BK256" s="186">
        <f>ROUND(I256*H256,2)</f>
        <v>0</v>
      </c>
      <c r="BL256" s="18" t="s">
        <v>149</v>
      </c>
      <c r="BM256" s="185" t="s">
        <v>740</v>
      </c>
    </row>
    <row r="257" spans="1:47" s="2" customFormat="1" ht="39">
      <c r="A257" s="35"/>
      <c r="B257" s="36"/>
      <c r="C257" s="37"/>
      <c r="D257" s="187" t="s">
        <v>151</v>
      </c>
      <c r="E257" s="37"/>
      <c r="F257" s="188" t="s">
        <v>722</v>
      </c>
      <c r="G257" s="37"/>
      <c r="H257" s="37"/>
      <c r="I257" s="189"/>
      <c r="J257" s="37"/>
      <c r="K257" s="37"/>
      <c r="L257" s="40"/>
      <c r="M257" s="190"/>
      <c r="N257" s="191"/>
      <c r="O257" s="65"/>
      <c r="P257" s="65"/>
      <c r="Q257" s="65"/>
      <c r="R257" s="65"/>
      <c r="S257" s="65"/>
      <c r="T257" s="66"/>
      <c r="U257" s="35"/>
      <c r="V257" s="35"/>
      <c r="W257" s="35"/>
      <c r="X257" s="35"/>
      <c r="Y257" s="35"/>
      <c r="Z257" s="35"/>
      <c r="AA257" s="35"/>
      <c r="AB257" s="35"/>
      <c r="AC257" s="35"/>
      <c r="AD257" s="35"/>
      <c r="AE257" s="35"/>
      <c r="AT257" s="18" t="s">
        <v>151</v>
      </c>
      <c r="AU257" s="18" t="s">
        <v>82</v>
      </c>
    </row>
    <row r="258" spans="2:51" s="13" customFormat="1" ht="11.25">
      <c r="B258" s="192"/>
      <c r="C258" s="193"/>
      <c r="D258" s="187" t="s">
        <v>158</v>
      </c>
      <c r="E258" s="194" t="s">
        <v>19</v>
      </c>
      <c r="F258" s="195" t="s">
        <v>611</v>
      </c>
      <c r="G258" s="193"/>
      <c r="H258" s="194" t="s">
        <v>19</v>
      </c>
      <c r="I258" s="196"/>
      <c r="J258" s="193"/>
      <c r="K258" s="193"/>
      <c r="L258" s="197"/>
      <c r="M258" s="198"/>
      <c r="N258" s="199"/>
      <c r="O258" s="199"/>
      <c r="P258" s="199"/>
      <c r="Q258" s="199"/>
      <c r="R258" s="199"/>
      <c r="S258" s="199"/>
      <c r="T258" s="200"/>
      <c r="AT258" s="201" t="s">
        <v>158</v>
      </c>
      <c r="AU258" s="201" t="s">
        <v>82</v>
      </c>
      <c r="AV258" s="13" t="s">
        <v>34</v>
      </c>
      <c r="AW258" s="13" t="s">
        <v>33</v>
      </c>
      <c r="AX258" s="13" t="s">
        <v>73</v>
      </c>
      <c r="AY258" s="201" t="s">
        <v>142</v>
      </c>
    </row>
    <row r="259" spans="2:51" s="14" customFormat="1" ht="11.25">
      <c r="B259" s="202"/>
      <c r="C259" s="203"/>
      <c r="D259" s="187" t="s">
        <v>158</v>
      </c>
      <c r="E259" s="204" t="s">
        <v>19</v>
      </c>
      <c r="F259" s="205" t="s">
        <v>730</v>
      </c>
      <c r="G259" s="203"/>
      <c r="H259" s="206">
        <v>25.77</v>
      </c>
      <c r="I259" s="207"/>
      <c r="J259" s="203"/>
      <c r="K259" s="203"/>
      <c r="L259" s="208"/>
      <c r="M259" s="209"/>
      <c r="N259" s="210"/>
      <c r="O259" s="210"/>
      <c r="P259" s="210"/>
      <c r="Q259" s="210"/>
      <c r="R259" s="210"/>
      <c r="S259" s="210"/>
      <c r="T259" s="211"/>
      <c r="AT259" s="212" t="s">
        <v>158</v>
      </c>
      <c r="AU259" s="212" t="s">
        <v>82</v>
      </c>
      <c r="AV259" s="14" t="s">
        <v>82</v>
      </c>
      <c r="AW259" s="14" t="s">
        <v>33</v>
      </c>
      <c r="AX259" s="14" t="s">
        <v>73</v>
      </c>
      <c r="AY259" s="212" t="s">
        <v>142</v>
      </c>
    </row>
    <row r="260" spans="2:51" s="13" customFormat="1" ht="11.25">
      <c r="B260" s="192"/>
      <c r="C260" s="193"/>
      <c r="D260" s="187" t="s">
        <v>158</v>
      </c>
      <c r="E260" s="194" t="s">
        <v>19</v>
      </c>
      <c r="F260" s="195" t="s">
        <v>605</v>
      </c>
      <c r="G260" s="193"/>
      <c r="H260" s="194" t="s">
        <v>19</v>
      </c>
      <c r="I260" s="196"/>
      <c r="J260" s="193"/>
      <c r="K260" s="193"/>
      <c r="L260" s="197"/>
      <c r="M260" s="198"/>
      <c r="N260" s="199"/>
      <c r="O260" s="199"/>
      <c r="P260" s="199"/>
      <c r="Q260" s="199"/>
      <c r="R260" s="199"/>
      <c r="S260" s="199"/>
      <c r="T260" s="200"/>
      <c r="AT260" s="201" t="s">
        <v>158</v>
      </c>
      <c r="AU260" s="201" t="s">
        <v>82</v>
      </c>
      <c r="AV260" s="13" t="s">
        <v>34</v>
      </c>
      <c r="AW260" s="13" t="s">
        <v>33</v>
      </c>
      <c r="AX260" s="13" t="s">
        <v>73</v>
      </c>
      <c r="AY260" s="201" t="s">
        <v>142</v>
      </c>
    </row>
    <row r="261" spans="2:51" s="14" customFormat="1" ht="11.25">
      <c r="B261" s="202"/>
      <c r="C261" s="203"/>
      <c r="D261" s="187" t="s">
        <v>158</v>
      </c>
      <c r="E261" s="204" t="s">
        <v>19</v>
      </c>
      <c r="F261" s="205" t="s">
        <v>731</v>
      </c>
      <c r="G261" s="203"/>
      <c r="H261" s="206">
        <v>26.28</v>
      </c>
      <c r="I261" s="207"/>
      <c r="J261" s="203"/>
      <c r="K261" s="203"/>
      <c r="L261" s="208"/>
      <c r="M261" s="209"/>
      <c r="N261" s="210"/>
      <c r="O261" s="210"/>
      <c r="P261" s="210"/>
      <c r="Q261" s="210"/>
      <c r="R261" s="210"/>
      <c r="S261" s="210"/>
      <c r="T261" s="211"/>
      <c r="AT261" s="212" t="s">
        <v>158</v>
      </c>
      <c r="AU261" s="212" t="s">
        <v>82</v>
      </c>
      <c r="AV261" s="14" t="s">
        <v>82</v>
      </c>
      <c r="AW261" s="14" t="s">
        <v>33</v>
      </c>
      <c r="AX261" s="14" t="s">
        <v>73</v>
      </c>
      <c r="AY261" s="212" t="s">
        <v>142</v>
      </c>
    </row>
    <row r="262" spans="2:51" s="15" customFormat="1" ht="11.25">
      <c r="B262" s="213"/>
      <c r="C262" s="214"/>
      <c r="D262" s="187" t="s">
        <v>158</v>
      </c>
      <c r="E262" s="215" t="s">
        <v>19</v>
      </c>
      <c r="F262" s="216" t="s">
        <v>161</v>
      </c>
      <c r="G262" s="214"/>
      <c r="H262" s="217">
        <v>52.05</v>
      </c>
      <c r="I262" s="218"/>
      <c r="J262" s="214"/>
      <c r="K262" s="214"/>
      <c r="L262" s="219"/>
      <c r="M262" s="220"/>
      <c r="N262" s="221"/>
      <c r="O262" s="221"/>
      <c r="P262" s="221"/>
      <c r="Q262" s="221"/>
      <c r="R262" s="221"/>
      <c r="S262" s="221"/>
      <c r="T262" s="222"/>
      <c r="AT262" s="223" t="s">
        <v>158</v>
      </c>
      <c r="AU262" s="223" t="s">
        <v>82</v>
      </c>
      <c r="AV262" s="15" t="s">
        <v>149</v>
      </c>
      <c r="AW262" s="15" t="s">
        <v>33</v>
      </c>
      <c r="AX262" s="15" t="s">
        <v>34</v>
      </c>
      <c r="AY262" s="223" t="s">
        <v>142</v>
      </c>
    </row>
    <row r="263" spans="1:65" s="2" customFormat="1" ht="14.45" customHeight="1">
      <c r="A263" s="35"/>
      <c r="B263" s="36"/>
      <c r="C263" s="224" t="s">
        <v>354</v>
      </c>
      <c r="D263" s="224" t="s">
        <v>223</v>
      </c>
      <c r="E263" s="225" t="s">
        <v>741</v>
      </c>
      <c r="F263" s="226" t="s">
        <v>742</v>
      </c>
      <c r="G263" s="227" t="s">
        <v>226</v>
      </c>
      <c r="H263" s="228">
        <v>4.04</v>
      </c>
      <c r="I263" s="229"/>
      <c r="J263" s="230">
        <f>ROUND(I263*H263,2)</f>
        <v>0</v>
      </c>
      <c r="K263" s="226" t="s">
        <v>148</v>
      </c>
      <c r="L263" s="231"/>
      <c r="M263" s="232" t="s">
        <v>19</v>
      </c>
      <c r="N263" s="233" t="s">
        <v>44</v>
      </c>
      <c r="O263" s="65"/>
      <c r="P263" s="183">
        <f>O263*H263</f>
        <v>0</v>
      </c>
      <c r="Q263" s="183">
        <v>0.001</v>
      </c>
      <c r="R263" s="183">
        <f>Q263*H263</f>
        <v>0.00404</v>
      </c>
      <c r="S263" s="183">
        <v>0</v>
      </c>
      <c r="T263" s="184">
        <f>S263*H263</f>
        <v>0</v>
      </c>
      <c r="U263" s="35"/>
      <c r="V263" s="35"/>
      <c r="W263" s="35"/>
      <c r="X263" s="35"/>
      <c r="Y263" s="35"/>
      <c r="Z263" s="35"/>
      <c r="AA263" s="35"/>
      <c r="AB263" s="35"/>
      <c r="AC263" s="35"/>
      <c r="AD263" s="35"/>
      <c r="AE263" s="35"/>
      <c r="AR263" s="185" t="s">
        <v>192</v>
      </c>
      <c r="AT263" s="185" t="s">
        <v>223</v>
      </c>
      <c r="AU263" s="185" t="s">
        <v>82</v>
      </c>
      <c r="AY263" s="18" t="s">
        <v>142</v>
      </c>
      <c r="BE263" s="186">
        <f>IF(N263="základní",J263,0)</f>
        <v>0</v>
      </c>
      <c r="BF263" s="186">
        <f>IF(N263="snížená",J263,0)</f>
        <v>0</v>
      </c>
      <c r="BG263" s="186">
        <f>IF(N263="zákl. přenesená",J263,0)</f>
        <v>0</v>
      </c>
      <c r="BH263" s="186">
        <f>IF(N263="sníž. přenesená",J263,0)</f>
        <v>0</v>
      </c>
      <c r="BI263" s="186">
        <f>IF(N263="nulová",J263,0)</f>
        <v>0</v>
      </c>
      <c r="BJ263" s="18" t="s">
        <v>34</v>
      </c>
      <c r="BK263" s="186">
        <f>ROUND(I263*H263,2)</f>
        <v>0</v>
      </c>
      <c r="BL263" s="18" t="s">
        <v>149</v>
      </c>
      <c r="BM263" s="185" t="s">
        <v>743</v>
      </c>
    </row>
    <row r="264" spans="2:63" s="12" customFormat="1" ht="22.9" customHeight="1">
      <c r="B264" s="158"/>
      <c r="C264" s="159"/>
      <c r="D264" s="160" t="s">
        <v>72</v>
      </c>
      <c r="E264" s="172" t="s">
        <v>197</v>
      </c>
      <c r="F264" s="172" t="s">
        <v>280</v>
      </c>
      <c r="G264" s="159"/>
      <c r="H264" s="159"/>
      <c r="I264" s="162"/>
      <c r="J264" s="173">
        <f>BK264</f>
        <v>0</v>
      </c>
      <c r="K264" s="159"/>
      <c r="L264" s="164"/>
      <c r="M264" s="165"/>
      <c r="N264" s="166"/>
      <c r="O264" s="166"/>
      <c r="P264" s="167">
        <f>SUM(P265:P270)</f>
        <v>0</v>
      </c>
      <c r="Q264" s="166"/>
      <c r="R264" s="167">
        <f>SUM(R265:R270)</f>
        <v>0</v>
      </c>
      <c r="S264" s="166"/>
      <c r="T264" s="168">
        <f>SUM(T265:T270)</f>
        <v>8.5222082</v>
      </c>
      <c r="AR264" s="169" t="s">
        <v>34</v>
      </c>
      <c r="AT264" s="170" t="s">
        <v>72</v>
      </c>
      <c r="AU264" s="170" t="s">
        <v>34</v>
      </c>
      <c r="AY264" s="169" t="s">
        <v>142</v>
      </c>
      <c r="BK264" s="171">
        <f>SUM(BK265:BK270)</f>
        <v>0</v>
      </c>
    </row>
    <row r="265" spans="1:65" s="2" customFormat="1" ht="24.2" customHeight="1">
      <c r="A265" s="35"/>
      <c r="B265" s="36"/>
      <c r="C265" s="174" t="s">
        <v>359</v>
      </c>
      <c r="D265" s="174" t="s">
        <v>144</v>
      </c>
      <c r="E265" s="175" t="s">
        <v>744</v>
      </c>
      <c r="F265" s="176" t="s">
        <v>745</v>
      </c>
      <c r="G265" s="177" t="s">
        <v>155</v>
      </c>
      <c r="H265" s="178">
        <v>3.866</v>
      </c>
      <c r="I265" s="179"/>
      <c r="J265" s="180">
        <f>ROUND(I265*H265,2)</f>
        <v>0</v>
      </c>
      <c r="K265" s="176" t="s">
        <v>148</v>
      </c>
      <c r="L265" s="40"/>
      <c r="M265" s="181" t="s">
        <v>19</v>
      </c>
      <c r="N265" s="182" t="s">
        <v>44</v>
      </c>
      <c r="O265" s="65"/>
      <c r="P265" s="183">
        <f>O265*H265</f>
        <v>0</v>
      </c>
      <c r="Q265" s="183">
        <v>0</v>
      </c>
      <c r="R265" s="183">
        <f>Q265*H265</f>
        <v>0</v>
      </c>
      <c r="S265" s="183">
        <v>2.2</v>
      </c>
      <c r="T265" s="184">
        <f>S265*H265</f>
        <v>8.5052</v>
      </c>
      <c r="U265" s="35"/>
      <c r="V265" s="35"/>
      <c r="W265" s="35"/>
      <c r="X265" s="35"/>
      <c r="Y265" s="35"/>
      <c r="Z265" s="35"/>
      <c r="AA265" s="35"/>
      <c r="AB265" s="35"/>
      <c r="AC265" s="35"/>
      <c r="AD265" s="35"/>
      <c r="AE265" s="35"/>
      <c r="AR265" s="185" t="s">
        <v>149</v>
      </c>
      <c r="AT265" s="185" t="s">
        <v>144</v>
      </c>
      <c r="AU265" s="185" t="s">
        <v>82</v>
      </c>
      <c r="AY265" s="18" t="s">
        <v>142</v>
      </c>
      <c r="BE265" s="186">
        <f>IF(N265="základní",J265,0)</f>
        <v>0</v>
      </c>
      <c r="BF265" s="186">
        <f>IF(N265="snížená",J265,0)</f>
        <v>0</v>
      </c>
      <c r="BG265" s="186">
        <f>IF(N265="zákl. přenesená",J265,0)</f>
        <v>0</v>
      </c>
      <c r="BH265" s="186">
        <f>IF(N265="sníž. přenesená",J265,0)</f>
        <v>0</v>
      </c>
      <c r="BI265" s="186">
        <f>IF(N265="nulová",J265,0)</f>
        <v>0</v>
      </c>
      <c r="BJ265" s="18" t="s">
        <v>34</v>
      </c>
      <c r="BK265" s="186">
        <f>ROUND(I265*H265,2)</f>
        <v>0</v>
      </c>
      <c r="BL265" s="18" t="s">
        <v>149</v>
      </c>
      <c r="BM265" s="185" t="s">
        <v>746</v>
      </c>
    </row>
    <row r="266" spans="1:47" s="2" customFormat="1" ht="39">
      <c r="A266" s="35"/>
      <c r="B266" s="36"/>
      <c r="C266" s="37"/>
      <c r="D266" s="187" t="s">
        <v>151</v>
      </c>
      <c r="E266" s="37"/>
      <c r="F266" s="188" t="s">
        <v>747</v>
      </c>
      <c r="G266" s="37"/>
      <c r="H266" s="37"/>
      <c r="I266" s="189"/>
      <c r="J266" s="37"/>
      <c r="K266" s="37"/>
      <c r="L266" s="40"/>
      <c r="M266" s="190"/>
      <c r="N266" s="191"/>
      <c r="O266" s="65"/>
      <c r="P266" s="65"/>
      <c r="Q266" s="65"/>
      <c r="R266" s="65"/>
      <c r="S266" s="65"/>
      <c r="T266" s="66"/>
      <c r="U266" s="35"/>
      <c r="V266" s="35"/>
      <c r="W266" s="35"/>
      <c r="X266" s="35"/>
      <c r="Y266" s="35"/>
      <c r="Z266" s="35"/>
      <c r="AA266" s="35"/>
      <c r="AB266" s="35"/>
      <c r="AC266" s="35"/>
      <c r="AD266" s="35"/>
      <c r="AE266" s="35"/>
      <c r="AT266" s="18" t="s">
        <v>151</v>
      </c>
      <c r="AU266" s="18" t="s">
        <v>82</v>
      </c>
    </row>
    <row r="267" spans="2:51" s="14" customFormat="1" ht="11.25">
      <c r="B267" s="202"/>
      <c r="C267" s="203"/>
      <c r="D267" s="187" t="s">
        <v>158</v>
      </c>
      <c r="E267" s="204" t="s">
        <v>19</v>
      </c>
      <c r="F267" s="205" t="s">
        <v>748</v>
      </c>
      <c r="G267" s="203"/>
      <c r="H267" s="206">
        <v>3.866</v>
      </c>
      <c r="I267" s="207"/>
      <c r="J267" s="203"/>
      <c r="K267" s="203"/>
      <c r="L267" s="208"/>
      <c r="M267" s="209"/>
      <c r="N267" s="210"/>
      <c r="O267" s="210"/>
      <c r="P267" s="210"/>
      <c r="Q267" s="210"/>
      <c r="R267" s="210"/>
      <c r="S267" s="210"/>
      <c r="T267" s="211"/>
      <c r="AT267" s="212" t="s">
        <v>158</v>
      </c>
      <c r="AU267" s="212" t="s">
        <v>82</v>
      </c>
      <c r="AV267" s="14" t="s">
        <v>82</v>
      </c>
      <c r="AW267" s="14" t="s">
        <v>33</v>
      </c>
      <c r="AX267" s="14" t="s">
        <v>73</v>
      </c>
      <c r="AY267" s="212" t="s">
        <v>142</v>
      </c>
    </row>
    <row r="268" spans="2:51" s="15" customFormat="1" ht="11.25">
      <c r="B268" s="213"/>
      <c r="C268" s="214"/>
      <c r="D268" s="187" t="s">
        <v>158</v>
      </c>
      <c r="E268" s="215" t="s">
        <v>19</v>
      </c>
      <c r="F268" s="216" t="s">
        <v>161</v>
      </c>
      <c r="G268" s="214"/>
      <c r="H268" s="217">
        <v>3.866</v>
      </c>
      <c r="I268" s="218"/>
      <c r="J268" s="214"/>
      <c r="K268" s="214"/>
      <c r="L268" s="219"/>
      <c r="M268" s="220"/>
      <c r="N268" s="221"/>
      <c r="O268" s="221"/>
      <c r="P268" s="221"/>
      <c r="Q268" s="221"/>
      <c r="R268" s="221"/>
      <c r="S268" s="221"/>
      <c r="T268" s="222"/>
      <c r="AT268" s="223" t="s">
        <v>158</v>
      </c>
      <c r="AU268" s="223" t="s">
        <v>82</v>
      </c>
      <c r="AV268" s="15" t="s">
        <v>149</v>
      </c>
      <c r="AW268" s="15" t="s">
        <v>33</v>
      </c>
      <c r="AX268" s="15" t="s">
        <v>34</v>
      </c>
      <c r="AY268" s="223" t="s">
        <v>142</v>
      </c>
    </row>
    <row r="269" spans="1:65" s="2" customFormat="1" ht="24.2" customHeight="1">
      <c r="A269" s="35"/>
      <c r="B269" s="36"/>
      <c r="C269" s="174" t="s">
        <v>364</v>
      </c>
      <c r="D269" s="174" t="s">
        <v>144</v>
      </c>
      <c r="E269" s="175" t="s">
        <v>749</v>
      </c>
      <c r="F269" s="176" t="s">
        <v>750</v>
      </c>
      <c r="G269" s="177" t="s">
        <v>237</v>
      </c>
      <c r="H269" s="178">
        <v>8.59</v>
      </c>
      <c r="I269" s="179"/>
      <c r="J269" s="180">
        <f>ROUND(I269*H269,2)</f>
        <v>0</v>
      </c>
      <c r="K269" s="176" t="s">
        <v>148</v>
      </c>
      <c r="L269" s="40"/>
      <c r="M269" s="181" t="s">
        <v>19</v>
      </c>
      <c r="N269" s="182" t="s">
        <v>44</v>
      </c>
      <c r="O269" s="65"/>
      <c r="P269" s="183">
        <f>O269*H269</f>
        <v>0</v>
      </c>
      <c r="Q269" s="183">
        <v>0</v>
      </c>
      <c r="R269" s="183">
        <f>Q269*H269</f>
        <v>0</v>
      </c>
      <c r="S269" s="183">
        <v>0.00198</v>
      </c>
      <c r="T269" s="184">
        <f>S269*H269</f>
        <v>0.0170082</v>
      </c>
      <c r="U269" s="35"/>
      <c r="V269" s="35"/>
      <c r="W269" s="35"/>
      <c r="X269" s="35"/>
      <c r="Y269" s="35"/>
      <c r="Z269" s="35"/>
      <c r="AA269" s="35"/>
      <c r="AB269" s="35"/>
      <c r="AC269" s="35"/>
      <c r="AD269" s="35"/>
      <c r="AE269" s="35"/>
      <c r="AR269" s="185" t="s">
        <v>149</v>
      </c>
      <c r="AT269" s="185" t="s">
        <v>144</v>
      </c>
      <c r="AU269" s="185" t="s">
        <v>82</v>
      </c>
      <c r="AY269" s="18" t="s">
        <v>142</v>
      </c>
      <c r="BE269" s="186">
        <f>IF(N269="základní",J269,0)</f>
        <v>0</v>
      </c>
      <c r="BF269" s="186">
        <f>IF(N269="snížená",J269,0)</f>
        <v>0</v>
      </c>
      <c r="BG269" s="186">
        <f>IF(N269="zákl. přenesená",J269,0)</f>
        <v>0</v>
      </c>
      <c r="BH269" s="186">
        <f>IF(N269="sníž. přenesená",J269,0)</f>
        <v>0</v>
      </c>
      <c r="BI269" s="186">
        <f>IF(N269="nulová",J269,0)</f>
        <v>0</v>
      </c>
      <c r="BJ269" s="18" t="s">
        <v>34</v>
      </c>
      <c r="BK269" s="186">
        <f>ROUND(I269*H269,2)</f>
        <v>0</v>
      </c>
      <c r="BL269" s="18" t="s">
        <v>149</v>
      </c>
      <c r="BM269" s="185" t="s">
        <v>751</v>
      </c>
    </row>
    <row r="270" spans="1:47" s="2" customFormat="1" ht="48.75">
      <c r="A270" s="35"/>
      <c r="B270" s="36"/>
      <c r="C270" s="37"/>
      <c r="D270" s="187" t="s">
        <v>151</v>
      </c>
      <c r="E270" s="37"/>
      <c r="F270" s="188" t="s">
        <v>752</v>
      </c>
      <c r="G270" s="37"/>
      <c r="H270" s="37"/>
      <c r="I270" s="189"/>
      <c r="J270" s="37"/>
      <c r="K270" s="37"/>
      <c r="L270" s="40"/>
      <c r="M270" s="190"/>
      <c r="N270" s="191"/>
      <c r="O270" s="65"/>
      <c r="P270" s="65"/>
      <c r="Q270" s="65"/>
      <c r="R270" s="65"/>
      <c r="S270" s="65"/>
      <c r="T270" s="66"/>
      <c r="U270" s="35"/>
      <c r="V270" s="35"/>
      <c r="W270" s="35"/>
      <c r="X270" s="35"/>
      <c r="Y270" s="35"/>
      <c r="Z270" s="35"/>
      <c r="AA270" s="35"/>
      <c r="AB270" s="35"/>
      <c r="AC270" s="35"/>
      <c r="AD270" s="35"/>
      <c r="AE270" s="35"/>
      <c r="AT270" s="18" t="s">
        <v>151</v>
      </c>
      <c r="AU270" s="18" t="s">
        <v>82</v>
      </c>
    </row>
    <row r="271" spans="2:63" s="12" customFormat="1" ht="22.9" customHeight="1">
      <c r="B271" s="158"/>
      <c r="C271" s="159"/>
      <c r="D271" s="160" t="s">
        <v>72</v>
      </c>
      <c r="E271" s="172" t="s">
        <v>352</v>
      </c>
      <c r="F271" s="172" t="s">
        <v>353</v>
      </c>
      <c r="G271" s="159"/>
      <c r="H271" s="159"/>
      <c r="I271" s="162"/>
      <c r="J271" s="173">
        <f>BK271</f>
        <v>0</v>
      </c>
      <c r="K271" s="159"/>
      <c r="L271" s="164"/>
      <c r="M271" s="165"/>
      <c r="N271" s="166"/>
      <c r="O271" s="166"/>
      <c r="P271" s="167">
        <f>SUM(P272:P273)</f>
        <v>0</v>
      </c>
      <c r="Q271" s="166"/>
      <c r="R271" s="167">
        <f>SUM(R272:R273)</f>
        <v>0</v>
      </c>
      <c r="S271" s="166"/>
      <c r="T271" s="168">
        <f>SUM(T272:T273)</f>
        <v>0</v>
      </c>
      <c r="AR271" s="169" t="s">
        <v>34</v>
      </c>
      <c r="AT271" s="170" t="s">
        <v>72</v>
      </c>
      <c r="AU271" s="170" t="s">
        <v>34</v>
      </c>
      <c r="AY271" s="169" t="s">
        <v>142</v>
      </c>
      <c r="BK271" s="171">
        <f>SUM(BK272:BK273)</f>
        <v>0</v>
      </c>
    </row>
    <row r="272" spans="1:65" s="2" customFormat="1" ht="24.2" customHeight="1">
      <c r="A272" s="35"/>
      <c r="B272" s="36"/>
      <c r="C272" s="174" t="s">
        <v>369</v>
      </c>
      <c r="D272" s="174" t="s">
        <v>144</v>
      </c>
      <c r="E272" s="175" t="s">
        <v>355</v>
      </c>
      <c r="F272" s="176" t="s">
        <v>356</v>
      </c>
      <c r="G272" s="177" t="s">
        <v>188</v>
      </c>
      <c r="H272" s="178">
        <v>8.522</v>
      </c>
      <c r="I272" s="179"/>
      <c r="J272" s="180">
        <f>ROUND(I272*H272,2)</f>
        <v>0</v>
      </c>
      <c r="K272" s="176" t="s">
        <v>148</v>
      </c>
      <c r="L272" s="40"/>
      <c r="M272" s="181" t="s">
        <v>19</v>
      </c>
      <c r="N272" s="182" t="s">
        <v>44</v>
      </c>
      <c r="O272" s="65"/>
      <c r="P272" s="183">
        <f>O272*H272</f>
        <v>0</v>
      </c>
      <c r="Q272" s="183">
        <v>0</v>
      </c>
      <c r="R272" s="183">
        <f>Q272*H272</f>
        <v>0</v>
      </c>
      <c r="S272" s="183">
        <v>0</v>
      </c>
      <c r="T272" s="184">
        <f>S272*H272</f>
        <v>0</v>
      </c>
      <c r="U272" s="35"/>
      <c r="V272" s="35"/>
      <c r="W272" s="35"/>
      <c r="X272" s="35"/>
      <c r="Y272" s="35"/>
      <c r="Z272" s="35"/>
      <c r="AA272" s="35"/>
      <c r="AB272" s="35"/>
      <c r="AC272" s="35"/>
      <c r="AD272" s="35"/>
      <c r="AE272" s="35"/>
      <c r="AR272" s="185" t="s">
        <v>149</v>
      </c>
      <c r="AT272" s="185" t="s">
        <v>144</v>
      </c>
      <c r="AU272" s="185" t="s">
        <v>82</v>
      </c>
      <c r="AY272" s="18" t="s">
        <v>142</v>
      </c>
      <c r="BE272" s="186">
        <f>IF(N272="základní",J272,0)</f>
        <v>0</v>
      </c>
      <c r="BF272" s="186">
        <f>IF(N272="snížená",J272,0)</f>
        <v>0</v>
      </c>
      <c r="BG272" s="186">
        <f>IF(N272="zákl. přenesená",J272,0)</f>
        <v>0</v>
      </c>
      <c r="BH272" s="186">
        <f>IF(N272="sníž. přenesená",J272,0)</f>
        <v>0</v>
      </c>
      <c r="BI272" s="186">
        <f>IF(N272="nulová",J272,0)</f>
        <v>0</v>
      </c>
      <c r="BJ272" s="18" t="s">
        <v>34</v>
      </c>
      <c r="BK272" s="186">
        <f>ROUND(I272*H272,2)</f>
        <v>0</v>
      </c>
      <c r="BL272" s="18" t="s">
        <v>149</v>
      </c>
      <c r="BM272" s="185" t="s">
        <v>753</v>
      </c>
    </row>
    <row r="273" spans="1:47" s="2" customFormat="1" ht="39">
      <c r="A273" s="35"/>
      <c r="B273" s="36"/>
      <c r="C273" s="37"/>
      <c r="D273" s="187" t="s">
        <v>151</v>
      </c>
      <c r="E273" s="37"/>
      <c r="F273" s="188" t="s">
        <v>358</v>
      </c>
      <c r="G273" s="37"/>
      <c r="H273" s="37"/>
      <c r="I273" s="189"/>
      <c r="J273" s="37"/>
      <c r="K273" s="37"/>
      <c r="L273" s="40"/>
      <c r="M273" s="190"/>
      <c r="N273" s="191"/>
      <c r="O273" s="65"/>
      <c r="P273" s="65"/>
      <c r="Q273" s="65"/>
      <c r="R273" s="65"/>
      <c r="S273" s="65"/>
      <c r="T273" s="66"/>
      <c r="U273" s="35"/>
      <c r="V273" s="35"/>
      <c r="W273" s="35"/>
      <c r="X273" s="35"/>
      <c r="Y273" s="35"/>
      <c r="Z273" s="35"/>
      <c r="AA273" s="35"/>
      <c r="AB273" s="35"/>
      <c r="AC273" s="35"/>
      <c r="AD273" s="35"/>
      <c r="AE273" s="35"/>
      <c r="AT273" s="18" t="s">
        <v>151</v>
      </c>
      <c r="AU273" s="18" t="s">
        <v>82</v>
      </c>
    </row>
    <row r="274" spans="2:63" s="12" customFormat="1" ht="22.9" customHeight="1">
      <c r="B274" s="158"/>
      <c r="C274" s="159"/>
      <c r="D274" s="160" t="s">
        <v>72</v>
      </c>
      <c r="E274" s="172" t="s">
        <v>374</v>
      </c>
      <c r="F274" s="172" t="s">
        <v>375</v>
      </c>
      <c r="G274" s="159"/>
      <c r="H274" s="159"/>
      <c r="I274" s="162"/>
      <c r="J274" s="173">
        <f>BK274</f>
        <v>0</v>
      </c>
      <c r="K274" s="159"/>
      <c r="L274" s="164"/>
      <c r="M274" s="165"/>
      <c r="N274" s="166"/>
      <c r="O274" s="166"/>
      <c r="P274" s="167">
        <f>SUM(P275:P276)</f>
        <v>0</v>
      </c>
      <c r="Q274" s="166"/>
      <c r="R274" s="167">
        <f>SUM(R275:R276)</f>
        <v>0</v>
      </c>
      <c r="S274" s="166"/>
      <c r="T274" s="168">
        <f>SUM(T275:T276)</f>
        <v>0</v>
      </c>
      <c r="AR274" s="169" t="s">
        <v>34</v>
      </c>
      <c r="AT274" s="170" t="s">
        <v>72</v>
      </c>
      <c r="AU274" s="170" t="s">
        <v>34</v>
      </c>
      <c r="AY274" s="169" t="s">
        <v>142</v>
      </c>
      <c r="BK274" s="171">
        <f>SUM(BK275:BK276)</f>
        <v>0</v>
      </c>
    </row>
    <row r="275" spans="1:65" s="2" customFormat="1" ht="49.15" customHeight="1">
      <c r="A275" s="35"/>
      <c r="B275" s="36"/>
      <c r="C275" s="174" t="s">
        <v>376</v>
      </c>
      <c r="D275" s="174" t="s">
        <v>144</v>
      </c>
      <c r="E275" s="175" t="s">
        <v>754</v>
      </c>
      <c r="F275" s="176" t="s">
        <v>755</v>
      </c>
      <c r="G275" s="177" t="s">
        <v>188</v>
      </c>
      <c r="H275" s="178">
        <v>45.748</v>
      </c>
      <c r="I275" s="179"/>
      <c r="J275" s="180">
        <f>ROUND(I275*H275,2)</f>
        <v>0</v>
      </c>
      <c r="K275" s="176" t="s">
        <v>148</v>
      </c>
      <c r="L275" s="40"/>
      <c r="M275" s="181" t="s">
        <v>19</v>
      </c>
      <c r="N275" s="182" t="s">
        <v>44</v>
      </c>
      <c r="O275" s="65"/>
      <c r="P275" s="183">
        <f>O275*H275</f>
        <v>0</v>
      </c>
      <c r="Q275" s="183">
        <v>0</v>
      </c>
      <c r="R275" s="183">
        <f>Q275*H275</f>
        <v>0</v>
      </c>
      <c r="S275" s="183">
        <v>0</v>
      </c>
      <c r="T275" s="184">
        <f>S275*H275</f>
        <v>0</v>
      </c>
      <c r="U275" s="35"/>
      <c r="V275" s="35"/>
      <c r="W275" s="35"/>
      <c r="X275" s="35"/>
      <c r="Y275" s="35"/>
      <c r="Z275" s="35"/>
      <c r="AA275" s="35"/>
      <c r="AB275" s="35"/>
      <c r="AC275" s="35"/>
      <c r="AD275" s="35"/>
      <c r="AE275" s="35"/>
      <c r="AR275" s="185" t="s">
        <v>149</v>
      </c>
      <c r="AT275" s="185" t="s">
        <v>144</v>
      </c>
      <c r="AU275" s="185" t="s">
        <v>82</v>
      </c>
      <c r="AY275" s="18" t="s">
        <v>142</v>
      </c>
      <c r="BE275" s="186">
        <f>IF(N275="základní",J275,0)</f>
        <v>0</v>
      </c>
      <c r="BF275" s="186">
        <f>IF(N275="snížená",J275,0)</f>
        <v>0</v>
      </c>
      <c r="BG275" s="186">
        <f>IF(N275="zákl. přenesená",J275,0)</f>
        <v>0</v>
      </c>
      <c r="BH275" s="186">
        <f>IF(N275="sníž. přenesená",J275,0)</f>
        <v>0</v>
      </c>
      <c r="BI275" s="186">
        <f>IF(N275="nulová",J275,0)</f>
        <v>0</v>
      </c>
      <c r="BJ275" s="18" t="s">
        <v>34</v>
      </c>
      <c r="BK275" s="186">
        <f>ROUND(I275*H275,2)</f>
        <v>0</v>
      </c>
      <c r="BL275" s="18" t="s">
        <v>149</v>
      </c>
      <c r="BM275" s="185" t="s">
        <v>756</v>
      </c>
    </row>
    <row r="276" spans="1:47" s="2" customFormat="1" ht="87.75">
      <c r="A276" s="35"/>
      <c r="B276" s="36"/>
      <c r="C276" s="37"/>
      <c r="D276" s="187" t="s">
        <v>151</v>
      </c>
      <c r="E276" s="37"/>
      <c r="F276" s="188" t="s">
        <v>757</v>
      </c>
      <c r="G276" s="37"/>
      <c r="H276" s="37"/>
      <c r="I276" s="189"/>
      <c r="J276" s="37"/>
      <c r="K276" s="37"/>
      <c r="L276" s="40"/>
      <c r="M276" s="190"/>
      <c r="N276" s="191"/>
      <c r="O276" s="65"/>
      <c r="P276" s="65"/>
      <c r="Q276" s="65"/>
      <c r="R276" s="65"/>
      <c r="S276" s="65"/>
      <c r="T276" s="66"/>
      <c r="U276" s="35"/>
      <c r="V276" s="35"/>
      <c r="W276" s="35"/>
      <c r="X276" s="35"/>
      <c r="Y276" s="35"/>
      <c r="Z276" s="35"/>
      <c r="AA276" s="35"/>
      <c r="AB276" s="35"/>
      <c r="AC276" s="35"/>
      <c r="AD276" s="35"/>
      <c r="AE276" s="35"/>
      <c r="AT276" s="18" t="s">
        <v>151</v>
      </c>
      <c r="AU276" s="18" t="s">
        <v>82</v>
      </c>
    </row>
    <row r="277" spans="2:63" s="12" customFormat="1" ht="25.9" customHeight="1">
      <c r="B277" s="158"/>
      <c r="C277" s="159"/>
      <c r="D277" s="160" t="s">
        <v>72</v>
      </c>
      <c r="E277" s="161" t="s">
        <v>758</v>
      </c>
      <c r="F277" s="161" t="s">
        <v>759</v>
      </c>
      <c r="G277" s="159"/>
      <c r="H277" s="159"/>
      <c r="I277" s="162"/>
      <c r="J277" s="163">
        <f>BK277</f>
        <v>0</v>
      </c>
      <c r="K277" s="159"/>
      <c r="L277" s="164"/>
      <c r="M277" s="165"/>
      <c r="N277" s="166"/>
      <c r="O277" s="166"/>
      <c r="P277" s="167">
        <f>P278</f>
        <v>0</v>
      </c>
      <c r="Q277" s="166"/>
      <c r="R277" s="167">
        <f>R278</f>
        <v>0.0188624</v>
      </c>
      <c r="S277" s="166"/>
      <c r="T277" s="168">
        <f>T278</f>
        <v>0</v>
      </c>
      <c r="AR277" s="169" t="s">
        <v>82</v>
      </c>
      <c r="AT277" s="170" t="s">
        <v>72</v>
      </c>
      <c r="AU277" s="170" t="s">
        <v>73</v>
      </c>
      <c r="AY277" s="169" t="s">
        <v>142</v>
      </c>
      <c r="BK277" s="171">
        <f>BK278</f>
        <v>0</v>
      </c>
    </row>
    <row r="278" spans="2:63" s="12" customFormat="1" ht="22.9" customHeight="1">
      <c r="B278" s="158"/>
      <c r="C278" s="159"/>
      <c r="D278" s="160" t="s">
        <v>72</v>
      </c>
      <c r="E278" s="172" t="s">
        <v>760</v>
      </c>
      <c r="F278" s="172" t="s">
        <v>761</v>
      </c>
      <c r="G278" s="159"/>
      <c r="H278" s="159"/>
      <c r="I278" s="162"/>
      <c r="J278" s="173">
        <f>BK278</f>
        <v>0</v>
      </c>
      <c r="K278" s="159"/>
      <c r="L278" s="164"/>
      <c r="M278" s="165"/>
      <c r="N278" s="166"/>
      <c r="O278" s="166"/>
      <c r="P278" s="167">
        <f>SUM(P279:P292)</f>
        <v>0</v>
      </c>
      <c r="Q278" s="166"/>
      <c r="R278" s="167">
        <f>SUM(R279:R292)</f>
        <v>0.0188624</v>
      </c>
      <c r="S278" s="166"/>
      <c r="T278" s="168">
        <f>SUM(T279:T292)</f>
        <v>0</v>
      </c>
      <c r="AR278" s="169" t="s">
        <v>82</v>
      </c>
      <c r="AT278" s="170" t="s">
        <v>72</v>
      </c>
      <c r="AU278" s="170" t="s">
        <v>34</v>
      </c>
      <c r="AY278" s="169" t="s">
        <v>142</v>
      </c>
      <c r="BK278" s="171">
        <f>SUM(BK279:BK292)</f>
        <v>0</v>
      </c>
    </row>
    <row r="279" spans="1:65" s="2" customFormat="1" ht="37.9" customHeight="1">
      <c r="A279" s="35"/>
      <c r="B279" s="36"/>
      <c r="C279" s="174" t="s">
        <v>762</v>
      </c>
      <c r="D279" s="174" t="s">
        <v>144</v>
      </c>
      <c r="E279" s="175" t="s">
        <v>763</v>
      </c>
      <c r="F279" s="176" t="s">
        <v>764</v>
      </c>
      <c r="G279" s="177" t="s">
        <v>147</v>
      </c>
      <c r="H279" s="178">
        <v>40.216</v>
      </c>
      <c r="I279" s="179"/>
      <c r="J279" s="180">
        <f>ROUND(I279*H279,2)</f>
        <v>0</v>
      </c>
      <c r="K279" s="176" t="s">
        <v>148</v>
      </c>
      <c r="L279" s="40"/>
      <c r="M279" s="181" t="s">
        <v>19</v>
      </c>
      <c r="N279" s="182" t="s">
        <v>44</v>
      </c>
      <c r="O279" s="65"/>
      <c r="P279" s="183">
        <f>O279*H279</f>
        <v>0</v>
      </c>
      <c r="Q279" s="183">
        <v>0.0004</v>
      </c>
      <c r="R279" s="183">
        <f>Q279*H279</f>
        <v>0.0160864</v>
      </c>
      <c r="S279" s="183">
        <v>0</v>
      </c>
      <c r="T279" s="184">
        <f>S279*H279</f>
        <v>0</v>
      </c>
      <c r="U279" s="35"/>
      <c r="V279" s="35"/>
      <c r="W279" s="35"/>
      <c r="X279" s="35"/>
      <c r="Y279" s="35"/>
      <c r="Z279" s="35"/>
      <c r="AA279" s="35"/>
      <c r="AB279" s="35"/>
      <c r="AC279" s="35"/>
      <c r="AD279" s="35"/>
      <c r="AE279" s="35"/>
      <c r="AR279" s="185" t="s">
        <v>240</v>
      </c>
      <c r="AT279" s="185" t="s">
        <v>144</v>
      </c>
      <c r="AU279" s="185" t="s">
        <v>82</v>
      </c>
      <c r="AY279" s="18" t="s">
        <v>142</v>
      </c>
      <c r="BE279" s="186">
        <f>IF(N279="základní",J279,0)</f>
        <v>0</v>
      </c>
      <c r="BF279" s="186">
        <f>IF(N279="snížená",J279,0)</f>
        <v>0</v>
      </c>
      <c r="BG279" s="186">
        <f>IF(N279="zákl. přenesená",J279,0)</f>
        <v>0</v>
      </c>
      <c r="BH279" s="186">
        <f>IF(N279="sníž. přenesená",J279,0)</f>
        <v>0</v>
      </c>
      <c r="BI279" s="186">
        <f>IF(N279="nulová",J279,0)</f>
        <v>0</v>
      </c>
      <c r="BJ279" s="18" t="s">
        <v>34</v>
      </c>
      <c r="BK279" s="186">
        <f>ROUND(I279*H279,2)</f>
        <v>0</v>
      </c>
      <c r="BL279" s="18" t="s">
        <v>240</v>
      </c>
      <c r="BM279" s="185" t="s">
        <v>765</v>
      </c>
    </row>
    <row r="280" spans="2:51" s="13" customFormat="1" ht="11.25">
      <c r="B280" s="192"/>
      <c r="C280" s="193"/>
      <c r="D280" s="187" t="s">
        <v>158</v>
      </c>
      <c r="E280" s="194" t="s">
        <v>19</v>
      </c>
      <c r="F280" s="195" t="s">
        <v>611</v>
      </c>
      <c r="G280" s="193"/>
      <c r="H280" s="194" t="s">
        <v>19</v>
      </c>
      <c r="I280" s="196"/>
      <c r="J280" s="193"/>
      <c r="K280" s="193"/>
      <c r="L280" s="197"/>
      <c r="M280" s="198"/>
      <c r="N280" s="199"/>
      <c r="O280" s="199"/>
      <c r="P280" s="199"/>
      <c r="Q280" s="199"/>
      <c r="R280" s="199"/>
      <c r="S280" s="199"/>
      <c r="T280" s="200"/>
      <c r="AT280" s="201" t="s">
        <v>158</v>
      </c>
      <c r="AU280" s="201" t="s">
        <v>82</v>
      </c>
      <c r="AV280" s="13" t="s">
        <v>34</v>
      </c>
      <c r="AW280" s="13" t="s">
        <v>33</v>
      </c>
      <c r="AX280" s="13" t="s">
        <v>73</v>
      </c>
      <c r="AY280" s="201" t="s">
        <v>142</v>
      </c>
    </row>
    <row r="281" spans="2:51" s="14" customFormat="1" ht="11.25">
      <c r="B281" s="202"/>
      <c r="C281" s="203"/>
      <c r="D281" s="187" t="s">
        <v>158</v>
      </c>
      <c r="E281" s="204" t="s">
        <v>19</v>
      </c>
      <c r="F281" s="205" t="s">
        <v>766</v>
      </c>
      <c r="G281" s="203"/>
      <c r="H281" s="206">
        <v>26.2</v>
      </c>
      <c r="I281" s="207"/>
      <c r="J281" s="203"/>
      <c r="K281" s="203"/>
      <c r="L281" s="208"/>
      <c r="M281" s="209"/>
      <c r="N281" s="210"/>
      <c r="O281" s="210"/>
      <c r="P281" s="210"/>
      <c r="Q281" s="210"/>
      <c r="R281" s="210"/>
      <c r="S281" s="210"/>
      <c r="T281" s="211"/>
      <c r="AT281" s="212" t="s">
        <v>158</v>
      </c>
      <c r="AU281" s="212" t="s">
        <v>82</v>
      </c>
      <c r="AV281" s="14" t="s">
        <v>82</v>
      </c>
      <c r="AW281" s="14" t="s">
        <v>33</v>
      </c>
      <c r="AX281" s="14" t="s">
        <v>73</v>
      </c>
      <c r="AY281" s="212" t="s">
        <v>142</v>
      </c>
    </row>
    <row r="282" spans="2:51" s="13" customFormat="1" ht="11.25">
      <c r="B282" s="192"/>
      <c r="C282" s="193"/>
      <c r="D282" s="187" t="s">
        <v>158</v>
      </c>
      <c r="E282" s="194" t="s">
        <v>19</v>
      </c>
      <c r="F282" s="195" t="s">
        <v>605</v>
      </c>
      <c r="G282" s="193"/>
      <c r="H282" s="194" t="s">
        <v>19</v>
      </c>
      <c r="I282" s="196"/>
      <c r="J282" s="193"/>
      <c r="K282" s="193"/>
      <c r="L282" s="197"/>
      <c r="M282" s="198"/>
      <c r="N282" s="199"/>
      <c r="O282" s="199"/>
      <c r="P282" s="199"/>
      <c r="Q282" s="199"/>
      <c r="R282" s="199"/>
      <c r="S282" s="199"/>
      <c r="T282" s="200"/>
      <c r="AT282" s="201" t="s">
        <v>158</v>
      </c>
      <c r="AU282" s="201" t="s">
        <v>82</v>
      </c>
      <c r="AV282" s="13" t="s">
        <v>34</v>
      </c>
      <c r="AW282" s="13" t="s">
        <v>33</v>
      </c>
      <c r="AX282" s="13" t="s">
        <v>73</v>
      </c>
      <c r="AY282" s="201" t="s">
        <v>142</v>
      </c>
    </row>
    <row r="283" spans="2:51" s="14" customFormat="1" ht="11.25">
      <c r="B283" s="202"/>
      <c r="C283" s="203"/>
      <c r="D283" s="187" t="s">
        <v>158</v>
      </c>
      <c r="E283" s="204" t="s">
        <v>19</v>
      </c>
      <c r="F283" s="205" t="s">
        <v>767</v>
      </c>
      <c r="G283" s="203"/>
      <c r="H283" s="206">
        <v>14.016</v>
      </c>
      <c r="I283" s="207"/>
      <c r="J283" s="203"/>
      <c r="K283" s="203"/>
      <c r="L283" s="208"/>
      <c r="M283" s="209"/>
      <c r="N283" s="210"/>
      <c r="O283" s="210"/>
      <c r="P283" s="210"/>
      <c r="Q283" s="210"/>
      <c r="R283" s="210"/>
      <c r="S283" s="210"/>
      <c r="T283" s="211"/>
      <c r="AT283" s="212" t="s">
        <v>158</v>
      </c>
      <c r="AU283" s="212" t="s">
        <v>82</v>
      </c>
      <c r="AV283" s="14" t="s">
        <v>82</v>
      </c>
      <c r="AW283" s="14" t="s">
        <v>33</v>
      </c>
      <c r="AX283" s="14" t="s">
        <v>73</v>
      </c>
      <c r="AY283" s="212" t="s">
        <v>142</v>
      </c>
    </row>
    <row r="284" spans="2:51" s="15" customFormat="1" ht="11.25">
      <c r="B284" s="213"/>
      <c r="C284" s="214"/>
      <c r="D284" s="187" t="s">
        <v>158</v>
      </c>
      <c r="E284" s="215" t="s">
        <v>19</v>
      </c>
      <c r="F284" s="216" t="s">
        <v>161</v>
      </c>
      <c r="G284" s="214"/>
      <c r="H284" s="217">
        <v>40.216</v>
      </c>
      <c r="I284" s="218"/>
      <c r="J284" s="214"/>
      <c r="K284" s="214"/>
      <c r="L284" s="219"/>
      <c r="M284" s="220"/>
      <c r="N284" s="221"/>
      <c r="O284" s="221"/>
      <c r="P284" s="221"/>
      <c r="Q284" s="221"/>
      <c r="R284" s="221"/>
      <c r="S284" s="221"/>
      <c r="T284" s="222"/>
      <c r="AT284" s="223" t="s">
        <v>158</v>
      </c>
      <c r="AU284" s="223" t="s">
        <v>82</v>
      </c>
      <c r="AV284" s="15" t="s">
        <v>149</v>
      </c>
      <c r="AW284" s="15" t="s">
        <v>33</v>
      </c>
      <c r="AX284" s="15" t="s">
        <v>34</v>
      </c>
      <c r="AY284" s="223" t="s">
        <v>142</v>
      </c>
    </row>
    <row r="285" spans="1:65" s="2" customFormat="1" ht="24.2" customHeight="1">
      <c r="A285" s="35"/>
      <c r="B285" s="36"/>
      <c r="C285" s="174" t="s">
        <v>768</v>
      </c>
      <c r="D285" s="174" t="s">
        <v>144</v>
      </c>
      <c r="E285" s="175" t="s">
        <v>769</v>
      </c>
      <c r="F285" s="176" t="s">
        <v>770</v>
      </c>
      <c r="G285" s="177" t="s">
        <v>237</v>
      </c>
      <c r="H285" s="178">
        <v>17.35</v>
      </c>
      <c r="I285" s="179"/>
      <c r="J285" s="180">
        <f>ROUND(I285*H285,2)</f>
        <v>0</v>
      </c>
      <c r="K285" s="176" t="s">
        <v>148</v>
      </c>
      <c r="L285" s="40"/>
      <c r="M285" s="181" t="s">
        <v>19</v>
      </c>
      <c r="N285" s="182" t="s">
        <v>44</v>
      </c>
      <c r="O285" s="65"/>
      <c r="P285" s="183">
        <f>O285*H285</f>
        <v>0</v>
      </c>
      <c r="Q285" s="183">
        <v>0.00016</v>
      </c>
      <c r="R285" s="183">
        <f>Q285*H285</f>
        <v>0.0027760000000000003</v>
      </c>
      <c r="S285" s="183">
        <v>0</v>
      </c>
      <c r="T285" s="184">
        <f>S285*H285</f>
        <v>0</v>
      </c>
      <c r="U285" s="35"/>
      <c r="V285" s="35"/>
      <c r="W285" s="35"/>
      <c r="X285" s="35"/>
      <c r="Y285" s="35"/>
      <c r="Z285" s="35"/>
      <c r="AA285" s="35"/>
      <c r="AB285" s="35"/>
      <c r="AC285" s="35"/>
      <c r="AD285" s="35"/>
      <c r="AE285" s="35"/>
      <c r="AR285" s="185" t="s">
        <v>240</v>
      </c>
      <c r="AT285" s="185" t="s">
        <v>144</v>
      </c>
      <c r="AU285" s="185" t="s">
        <v>82</v>
      </c>
      <c r="AY285" s="18" t="s">
        <v>142</v>
      </c>
      <c r="BE285" s="186">
        <f>IF(N285="základní",J285,0)</f>
        <v>0</v>
      </c>
      <c r="BF285" s="186">
        <f>IF(N285="snížená",J285,0)</f>
        <v>0</v>
      </c>
      <c r="BG285" s="186">
        <f>IF(N285="zákl. přenesená",J285,0)</f>
        <v>0</v>
      </c>
      <c r="BH285" s="186">
        <f>IF(N285="sníž. přenesená",J285,0)</f>
        <v>0</v>
      </c>
      <c r="BI285" s="186">
        <f>IF(N285="nulová",J285,0)</f>
        <v>0</v>
      </c>
      <c r="BJ285" s="18" t="s">
        <v>34</v>
      </c>
      <c r="BK285" s="186">
        <f>ROUND(I285*H285,2)</f>
        <v>0</v>
      </c>
      <c r="BL285" s="18" t="s">
        <v>240</v>
      </c>
      <c r="BM285" s="185" t="s">
        <v>771</v>
      </c>
    </row>
    <row r="286" spans="2:51" s="13" customFormat="1" ht="11.25">
      <c r="B286" s="192"/>
      <c r="C286" s="193"/>
      <c r="D286" s="187" t="s">
        <v>158</v>
      </c>
      <c r="E286" s="194" t="s">
        <v>19</v>
      </c>
      <c r="F286" s="195" t="s">
        <v>611</v>
      </c>
      <c r="G286" s="193"/>
      <c r="H286" s="194" t="s">
        <v>19</v>
      </c>
      <c r="I286" s="196"/>
      <c r="J286" s="193"/>
      <c r="K286" s="193"/>
      <c r="L286" s="197"/>
      <c r="M286" s="198"/>
      <c r="N286" s="199"/>
      <c r="O286" s="199"/>
      <c r="P286" s="199"/>
      <c r="Q286" s="199"/>
      <c r="R286" s="199"/>
      <c r="S286" s="199"/>
      <c r="T286" s="200"/>
      <c r="AT286" s="201" t="s">
        <v>158</v>
      </c>
      <c r="AU286" s="201" t="s">
        <v>82</v>
      </c>
      <c r="AV286" s="13" t="s">
        <v>34</v>
      </c>
      <c r="AW286" s="13" t="s">
        <v>33</v>
      </c>
      <c r="AX286" s="13" t="s">
        <v>73</v>
      </c>
      <c r="AY286" s="201" t="s">
        <v>142</v>
      </c>
    </row>
    <row r="287" spans="2:51" s="14" customFormat="1" ht="11.25">
      <c r="B287" s="202"/>
      <c r="C287" s="203"/>
      <c r="D287" s="187" t="s">
        <v>158</v>
      </c>
      <c r="E287" s="204" t="s">
        <v>19</v>
      </c>
      <c r="F287" s="205" t="s">
        <v>654</v>
      </c>
      <c r="G287" s="203"/>
      <c r="H287" s="206">
        <v>8.59</v>
      </c>
      <c r="I287" s="207"/>
      <c r="J287" s="203"/>
      <c r="K287" s="203"/>
      <c r="L287" s="208"/>
      <c r="M287" s="209"/>
      <c r="N287" s="210"/>
      <c r="O287" s="210"/>
      <c r="P287" s="210"/>
      <c r="Q287" s="210"/>
      <c r="R287" s="210"/>
      <c r="S287" s="210"/>
      <c r="T287" s="211"/>
      <c r="AT287" s="212" t="s">
        <v>158</v>
      </c>
      <c r="AU287" s="212" t="s">
        <v>82</v>
      </c>
      <c r="AV287" s="14" t="s">
        <v>82</v>
      </c>
      <c r="AW287" s="14" t="s">
        <v>33</v>
      </c>
      <c r="AX287" s="14" t="s">
        <v>73</v>
      </c>
      <c r="AY287" s="212" t="s">
        <v>142</v>
      </c>
    </row>
    <row r="288" spans="2:51" s="13" customFormat="1" ht="11.25">
      <c r="B288" s="192"/>
      <c r="C288" s="193"/>
      <c r="D288" s="187" t="s">
        <v>158</v>
      </c>
      <c r="E288" s="194" t="s">
        <v>19</v>
      </c>
      <c r="F288" s="195" t="s">
        <v>605</v>
      </c>
      <c r="G288" s="193"/>
      <c r="H288" s="194" t="s">
        <v>19</v>
      </c>
      <c r="I288" s="196"/>
      <c r="J288" s="193"/>
      <c r="K288" s="193"/>
      <c r="L288" s="197"/>
      <c r="M288" s="198"/>
      <c r="N288" s="199"/>
      <c r="O288" s="199"/>
      <c r="P288" s="199"/>
      <c r="Q288" s="199"/>
      <c r="R288" s="199"/>
      <c r="S288" s="199"/>
      <c r="T288" s="200"/>
      <c r="AT288" s="201" t="s">
        <v>158</v>
      </c>
      <c r="AU288" s="201" t="s">
        <v>82</v>
      </c>
      <c r="AV288" s="13" t="s">
        <v>34</v>
      </c>
      <c r="AW288" s="13" t="s">
        <v>33</v>
      </c>
      <c r="AX288" s="13" t="s">
        <v>73</v>
      </c>
      <c r="AY288" s="201" t="s">
        <v>142</v>
      </c>
    </row>
    <row r="289" spans="2:51" s="14" customFormat="1" ht="11.25">
      <c r="B289" s="202"/>
      <c r="C289" s="203"/>
      <c r="D289" s="187" t="s">
        <v>158</v>
      </c>
      <c r="E289" s="204" t="s">
        <v>19</v>
      </c>
      <c r="F289" s="205" t="s">
        <v>655</v>
      </c>
      <c r="G289" s="203"/>
      <c r="H289" s="206">
        <v>8.76</v>
      </c>
      <c r="I289" s="207"/>
      <c r="J289" s="203"/>
      <c r="K289" s="203"/>
      <c r="L289" s="208"/>
      <c r="M289" s="209"/>
      <c r="N289" s="210"/>
      <c r="O289" s="210"/>
      <c r="P289" s="210"/>
      <c r="Q289" s="210"/>
      <c r="R289" s="210"/>
      <c r="S289" s="210"/>
      <c r="T289" s="211"/>
      <c r="AT289" s="212" t="s">
        <v>158</v>
      </c>
      <c r="AU289" s="212" t="s">
        <v>82</v>
      </c>
      <c r="AV289" s="14" t="s">
        <v>82</v>
      </c>
      <c r="AW289" s="14" t="s">
        <v>33</v>
      </c>
      <c r="AX289" s="14" t="s">
        <v>73</v>
      </c>
      <c r="AY289" s="212" t="s">
        <v>142</v>
      </c>
    </row>
    <row r="290" spans="2:51" s="15" customFormat="1" ht="11.25">
      <c r="B290" s="213"/>
      <c r="C290" s="214"/>
      <c r="D290" s="187" t="s">
        <v>158</v>
      </c>
      <c r="E290" s="215" t="s">
        <v>19</v>
      </c>
      <c r="F290" s="216" t="s">
        <v>161</v>
      </c>
      <c r="G290" s="214"/>
      <c r="H290" s="217">
        <v>17.35</v>
      </c>
      <c r="I290" s="218"/>
      <c r="J290" s="214"/>
      <c r="K290" s="214"/>
      <c r="L290" s="219"/>
      <c r="M290" s="220"/>
      <c r="N290" s="221"/>
      <c r="O290" s="221"/>
      <c r="P290" s="221"/>
      <c r="Q290" s="221"/>
      <c r="R290" s="221"/>
      <c r="S290" s="221"/>
      <c r="T290" s="222"/>
      <c r="AT290" s="223" t="s">
        <v>158</v>
      </c>
      <c r="AU290" s="223" t="s">
        <v>82</v>
      </c>
      <c r="AV290" s="15" t="s">
        <v>149</v>
      </c>
      <c r="AW290" s="15" t="s">
        <v>33</v>
      </c>
      <c r="AX290" s="15" t="s">
        <v>34</v>
      </c>
      <c r="AY290" s="223" t="s">
        <v>142</v>
      </c>
    </row>
    <row r="291" spans="1:65" s="2" customFormat="1" ht="49.15" customHeight="1">
      <c r="A291" s="35"/>
      <c r="B291" s="36"/>
      <c r="C291" s="174" t="s">
        <v>772</v>
      </c>
      <c r="D291" s="174" t="s">
        <v>144</v>
      </c>
      <c r="E291" s="175" t="s">
        <v>773</v>
      </c>
      <c r="F291" s="176" t="s">
        <v>774</v>
      </c>
      <c r="G291" s="177" t="s">
        <v>188</v>
      </c>
      <c r="H291" s="178">
        <v>0.019</v>
      </c>
      <c r="I291" s="179"/>
      <c r="J291" s="180">
        <f>ROUND(I291*H291,2)</f>
        <v>0</v>
      </c>
      <c r="K291" s="176" t="s">
        <v>148</v>
      </c>
      <c r="L291" s="40"/>
      <c r="M291" s="181" t="s">
        <v>19</v>
      </c>
      <c r="N291" s="182" t="s">
        <v>44</v>
      </c>
      <c r="O291" s="65"/>
      <c r="P291" s="183">
        <f>O291*H291</f>
        <v>0</v>
      </c>
      <c r="Q291" s="183">
        <v>0</v>
      </c>
      <c r="R291" s="183">
        <f>Q291*H291</f>
        <v>0</v>
      </c>
      <c r="S291" s="183">
        <v>0</v>
      </c>
      <c r="T291" s="184">
        <f>S291*H291</f>
        <v>0</v>
      </c>
      <c r="U291" s="35"/>
      <c r="V291" s="35"/>
      <c r="W291" s="35"/>
      <c r="X291" s="35"/>
      <c r="Y291" s="35"/>
      <c r="Z291" s="35"/>
      <c r="AA291" s="35"/>
      <c r="AB291" s="35"/>
      <c r="AC291" s="35"/>
      <c r="AD291" s="35"/>
      <c r="AE291" s="35"/>
      <c r="AR291" s="185" t="s">
        <v>240</v>
      </c>
      <c r="AT291" s="185" t="s">
        <v>144</v>
      </c>
      <c r="AU291" s="185" t="s">
        <v>82</v>
      </c>
      <c r="AY291" s="18" t="s">
        <v>142</v>
      </c>
      <c r="BE291" s="186">
        <f>IF(N291="základní",J291,0)</f>
        <v>0</v>
      </c>
      <c r="BF291" s="186">
        <f>IF(N291="snížená",J291,0)</f>
        <v>0</v>
      </c>
      <c r="BG291" s="186">
        <f>IF(N291="zákl. přenesená",J291,0)</f>
        <v>0</v>
      </c>
      <c r="BH291" s="186">
        <f>IF(N291="sníž. přenesená",J291,0)</f>
        <v>0</v>
      </c>
      <c r="BI291" s="186">
        <f>IF(N291="nulová",J291,0)</f>
        <v>0</v>
      </c>
      <c r="BJ291" s="18" t="s">
        <v>34</v>
      </c>
      <c r="BK291" s="186">
        <f>ROUND(I291*H291,2)</f>
        <v>0</v>
      </c>
      <c r="BL291" s="18" t="s">
        <v>240</v>
      </c>
      <c r="BM291" s="185" t="s">
        <v>775</v>
      </c>
    </row>
    <row r="292" spans="1:47" s="2" customFormat="1" ht="126.75">
      <c r="A292" s="35"/>
      <c r="B292" s="36"/>
      <c r="C292" s="37"/>
      <c r="D292" s="187" t="s">
        <v>151</v>
      </c>
      <c r="E292" s="37"/>
      <c r="F292" s="188" t="s">
        <v>776</v>
      </c>
      <c r="G292" s="37"/>
      <c r="H292" s="37"/>
      <c r="I292" s="189"/>
      <c r="J292" s="37"/>
      <c r="K292" s="37"/>
      <c r="L292" s="40"/>
      <c r="M292" s="234"/>
      <c r="N292" s="235"/>
      <c r="O292" s="236"/>
      <c r="P292" s="236"/>
      <c r="Q292" s="236"/>
      <c r="R292" s="236"/>
      <c r="S292" s="236"/>
      <c r="T292" s="237"/>
      <c r="U292" s="35"/>
      <c r="V292" s="35"/>
      <c r="W292" s="35"/>
      <c r="X292" s="35"/>
      <c r="Y292" s="35"/>
      <c r="Z292" s="35"/>
      <c r="AA292" s="35"/>
      <c r="AB292" s="35"/>
      <c r="AC292" s="35"/>
      <c r="AD292" s="35"/>
      <c r="AE292" s="35"/>
      <c r="AT292" s="18" t="s">
        <v>151</v>
      </c>
      <c r="AU292" s="18" t="s">
        <v>82</v>
      </c>
    </row>
    <row r="293" spans="1:31" s="2" customFormat="1" ht="6.95" customHeight="1">
      <c r="A293" s="35"/>
      <c r="B293" s="48"/>
      <c r="C293" s="49"/>
      <c r="D293" s="49"/>
      <c r="E293" s="49"/>
      <c r="F293" s="49"/>
      <c r="G293" s="49"/>
      <c r="H293" s="49"/>
      <c r="I293" s="49"/>
      <c r="J293" s="49"/>
      <c r="K293" s="49"/>
      <c r="L293" s="40"/>
      <c r="M293" s="35"/>
      <c r="O293" s="35"/>
      <c r="P293" s="35"/>
      <c r="Q293" s="35"/>
      <c r="R293" s="35"/>
      <c r="S293" s="35"/>
      <c r="T293" s="35"/>
      <c r="U293" s="35"/>
      <c r="V293" s="35"/>
      <c r="W293" s="35"/>
      <c r="X293" s="35"/>
      <c r="Y293" s="35"/>
      <c r="Z293" s="35"/>
      <c r="AA293" s="35"/>
      <c r="AB293" s="35"/>
      <c r="AC293" s="35"/>
      <c r="AD293" s="35"/>
      <c r="AE293" s="35"/>
    </row>
  </sheetData>
  <sheetProtection algorithmName="SHA-512" hashValue="BuU0IH6aqngdjTuxne1RudgYqZEZgAkV6eyekbi0XuzE/wSOK+UqrzbyEfFu64zfJfci/IU8Wk2vUx3552JENw==" saltValue="FmIWpwsdOzBIQQvYYaajf2WVDjk9mNjzYP4KI8YJYsEgitwfkO9NgQ6JnpGFInoirImZLLCx2kgZUaoE7Ot2fQ==" spinCount="100000" sheet="1" objects="1" scenarios="1" formatColumns="0" formatRows="0" autoFilter="0"/>
  <autoFilter ref="C87:K292"/>
  <mergeCells count="9">
    <mergeCell ref="E50:H50"/>
    <mergeCell ref="E78:H78"/>
    <mergeCell ref="E80:H80"/>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2"/>
      <c r="M2" s="352"/>
      <c r="N2" s="352"/>
      <c r="O2" s="352"/>
      <c r="P2" s="352"/>
      <c r="Q2" s="352"/>
      <c r="R2" s="352"/>
      <c r="S2" s="352"/>
      <c r="T2" s="352"/>
      <c r="U2" s="352"/>
      <c r="V2" s="352"/>
      <c r="AT2" s="18" t="s">
        <v>100</v>
      </c>
    </row>
    <row r="3" spans="2:46" s="1" customFormat="1" ht="6.95" customHeight="1">
      <c r="B3" s="102"/>
      <c r="C3" s="103"/>
      <c r="D3" s="103"/>
      <c r="E3" s="103"/>
      <c r="F3" s="103"/>
      <c r="G3" s="103"/>
      <c r="H3" s="103"/>
      <c r="I3" s="103"/>
      <c r="J3" s="103"/>
      <c r="K3" s="103"/>
      <c r="L3" s="21"/>
      <c r="AT3" s="18" t="s">
        <v>82</v>
      </c>
    </row>
    <row r="4" spans="2:46" s="1" customFormat="1" ht="24.95" customHeight="1">
      <c r="B4" s="21"/>
      <c r="D4" s="104" t="s">
        <v>113</v>
      </c>
      <c r="L4" s="21"/>
      <c r="M4" s="105" t="s">
        <v>10</v>
      </c>
      <c r="AT4" s="18" t="s">
        <v>4</v>
      </c>
    </row>
    <row r="5" spans="2:12" s="1" customFormat="1" ht="6.95" customHeight="1">
      <c r="B5" s="21"/>
      <c r="L5" s="21"/>
    </row>
    <row r="6" spans="2:12" s="1" customFormat="1" ht="12" customHeight="1">
      <c r="B6" s="21"/>
      <c r="D6" s="106" t="s">
        <v>16</v>
      </c>
      <c r="L6" s="21"/>
    </row>
    <row r="7" spans="2:12" s="1" customFormat="1" ht="16.5" customHeight="1">
      <c r="B7" s="21"/>
      <c r="E7" s="366" t="str">
        <f>'Rekapitulace stavby'!K6</f>
        <v>Oprava místní komunikace ve Starém Hobzí</v>
      </c>
      <c r="F7" s="367"/>
      <c r="G7" s="367"/>
      <c r="H7" s="367"/>
      <c r="L7" s="21"/>
    </row>
    <row r="8" spans="1:31" s="2" customFormat="1" ht="12" customHeight="1">
      <c r="A8" s="35"/>
      <c r="B8" s="40"/>
      <c r="C8" s="35"/>
      <c r="D8" s="106" t="s">
        <v>114</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8" t="s">
        <v>777</v>
      </c>
      <c r="F9" s="369"/>
      <c r="G9" s="369"/>
      <c r="H9" s="369"/>
      <c r="I9" s="35"/>
      <c r="J9" s="35"/>
      <c r="K9" s="35"/>
      <c r="L9" s="10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19</v>
      </c>
      <c r="G11" s="35"/>
      <c r="H11" s="35"/>
      <c r="I11" s="106" t="s">
        <v>20</v>
      </c>
      <c r="J11" s="108" t="s">
        <v>19</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21</v>
      </c>
      <c r="E12" s="35"/>
      <c r="F12" s="108" t="s">
        <v>22</v>
      </c>
      <c r="G12" s="35"/>
      <c r="H12" s="35"/>
      <c r="I12" s="106" t="s">
        <v>23</v>
      </c>
      <c r="J12" s="109" t="str">
        <f>'Rekapitulace stavby'!AN8</f>
        <v>30. 9. 2020</v>
      </c>
      <c r="K12" s="35"/>
      <c r="L12" s="10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25</v>
      </c>
      <c r="E14" s="35"/>
      <c r="F14" s="35"/>
      <c r="G14" s="35"/>
      <c r="H14" s="35"/>
      <c r="I14" s="106" t="s">
        <v>26</v>
      </c>
      <c r="J14" s="108" t="s">
        <v>19</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
        <v>27</v>
      </c>
      <c r="F15" s="35"/>
      <c r="G15" s="35"/>
      <c r="H15" s="35"/>
      <c r="I15" s="106" t="s">
        <v>28</v>
      </c>
      <c r="J15" s="108" t="s">
        <v>19</v>
      </c>
      <c r="K15" s="35"/>
      <c r="L15" s="10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29</v>
      </c>
      <c r="E17" s="35"/>
      <c r="F17" s="35"/>
      <c r="G17" s="35"/>
      <c r="H17" s="35"/>
      <c r="I17" s="106" t="s">
        <v>26</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70" t="str">
        <f>'Rekapitulace stavby'!E14</f>
        <v>Vyplň údaj</v>
      </c>
      <c r="F18" s="371"/>
      <c r="G18" s="371"/>
      <c r="H18" s="371"/>
      <c r="I18" s="106" t="s">
        <v>28</v>
      </c>
      <c r="J18" s="31" t="str">
        <f>'Rekapitulace stavby'!AN14</f>
        <v>Vyplň údaj</v>
      </c>
      <c r="K18" s="35"/>
      <c r="L18" s="10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31</v>
      </c>
      <c r="E20" s="35"/>
      <c r="F20" s="35"/>
      <c r="G20" s="35"/>
      <c r="H20" s="35"/>
      <c r="I20" s="106" t="s">
        <v>26</v>
      </c>
      <c r="J20" s="108" t="s">
        <v>19</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
        <v>32</v>
      </c>
      <c r="F21" s="35"/>
      <c r="G21" s="35"/>
      <c r="H21" s="35"/>
      <c r="I21" s="106" t="s">
        <v>28</v>
      </c>
      <c r="J21" s="108" t="s">
        <v>19</v>
      </c>
      <c r="K21" s="35"/>
      <c r="L21" s="10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35</v>
      </c>
      <c r="E23" s="35"/>
      <c r="F23" s="35"/>
      <c r="G23" s="35"/>
      <c r="H23" s="35"/>
      <c r="I23" s="106" t="s">
        <v>26</v>
      </c>
      <c r="J23" s="108" t="s">
        <v>19</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
        <v>36</v>
      </c>
      <c r="F24" s="35"/>
      <c r="G24" s="35"/>
      <c r="H24" s="35"/>
      <c r="I24" s="106" t="s">
        <v>28</v>
      </c>
      <c r="J24" s="108" t="s">
        <v>19</v>
      </c>
      <c r="K24" s="35"/>
      <c r="L24" s="10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37</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83.25" customHeight="1">
      <c r="A27" s="110"/>
      <c r="B27" s="111"/>
      <c r="C27" s="110"/>
      <c r="D27" s="110"/>
      <c r="E27" s="372" t="s">
        <v>38</v>
      </c>
      <c r="F27" s="372"/>
      <c r="G27" s="372"/>
      <c r="H27" s="372"/>
      <c r="I27" s="110"/>
      <c r="J27" s="110"/>
      <c r="K27" s="110"/>
      <c r="L27" s="112"/>
      <c r="S27" s="110"/>
      <c r="T27" s="110"/>
      <c r="U27" s="110"/>
      <c r="V27" s="110"/>
      <c r="W27" s="110"/>
      <c r="X27" s="110"/>
      <c r="Y27" s="110"/>
      <c r="Z27" s="110"/>
      <c r="AA27" s="110"/>
      <c r="AB27" s="110"/>
      <c r="AC27" s="110"/>
      <c r="AD27" s="110"/>
      <c r="AE27" s="110"/>
    </row>
    <row r="28" spans="1:31" s="2" customFormat="1" ht="6.95"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5"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39</v>
      </c>
      <c r="E30" s="35"/>
      <c r="F30" s="35"/>
      <c r="G30" s="35"/>
      <c r="H30" s="35"/>
      <c r="I30" s="35"/>
      <c r="J30" s="115">
        <f>ROUND(J86,0)</f>
        <v>0</v>
      </c>
      <c r="K30" s="35"/>
      <c r="L30" s="107"/>
      <c r="S30" s="35"/>
      <c r="T30" s="35"/>
      <c r="U30" s="35"/>
      <c r="V30" s="35"/>
      <c r="W30" s="35"/>
      <c r="X30" s="35"/>
      <c r="Y30" s="35"/>
      <c r="Z30" s="35"/>
      <c r="AA30" s="35"/>
      <c r="AB30" s="35"/>
      <c r="AC30" s="35"/>
      <c r="AD30" s="35"/>
      <c r="AE30" s="35"/>
    </row>
    <row r="31" spans="1:31" s="2" customFormat="1" ht="6.95"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5" customHeight="1">
      <c r="A32" s="35"/>
      <c r="B32" s="40"/>
      <c r="C32" s="35"/>
      <c r="D32" s="35"/>
      <c r="E32" s="35"/>
      <c r="F32" s="116" t="s">
        <v>41</v>
      </c>
      <c r="G32" s="35"/>
      <c r="H32" s="35"/>
      <c r="I32" s="116" t="s">
        <v>40</v>
      </c>
      <c r="J32" s="116" t="s">
        <v>42</v>
      </c>
      <c r="K32" s="35"/>
      <c r="L32" s="107"/>
      <c r="S32" s="35"/>
      <c r="T32" s="35"/>
      <c r="U32" s="35"/>
      <c r="V32" s="35"/>
      <c r="W32" s="35"/>
      <c r="X32" s="35"/>
      <c r="Y32" s="35"/>
      <c r="Z32" s="35"/>
      <c r="AA32" s="35"/>
      <c r="AB32" s="35"/>
      <c r="AC32" s="35"/>
      <c r="AD32" s="35"/>
      <c r="AE32" s="35"/>
    </row>
    <row r="33" spans="1:31" s="2" customFormat="1" ht="14.45" customHeight="1">
      <c r="A33" s="35"/>
      <c r="B33" s="40"/>
      <c r="C33" s="35"/>
      <c r="D33" s="117" t="s">
        <v>43</v>
      </c>
      <c r="E33" s="106" t="s">
        <v>44</v>
      </c>
      <c r="F33" s="118">
        <f>ROUND((SUM(BE86:BE199)),0)</f>
        <v>0</v>
      </c>
      <c r="G33" s="35"/>
      <c r="H33" s="35"/>
      <c r="I33" s="119">
        <v>0.21</v>
      </c>
      <c r="J33" s="118">
        <f>ROUND(((SUM(BE86:BE199))*I33),0)</f>
        <v>0</v>
      </c>
      <c r="K33" s="35"/>
      <c r="L33" s="107"/>
      <c r="S33" s="35"/>
      <c r="T33" s="35"/>
      <c r="U33" s="35"/>
      <c r="V33" s="35"/>
      <c r="W33" s="35"/>
      <c r="X33" s="35"/>
      <c r="Y33" s="35"/>
      <c r="Z33" s="35"/>
      <c r="AA33" s="35"/>
      <c r="AB33" s="35"/>
      <c r="AC33" s="35"/>
      <c r="AD33" s="35"/>
      <c r="AE33" s="35"/>
    </row>
    <row r="34" spans="1:31" s="2" customFormat="1" ht="14.45" customHeight="1">
      <c r="A34" s="35"/>
      <c r="B34" s="40"/>
      <c r="C34" s="35"/>
      <c r="D34" s="35"/>
      <c r="E34" s="106" t="s">
        <v>45</v>
      </c>
      <c r="F34" s="118">
        <f>ROUND((SUM(BF86:BF199)),0)</f>
        <v>0</v>
      </c>
      <c r="G34" s="35"/>
      <c r="H34" s="35"/>
      <c r="I34" s="119">
        <v>0.15</v>
      </c>
      <c r="J34" s="118">
        <f>ROUND(((SUM(BF86:BF199))*I34),0)</f>
        <v>0</v>
      </c>
      <c r="K34" s="35"/>
      <c r="L34" s="107"/>
      <c r="S34" s="35"/>
      <c r="T34" s="35"/>
      <c r="U34" s="35"/>
      <c r="V34" s="35"/>
      <c r="W34" s="35"/>
      <c r="X34" s="35"/>
      <c r="Y34" s="35"/>
      <c r="Z34" s="35"/>
      <c r="AA34" s="35"/>
      <c r="AB34" s="35"/>
      <c r="AC34" s="35"/>
      <c r="AD34" s="35"/>
      <c r="AE34" s="35"/>
    </row>
    <row r="35" spans="1:31" s="2" customFormat="1" ht="14.45" customHeight="1" hidden="1">
      <c r="A35" s="35"/>
      <c r="B35" s="40"/>
      <c r="C35" s="35"/>
      <c r="D35" s="35"/>
      <c r="E35" s="106" t="s">
        <v>46</v>
      </c>
      <c r="F35" s="118">
        <f>ROUND((SUM(BG86:BG199)),0)</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5" customHeight="1" hidden="1">
      <c r="A36" s="35"/>
      <c r="B36" s="40"/>
      <c r="C36" s="35"/>
      <c r="D36" s="35"/>
      <c r="E36" s="106" t="s">
        <v>47</v>
      </c>
      <c r="F36" s="118">
        <f>ROUND((SUM(BH86:BH199)),0)</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5" customHeight="1" hidden="1">
      <c r="A37" s="35"/>
      <c r="B37" s="40"/>
      <c r="C37" s="35"/>
      <c r="D37" s="35"/>
      <c r="E37" s="106" t="s">
        <v>48</v>
      </c>
      <c r="F37" s="118">
        <f>ROUND((SUM(BI86:BI199)),0)</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49</v>
      </c>
      <c r="E39" s="122"/>
      <c r="F39" s="122"/>
      <c r="G39" s="123" t="s">
        <v>50</v>
      </c>
      <c r="H39" s="124" t="s">
        <v>51</v>
      </c>
      <c r="I39" s="122"/>
      <c r="J39" s="125">
        <f>SUM(J30:J37)</f>
        <v>0</v>
      </c>
      <c r="K39" s="126"/>
      <c r="L39" s="107"/>
      <c r="S39" s="35"/>
      <c r="T39" s="35"/>
      <c r="U39" s="35"/>
      <c r="V39" s="35"/>
      <c r="W39" s="35"/>
      <c r="X39" s="35"/>
      <c r="Y39" s="35"/>
      <c r="Z39" s="35"/>
      <c r="AA39" s="35"/>
      <c r="AB39" s="35"/>
      <c r="AC39" s="35"/>
      <c r="AD39" s="35"/>
      <c r="AE39" s="35"/>
    </row>
    <row r="40" spans="1:31" s="2" customFormat="1" ht="14.45"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5"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5" customHeight="1">
      <c r="A45" s="35"/>
      <c r="B45" s="36"/>
      <c r="C45" s="24" t="s">
        <v>116</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16.5" customHeight="1">
      <c r="A48" s="35"/>
      <c r="B48" s="36"/>
      <c r="C48" s="37"/>
      <c r="D48" s="37"/>
      <c r="E48" s="373" t="str">
        <f>E7</f>
        <v>Oprava místní komunikace ve Starém Hobzí</v>
      </c>
      <c r="F48" s="374"/>
      <c r="G48" s="374"/>
      <c r="H48" s="374"/>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114</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30" t="str">
        <f>E9</f>
        <v>SO07 - Vjezdy a ZP p.č.3075/24</v>
      </c>
      <c r="F50" s="375"/>
      <c r="G50" s="375"/>
      <c r="H50" s="375"/>
      <c r="I50" s="37"/>
      <c r="J50" s="37"/>
      <c r="K50" s="37"/>
      <c r="L50" s="10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Staré Hobzí</v>
      </c>
      <c r="G52" s="37"/>
      <c r="H52" s="37"/>
      <c r="I52" s="30" t="s">
        <v>23</v>
      </c>
      <c r="J52" s="60" t="str">
        <f>IF(J12="","",J12)</f>
        <v>30. 9. 2020</v>
      </c>
      <c r="K52" s="37"/>
      <c r="L52" s="10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15.2" customHeight="1">
      <c r="A54" s="35"/>
      <c r="B54" s="36"/>
      <c r="C54" s="30" t="s">
        <v>25</v>
      </c>
      <c r="D54" s="37"/>
      <c r="E54" s="37"/>
      <c r="F54" s="28" t="str">
        <f>E15</f>
        <v>Obec Staré Hobzí</v>
      </c>
      <c r="G54" s="37"/>
      <c r="H54" s="37"/>
      <c r="I54" s="30" t="s">
        <v>31</v>
      </c>
      <c r="J54" s="33" t="str">
        <f>E21</f>
        <v>f-plan spol. s r.o.</v>
      </c>
      <c r="K54" s="37"/>
      <c r="L54" s="107"/>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35</v>
      </c>
      <c r="J55" s="33" t="str">
        <f>E24</f>
        <v>Martin Lang</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117</v>
      </c>
      <c r="D57" s="132"/>
      <c r="E57" s="132"/>
      <c r="F57" s="132"/>
      <c r="G57" s="132"/>
      <c r="H57" s="132"/>
      <c r="I57" s="132"/>
      <c r="J57" s="133" t="s">
        <v>118</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9" customHeight="1">
      <c r="A59" s="35"/>
      <c r="B59" s="36"/>
      <c r="C59" s="134" t="s">
        <v>71</v>
      </c>
      <c r="D59" s="37"/>
      <c r="E59" s="37"/>
      <c r="F59" s="37"/>
      <c r="G59" s="37"/>
      <c r="H59" s="37"/>
      <c r="I59" s="37"/>
      <c r="J59" s="78">
        <f>J86</f>
        <v>0</v>
      </c>
      <c r="K59" s="37"/>
      <c r="L59" s="107"/>
      <c r="S59" s="35"/>
      <c r="T59" s="35"/>
      <c r="U59" s="35"/>
      <c r="V59" s="35"/>
      <c r="W59" s="35"/>
      <c r="X59" s="35"/>
      <c r="Y59" s="35"/>
      <c r="Z59" s="35"/>
      <c r="AA59" s="35"/>
      <c r="AB59" s="35"/>
      <c r="AC59" s="35"/>
      <c r="AD59" s="35"/>
      <c r="AE59" s="35"/>
      <c r="AU59" s="18" t="s">
        <v>119</v>
      </c>
    </row>
    <row r="60" spans="2:12" s="9" customFormat="1" ht="24.95" customHeight="1">
      <c r="B60" s="135"/>
      <c r="C60" s="136"/>
      <c r="D60" s="137" t="s">
        <v>120</v>
      </c>
      <c r="E60" s="138"/>
      <c r="F60" s="138"/>
      <c r="G60" s="138"/>
      <c r="H60" s="138"/>
      <c r="I60" s="138"/>
      <c r="J60" s="139">
        <f>J87</f>
        <v>0</v>
      </c>
      <c r="K60" s="136"/>
      <c r="L60" s="140"/>
    </row>
    <row r="61" spans="2:12" s="10" customFormat="1" ht="19.9" customHeight="1">
      <c r="B61" s="141"/>
      <c r="C61" s="142"/>
      <c r="D61" s="143" t="s">
        <v>121</v>
      </c>
      <c r="E61" s="144"/>
      <c r="F61" s="144"/>
      <c r="G61" s="144"/>
      <c r="H61" s="144"/>
      <c r="I61" s="144"/>
      <c r="J61" s="145">
        <f>J88</f>
        <v>0</v>
      </c>
      <c r="K61" s="142"/>
      <c r="L61" s="146"/>
    </row>
    <row r="62" spans="2:12" s="10" customFormat="1" ht="19.9" customHeight="1">
      <c r="B62" s="141"/>
      <c r="C62" s="142"/>
      <c r="D62" s="143" t="s">
        <v>122</v>
      </c>
      <c r="E62" s="144"/>
      <c r="F62" s="144"/>
      <c r="G62" s="144"/>
      <c r="H62" s="144"/>
      <c r="I62" s="144"/>
      <c r="J62" s="145">
        <f>J120</f>
        <v>0</v>
      </c>
      <c r="K62" s="142"/>
      <c r="L62" s="146"/>
    </row>
    <row r="63" spans="2:12" s="10" customFormat="1" ht="19.9" customHeight="1">
      <c r="B63" s="141"/>
      <c r="C63" s="142"/>
      <c r="D63" s="143" t="s">
        <v>123</v>
      </c>
      <c r="E63" s="144"/>
      <c r="F63" s="144"/>
      <c r="G63" s="144"/>
      <c r="H63" s="144"/>
      <c r="I63" s="144"/>
      <c r="J63" s="145">
        <f>J131</f>
        <v>0</v>
      </c>
      <c r="K63" s="142"/>
      <c r="L63" s="146"/>
    </row>
    <row r="64" spans="2:12" s="10" customFormat="1" ht="19.9" customHeight="1">
      <c r="B64" s="141"/>
      <c r="C64" s="142"/>
      <c r="D64" s="143" t="s">
        <v>124</v>
      </c>
      <c r="E64" s="144"/>
      <c r="F64" s="144"/>
      <c r="G64" s="144"/>
      <c r="H64" s="144"/>
      <c r="I64" s="144"/>
      <c r="J64" s="145">
        <f>J177</f>
        <v>0</v>
      </c>
      <c r="K64" s="142"/>
      <c r="L64" s="146"/>
    </row>
    <row r="65" spans="2:12" s="10" customFormat="1" ht="19.9" customHeight="1">
      <c r="B65" s="141"/>
      <c r="C65" s="142"/>
      <c r="D65" s="143" t="s">
        <v>125</v>
      </c>
      <c r="E65" s="144"/>
      <c r="F65" s="144"/>
      <c r="G65" s="144"/>
      <c r="H65" s="144"/>
      <c r="I65" s="144"/>
      <c r="J65" s="145">
        <f>J187</f>
        <v>0</v>
      </c>
      <c r="K65" s="142"/>
      <c r="L65" s="146"/>
    </row>
    <row r="66" spans="2:12" s="10" customFormat="1" ht="19.9" customHeight="1">
      <c r="B66" s="141"/>
      <c r="C66" s="142"/>
      <c r="D66" s="143" t="s">
        <v>126</v>
      </c>
      <c r="E66" s="144"/>
      <c r="F66" s="144"/>
      <c r="G66" s="144"/>
      <c r="H66" s="144"/>
      <c r="I66" s="144"/>
      <c r="J66" s="145">
        <f>J197</f>
        <v>0</v>
      </c>
      <c r="K66" s="142"/>
      <c r="L66" s="146"/>
    </row>
    <row r="67" spans="1:31" s="2" customFormat="1" ht="21.75" customHeight="1">
      <c r="A67" s="35"/>
      <c r="B67" s="36"/>
      <c r="C67" s="37"/>
      <c r="D67" s="37"/>
      <c r="E67" s="37"/>
      <c r="F67" s="37"/>
      <c r="G67" s="37"/>
      <c r="H67" s="37"/>
      <c r="I67" s="37"/>
      <c r="J67" s="37"/>
      <c r="K67" s="37"/>
      <c r="L67" s="107"/>
      <c r="S67" s="35"/>
      <c r="T67" s="35"/>
      <c r="U67" s="35"/>
      <c r="V67" s="35"/>
      <c r="W67" s="35"/>
      <c r="X67" s="35"/>
      <c r="Y67" s="35"/>
      <c r="Z67" s="35"/>
      <c r="AA67" s="35"/>
      <c r="AB67" s="35"/>
      <c r="AC67" s="35"/>
      <c r="AD67" s="35"/>
      <c r="AE67" s="35"/>
    </row>
    <row r="68" spans="1:31" s="2" customFormat="1" ht="6.95" customHeight="1">
      <c r="A68" s="35"/>
      <c r="B68" s="48"/>
      <c r="C68" s="49"/>
      <c r="D68" s="49"/>
      <c r="E68" s="49"/>
      <c r="F68" s="49"/>
      <c r="G68" s="49"/>
      <c r="H68" s="49"/>
      <c r="I68" s="49"/>
      <c r="J68" s="49"/>
      <c r="K68" s="49"/>
      <c r="L68" s="107"/>
      <c r="S68" s="35"/>
      <c r="T68" s="35"/>
      <c r="U68" s="35"/>
      <c r="V68" s="35"/>
      <c r="W68" s="35"/>
      <c r="X68" s="35"/>
      <c r="Y68" s="35"/>
      <c r="Z68" s="35"/>
      <c r="AA68" s="35"/>
      <c r="AB68" s="35"/>
      <c r="AC68" s="35"/>
      <c r="AD68" s="35"/>
      <c r="AE68" s="35"/>
    </row>
    <row r="72" spans="1:31" s="2" customFormat="1" ht="6.95" customHeight="1">
      <c r="A72" s="35"/>
      <c r="B72" s="50"/>
      <c r="C72" s="51"/>
      <c r="D72" s="51"/>
      <c r="E72" s="51"/>
      <c r="F72" s="51"/>
      <c r="G72" s="51"/>
      <c r="H72" s="51"/>
      <c r="I72" s="51"/>
      <c r="J72" s="51"/>
      <c r="K72" s="51"/>
      <c r="L72" s="107"/>
      <c r="S72" s="35"/>
      <c r="T72" s="35"/>
      <c r="U72" s="35"/>
      <c r="V72" s="35"/>
      <c r="W72" s="35"/>
      <c r="X72" s="35"/>
      <c r="Y72" s="35"/>
      <c r="Z72" s="35"/>
      <c r="AA72" s="35"/>
      <c r="AB72" s="35"/>
      <c r="AC72" s="35"/>
      <c r="AD72" s="35"/>
      <c r="AE72" s="35"/>
    </row>
    <row r="73" spans="1:31" s="2" customFormat="1" ht="24.95" customHeight="1">
      <c r="A73" s="35"/>
      <c r="B73" s="36"/>
      <c r="C73" s="24" t="s">
        <v>127</v>
      </c>
      <c r="D73" s="37"/>
      <c r="E73" s="37"/>
      <c r="F73" s="37"/>
      <c r="G73" s="37"/>
      <c r="H73" s="37"/>
      <c r="I73" s="37"/>
      <c r="J73" s="37"/>
      <c r="K73" s="37"/>
      <c r="L73" s="107"/>
      <c r="S73" s="35"/>
      <c r="T73" s="35"/>
      <c r="U73" s="35"/>
      <c r="V73" s="35"/>
      <c r="W73" s="35"/>
      <c r="X73" s="35"/>
      <c r="Y73" s="35"/>
      <c r="Z73" s="35"/>
      <c r="AA73" s="35"/>
      <c r="AB73" s="35"/>
      <c r="AC73" s="35"/>
      <c r="AD73" s="35"/>
      <c r="AE73" s="35"/>
    </row>
    <row r="74" spans="1:31" s="2" customFormat="1" ht="6.95" customHeight="1">
      <c r="A74" s="35"/>
      <c r="B74" s="36"/>
      <c r="C74" s="37"/>
      <c r="D74" s="37"/>
      <c r="E74" s="37"/>
      <c r="F74" s="37"/>
      <c r="G74" s="37"/>
      <c r="H74" s="37"/>
      <c r="I74" s="37"/>
      <c r="J74" s="37"/>
      <c r="K74" s="37"/>
      <c r="L74" s="107"/>
      <c r="S74" s="35"/>
      <c r="T74" s="35"/>
      <c r="U74" s="35"/>
      <c r="V74" s="35"/>
      <c r="W74" s="35"/>
      <c r="X74" s="35"/>
      <c r="Y74" s="35"/>
      <c r="Z74" s="35"/>
      <c r="AA74" s="35"/>
      <c r="AB74" s="35"/>
      <c r="AC74" s="35"/>
      <c r="AD74" s="35"/>
      <c r="AE74" s="35"/>
    </row>
    <row r="75" spans="1:31" s="2" customFormat="1" ht="12" customHeight="1">
      <c r="A75" s="35"/>
      <c r="B75" s="36"/>
      <c r="C75" s="30" t="s">
        <v>16</v>
      </c>
      <c r="D75" s="37"/>
      <c r="E75" s="37"/>
      <c r="F75" s="37"/>
      <c r="G75" s="37"/>
      <c r="H75" s="37"/>
      <c r="I75" s="37"/>
      <c r="J75" s="37"/>
      <c r="K75" s="37"/>
      <c r="L75" s="107"/>
      <c r="S75" s="35"/>
      <c r="T75" s="35"/>
      <c r="U75" s="35"/>
      <c r="V75" s="35"/>
      <c r="W75" s="35"/>
      <c r="X75" s="35"/>
      <c r="Y75" s="35"/>
      <c r="Z75" s="35"/>
      <c r="AA75" s="35"/>
      <c r="AB75" s="35"/>
      <c r="AC75" s="35"/>
      <c r="AD75" s="35"/>
      <c r="AE75" s="35"/>
    </row>
    <row r="76" spans="1:31" s="2" customFormat="1" ht="16.5" customHeight="1">
      <c r="A76" s="35"/>
      <c r="B76" s="36"/>
      <c r="C76" s="37"/>
      <c r="D76" s="37"/>
      <c r="E76" s="373" t="str">
        <f>E7</f>
        <v>Oprava místní komunikace ve Starém Hobzí</v>
      </c>
      <c r="F76" s="374"/>
      <c r="G76" s="374"/>
      <c r="H76" s="374"/>
      <c r="I76" s="37"/>
      <c r="J76" s="37"/>
      <c r="K76" s="37"/>
      <c r="L76" s="107"/>
      <c r="S76" s="35"/>
      <c r="T76" s="35"/>
      <c r="U76" s="35"/>
      <c r="V76" s="35"/>
      <c r="W76" s="35"/>
      <c r="X76" s="35"/>
      <c r="Y76" s="35"/>
      <c r="Z76" s="35"/>
      <c r="AA76" s="35"/>
      <c r="AB76" s="35"/>
      <c r="AC76" s="35"/>
      <c r="AD76" s="35"/>
      <c r="AE76" s="35"/>
    </row>
    <row r="77" spans="1:31" s="2" customFormat="1" ht="12" customHeight="1">
      <c r="A77" s="35"/>
      <c r="B77" s="36"/>
      <c r="C77" s="30" t="s">
        <v>114</v>
      </c>
      <c r="D77" s="37"/>
      <c r="E77" s="37"/>
      <c r="F77" s="37"/>
      <c r="G77" s="37"/>
      <c r="H77" s="37"/>
      <c r="I77" s="37"/>
      <c r="J77" s="37"/>
      <c r="K77" s="37"/>
      <c r="L77" s="107"/>
      <c r="S77" s="35"/>
      <c r="T77" s="35"/>
      <c r="U77" s="35"/>
      <c r="V77" s="35"/>
      <c r="W77" s="35"/>
      <c r="X77" s="35"/>
      <c r="Y77" s="35"/>
      <c r="Z77" s="35"/>
      <c r="AA77" s="35"/>
      <c r="AB77" s="35"/>
      <c r="AC77" s="35"/>
      <c r="AD77" s="35"/>
      <c r="AE77" s="35"/>
    </row>
    <row r="78" spans="1:31" s="2" customFormat="1" ht="16.5" customHeight="1">
      <c r="A78" s="35"/>
      <c r="B78" s="36"/>
      <c r="C78" s="37"/>
      <c r="D78" s="37"/>
      <c r="E78" s="330" t="str">
        <f>E9</f>
        <v>SO07 - Vjezdy a ZP p.č.3075/24</v>
      </c>
      <c r="F78" s="375"/>
      <c r="G78" s="375"/>
      <c r="H78" s="375"/>
      <c r="I78" s="37"/>
      <c r="J78" s="37"/>
      <c r="K78" s="37"/>
      <c r="L78" s="107"/>
      <c r="S78" s="35"/>
      <c r="T78" s="35"/>
      <c r="U78" s="35"/>
      <c r="V78" s="35"/>
      <c r="W78" s="35"/>
      <c r="X78" s="35"/>
      <c r="Y78" s="35"/>
      <c r="Z78" s="35"/>
      <c r="AA78" s="35"/>
      <c r="AB78" s="35"/>
      <c r="AC78" s="35"/>
      <c r="AD78" s="35"/>
      <c r="AE78" s="35"/>
    </row>
    <row r="79" spans="1:31" s="2" customFormat="1" ht="6.95" customHeight="1">
      <c r="A79" s="35"/>
      <c r="B79" s="36"/>
      <c r="C79" s="37"/>
      <c r="D79" s="37"/>
      <c r="E79" s="37"/>
      <c r="F79" s="37"/>
      <c r="G79" s="37"/>
      <c r="H79" s="37"/>
      <c r="I79" s="37"/>
      <c r="J79" s="37"/>
      <c r="K79" s="37"/>
      <c r="L79" s="107"/>
      <c r="S79" s="35"/>
      <c r="T79" s="35"/>
      <c r="U79" s="35"/>
      <c r="V79" s="35"/>
      <c r="W79" s="35"/>
      <c r="X79" s="35"/>
      <c r="Y79" s="35"/>
      <c r="Z79" s="35"/>
      <c r="AA79" s="35"/>
      <c r="AB79" s="35"/>
      <c r="AC79" s="35"/>
      <c r="AD79" s="35"/>
      <c r="AE79" s="35"/>
    </row>
    <row r="80" spans="1:31" s="2" customFormat="1" ht="12" customHeight="1">
      <c r="A80" s="35"/>
      <c r="B80" s="36"/>
      <c r="C80" s="30" t="s">
        <v>21</v>
      </c>
      <c r="D80" s="37"/>
      <c r="E80" s="37"/>
      <c r="F80" s="28" t="str">
        <f>F12</f>
        <v>Staré Hobzí</v>
      </c>
      <c r="G80" s="37"/>
      <c r="H80" s="37"/>
      <c r="I80" s="30" t="s">
        <v>23</v>
      </c>
      <c r="J80" s="60" t="str">
        <f>IF(J12="","",J12)</f>
        <v>30. 9. 2020</v>
      </c>
      <c r="K80" s="37"/>
      <c r="L80" s="107"/>
      <c r="S80" s="35"/>
      <c r="T80" s="35"/>
      <c r="U80" s="35"/>
      <c r="V80" s="35"/>
      <c r="W80" s="35"/>
      <c r="X80" s="35"/>
      <c r="Y80" s="35"/>
      <c r="Z80" s="35"/>
      <c r="AA80" s="35"/>
      <c r="AB80" s="35"/>
      <c r="AC80" s="35"/>
      <c r="AD80" s="35"/>
      <c r="AE80" s="35"/>
    </row>
    <row r="81" spans="1:31" s="2" customFormat="1" ht="6.95" customHeight="1">
      <c r="A81" s="35"/>
      <c r="B81" s="36"/>
      <c r="C81" s="37"/>
      <c r="D81" s="37"/>
      <c r="E81" s="37"/>
      <c r="F81" s="37"/>
      <c r="G81" s="37"/>
      <c r="H81" s="37"/>
      <c r="I81" s="37"/>
      <c r="J81" s="37"/>
      <c r="K81" s="37"/>
      <c r="L81" s="107"/>
      <c r="S81" s="35"/>
      <c r="T81" s="35"/>
      <c r="U81" s="35"/>
      <c r="V81" s="35"/>
      <c r="W81" s="35"/>
      <c r="X81" s="35"/>
      <c r="Y81" s="35"/>
      <c r="Z81" s="35"/>
      <c r="AA81" s="35"/>
      <c r="AB81" s="35"/>
      <c r="AC81" s="35"/>
      <c r="AD81" s="35"/>
      <c r="AE81" s="35"/>
    </row>
    <row r="82" spans="1:31" s="2" customFormat="1" ht="15.2" customHeight="1">
      <c r="A82" s="35"/>
      <c r="B82" s="36"/>
      <c r="C82" s="30" t="s">
        <v>25</v>
      </c>
      <c r="D82" s="37"/>
      <c r="E82" s="37"/>
      <c r="F82" s="28" t="str">
        <f>E15</f>
        <v>Obec Staré Hobzí</v>
      </c>
      <c r="G82" s="37"/>
      <c r="H82" s="37"/>
      <c r="I82" s="30" t="s">
        <v>31</v>
      </c>
      <c r="J82" s="33" t="str">
        <f>E21</f>
        <v>f-plan spol. s r.o.</v>
      </c>
      <c r="K82" s="37"/>
      <c r="L82" s="107"/>
      <c r="S82" s="35"/>
      <c r="T82" s="35"/>
      <c r="U82" s="35"/>
      <c r="V82" s="35"/>
      <c r="W82" s="35"/>
      <c r="X82" s="35"/>
      <c r="Y82" s="35"/>
      <c r="Z82" s="35"/>
      <c r="AA82" s="35"/>
      <c r="AB82" s="35"/>
      <c r="AC82" s="35"/>
      <c r="AD82" s="35"/>
      <c r="AE82" s="35"/>
    </row>
    <row r="83" spans="1:31" s="2" customFormat="1" ht="15.2" customHeight="1">
      <c r="A83" s="35"/>
      <c r="B83" s="36"/>
      <c r="C83" s="30" t="s">
        <v>29</v>
      </c>
      <c r="D83" s="37"/>
      <c r="E83" s="37"/>
      <c r="F83" s="28" t="str">
        <f>IF(E18="","",E18)</f>
        <v>Vyplň údaj</v>
      </c>
      <c r="G83" s="37"/>
      <c r="H83" s="37"/>
      <c r="I83" s="30" t="s">
        <v>35</v>
      </c>
      <c r="J83" s="33" t="str">
        <f>E24</f>
        <v>Martin Lang</v>
      </c>
      <c r="K83" s="37"/>
      <c r="L83" s="107"/>
      <c r="S83" s="35"/>
      <c r="T83" s="35"/>
      <c r="U83" s="35"/>
      <c r="V83" s="35"/>
      <c r="W83" s="35"/>
      <c r="X83" s="35"/>
      <c r="Y83" s="35"/>
      <c r="Z83" s="35"/>
      <c r="AA83" s="35"/>
      <c r="AB83" s="35"/>
      <c r="AC83" s="35"/>
      <c r="AD83" s="35"/>
      <c r="AE83" s="35"/>
    </row>
    <row r="84" spans="1:31" s="2" customFormat="1" ht="10.35" customHeight="1">
      <c r="A84" s="35"/>
      <c r="B84" s="36"/>
      <c r="C84" s="37"/>
      <c r="D84" s="37"/>
      <c r="E84" s="37"/>
      <c r="F84" s="37"/>
      <c r="G84" s="37"/>
      <c r="H84" s="37"/>
      <c r="I84" s="37"/>
      <c r="J84" s="37"/>
      <c r="K84" s="37"/>
      <c r="L84" s="107"/>
      <c r="S84" s="35"/>
      <c r="T84" s="35"/>
      <c r="U84" s="35"/>
      <c r="V84" s="35"/>
      <c r="W84" s="35"/>
      <c r="X84" s="35"/>
      <c r="Y84" s="35"/>
      <c r="Z84" s="35"/>
      <c r="AA84" s="35"/>
      <c r="AB84" s="35"/>
      <c r="AC84" s="35"/>
      <c r="AD84" s="35"/>
      <c r="AE84" s="35"/>
    </row>
    <row r="85" spans="1:31" s="11" customFormat="1" ht="29.25" customHeight="1">
      <c r="A85" s="147"/>
      <c r="B85" s="148"/>
      <c r="C85" s="149" t="s">
        <v>128</v>
      </c>
      <c r="D85" s="150" t="s">
        <v>58</v>
      </c>
      <c r="E85" s="150" t="s">
        <v>54</v>
      </c>
      <c r="F85" s="150" t="s">
        <v>55</v>
      </c>
      <c r="G85" s="150" t="s">
        <v>129</v>
      </c>
      <c r="H85" s="150" t="s">
        <v>130</v>
      </c>
      <c r="I85" s="150" t="s">
        <v>131</v>
      </c>
      <c r="J85" s="150" t="s">
        <v>118</v>
      </c>
      <c r="K85" s="151" t="s">
        <v>132</v>
      </c>
      <c r="L85" s="152"/>
      <c r="M85" s="69" t="s">
        <v>19</v>
      </c>
      <c r="N85" s="70" t="s">
        <v>43</v>
      </c>
      <c r="O85" s="70" t="s">
        <v>133</v>
      </c>
      <c r="P85" s="70" t="s">
        <v>134</v>
      </c>
      <c r="Q85" s="70" t="s">
        <v>135</v>
      </c>
      <c r="R85" s="70" t="s">
        <v>136</v>
      </c>
      <c r="S85" s="70" t="s">
        <v>137</v>
      </c>
      <c r="T85" s="71" t="s">
        <v>138</v>
      </c>
      <c r="U85" s="147"/>
      <c r="V85" s="147"/>
      <c r="W85" s="147"/>
      <c r="X85" s="147"/>
      <c r="Y85" s="147"/>
      <c r="Z85" s="147"/>
      <c r="AA85" s="147"/>
      <c r="AB85" s="147"/>
      <c r="AC85" s="147"/>
      <c r="AD85" s="147"/>
      <c r="AE85" s="147"/>
    </row>
    <row r="86" spans="1:63" s="2" customFormat="1" ht="22.9" customHeight="1">
      <c r="A86" s="35"/>
      <c r="B86" s="36"/>
      <c r="C86" s="76" t="s">
        <v>139</v>
      </c>
      <c r="D86" s="37"/>
      <c r="E86" s="37"/>
      <c r="F86" s="37"/>
      <c r="G86" s="37"/>
      <c r="H86" s="37"/>
      <c r="I86" s="37"/>
      <c r="J86" s="153">
        <f>BK86</f>
        <v>0</v>
      </c>
      <c r="K86" s="37"/>
      <c r="L86" s="40"/>
      <c r="M86" s="72"/>
      <c r="N86" s="154"/>
      <c r="O86" s="73"/>
      <c r="P86" s="155">
        <f>P87</f>
        <v>0</v>
      </c>
      <c r="Q86" s="73"/>
      <c r="R86" s="155">
        <f>R87</f>
        <v>25.970613800000002</v>
      </c>
      <c r="S86" s="73"/>
      <c r="T86" s="156">
        <f>T87</f>
        <v>4.3022</v>
      </c>
      <c r="U86" s="35"/>
      <c r="V86" s="35"/>
      <c r="W86" s="35"/>
      <c r="X86" s="35"/>
      <c r="Y86" s="35"/>
      <c r="Z86" s="35"/>
      <c r="AA86" s="35"/>
      <c r="AB86" s="35"/>
      <c r="AC86" s="35"/>
      <c r="AD86" s="35"/>
      <c r="AE86" s="35"/>
      <c r="AT86" s="18" t="s">
        <v>72</v>
      </c>
      <c r="AU86" s="18" t="s">
        <v>119</v>
      </c>
      <c r="BK86" s="157">
        <f>BK87</f>
        <v>0</v>
      </c>
    </row>
    <row r="87" spans="2:63" s="12" customFormat="1" ht="25.9" customHeight="1">
      <c r="B87" s="158"/>
      <c r="C87" s="159"/>
      <c r="D87" s="160" t="s">
        <v>72</v>
      </c>
      <c r="E87" s="161" t="s">
        <v>140</v>
      </c>
      <c r="F87" s="161" t="s">
        <v>141</v>
      </c>
      <c r="G87" s="159"/>
      <c r="H87" s="159"/>
      <c r="I87" s="162"/>
      <c r="J87" s="163">
        <f>BK87</f>
        <v>0</v>
      </c>
      <c r="K87" s="159"/>
      <c r="L87" s="164"/>
      <c r="M87" s="165"/>
      <c r="N87" s="166"/>
      <c r="O87" s="166"/>
      <c r="P87" s="167">
        <f>P88+P120+P131+P177+P187+P197</f>
        <v>0</v>
      </c>
      <c r="Q87" s="166"/>
      <c r="R87" s="167">
        <f>R88+R120+R131+R177+R187+R197</f>
        <v>25.970613800000002</v>
      </c>
      <c r="S87" s="166"/>
      <c r="T87" s="168">
        <f>T88+T120+T131+T177+T187+T197</f>
        <v>4.3022</v>
      </c>
      <c r="AR87" s="169" t="s">
        <v>34</v>
      </c>
      <c r="AT87" s="170" t="s">
        <v>72</v>
      </c>
      <c r="AU87" s="170" t="s">
        <v>73</v>
      </c>
      <c r="AY87" s="169" t="s">
        <v>142</v>
      </c>
      <c r="BK87" s="171">
        <f>BK88+BK120+BK131+BK177+BK187+BK197</f>
        <v>0</v>
      </c>
    </row>
    <row r="88" spans="2:63" s="12" customFormat="1" ht="22.9" customHeight="1">
      <c r="B88" s="158"/>
      <c r="C88" s="159"/>
      <c r="D88" s="160" t="s">
        <v>72</v>
      </c>
      <c r="E88" s="172" t="s">
        <v>34</v>
      </c>
      <c r="F88" s="172" t="s">
        <v>143</v>
      </c>
      <c r="G88" s="159"/>
      <c r="H88" s="159"/>
      <c r="I88" s="162"/>
      <c r="J88" s="173">
        <f>BK88</f>
        <v>0</v>
      </c>
      <c r="K88" s="159"/>
      <c r="L88" s="164"/>
      <c r="M88" s="165"/>
      <c r="N88" s="166"/>
      <c r="O88" s="166"/>
      <c r="P88" s="167">
        <f>SUM(P89:P119)</f>
        <v>0</v>
      </c>
      <c r="Q88" s="166"/>
      <c r="R88" s="167">
        <f>SUM(R89:R119)</f>
        <v>0</v>
      </c>
      <c r="S88" s="166"/>
      <c r="T88" s="168">
        <f>SUM(T89:T119)</f>
        <v>4.3022</v>
      </c>
      <c r="AR88" s="169" t="s">
        <v>34</v>
      </c>
      <c r="AT88" s="170" t="s">
        <v>72</v>
      </c>
      <c r="AU88" s="170" t="s">
        <v>34</v>
      </c>
      <c r="AY88" s="169" t="s">
        <v>142</v>
      </c>
      <c r="BK88" s="171">
        <f>SUM(BK89:BK119)</f>
        <v>0</v>
      </c>
    </row>
    <row r="89" spans="1:65" s="2" customFormat="1" ht="49.15" customHeight="1">
      <c r="A89" s="35"/>
      <c r="B89" s="36"/>
      <c r="C89" s="174" t="s">
        <v>34</v>
      </c>
      <c r="D89" s="174" t="s">
        <v>144</v>
      </c>
      <c r="E89" s="175" t="s">
        <v>382</v>
      </c>
      <c r="F89" s="176" t="s">
        <v>383</v>
      </c>
      <c r="G89" s="177" t="s">
        <v>147</v>
      </c>
      <c r="H89" s="178">
        <v>43.9</v>
      </c>
      <c r="I89" s="179"/>
      <c r="J89" s="180">
        <f>ROUND(I89*H89,2)</f>
        <v>0</v>
      </c>
      <c r="K89" s="176" t="s">
        <v>148</v>
      </c>
      <c r="L89" s="40"/>
      <c r="M89" s="181" t="s">
        <v>19</v>
      </c>
      <c r="N89" s="182" t="s">
        <v>44</v>
      </c>
      <c r="O89" s="65"/>
      <c r="P89" s="183">
        <f>O89*H89</f>
        <v>0</v>
      </c>
      <c r="Q89" s="183">
        <v>0</v>
      </c>
      <c r="R89" s="183">
        <f>Q89*H89</f>
        <v>0</v>
      </c>
      <c r="S89" s="183">
        <v>0.098</v>
      </c>
      <c r="T89" s="184">
        <f>S89*H89</f>
        <v>4.3022</v>
      </c>
      <c r="U89" s="35"/>
      <c r="V89" s="35"/>
      <c r="W89" s="35"/>
      <c r="X89" s="35"/>
      <c r="Y89" s="35"/>
      <c r="Z89" s="35"/>
      <c r="AA89" s="35"/>
      <c r="AB89" s="35"/>
      <c r="AC89" s="35"/>
      <c r="AD89" s="35"/>
      <c r="AE89" s="35"/>
      <c r="AR89" s="185" t="s">
        <v>149</v>
      </c>
      <c r="AT89" s="185" t="s">
        <v>144</v>
      </c>
      <c r="AU89" s="185" t="s">
        <v>82</v>
      </c>
      <c r="AY89" s="18" t="s">
        <v>142</v>
      </c>
      <c r="BE89" s="186">
        <f>IF(N89="základní",J89,0)</f>
        <v>0</v>
      </c>
      <c r="BF89" s="186">
        <f>IF(N89="snížená",J89,0)</f>
        <v>0</v>
      </c>
      <c r="BG89" s="186">
        <f>IF(N89="zákl. přenesená",J89,0)</f>
        <v>0</v>
      </c>
      <c r="BH89" s="186">
        <f>IF(N89="sníž. přenesená",J89,0)</f>
        <v>0</v>
      </c>
      <c r="BI89" s="186">
        <f>IF(N89="nulová",J89,0)</f>
        <v>0</v>
      </c>
      <c r="BJ89" s="18" t="s">
        <v>34</v>
      </c>
      <c r="BK89" s="186">
        <f>ROUND(I89*H89,2)</f>
        <v>0</v>
      </c>
      <c r="BL89" s="18" t="s">
        <v>149</v>
      </c>
      <c r="BM89" s="185" t="s">
        <v>778</v>
      </c>
    </row>
    <row r="90" spans="1:47" s="2" customFormat="1" ht="302.25">
      <c r="A90" s="35"/>
      <c r="B90" s="36"/>
      <c r="C90" s="37"/>
      <c r="D90" s="187" t="s">
        <v>151</v>
      </c>
      <c r="E90" s="37"/>
      <c r="F90" s="188" t="s">
        <v>152</v>
      </c>
      <c r="G90" s="37"/>
      <c r="H90" s="37"/>
      <c r="I90" s="189"/>
      <c r="J90" s="37"/>
      <c r="K90" s="37"/>
      <c r="L90" s="40"/>
      <c r="M90" s="190"/>
      <c r="N90" s="191"/>
      <c r="O90" s="65"/>
      <c r="P90" s="65"/>
      <c r="Q90" s="65"/>
      <c r="R90" s="65"/>
      <c r="S90" s="65"/>
      <c r="T90" s="66"/>
      <c r="U90" s="35"/>
      <c r="V90" s="35"/>
      <c r="W90" s="35"/>
      <c r="X90" s="35"/>
      <c r="Y90" s="35"/>
      <c r="Z90" s="35"/>
      <c r="AA90" s="35"/>
      <c r="AB90" s="35"/>
      <c r="AC90" s="35"/>
      <c r="AD90" s="35"/>
      <c r="AE90" s="35"/>
      <c r="AT90" s="18" t="s">
        <v>151</v>
      </c>
      <c r="AU90" s="18" t="s">
        <v>82</v>
      </c>
    </row>
    <row r="91" spans="1:65" s="2" customFormat="1" ht="24.2" customHeight="1">
      <c r="A91" s="35"/>
      <c r="B91" s="36"/>
      <c r="C91" s="174" t="s">
        <v>82</v>
      </c>
      <c r="D91" s="174" t="s">
        <v>144</v>
      </c>
      <c r="E91" s="175" t="s">
        <v>385</v>
      </c>
      <c r="F91" s="176" t="s">
        <v>386</v>
      </c>
      <c r="G91" s="177" t="s">
        <v>155</v>
      </c>
      <c r="H91" s="178">
        <v>41.141</v>
      </c>
      <c r="I91" s="179"/>
      <c r="J91" s="180">
        <f>ROUND(I91*H91,2)</f>
        <v>0</v>
      </c>
      <c r="K91" s="176" t="s">
        <v>148</v>
      </c>
      <c r="L91" s="40"/>
      <c r="M91" s="181" t="s">
        <v>19</v>
      </c>
      <c r="N91" s="182" t="s">
        <v>44</v>
      </c>
      <c r="O91" s="65"/>
      <c r="P91" s="183">
        <f>O91*H91</f>
        <v>0</v>
      </c>
      <c r="Q91" s="183">
        <v>0</v>
      </c>
      <c r="R91" s="183">
        <f>Q91*H91</f>
        <v>0</v>
      </c>
      <c r="S91" s="183">
        <v>0</v>
      </c>
      <c r="T91" s="184">
        <f>S91*H91</f>
        <v>0</v>
      </c>
      <c r="U91" s="35"/>
      <c r="V91" s="35"/>
      <c r="W91" s="35"/>
      <c r="X91" s="35"/>
      <c r="Y91" s="35"/>
      <c r="Z91" s="35"/>
      <c r="AA91" s="35"/>
      <c r="AB91" s="35"/>
      <c r="AC91" s="35"/>
      <c r="AD91" s="35"/>
      <c r="AE91" s="35"/>
      <c r="AR91" s="185" t="s">
        <v>149</v>
      </c>
      <c r="AT91" s="185" t="s">
        <v>144</v>
      </c>
      <c r="AU91" s="185" t="s">
        <v>82</v>
      </c>
      <c r="AY91" s="18" t="s">
        <v>142</v>
      </c>
      <c r="BE91" s="186">
        <f>IF(N91="základní",J91,0)</f>
        <v>0</v>
      </c>
      <c r="BF91" s="186">
        <f>IF(N91="snížená",J91,0)</f>
        <v>0</v>
      </c>
      <c r="BG91" s="186">
        <f>IF(N91="zákl. přenesená",J91,0)</f>
        <v>0</v>
      </c>
      <c r="BH91" s="186">
        <f>IF(N91="sníž. přenesená",J91,0)</f>
        <v>0</v>
      </c>
      <c r="BI91" s="186">
        <f>IF(N91="nulová",J91,0)</f>
        <v>0</v>
      </c>
      <c r="BJ91" s="18" t="s">
        <v>34</v>
      </c>
      <c r="BK91" s="186">
        <f>ROUND(I91*H91,2)</f>
        <v>0</v>
      </c>
      <c r="BL91" s="18" t="s">
        <v>149</v>
      </c>
      <c r="BM91" s="185" t="s">
        <v>779</v>
      </c>
    </row>
    <row r="92" spans="1:47" s="2" customFormat="1" ht="39">
      <c r="A92" s="35"/>
      <c r="B92" s="36"/>
      <c r="C92" s="37"/>
      <c r="D92" s="187" t="s">
        <v>151</v>
      </c>
      <c r="E92" s="37"/>
      <c r="F92" s="188" t="s">
        <v>157</v>
      </c>
      <c r="G92" s="37"/>
      <c r="H92" s="37"/>
      <c r="I92" s="189"/>
      <c r="J92" s="37"/>
      <c r="K92" s="37"/>
      <c r="L92" s="40"/>
      <c r="M92" s="190"/>
      <c r="N92" s="191"/>
      <c r="O92" s="65"/>
      <c r="P92" s="65"/>
      <c r="Q92" s="65"/>
      <c r="R92" s="65"/>
      <c r="S92" s="65"/>
      <c r="T92" s="66"/>
      <c r="U92" s="35"/>
      <c r="V92" s="35"/>
      <c r="W92" s="35"/>
      <c r="X92" s="35"/>
      <c r="Y92" s="35"/>
      <c r="Z92" s="35"/>
      <c r="AA92" s="35"/>
      <c r="AB92" s="35"/>
      <c r="AC92" s="35"/>
      <c r="AD92" s="35"/>
      <c r="AE92" s="35"/>
      <c r="AT92" s="18" t="s">
        <v>151</v>
      </c>
      <c r="AU92" s="18" t="s">
        <v>82</v>
      </c>
    </row>
    <row r="93" spans="2:51" s="13" customFormat="1" ht="11.25">
      <c r="B93" s="192"/>
      <c r="C93" s="193"/>
      <c r="D93" s="187" t="s">
        <v>158</v>
      </c>
      <c r="E93" s="194" t="s">
        <v>19</v>
      </c>
      <c r="F93" s="195" t="s">
        <v>780</v>
      </c>
      <c r="G93" s="193"/>
      <c r="H93" s="194" t="s">
        <v>19</v>
      </c>
      <c r="I93" s="196"/>
      <c r="J93" s="193"/>
      <c r="K93" s="193"/>
      <c r="L93" s="197"/>
      <c r="M93" s="198"/>
      <c r="N93" s="199"/>
      <c r="O93" s="199"/>
      <c r="P93" s="199"/>
      <c r="Q93" s="199"/>
      <c r="R93" s="199"/>
      <c r="S93" s="199"/>
      <c r="T93" s="200"/>
      <c r="AT93" s="201" t="s">
        <v>158</v>
      </c>
      <c r="AU93" s="201" t="s">
        <v>82</v>
      </c>
      <c r="AV93" s="13" t="s">
        <v>34</v>
      </c>
      <c r="AW93" s="13" t="s">
        <v>33</v>
      </c>
      <c r="AX93" s="13" t="s">
        <v>73</v>
      </c>
      <c r="AY93" s="201" t="s">
        <v>142</v>
      </c>
    </row>
    <row r="94" spans="2:51" s="14" customFormat="1" ht="11.25">
      <c r="B94" s="202"/>
      <c r="C94" s="203"/>
      <c r="D94" s="187" t="s">
        <v>158</v>
      </c>
      <c r="E94" s="204" t="s">
        <v>19</v>
      </c>
      <c r="F94" s="205" t="s">
        <v>781</v>
      </c>
      <c r="G94" s="203"/>
      <c r="H94" s="206">
        <v>21.386</v>
      </c>
      <c r="I94" s="207"/>
      <c r="J94" s="203"/>
      <c r="K94" s="203"/>
      <c r="L94" s="208"/>
      <c r="M94" s="209"/>
      <c r="N94" s="210"/>
      <c r="O94" s="210"/>
      <c r="P94" s="210"/>
      <c r="Q94" s="210"/>
      <c r="R94" s="210"/>
      <c r="S94" s="210"/>
      <c r="T94" s="211"/>
      <c r="AT94" s="212" t="s">
        <v>158</v>
      </c>
      <c r="AU94" s="212" t="s">
        <v>82</v>
      </c>
      <c r="AV94" s="14" t="s">
        <v>82</v>
      </c>
      <c r="AW94" s="14" t="s">
        <v>33</v>
      </c>
      <c r="AX94" s="14" t="s">
        <v>73</v>
      </c>
      <c r="AY94" s="212" t="s">
        <v>142</v>
      </c>
    </row>
    <row r="95" spans="2:51" s="13" customFormat="1" ht="11.25">
      <c r="B95" s="192"/>
      <c r="C95" s="193"/>
      <c r="D95" s="187" t="s">
        <v>158</v>
      </c>
      <c r="E95" s="194" t="s">
        <v>19</v>
      </c>
      <c r="F95" s="195" t="s">
        <v>782</v>
      </c>
      <c r="G95" s="193"/>
      <c r="H95" s="194" t="s">
        <v>19</v>
      </c>
      <c r="I95" s="196"/>
      <c r="J95" s="193"/>
      <c r="K95" s="193"/>
      <c r="L95" s="197"/>
      <c r="M95" s="198"/>
      <c r="N95" s="199"/>
      <c r="O95" s="199"/>
      <c r="P95" s="199"/>
      <c r="Q95" s="199"/>
      <c r="R95" s="199"/>
      <c r="S95" s="199"/>
      <c r="T95" s="200"/>
      <c r="AT95" s="201" t="s">
        <v>158</v>
      </c>
      <c r="AU95" s="201" t="s">
        <v>82</v>
      </c>
      <c r="AV95" s="13" t="s">
        <v>34</v>
      </c>
      <c r="AW95" s="13" t="s">
        <v>33</v>
      </c>
      <c r="AX95" s="13" t="s">
        <v>73</v>
      </c>
      <c r="AY95" s="201" t="s">
        <v>142</v>
      </c>
    </row>
    <row r="96" spans="2:51" s="14" customFormat="1" ht="11.25">
      <c r="B96" s="202"/>
      <c r="C96" s="203"/>
      <c r="D96" s="187" t="s">
        <v>158</v>
      </c>
      <c r="E96" s="204" t="s">
        <v>19</v>
      </c>
      <c r="F96" s="205" t="s">
        <v>783</v>
      </c>
      <c r="G96" s="203"/>
      <c r="H96" s="206">
        <v>19.755</v>
      </c>
      <c r="I96" s="207"/>
      <c r="J96" s="203"/>
      <c r="K96" s="203"/>
      <c r="L96" s="208"/>
      <c r="M96" s="209"/>
      <c r="N96" s="210"/>
      <c r="O96" s="210"/>
      <c r="P96" s="210"/>
      <c r="Q96" s="210"/>
      <c r="R96" s="210"/>
      <c r="S96" s="210"/>
      <c r="T96" s="211"/>
      <c r="AT96" s="212" t="s">
        <v>158</v>
      </c>
      <c r="AU96" s="212" t="s">
        <v>82</v>
      </c>
      <c r="AV96" s="14" t="s">
        <v>82</v>
      </c>
      <c r="AW96" s="14" t="s">
        <v>33</v>
      </c>
      <c r="AX96" s="14" t="s">
        <v>73</v>
      </c>
      <c r="AY96" s="212" t="s">
        <v>142</v>
      </c>
    </row>
    <row r="97" spans="2:51" s="15" customFormat="1" ht="11.25">
      <c r="B97" s="213"/>
      <c r="C97" s="214"/>
      <c r="D97" s="187" t="s">
        <v>158</v>
      </c>
      <c r="E97" s="215" t="s">
        <v>19</v>
      </c>
      <c r="F97" s="216" t="s">
        <v>161</v>
      </c>
      <c r="G97" s="214"/>
      <c r="H97" s="217">
        <v>41.141</v>
      </c>
      <c r="I97" s="218"/>
      <c r="J97" s="214"/>
      <c r="K97" s="214"/>
      <c r="L97" s="219"/>
      <c r="M97" s="220"/>
      <c r="N97" s="221"/>
      <c r="O97" s="221"/>
      <c r="P97" s="221"/>
      <c r="Q97" s="221"/>
      <c r="R97" s="221"/>
      <c r="S97" s="221"/>
      <c r="T97" s="222"/>
      <c r="AT97" s="223" t="s">
        <v>158</v>
      </c>
      <c r="AU97" s="223" t="s">
        <v>82</v>
      </c>
      <c r="AV97" s="15" t="s">
        <v>149</v>
      </c>
      <c r="AW97" s="15" t="s">
        <v>33</v>
      </c>
      <c r="AX97" s="15" t="s">
        <v>34</v>
      </c>
      <c r="AY97" s="223" t="s">
        <v>142</v>
      </c>
    </row>
    <row r="98" spans="1:65" s="2" customFormat="1" ht="37.9" customHeight="1">
      <c r="A98" s="35"/>
      <c r="B98" s="36"/>
      <c r="C98" s="174" t="s">
        <v>162</v>
      </c>
      <c r="D98" s="174" t="s">
        <v>144</v>
      </c>
      <c r="E98" s="175" t="s">
        <v>163</v>
      </c>
      <c r="F98" s="176" t="s">
        <v>164</v>
      </c>
      <c r="G98" s="177" t="s">
        <v>155</v>
      </c>
      <c r="H98" s="178">
        <v>2.248</v>
      </c>
      <c r="I98" s="179"/>
      <c r="J98" s="180">
        <f>ROUND(I98*H98,2)</f>
        <v>0</v>
      </c>
      <c r="K98" s="176" t="s">
        <v>148</v>
      </c>
      <c r="L98" s="40"/>
      <c r="M98" s="181" t="s">
        <v>19</v>
      </c>
      <c r="N98" s="182" t="s">
        <v>44</v>
      </c>
      <c r="O98" s="65"/>
      <c r="P98" s="183">
        <f>O98*H98</f>
        <v>0</v>
      </c>
      <c r="Q98" s="183">
        <v>0</v>
      </c>
      <c r="R98" s="183">
        <f>Q98*H98</f>
        <v>0</v>
      </c>
      <c r="S98" s="183">
        <v>0</v>
      </c>
      <c r="T98" s="184">
        <f>S98*H98</f>
        <v>0</v>
      </c>
      <c r="U98" s="35"/>
      <c r="V98" s="35"/>
      <c r="W98" s="35"/>
      <c r="X98" s="35"/>
      <c r="Y98" s="35"/>
      <c r="Z98" s="35"/>
      <c r="AA98" s="35"/>
      <c r="AB98" s="35"/>
      <c r="AC98" s="35"/>
      <c r="AD98" s="35"/>
      <c r="AE98" s="35"/>
      <c r="AR98" s="185" t="s">
        <v>149</v>
      </c>
      <c r="AT98" s="185" t="s">
        <v>144</v>
      </c>
      <c r="AU98" s="185" t="s">
        <v>82</v>
      </c>
      <c r="AY98" s="18" t="s">
        <v>142</v>
      </c>
      <c r="BE98" s="186">
        <f>IF(N98="základní",J98,0)</f>
        <v>0</v>
      </c>
      <c r="BF98" s="186">
        <f>IF(N98="snížená",J98,0)</f>
        <v>0</v>
      </c>
      <c r="BG98" s="186">
        <f>IF(N98="zákl. přenesená",J98,0)</f>
        <v>0</v>
      </c>
      <c r="BH98" s="186">
        <f>IF(N98="sníž. přenesená",J98,0)</f>
        <v>0</v>
      </c>
      <c r="BI98" s="186">
        <f>IF(N98="nulová",J98,0)</f>
        <v>0</v>
      </c>
      <c r="BJ98" s="18" t="s">
        <v>34</v>
      </c>
      <c r="BK98" s="186">
        <f>ROUND(I98*H98,2)</f>
        <v>0</v>
      </c>
      <c r="BL98" s="18" t="s">
        <v>149</v>
      </c>
      <c r="BM98" s="185" t="s">
        <v>784</v>
      </c>
    </row>
    <row r="99" spans="1:47" s="2" customFormat="1" ht="48.75">
      <c r="A99" s="35"/>
      <c r="B99" s="36"/>
      <c r="C99" s="37"/>
      <c r="D99" s="187" t="s">
        <v>151</v>
      </c>
      <c r="E99" s="37"/>
      <c r="F99" s="188" t="s">
        <v>166</v>
      </c>
      <c r="G99" s="37"/>
      <c r="H99" s="37"/>
      <c r="I99" s="189"/>
      <c r="J99" s="37"/>
      <c r="K99" s="37"/>
      <c r="L99" s="40"/>
      <c r="M99" s="190"/>
      <c r="N99" s="191"/>
      <c r="O99" s="65"/>
      <c r="P99" s="65"/>
      <c r="Q99" s="65"/>
      <c r="R99" s="65"/>
      <c r="S99" s="65"/>
      <c r="T99" s="66"/>
      <c r="U99" s="35"/>
      <c r="V99" s="35"/>
      <c r="W99" s="35"/>
      <c r="X99" s="35"/>
      <c r="Y99" s="35"/>
      <c r="Z99" s="35"/>
      <c r="AA99" s="35"/>
      <c r="AB99" s="35"/>
      <c r="AC99" s="35"/>
      <c r="AD99" s="35"/>
      <c r="AE99" s="35"/>
      <c r="AT99" s="18" t="s">
        <v>151</v>
      </c>
      <c r="AU99" s="18" t="s">
        <v>82</v>
      </c>
    </row>
    <row r="100" spans="2:51" s="13" customFormat="1" ht="11.25">
      <c r="B100" s="192"/>
      <c r="C100" s="193"/>
      <c r="D100" s="187" t="s">
        <v>158</v>
      </c>
      <c r="E100" s="194" t="s">
        <v>19</v>
      </c>
      <c r="F100" s="195" t="s">
        <v>167</v>
      </c>
      <c r="G100" s="193"/>
      <c r="H100" s="194" t="s">
        <v>19</v>
      </c>
      <c r="I100" s="196"/>
      <c r="J100" s="193"/>
      <c r="K100" s="193"/>
      <c r="L100" s="197"/>
      <c r="M100" s="198"/>
      <c r="N100" s="199"/>
      <c r="O100" s="199"/>
      <c r="P100" s="199"/>
      <c r="Q100" s="199"/>
      <c r="R100" s="199"/>
      <c r="S100" s="199"/>
      <c r="T100" s="200"/>
      <c r="AT100" s="201" t="s">
        <v>158</v>
      </c>
      <c r="AU100" s="201" t="s">
        <v>82</v>
      </c>
      <c r="AV100" s="13" t="s">
        <v>34</v>
      </c>
      <c r="AW100" s="13" t="s">
        <v>33</v>
      </c>
      <c r="AX100" s="13" t="s">
        <v>73</v>
      </c>
      <c r="AY100" s="201" t="s">
        <v>142</v>
      </c>
    </row>
    <row r="101" spans="2:51" s="14" customFormat="1" ht="11.25">
      <c r="B101" s="202"/>
      <c r="C101" s="203"/>
      <c r="D101" s="187" t="s">
        <v>158</v>
      </c>
      <c r="E101" s="204" t="s">
        <v>19</v>
      </c>
      <c r="F101" s="205" t="s">
        <v>785</v>
      </c>
      <c r="G101" s="203"/>
      <c r="H101" s="206">
        <v>2.248</v>
      </c>
      <c r="I101" s="207"/>
      <c r="J101" s="203"/>
      <c r="K101" s="203"/>
      <c r="L101" s="208"/>
      <c r="M101" s="209"/>
      <c r="N101" s="210"/>
      <c r="O101" s="210"/>
      <c r="P101" s="210"/>
      <c r="Q101" s="210"/>
      <c r="R101" s="210"/>
      <c r="S101" s="210"/>
      <c r="T101" s="211"/>
      <c r="AT101" s="212" t="s">
        <v>158</v>
      </c>
      <c r="AU101" s="212" t="s">
        <v>82</v>
      </c>
      <c r="AV101" s="14" t="s">
        <v>82</v>
      </c>
      <c r="AW101" s="14" t="s">
        <v>33</v>
      </c>
      <c r="AX101" s="14" t="s">
        <v>73</v>
      </c>
      <c r="AY101" s="212" t="s">
        <v>142</v>
      </c>
    </row>
    <row r="102" spans="2:51" s="15" customFormat="1" ht="11.25">
      <c r="B102" s="213"/>
      <c r="C102" s="214"/>
      <c r="D102" s="187" t="s">
        <v>158</v>
      </c>
      <c r="E102" s="215" t="s">
        <v>19</v>
      </c>
      <c r="F102" s="216" t="s">
        <v>161</v>
      </c>
      <c r="G102" s="214"/>
      <c r="H102" s="217">
        <v>2.248</v>
      </c>
      <c r="I102" s="218"/>
      <c r="J102" s="214"/>
      <c r="K102" s="214"/>
      <c r="L102" s="219"/>
      <c r="M102" s="220"/>
      <c r="N102" s="221"/>
      <c r="O102" s="221"/>
      <c r="P102" s="221"/>
      <c r="Q102" s="221"/>
      <c r="R102" s="221"/>
      <c r="S102" s="221"/>
      <c r="T102" s="222"/>
      <c r="AT102" s="223" t="s">
        <v>158</v>
      </c>
      <c r="AU102" s="223" t="s">
        <v>82</v>
      </c>
      <c r="AV102" s="15" t="s">
        <v>149</v>
      </c>
      <c r="AW102" s="15" t="s">
        <v>33</v>
      </c>
      <c r="AX102" s="15" t="s">
        <v>34</v>
      </c>
      <c r="AY102" s="223" t="s">
        <v>142</v>
      </c>
    </row>
    <row r="103" spans="1:65" s="2" customFormat="1" ht="62.65" customHeight="1">
      <c r="A103" s="35"/>
      <c r="B103" s="36"/>
      <c r="C103" s="174" t="s">
        <v>149</v>
      </c>
      <c r="D103" s="174" t="s">
        <v>144</v>
      </c>
      <c r="E103" s="175" t="s">
        <v>169</v>
      </c>
      <c r="F103" s="176" t="s">
        <v>170</v>
      </c>
      <c r="G103" s="177" t="s">
        <v>155</v>
      </c>
      <c r="H103" s="178">
        <v>43.389</v>
      </c>
      <c r="I103" s="179"/>
      <c r="J103" s="180">
        <f>ROUND(I103*H103,2)</f>
        <v>0</v>
      </c>
      <c r="K103" s="176" t="s">
        <v>148</v>
      </c>
      <c r="L103" s="40"/>
      <c r="M103" s="181" t="s">
        <v>19</v>
      </c>
      <c r="N103" s="182" t="s">
        <v>44</v>
      </c>
      <c r="O103" s="65"/>
      <c r="P103" s="183">
        <f>O103*H103</f>
        <v>0</v>
      </c>
      <c r="Q103" s="183">
        <v>0</v>
      </c>
      <c r="R103" s="183">
        <f>Q103*H103</f>
        <v>0</v>
      </c>
      <c r="S103" s="183">
        <v>0</v>
      </c>
      <c r="T103" s="184">
        <f>S103*H103</f>
        <v>0</v>
      </c>
      <c r="U103" s="35"/>
      <c r="V103" s="35"/>
      <c r="W103" s="35"/>
      <c r="X103" s="35"/>
      <c r="Y103" s="35"/>
      <c r="Z103" s="35"/>
      <c r="AA103" s="35"/>
      <c r="AB103" s="35"/>
      <c r="AC103" s="35"/>
      <c r="AD103" s="35"/>
      <c r="AE103" s="35"/>
      <c r="AR103" s="185" t="s">
        <v>149</v>
      </c>
      <c r="AT103" s="185" t="s">
        <v>144</v>
      </c>
      <c r="AU103" s="185" t="s">
        <v>82</v>
      </c>
      <c r="AY103" s="18" t="s">
        <v>142</v>
      </c>
      <c r="BE103" s="186">
        <f>IF(N103="základní",J103,0)</f>
        <v>0</v>
      </c>
      <c r="BF103" s="186">
        <f>IF(N103="snížená",J103,0)</f>
        <v>0</v>
      </c>
      <c r="BG103" s="186">
        <f>IF(N103="zákl. přenesená",J103,0)</f>
        <v>0</v>
      </c>
      <c r="BH103" s="186">
        <f>IF(N103="sníž. přenesená",J103,0)</f>
        <v>0</v>
      </c>
      <c r="BI103" s="186">
        <f>IF(N103="nulová",J103,0)</f>
        <v>0</v>
      </c>
      <c r="BJ103" s="18" t="s">
        <v>34</v>
      </c>
      <c r="BK103" s="186">
        <f>ROUND(I103*H103,2)</f>
        <v>0</v>
      </c>
      <c r="BL103" s="18" t="s">
        <v>149</v>
      </c>
      <c r="BM103" s="185" t="s">
        <v>786</v>
      </c>
    </row>
    <row r="104" spans="1:47" s="2" customFormat="1" ht="78">
      <c r="A104" s="35"/>
      <c r="B104" s="36"/>
      <c r="C104" s="37"/>
      <c r="D104" s="187" t="s">
        <v>151</v>
      </c>
      <c r="E104" s="37"/>
      <c r="F104" s="188" t="s">
        <v>172</v>
      </c>
      <c r="G104" s="37"/>
      <c r="H104" s="37"/>
      <c r="I104" s="189"/>
      <c r="J104" s="37"/>
      <c r="K104" s="37"/>
      <c r="L104" s="40"/>
      <c r="M104" s="190"/>
      <c r="N104" s="191"/>
      <c r="O104" s="65"/>
      <c r="P104" s="65"/>
      <c r="Q104" s="65"/>
      <c r="R104" s="65"/>
      <c r="S104" s="65"/>
      <c r="T104" s="66"/>
      <c r="U104" s="35"/>
      <c r="V104" s="35"/>
      <c r="W104" s="35"/>
      <c r="X104" s="35"/>
      <c r="Y104" s="35"/>
      <c r="Z104" s="35"/>
      <c r="AA104" s="35"/>
      <c r="AB104" s="35"/>
      <c r="AC104" s="35"/>
      <c r="AD104" s="35"/>
      <c r="AE104" s="35"/>
      <c r="AT104" s="18" t="s">
        <v>151</v>
      </c>
      <c r="AU104" s="18" t="s">
        <v>82</v>
      </c>
    </row>
    <row r="105" spans="2:51" s="13" customFormat="1" ht="11.25">
      <c r="B105" s="192"/>
      <c r="C105" s="193"/>
      <c r="D105" s="187" t="s">
        <v>158</v>
      </c>
      <c r="E105" s="194" t="s">
        <v>19</v>
      </c>
      <c r="F105" s="195" t="s">
        <v>173</v>
      </c>
      <c r="G105" s="193"/>
      <c r="H105" s="194" t="s">
        <v>19</v>
      </c>
      <c r="I105" s="196"/>
      <c r="J105" s="193"/>
      <c r="K105" s="193"/>
      <c r="L105" s="197"/>
      <c r="M105" s="198"/>
      <c r="N105" s="199"/>
      <c r="O105" s="199"/>
      <c r="P105" s="199"/>
      <c r="Q105" s="199"/>
      <c r="R105" s="199"/>
      <c r="S105" s="199"/>
      <c r="T105" s="200"/>
      <c r="AT105" s="201" t="s">
        <v>158</v>
      </c>
      <c r="AU105" s="201" t="s">
        <v>82</v>
      </c>
      <c r="AV105" s="13" t="s">
        <v>34</v>
      </c>
      <c r="AW105" s="13" t="s">
        <v>33</v>
      </c>
      <c r="AX105" s="13" t="s">
        <v>73</v>
      </c>
      <c r="AY105" s="201" t="s">
        <v>142</v>
      </c>
    </row>
    <row r="106" spans="2:51" s="14" customFormat="1" ht="11.25">
      <c r="B106" s="202"/>
      <c r="C106" s="203"/>
      <c r="D106" s="187" t="s">
        <v>158</v>
      </c>
      <c r="E106" s="204" t="s">
        <v>19</v>
      </c>
      <c r="F106" s="205" t="s">
        <v>787</v>
      </c>
      <c r="G106" s="203"/>
      <c r="H106" s="206">
        <v>43.389</v>
      </c>
      <c r="I106" s="207"/>
      <c r="J106" s="203"/>
      <c r="K106" s="203"/>
      <c r="L106" s="208"/>
      <c r="M106" s="209"/>
      <c r="N106" s="210"/>
      <c r="O106" s="210"/>
      <c r="P106" s="210"/>
      <c r="Q106" s="210"/>
      <c r="R106" s="210"/>
      <c r="S106" s="210"/>
      <c r="T106" s="211"/>
      <c r="AT106" s="212" t="s">
        <v>158</v>
      </c>
      <c r="AU106" s="212" t="s">
        <v>82</v>
      </c>
      <c r="AV106" s="14" t="s">
        <v>82</v>
      </c>
      <c r="AW106" s="14" t="s">
        <v>33</v>
      </c>
      <c r="AX106" s="14" t="s">
        <v>73</v>
      </c>
      <c r="AY106" s="212" t="s">
        <v>142</v>
      </c>
    </row>
    <row r="107" spans="2:51" s="15" customFormat="1" ht="11.25">
      <c r="B107" s="213"/>
      <c r="C107" s="214"/>
      <c r="D107" s="187" t="s">
        <v>158</v>
      </c>
      <c r="E107" s="215" t="s">
        <v>19</v>
      </c>
      <c r="F107" s="216" t="s">
        <v>161</v>
      </c>
      <c r="G107" s="214"/>
      <c r="H107" s="217">
        <v>43.389</v>
      </c>
      <c r="I107" s="218"/>
      <c r="J107" s="214"/>
      <c r="K107" s="214"/>
      <c r="L107" s="219"/>
      <c r="M107" s="220"/>
      <c r="N107" s="221"/>
      <c r="O107" s="221"/>
      <c r="P107" s="221"/>
      <c r="Q107" s="221"/>
      <c r="R107" s="221"/>
      <c r="S107" s="221"/>
      <c r="T107" s="222"/>
      <c r="AT107" s="223" t="s">
        <v>158</v>
      </c>
      <c r="AU107" s="223" t="s">
        <v>82</v>
      </c>
      <c r="AV107" s="15" t="s">
        <v>149</v>
      </c>
      <c r="AW107" s="15" t="s">
        <v>33</v>
      </c>
      <c r="AX107" s="15" t="s">
        <v>34</v>
      </c>
      <c r="AY107" s="223" t="s">
        <v>142</v>
      </c>
    </row>
    <row r="108" spans="1:65" s="2" customFormat="1" ht="62.65" customHeight="1">
      <c r="A108" s="35"/>
      <c r="B108" s="36"/>
      <c r="C108" s="174" t="s">
        <v>175</v>
      </c>
      <c r="D108" s="174" t="s">
        <v>144</v>
      </c>
      <c r="E108" s="175" t="s">
        <v>176</v>
      </c>
      <c r="F108" s="176" t="s">
        <v>177</v>
      </c>
      <c r="G108" s="177" t="s">
        <v>155</v>
      </c>
      <c r="H108" s="178">
        <v>216.945</v>
      </c>
      <c r="I108" s="179"/>
      <c r="J108" s="180">
        <f>ROUND(I108*H108,2)</f>
        <v>0</v>
      </c>
      <c r="K108" s="176" t="s">
        <v>148</v>
      </c>
      <c r="L108" s="40"/>
      <c r="M108" s="181" t="s">
        <v>19</v>
      </c>
      <c r="N108" s="182" t="s">
        <v>44</v>
      </c>
      <c r="O108" s="65"/>
      <c r="P108" s="183">
        <f>O108*H108</f>
        <v>0</v>
      </c>
      <c r="Q108" s="183">
        <v>0</v>
      </c>
      <c r="R108" s="183">
        <f>Q108*H108</f>
        <v>0</v>
      </c>
      <c r="S108" s="183">
        <v>0</v>
      </c>
      <c r="T108" s="184">
        <f>S108*H108</f>
        <v>0</v>
      </c>
      <c r="U108" s="35"/>
      <c r="V108" s="35"/>
      <c r="W108" s="35"/>
      <c r="X108" s="35"/>
      <c r="Y108" s="35"/>
      <c r="Z108" s="35"/>
      <c r="AA108" s="35"/>
      <c r="AB108" s="35"/>
      <c r="AC108" s="35"/>
      <c r="AD108" s="35"/>
      <c r="AE108" s="35"/>
      <c r="AR108" s="185" t="s">
        <v>149</v>
      </c>
      <c r="AT108" s="185" t="s">
        <v>144</v>
      </c>
      <c r="AU108" s="185" t="s">
        <v>82</v>
      </c>
      <c r="AY108" s="18" t="s">
        <v>142</v>
      </c>
      <c r="BE108" s="186">
        <f>IF(N108="základní",J108,0)</f>
        <v>0</v>
      </c>
      <c r="BF108" s="186">
        <f>IF(N108="snížená",J108,0)</f>
        <v>0</v>
      </c>
      <c r="BG108" s="186">
        <f>IF(N108="zákl. přenesená",J108,0)</f>
        <v>0</v>
      </c>
      <c r="BH108" s="186">
        <f>IF(N108="sníž. přenesená",J108,0)</f>
        <v>0</v>
      </c>
      <c r="BI108" s="186">
        <f>IF(N108="nulová",J108,0)</f>
        <v>0</v>
      </c>
      <c r="BJ108" s="18" t="s">
        <v>34</v>
      </c>
      <c r="BK108" s="186">
        <f>ROUND(I108*H108,2)</f>
        <v>0</v>
      </c>
      <c r="BL108" s="18" t="s">
        <v>149</v>
      </c>
      <c r="BM108" s="185" t="s">
        <v>788</v>
      </c>
    </row>
    <row r="109" spans="1:47" s="2" customFormat="1" ht="78">
      <c r="A109" s="35"/>
      <c r="B109" s="36"/>
      <c r="C109" s="37"/>
      <c r="D109" s="187" t="s">
        <v>151</v>
      </c>
      <c r="E109" s="37"/>
      <c r="F109" s="188" t="s">
        <v>172</v>
      </c>
      <c r="G109" s="37"/>
      <c r="H109" s="37"/>
      <c r="I109" s="189"/>
      <c r="J109" s="37"/>
      <c r="K109" s="37"/>
      <c r="L109" s="40"/>
      <c r="M109" s="190"/>
      <c r="N109" s="191"/>
      <c r="O109" s="65"/>
      <c r="P109" s="65"/>
      <c r="Q109" s="65"/>
      <c r="R109" s="65"/>
      <c r="S109" s="65"/>
      <c r="T109" s="66"/>
      <c r="U109" s="35"/>
      <c r="V109" s="35"/>
      <c r="W109" s="35"/>
      <c r="X109" s="35"/>
      <c r="Y109" s="35"/>
      <c r="Z109" s="35"/>
      <c r="AA109" s="35"/>
      <c r="AB109" s="35"/>
      <c r="AC109" s="35"/>
      <c r="AD109" s="35"/>
      <c r="AE109" s="35"/>
      <c r="AT109" s="18" t="s">
        <v>151</v>
      </c>
      <c r="AU109" s="18" t="s">
        <v>82</v>
      </c>
    </row>
    <row r="110" spans="2:51" s="14" customFormat="1" ht="11.25">
      <c r="B110" s="202"/>
      <c r="C110" s="203"/>
      <c r="D110" s="187" t="s">
        <v>158</v>
      </c>
      <c r="E110" s="204" t="s">
        <v>19</v>
      </c>
      <c r="F110" s="205" t="s">
        <v>789</v>
      </c>
      <c r="G110" s="203"/>
      <c r="H110" s="206">
        <v>216.945</v>
      </c>
      <c r="I110" s="207"/>
      <c r="J110" s="203"/>
      <c r="K110" s="203"/>
      <c r="L110" s="208"/>
      <c r="M110" s="209"/>
      <c r="N110" s="210"/>
      <c r="O110" s="210"/>
      <c r="P110" s="210"/>
      <c r="Q110" s="210"/>
      <c r="R110" s="210"/>
      <c r="S110" s="210"/>
      <c r="T110" s="211"/>
      <c r="AT110" s="212" t="s">
        <v>158</v>
      </c>
      <c r="AU110" s="212" t="s">
        <v>82</v>
      </c>
      <c r="AV110" s="14" t="s">
        <v>82</v>
      </c>
      <c r="AW110" s="14" t="s">
        <v>33</v>
      </c>
      <c r="AX110" s="14" t="s">
        <v>73</v>
      </c>
      <c r="AY110" s="212" t="s">
        <v>142</v>
      </c>
    </row>
    <row r="111" spans="2:51" s="15" customFormat="1" ht="11.25">
      <c r="B111" s="213"/>
      <c r="C111" s="214"/>
      <c r="D111" s="187" t="s">
        <v>158</v>
      </c>
      <c r="E111" s="215" t="s">
        <v>19</v>
      </c>
      <c r="F111" s="216" t="s">
        <v>161</v>
      </c>
      <c r="G111" s="214"/>
      <c r="H111" s="217">
        <v>216.945</v>
      </c>
      <c r="I111" s="218"/>
      <c r="J111" s="214"/>
      <c r="K111" s="214"/>
      <c r="L111" s="219"/>
      <c r="M111" s="220"/>
      <c r="N111" s="221"/>
      <c r="O111" s="221"/>
      <c r="P111" s="221"/>
      <c r="Q111" s="221"/>
      <c r="R111" s="221"/>
      <c r="S111" s="221"/>
      <c r="T111" s="222"/>
      <c r="AT111" s="223" t="s">
        <v>158</v>
      </c>
      <c r="AU111" s="223" t="s">
        <v>82</v>
      </c>
      <c r="AV111" s="15" t="s">
        <v>149</v>
      </c>
      <c r="AW111" s="15" t="s">
        <v>33</v>
      </c>
      <c r="AX111" s="15" t="s">
        <v>34</v>
      </c>
      <c r="AY111" s="223" t="s">
        <v>142</v>
      </c>
    </row>
    <row r="112" spans="1:65" s="2" customFormat="1" ht="37.9" customHeight="1">
      <c r="A112" s="35"/>
      <c r="B112" s="36"/>
      <c r="C112" s="174" t="s">
        <v>180</v>
      </c>
      <c r="D112" s="174" t="s">
        <v>144</v>
      </c>
      <c r="E112" s="175" t="s">
        <v>181</v>
      </c>
      <c r="F112" s="176" t="s">
        <v>182</v>
      </c>
      <c r="G112" s="177" t="s">
        <v>155</v>
      </c>
      <c r="H112" s="178">
        <v>43.389</v>
      </c>
      <c r="I112" s="179"/>
      <c r="J112" s="180">
        <f>ROUND(I112*H112,2)</f>
        <v>0</v>
      </c>
      <c r="K112" s="176" t="s">
        <v>148</v>
      </c>
      <c r="L112" s="40"/>
      <c r="M112" s="181" t="s">
        <v>19</v>
      </c>
      <c r="N112" s="182" t="s">
        <v>44</v>
      </c>
      <c r="O112" s="65"/>
      <c r="P112" s="183">
        <f>O112*H112</f>
        <v>0</v>
      </c>
      <c r="Q112" s="183">
        <v>0</v>
      </c>
      <c r="R112" s="183">
        <f>Q112*H112</f>
        <v>0</v>
      </c>
      <c r="S112" s="183">
        <v>0</v>
      </c>
      <c r="T112" s="184">
        <f>S112*H112</f>
        <v>0</v>
      </c>
      <c r="U112" s="35"/>
      <c r="V112" s="35"/>
      <c r="W112" s="35"/>
      <c r="X112" s="35"/>
      <c r="Y112" s="35"/>
      <c r="Z112" s="35"/>
      <c r="AA112" s="35"/>
      <c r="AB112" s="35"/>
      <c r="AC112" s="35"/>
      <c r="AD112" s="35"/>
      <c r="AE112" s="35"/>
      <c r="AR112" s="185" t="s">
        <v>149</v>
      </c>
      <c r="AT112" s="185" t="s">
        <v>144</v>
      </c>
      <c r="AU112" s="185" t="s">
        <v>82</v>
      </c>
      <c r="AY112" s="18" t="s">
        <v>142</v>
      </c>
      <c r="BE112" s="186">
        <f>IF(N112="základní",J112,0)</f>
        <v>0</v>
      </c>
      <c r="BF112" s="186">
        <f>IF(N112="snížená",J112,0)</f>
        <v>0</v>
      </c>
      <c r="BG112" s="186">
        <f>IF(N112="zákl. přenesená",J112,0)</f>
        <v>0</v>
      </c>
      <c r="BH112" s="186">
        <f>IF(N112="sníž. přenesená",J112,0)</f>
        <v>0</v>
      </c>
      <c r="BI112" s="186">
        <f>IF(N112="nulová",J112,0)</f>
        <v>0</v>
      </c>
      <c r="BJ112" s="18" t="s">
        <v>34</v>
      </c>
      <c r="BK112" s="186">
        <f>ROUND(I112*H112,2)</f>
        <v>0</v>
      </c>
      <c r="BL112" s="18" t="s">
        <v>149</v>
      </c>
      <c r="BM112" s="185" t="s">
        <v>790</v>
      </c>
    </row>
    <row r="113" spans="1:47" s="2" customFormat="1" ht="136.5">
      <c r="A113" s="35"/>
      <c r="B113" s="36"/>
      <c r="C113" s="37"/>
      <c r="D113" s="187" t="s">
        <v>151</v>
      </c>
      <c r="E113" s="37"/>
      <c r="F113" s="188" t="s">
        <v>184</v>
      </c>
      <c r="G113" s="37"/>
      <c r="H113" s="37"/>
      <c r="I113" s="189"/>
      <c r="J113" s="37"/>
      <c r="K113" s="37"/>
      <c r="L113" s="40"/>
      <c r="M113" s="190"/>
      <c r="N113" s="191"/>
      <c r="O113" s="65"/>
      <c r="P113" s="65"/>
      <c r="Q113" s="65"/>
      <c r="R113" s="65"/>
      <c r="S113" s="65"/>
      <c r="T113" s="66"/>
      <c r="U113" s="35"/>
      <c r="V113" s="35"/>
      <c r="W113" s="35"/>
      <c r="X113" s="35"/>
      <c r="Y113" s="35"/>
      <c r="Z113" s="35"/>
      <c r="AA113" s="35"/>
      <c r="AB113" s="35"/>
      <c r="AC113" s="35"/>
      <c r="AD113" s="35"/>
      <c r="AE113" s="35"/>
      <c r="AT113" s="18" t="s">
        <v>151</v>
      </c>
      <c r="AU113" s="18" t="s">
        <v>82</v>
      </c>
    </row>
    <row r="114" spans="1:65" s="2" customFormat="1" ht="37.9" customHeight="1">
      <c r="A114" s="35"/>
      <c r="B114" s="36"/>
      <c r="C114" s="174" t="s">
        <v>185</v>
      </c>
      <c r="D114" s="174" t="s">
        <v>144</v>
      </c>
      <c r="E114" s="175" t="s">
        <v>186</v>
      </c>
      <c r="F114" s="176" t="s">
        <v>187</v>
      </c>
      <c r="G114" s="177" t="s">
        <v>188</v>
      </c>
      <c r="H114" s="178">
        <v>82.439</v>
      </c>
      <c r="I114" s="179"/>
      <c r="J114" s="180">
        <f>ROUND(I114*H114,2)</f>
        <v>0</v>
      </c>
      <c r="K114" s="176" t="s">
        <v>148</v>
      </c>
      <c r="L114" s="40"/>
      <c r="M114" s="181" t="s">
        <v>19</v>
      </c>
      <c r="N114" s="182" t="s">
        <v>44</v>
      </c>
      <c r="O114" s="65"/>
      <c r="P114" s="183">
        <f>O114*H114</f>
        <v>0</v>
      </c>
      <c r="Q114" s="183">
        <v>0</v>
      </c>
      <c r="R114" s="183">
        <f>Q114*H114</f>
        <v>0</v>
      </c>
      <c r="S114" s="183">
        <v>0</v>
      </c>
      <c r="T114" s="184">
        <f>S114*H114</f>
        <v>0</v>
      </c>
      <c r="U114" s="35"/>
      <c r="V114" s="35"/>
      <c r="W114" s="35"/>
      <c r="X114" s="35"/>
      <c r="Y114" s="35"/>
      <c r="Z114" s="35"/>
      <c r="AA114" s="35"/>
      <c r="AB114" s="35"/>
      <c r="AC114" s="35"/>
      <c r="AD114" s="35"/>
      <c r="AE114" s="35"/>
      <c r="AR114" s="185" t="s">
        <v>149</v>
      </c>
      <c r="AT114" s="185" t="s">
        <v>144</v>
      </c>
      <c r="AU114" s="185" t="s">
        <v>82</v>
      </c>
      <c r="AY114" s="18" t="s">
        <v>142</v>
      </c>
      <c r="BE114" s="186">
        <f>IF(N114="základní",J114,0)</f>
        <v>0</v>
      </c>
      <c r="BF114" s="186">
        <f>IF(N114="snížená",J114,0)</f>
        <v>0</v>
      </c>
      <c r="BG114" s="186">
        <f>IF(N114="zákl. přenesená",J114,0)</f>
        <v>0</v>
      </c>
      <c r="BH114" s="186">
        <f>IF(N114="sníž. přenesená",J114,0)</f>
        <v>0</v>
      </c>
      <c r="BI114" s="186">
        <f>IF(N114="nulová",J114,0)</f>
        <v>0</v>
      </c>
      <c r="BJ114" s="18" t="s">
        <v>34</v>
      </c>
      <c r="BK114" s="186">
        <f>ROUND(I114*H114,2)</f>
        <v>0</v>
      </c>
      <c r="BL114" s="18" t="s">
        <v>149</v>
      </c>
      <c r="BM114" s="185" t="s">
        <v>791</v>
      </c>
    </row>
    <row r="115" spans="1:47" s="2" customFormat="1" ht="58.5">
      <c r="A115" s="35"/>
      <c r="B115" s="36"/>
      <c r="C115" s="37"/>
      <c r="D115" s="187" t="s">
        <v>151</v>
      </c>
      <c r="E115" s="37"/>
      <c r="F115" s="188" t="s">
        <v>190</v>
      </c>
      <c r="G115" s="37"/>
      <c r="H115" s="37"/>
      <c r="I115" s="189"/>
      <c r="J115" s="37"/>
      <c r="K115" s="37"/>
      <c r="L115" s="40"/>
      <c r="M115" s="190"/>
      <c r="N115" s="191"/>
      <c r="O115" s="65"/>
      <c r="P115" s="65"/>
      <c r="Q115" s="65"/>
      <c r="R115" s="65"/>
      <c r="S115" s="65"/>
      <c r="T115" s="66"/>
      <c r="U115" s="35"/>
      <c r="V115" s="35"/>
      <c r="W115" s="35"/>
      <c r="X115" s="35"/>
      <c r="Y115" s="35"/>
      <c r="Z115" s="35"/>
      <c r="AA115" s="35"/>
      <c r="AB115" s="35"/>
      <c r="AC115" s="35"/>
      <c r="AD115" s="35"/>
      <c r="AE115" s="35"/>
      <c r="AT115" s="18" t="s">
        <v>151</v>
      </c>
      <c r="AU115" s="18" t="s">
        <v>82</v>
      </c>
    </row>
    <row r="116" spans="2:51" s="14" customFormat="1" ht="11.25">
      <c r="B116" s="202"/>
      <c r="C116" s="203"/>
      <c r="D116" s="187" t="s">
        <v>158</v>
      </c>
      <c r="E116" s="204" t="s">
        <v>19</v>
      </c>
      <c r="F116" s="205" t="s">
        <v>792</v>
      </c>
      <c r="G116" s="203"/>
      <c r="H116" s="206">
        <v>82.439</v>
      </c>
      <c r="I116" s="207"/>
      <c r="J116" s="203"/>
      <c r="K116" s="203"/>
      <c r="L116" s="208"/>
      <c r="M116" s="209"/>
      <c r="N116" s="210"/>
      <c r="O116" s="210"/>
      <c r="P116" s="210"/>
      <c r="Q116" s="210"/>
      <c r="R116" s="210"/>
      <c r="S116" s="210"/>
      <c r="T116" s="211"/>
      <c r="AT116" s="212" t="s">
        <v>158</v>
      </c>
      <c r="AU116" s="212" t="s">
        <v>82</v>
      </c>
      <c r="AV116" s="14" t="s">
        <v>82</v>
      </c>
      <c r="AW116" s="14" t="s">
        <v>33</v>
      </c>
      <c r="AX116" s="14" t="s">
        <v>73</v>
      </c>
      <c r="AY116" s="212" t="s">
        <v>142</v>
      </c>
    </row>
    <row r="117" spans="2:51" s="15" customFormat="1" ht="11.25">
      <c r="B117" s="213"/>
      <c r="C117" s="214"/>
      <c r="D117" s="187" t="s">
        <v>158</v>
      </c>
      <c r="E117" s="215" t="s">
        <v>19</v>
      </c>
      <c r="F117" s="216" t="s">
        <v>161</v>
      </c>
      <c r="G117" s="214"/>
      <c r="H117" s="217">
        <v>82.439</v>
      </c>
      <c r="I117" s="218"/>
      <c r="J117" s="214"/>
      <c r="K117" s="214"/>
      <c r="L117" s="219"/>
      <c r="M117" s="220"/>
      <c r="N117" s="221"/>
      <c r="O117" s="221"/>
      <c r="P117" s="221"/>
      <c r="Q117" s="221"/>
      <c r="R117" s="221"/>
      <c r="S117" s="221"/>
      <c r="T117" s="222"/>
      <c r="AT117" s="223" t="s">
        <v>158</v>
      </c>
      <c r="AU117" s="223" t="s">
        <v>82</v>
      </c>
      <c r="AV117" s="15" t="s">
        <v>149</v>
      </c>
      <c r="AW117" s="15" t="s">
        <v>33</v>
      </c>
      <c r="AX117" s="15" t="s">
        <v>34</v>
      </c>
      <c r="AY117" s="223" t="s">
        <v>142</v>
      </c>
    </row>
    <row r="118" spans="1:65" s="2" customFormat="1" ht="37.9" customHeight="1">
      <c r="A118" s="35"/>
      <c r="B118" s="36"/>
      <c r="C118" s="174" t="s">
        <v>192</v>
      </c>
      <c r="D118" s="174" t="s">
        <v>144</v>
      </c>
      <c r="E118" s="175" t="s">
        <v>193</v>
      </c>
      <c r="F118" s="176" t="s">
        <v>194</v>
      </c>
      <c r="G118" s="177" t="s">
        <v>155</v>
      </c>
      <c r="H118" s="178">
        <v>43.389</v>
      </c>
      <c r="I118" s="179"/>
      <c r="J118" s="180">
        <f>ROUND(I118*H118,2)</f>
        <v>0</v>
      </c>
      <c r="K118" s="176" t="s">
        <v>148</v>
      </c>
      <c r="L118" s="40"/>
      <c r="M118" s="181" t="s">
        <v>19</v>
      </c>
      <c r="N118" s="182" t="s">
        <v>44</v>
      </c>
      <c r="O118" s="65"/>
      <c r="P118" s="183">
        <f>O118*H118</f>
        <v>0</v>
      </c>
      <c r="Q118" s="183">
        <v>0</v>
      </c>
      <c r="R118" s="183">
        <f>Q118*H118</f>
        <v>0</v>
      </c>
      <c r="S118" s="183">
        <v>0</v>
      </c>
      <c r="T118" s="184">
        <f>S118*H118</f>
        <v>0</v>
      </c>
      <c r="U118" s="35"/>
      <c r="V118" s="35"/>
      <c r="W118" s="35"/>
      <c r="X118" s="35"/>
      <c r="Y118" s="35"/>
      <c r="Z118" s="35"/>
      <c r="AA118" s="35"/>
      <c r="AB118" s="35"/>
      <c r="AC118" s="35"/>
      <c r="AD118" s="35"/>
      <c r="AE118" s="35"/>
      <c r="AR118" s="185" t="s">
        <v>149</v>
      </c>
      <c r="AT118" s="185" t="s">
        <v>144</v>
      </c>
      <c r="AU118" s="185" t="s">
        <v>82</v>
      </c>
      <c r="AY118" s="18" t="s">
        <v>142</v>
      </c>
      <c r="BE118" s="186">
        <f>IF(N118="základní",J118,0)</f>
        <v>0</v>
      </c>
      <c r="BF118" s="186">
        <f>IF(N118="snížená",J118,0)</f>
        <v>0</v>
      </c>
      <c r="BG118" s="186">
        <f>IF(N118="zákl. přenesená",J118,0)</f>
        <v>0</v>
      </c>
      <c r="BH118" s="186">
        <f>IF(N118="sníž. přenesená",J118,0)</f>
        <v>0</v>
      </c>
      <c r="BI118" s="186">
        <f>IF(N118="nulová",J118,0)</f>
        <v>0</v>
      </c>
      <c r="BJ118" s="18" t="s">
        <v>34</v>
      </c>
      <c r="BK118" s="186">
        <f>ROUND(I118*H118,2)</f>
        <v>0</v>
      </c>
      <c r="BL118" s="18" t="s">
        <v>149</v>
      </c>
      <c r="BM118" s="185" t="s">
        <v>793</v>
      </c>
    </row>
    <row r="119" spans="1:47" s="2" customFormat="1" ht="165.75">
      <c r="A119" s="35"/>
      <c r="B119" s="36"/>
      <c r="C119" s="37"/>
      <c r="D119" s="187" t="s">
        <v>151</v>
      </c>
      <c r="E119" s="37"/>
      <c r="F119" s="188" t="s">
        <v>196</v>
      </c>
      <c r="G119" s="37"/>
      <c r="H119" s="37"/>
      <c r="I119" s="189"/>
      <c r="J119" s="37"/>
      <c r="K119" s="37"/>
      <c r="L119" s="40"/>
      <c r="M119" s="190"/>
      <c r="N119" s="191"/>
      <c r="O119" s="65"/>
      <c r="P119" s="65"/>
      <c r="Q119" s="65"/>
      <c r="R119" s="65"/>
      <c r="S119" s="65"/>
      <c r="T119" s="66"/>
      <c r="U119" s="35"/>
      <c r="V119" s="35"/>
      <c r="W119" s="35"/>
      <c r="X119" s="35"/>
      <c r="Y119" s="35"/>
      <c r="Z119" s="35"/>
      <c r="AA119" s="35"/>
      <c r="AB119" s="35"/>
      <c r="AC119" s="35"/>
      <c r="AD119" s="35"/>
      <c r="AE119" s="35"/>
      <c r="AT119" s="18" t="s">
        <v>151</v>
      </c>
      <c r="AU119" s="18" t="s">
        <v>82</v>
      </c>
    </row>
    <row r="120" spans="2:63" s="12" customFormat="1" ht="22.9" customHeight="1">
      <c r="B120" s="158"/>
      <c r="C120" s="159"/>
      <c r="D120" s="160" t="s">
        <v>72</v>
      </c>
      <c r="E120" s="172" t="s">
        <v>82</v>
      </c>
      <c r="F120" s="172" t="s">
        <v>234</v>
      </c>
      <c r="G120" s="159"/>
      <c r="H120" s="159"/>
      <c r="I120" s="162"/>
      <c r="J120" s="173">
        <f>BK120</f>
        <v>0</v>
      </c>
      <c r="K120" s="159"/>
      <c r="L120" s="164"/>
      <c r="M120" s="165"/>
      <c r="N120" s="166"/>
      <c r="O120" s="166"/>
      <c r="P120" s="167">
        <f>SUM(P121:P130)</f>
        <v>0</v>
      </c>
      <c r="Q120" s="166"/>
      <c r="R120" s="167">
        <f>SUM(R121:R130)</f>
        <v>5.1192512</v>
      </c>
      <c r="S120" s="166"/>
      <c r="T120" s="168">
        <f>SUM(T121:T130)</f>
        <v>0</v>
      </c>
      <c r="AR120" s="169" t="s">
        <v>34</v>
      </c>
      <c r="AT120" s="170" t="s">
        <v>72</v>
      </c>
      <c r="AU120" s="170" t="s">
        <v>34</v>
      </c>
      <c r="AY120" s="169" t="s">
        <v>142</v>
      </c>
      <c r="BK120" s="171">
        <f>SUM(BK121:BK130)</f>
        <v>0</v>
      </c>
    </row>
    <row r="121" spans="1:65" s="2" customFormat="1" ht="62.65" customHeight="1">
      <c r="A121" s="35"/>
      <c r="B121" s="36"/>
      <c r="C121" s="174" t="s">
        <v>197</v>
      </c>
      <c r="D121" s="174" t="s">
        <v>144</v>
      </c>
      <c r="E121" s="175" t="s">
        <v>235</v>
      </c>
      <c r="F121" s="176" t="s">
        <v>236</v>
      </c>
      <c r="G121" s="177" t="s">
        <v>237</v>
      </c>
      <c r="H121" s="178">
        <v>24.98</v>
      </c>
      <c r="I121" s="179"/>
      <c r="J121" s="180">
        <f>ROUND(I121*H121,2)</f>
        <v>0</v>
      </c>
      <c r="K121" s="176" t="s">
        <v>148</v>
      </c>
      <c r="L121" s="40"/>
      <c r="M121" s="181" t="s">
        <v>19</v>
      </c>
      <c r="N121" s="182" t="s">
        <v>44</v>
      </c>
      <c r="O121" s="65"/>
      <c r="P121" s="183">
        <f>O121*H121</f>
        <v>0</v>
      </c>
      <c r="Q121" s="183">
        <v>0.2044</v>
      </c>
      <c r="R121" s="183">
        <f>Q121*H121</f>
        <v>5.105912</v>
      </c>
      <c r="S121" s="183">
        <v>0</v>
      </c>
      <c r="T121" s="184">
        <f>S121*H121</f>
        <v>0</v>
      </c>
      <c r="U121" s="35"/>
      <c r="V121" s="35"/>
      <c r="W121" s="35"/>
      <c r="X121" s="35"/>
      <c r="Y121" s="35"/>
      <c r="Z121" s="35"/>
      <c r="AA121" s="35"/>
      <c r="AB121" s="35"/>
      <c r="AC121" s="35"/>
      <c r="AD121" s="35"/>
      <c r="AE121" s="35"/>
      <c r="AR121" s="185" t="s">
        <v>149</v>
      </c>
      <c r="AT121" s="185" t="s">
        <v>144</v>
      </c>
      <c r="AU121" s="185" t="s">
        <v>82</v>
      </c>
      <c r="AY121" s="18" t="s">
        <v>142</v>
      </c>
      <c r="BE121" s="186">
        <f>IF(N121="základní",J121,0)</f>
        <v>0</v>
      </c>
      <c r="BF121" s="186">
        <f>IF(N121="snížená",J121,0)</f>
        <v>0</v>
      </c>
      <c r="BG121" s="186">
        <f>IF(N121="zákl. přenesená",J121,0)</f>
        <v>0</v>
      </c>
      <c r="BH121" s="186">
        <f>IF(N121="sníž. přenesená",J121,0)</f>
        <v>0</v>
      </c>
      <c r="BI121" s="186">
        <f>IF(N121="nulová",J121,0)</f>
        <v>0</v>
      </c>
      <c r="BJ121" s="18" t="s">
        <v>34</v>
      </c>
      <c r="BK121" s="186">
        <f>ROUND(I121*H121,2)</f>
        <v>0</v>
      </c>
      <c r="BL121" s="18" t="s">
        <v>149</v>
      </c>
      <c r="BM121" s="185" t="s">
        <v>794</v>
      </c>
    </row>
    <row r="122" spans="1:47" s="2" customFormat="1" ht="126.75">
      <c r="A122" s="35"/>
      <c r="B122" s="36"/>
      <c r="C122" s="37"/>
      <c r="D122" s="187" t="s">
        <v>151</v>
      </c>
      <c r="E122" s="37"/>
      <c r="F122" s="188" t="s">
        <v>239</v>
      </c>
      <c r="G122" s="37"/>
      <c r="H122" s="37"/>
      <c r="I122" s="189"/>
      <c r="J122" s="37"/>
      <c r="K122" s="37"/>
      <c r="L122" s="40"/>
      <c r="M122" s="190"/>
      <c r="N122" s="191"/>
      <c r="O122" s="65"/>
      <c r="P122" s="65"/>
      <c r="Q122" s="65"/>
      <c r="R122" s="65"/>
      <c r="S122" s="65"/>
      <c r="T122" s="66"/>
      <c r="U122" s="35"/>
      <c r="V122" s="35"/>
      <c r="W122" s="35"/>
      <c r="X122" s="35"/>
      <c r="Y122" s="35"/>
      <c r="Z122" s="35"/>
      <c r="AA122" s="35"/>
      <c r="AB122" s="35"/>
      <c r="AC122" s="35"/>
      <c r="AD122" s="35"/>
      <c r="AE122" s="35"/>
      <c r="AT122" s="18" t="s">
        <v>151</v>
      </c>
      <c r="AU122" s="18" t="s">
        <v>82</v>
      </c>
    </row>
    <row r="123" spans="2:51" s="14" customFormat="1" ht="11.25">
      <c r="B123" s="202"/>
      <c r="C123" s="203"/>
      <c r="D123" s="187" t="s">
        <v>158</v>
      </c>
      <c r="E123" s="204" t="s">
        <v>19</v>
      </c>
      <c r="F123" s="205" t="s">
        <v>795</v>
      </c>
      <c r="G123" s="203"/>
      <c r="H123" s="206">
        <v>24.98</v>
      </c>
      <c r="I123" s="207"/>
      <c r="J123" s="203"/>
      <c r="K123" s="203"/>
      <c r="L123" s="208"/>
      <c r="M123" s="209"/>
      <c r="N123" s="210"/>
      <c r="O123" s="210"/>
      <c r="P123" s="210"/>
      <c r="Q123" s="210"/>
      <c r="R123" s="210"/>
      <c r="S123" s="210"/>
      <c r="T123" s="211"/>
      <c r="AT123" s="212" t="s">
        <v>158</v>
      </c>
      <c r="AU123" s="212" t="s">
        <v>82</v>
      </c>
      <c r="AV123" s="14" t="s">
        <v>82</v>
      </c>
      <c r="AW123" s="14" t="s">
        <v>33</v>
      </c>
      <c r="AX123" s="14" t="s">
        <v>73</v>
      </c>
      <c r="AY123" s="212" t="s">
        <v>142</v>
      </c>
    </row>
    <row r="124" spans="2:51" s="15" customFormat="1" ht="11.25">
      <c r="B124" s="213"/>
      <c r="C124" s="214"/>
      <c r="D124" s="187" t="s">
        <v>158</v>
      </c>
      <c r="E124" s="215" t="s">
        <v>19</v>
      </c>
      <c r="F124" s="216" t="s">
        <v>161</v>
      </c>
      <c r="G124" s="214"/>
      <c r="H124" s="217">
        <v>24.98</v>
      </c>
      <c r="I124" s="218"/>
      <c r="J124" s="214"/>
      <c r="K124" s="214"/>
      <c r="L124" s="219"/>
      <c r="M124" s="220"/>
      <c r="N124" s="221"/>
      <c r="O124" s="221"/>
      <c r="P124" s="221"/>
      <c r="Q124" s="221"/>
      <c r="R124" s="221"/>
      <c r="S124" s="221"/>
      <c r="T124" s="222"/>
      <c r="AT124" s="223" t="s">
        <v>158</v>
      </c>
      <c r="AU124" s="223" t="s">
        <v>82</v>
      </c>
      <c r="AV124" s="15" t="s">
        <v>149</v>
      </c>
      <c r="AW124" s="15" t="s">
        <v>33</v>
      </c>
      <c r="AX124" s="15" t="s">
        <v>34</v>
      </c>
      <c r="AY124" s="223" t="s">
        <v>142</v>
      </c>
    </row>
    <row r="125" spans="1:65" s="2" customFormat="1" ht="37.9" customHeight="1">
      <c r="A125" s="35"/>
      <c r="B125" s="36"/>
      <c r="C125" s="174" t="s">
        <v>206</v>
      </c>
      <c r="D125" s="174" t="s">
        <v>144</v>
      </c>
      <c r="E125" s="175" t="s">
        <v>241</v>
      </c>
      <c r="F125" s="176" t="s">
        <v>242</v>
      </c>
      <c r="G125" s="177" t="s">
        <v>147</v>
      </c>
      <c r="H125" s="178">
        <v>29.976</v>
      </c>
      <c r="I125" s="179"/>
      <c r="J125" s="180">
        <f>ROUND(I125*H125,2)</f>
        <v>0</v>
      </c>
      <c r="K125" s="176" t="s">
        <v>148</v>
      </c>
      <c r="L125" s="40"/>
      <c r="M125" s="181" t="s">
        <v>19</v>
      </c>
      <c r="N125" s="182" t="s">
        <v>44</v>
      </c>
      <c r="O125" s="65"/>
      <c r="P125" s="183">
        <f>O125*H125</f>
        <v>0</v>
      </c>
      <c r="Q125" s="183">
        <v>0.0001</v>
      </c>
      <c r="R125" s="183">
        <f>Q125*H125</f>
        <v>0.0029976</v>
      </c>
      <c r="S125" s="183">
        <v>0</v>
      </c>
      <c r="T125" s="184">
        <f>S125*H125</f>
        <v>0</v>
      </c>
      <c r="U125" s="35"/>
      <c r="V125" s="35"/>
      <c r="W125" s="35"/>
      <c r="X125" s="35"/>
      <c r="Y125" s="35"/>
      <c r="Z125" s="35"/>
      <c r="AA125" s="35"/>
      <c r="AB125" s="35"/>
      <c r="AC125" s="35"/>
      <c r="AD125" s="35"/>
      <c r="AE125" s="35"/>
      <c r="AR125" s="185" t="s">
        <v>149</v>
      </c>
      <c r="AT125" s="185" t="s">
        <v>144</v>
      </c>
      <c r="AU125" s="185" t="s">
        <v>82</v>
      </c>
      <c r="AY125" s="18" t="s">
        <v>142</v>
      </c>
      <c r="BE125" s="186">
        <f>IF(N125="základní",J125,0)</f>
        <v>0</v>
      </c>
      <c r="BF125" s="186">
        <f>IF(N125="snížená",J125,0)</f>
        <v>0</v>
      </c>
      <c r="BG125" s="186">
        <f>IF(N125="zákl. přenesená",J125,0)</f>
        <v>0</v>
      </c>
      <c r="BH125" s="186">
        <f>IF(N125="sníž. přenesená",J125,0)</f>
        <v>0</v>
      </c>
      <c r="BI125" s="186">
        <f>IF(N125="nulová",J125,0)</f>
        <v>0</v>
      </c>
      <c r="BJ125" s="18" t="s">
        <v>34</v>
      </c>
      <c r="BK125" s="186">
        <f>ROUND(I125*H125,2)</f>
        <v>0</v>
      </c>
      <c r="BL125" s="18" t="s">
        <v>149</v>
      </c>
      <c r="BM125" s="185" t="s">
        <v>796</v>
      </c>
    </row>
    <row r="126" spans="1:47" s="2" customFormat="1" ht="97.5">
      <c r="A126" s="35"/>
      <c r="B126" s="36"/>
      <c r="C126" s="37"/>
      <c r="D126" s="187" t="s">
        <v>151</v>
      </c>
      <c r="E126" s="37"/>
      <c r="F126" s="188" t="s">
        <v>244</v>
      </c>
      <c r="G126" s="37"/>
      <c r="H126" s="37"/>
      <c r="I126" s="189"/>
      <c r="J126" s="37"/>
      <c r="K126" s="37"/>
      <c r="L126" s="40"/>
      <c r="M126" s="190"/>
      <c r="N126" s="191"/>
      <c r="O126" s="65"/>
      <c r="P126" s="65"/>
      <c r="Q126" s="65"/>
      <c r="R126" s="65"/>
      <c r="S126" s="65"/>
      <c r="T126" s="66"/>
      <c r="U126" s="35"/>
      <c r="V126" s="35"/>
      <c r="W126" s="35"/>
      <c r="X126" s="35"/>
      <c r="Y126" s="35"/>
      <c r="Z126" s="35"/>
      <c r="AA126" s="35"/>
      <c r="AB126" s="35"/>
      <c r="AC126" s="35"/>
      <c r="AD126" s="35"/>
      <c r="AE126" s="35"/>
      <c r="AT126" s="18" t="s">
        <v>151</v>
      </c>
      <c r="AU126" s="18" t="s">
        <v>82</v>
      </c>
    </row>
    <row r="127" spans="2:51" s="14" customFormat="1" ht="11.25">
      <c r="B127" s="202"/>
      <c r="C127" s="203"/>
      <c r="D127" s="187" t="s">
        <v>158</v>
      </c>
      <c r="E127" s="204" t="s">
        <v>19</v>
      </c>
      <c r="F127" s="205" t="s">
        <v>797</v>
      </c>
      <c r="G127" s="203"/>
      <c r="H127" s="206">
        <v>29.976</v>
      </c>
      <c r="I127" s="207"/>
      <c r="J127" s="203"/>
      <c r="K127" s="203"/>
      <c r="L127" s="208"/>
      <c r="M127" s="209"/>
      <c r="N127" s="210"/>
      <c r="O127" s="210"/>
      <c r="P127" s="210"/>
      <c r="Q127" s="210"/>
      <c r="R127" s="210"/>
      <c r="S127" s="210"/>
      <c r="T127" s="211"/>
      <c r="AT127" s="212" t="s">
        <v>158</v>
      </c>
      <c r="AU127" s="212" t="s">
        <v>82</v>
      </c>
      <c r="AV127" s="14" t="s">
        <v>82</v>
      </c>
      <c r="AW127" s="14" t="s">
        <v>33</v>
      </c>
      <c r="AX127" s="14" t="s">
        <v>73</v>
      </c>
      <c r="AY127" s="212" t="s">
        <v>142</v>
      </c>
    </row>
    <row r="128" spans="2:51" s="15" customFormat="1" ht="11.25">
      <c r="B128" s="213"/>
      <c r="C128" s="214"/>
      <c r="D128" s="187" t="s">
        <v>158</v>
      </c>
      <c r="E128" s="215" t="s">
        <v>19</v>
      </c>
      <c r="F128" s="216" t="s">
        <v>161</v>
      </c>
      <c r="G128" s="214"/>
      <c r="H128" s="217">
        <v>29.976</v>
      </c>
      <c r="I128" s="218"/>
      <c r="J128" s="214"/>
      <c r="K128" s="214"/>
      <c r="L128" s="219"/>
      <c r="M128" s="220"/>
      <c r="N128" s="221"/>
      <c r="O128" s="221"/>
      <c r="P128" s="221"/>
      <c r="Q128" s="221"/>
      <c r="R128" s="221"/>
      <c r="S128" s="221"/>
      <c r="T128" s="222"/>
      <c r="AT128" s="223" t="s">
        <v>158</v>
      </c>
      <c r="AU128" s="223" t="s">
        <v>82</v>
      </c>
      <c r="AV128" s="15" t="s">
        <v>149</v>
      </c>
      <c r="AW128" s="15" t="s">
        <v>33</v>
      </c>
      <c r="AX128" s="15" t="s">
        <v>34</v>
      </c>
      <c r="AY128" s="223" t="s">
        <v>142</v>
      </c>
    </row>
    <row r="129" spans="1:65" s="2" customFormat="1" ht="24.2" customHeight="1">
      <c r="A129" s="35"/>
      <c r="B129" s="36"/>
      <c r="C129" s="224" t="s">
        <v>211</v>
      </c>
      <c r="D129" s="224" t="s">
        <v>223</v>
      </c>
      <c r="E129" s="225" t="s">
        <v>247</v>
      </c>
      <c r="F129" s="226" t="s">
        <v>248</v>
      </c>
      <c r="G129" s="227" t="s">
        <v>147</v>
      </c>
      <c r="H129" s="228">
        <v>34.472</v>
      </c>
      <c r="I129" s="229"/>
      <c r="J129" s="230">
        <f>ROUND(I129*H129,2)</f>
        <v>0</v>
      </c>
      <c r="K129" s="226" t="s">
        <v>148</v>
      </c>
      <c r="L129" s="231"/>
      <c r="M129" s="232" t="s">
        <v>19</v>
      </c>
      <c r="N129" s="233" t="s">
        <v>44</v>
      </c>
      <c r="O129" s="65"/>
      <c r="P129" s="183">
        <f>O129*H129</f>
        <v>0</v>
      </c>
      <c r="Q129" s="183">
        <v>0.0003</v>
      </c>
      <c r="R129" s="183">
        <f>Q129*H129</f>
        <v>0.0103416</v>
      </c>
      <c r="S129" s="183">
        <v>0</v>
      </c>
      <c r="T129" s="184">
        <f>S129*H129</f>
        <v>0</v>
      </c>
      <c r="U129" s="35"/>
      <c r="V129" s="35"/>
      <c r="W129" s="35"/>
      <c r="X129" s="35"/>
      <c r="Y129" s="35"/>
      <c r="Z129" s="35"/>
      <c r="AA129" s="35"/>
      <c r="AB129" s="35"/>
      <c r="AC129" s="35"/>
      <c r="AD129" s="35"/>
      <c r="AE129" s="35"/>
      <c r="AR129" s="185" t="s">
        <v>192</v>
      </c>
      <c r="AT129" s="185" t="s">
        <v>223</v>
      </c>
      <c r="AU129" s="185" t="s">
        <v>82</v>
      </c>
      <c r="AY129" s="18" t="s">
        <v>142</v>
      </c>
      <c r="BE129" s="186">
        <f>IF(N129="základní",J129,0)</f>
        <v>0</v>
      </c>
      <c r="BF129" s="186">
        <f>IF(N129="snížená",J129,0)</f>
        <v>0</v>
      </c>
      <c r="BG129" s="186">
        <f>IF(N129="zákl. přenesená",J129,0)</f>
        <v>0</v>
      </c>
      <c r="BH129" s="186">
        <f>IF(N129="sníž. přenesená",J129,0)</f>
        <v>0</v>
      </c>
      <c r="BI129" s="186">
        <f>IF(N129="nulová",J129,0)</f>
        <v>0</v>
      </c>
      <c r="BJ129" s="18" t="s">
        <v>34</v>
      </c>
      <c r="BK129" s="186">
        <f>ROUND(I129*H129,2)</f>
        <v>0</v>
      </c>
      <c r="BL129" s="18" t="s">
        <v>149</v>
      </c>
      <c r="BM129" s="185" t="s">
        <v>798</v>
      </c>
    </row>
    <row r="130" spans="2:51" s="14" customFormat="1" ht="11.25">
      <c r="B130" s="202"/>
      <c r="C130" s="203"/>
      <c r="D130" s="187" t="s">
        <v>158</v>
      </c>
      <c r="E130" s="203"/>
      <c r="F130" s="205" t="s">
        <v>799</v>
      </c>
      <c r="G130" s="203"/>
      <c r="H130" s="206">
        <v>34.472</v>
      </c>
      <c r="I130" s="207"/>
      <c r="J130" s="203"/>
      <c r="K130" s="203"/>
      <c r="L130" s="208"/>
      <c r="M130" s="209"/>
      <c r="N130" s="210"/>
      <c r="O130" s="210"/>
      <c r="P130" s="210"/>
      <c r="Q130" s="210"/>
      <c r="R130" s="210"/>
      <c r="S130" s="210"/>
      <c r="T130" s="211"/>
      <c r="AT130" s="212" t="s">
        <v>158</v>
      </c>
      <c r="AU130" s="212" t="s">
        <v>82</v>
      </c>
      <c r="AV130" s="14" t="s">
        <v>82</v>
      </c>
      <c r="AW130" s="14" t="s">
        <v>4</v>
      </c>
      <c r="AX130" s="14" t="s">
        <v>34</v>
      </c>
      <c r="AY130" s="212" t="s">
        <v>142</v>
      </c>
    </row>
    <row r="131" spans="2:63" s="12" customFormat="1" ht="22.9" customHeight="1">
      <c r="B131" s="158"/>
      <c r="C131" s="159"/>
      <c r="D131" s="160" t="s">
        <v>72</v>
      </c>
      <c r="E131" s="172" t="s">
        <v>175</v>
      </c>
      <c r="F131" s="172" t="s">
        <v>251</v>
      </c>
      <c r="G131" s="159"/>
      <c r="H131" s="159"/>
      <c r="I131" s="162"/>
      <c r="J131" s="173">
        <f>BK131</f>
        <v>0</v>
      </c>
      <c r="K131" s="159"/>
      <c r="L131" s="164"/>
      <c r="M131" s="165"/>
      <c r="N131" s="166"/>
      <c r="O131" s="166"/>
      <c r="P131" s="167">
        <f>SUM(P132:P176)</f>
        <v>0</v>
      </c>
      <c r="Q131" s="166"/>
      <c r="R131" s="167">
        <f>SUM(R132:R176)</f>
        <v>5.97995332</v>
      </c>
      <c r="S131" s="166"/>
      <c r="T131" s="168">
        <f>SUM(T132:T176)</f>
        <v>0</v>
      </c>
      <c r="AR131" s="169" t="s">
        <v>34</v>
      </c>
      <c r="AT131" s="170" t="s">
        <v>72</v>
      </c>
      <c r="AU131" s="170" t="s">
        <v>34</v>
      </c>
      <c r="AY131" s="169" t="s">
        <v>142</v>
      </c>
      <c r="BK131" s="171">
        <f>SUM(BK132:BK176)</f>
        <v>0</v>
      </c>
    </row>
    <row r="132" spans="1:65" s="2" customFormat="1" ht="24.2" customHeight="1">
      <c r="A132" s="35"/>
      <c r="B132" s="36"/>
      <c r="C132" s="174" t="s">
        <v>216</v>
      </c>
      <c r="D132" s="174" t="s">
        <v>144</v>
      </c>
      <c r="E132" s="175" t="s">
        <v>491</v>
      </c>
      <c r="F132" s="176" t="s">
        <v>492</v>
      </c>
      <c r="G132" s="177" t="s">
        <v>147</v>
      </c>
      <c r="H132" s="178">
        <v>21.386</v>
      </c>
      <c r="I132" s="179"/>
      <c r="J132" s="180">
        <f>ROUND(I132*H132,2)</f>
        <v>0</v>
      </c>
      <c r="K132" s="176" t="s">
        <v>148</v>
      </c>
      <c r="L132" s="40"/>
      <c r="M132" s="181" t="s">
        <v>19</v>
      </c>
      <c r="N132" s="182" t="s">
        <v>44</v>
      </c>
      <c r="O132" s="65"/>
      <c r="P132" s="183">
        <f>O132*H132</f>
        <v>0</v>
      </c>
      <c r="Q132" s="183">
        <v>0</v>
      </c>
      <c r="R132" s="183">
        <f>Q132*H132</f>
        <v>0</v>
      </c>
      <c r="S132" s="183">
        <v>0</v>
      </c>
      <c r="T132" s="184">
        <f>S132*H132</f>
        <v>0</v>
      </c>
      <c r="U132" s="35"/>
      <c r="V132" s="35"/>
      <c r="W132" s="35"/>
      <c r="X132" s="35"/>
      <c r="Y132" s="35"/>
      <c r="Z132" s="35"/>
      <c r="AA132" s="35"/>
      <c r="AB132" s="35"/>
      <c r="AC132" s="35"/>
      <c r="AD132" s="35"/>
      <c r="AE132" s="35"/>
      <c r="AR132" s="185" t="s">
        <v>149</v>
      </c>
      <c r="AT132" s="185" t="s">
        <v>144</v>
      </c>
      <c r="AU132" s="185" t="s">
        <v>82</v>
      </c>
      <c r="AY132" s="18" t="s">
        <v>142</v>
      </c>
      <c r="BE132" s="186">
        <f>IF(N132="základní",J132,0)</f>
        <v>0</v>
      </c>
      <c r="BF132" s="186">
        <f>IF(N132="snížená",J132,0)</f>
        <v>0</v>
      </c>
      <c r="BG132" s="186">
        <f>IF(N132="zákl. přenesená",J132,0)</f>
        <v>0</v>
      </c>
      <c r="BH132" s="186">
        <f>IF(N132="sníž. přenesená",J132,0)</f>
        <v>0</v>
      </c>
      <c r="BI132" s="186">
        <f>IF(N132="nulová",J132,0)</f>
        <v>0</v>
      </c>
      <c r="BJ132" s="18" t="s">
        <v>34</v>
      </c>
      <c r="BK132" s="186">
        <f>ROUND(I132*H132,2)</f>
        <v>0</v>
      </c>
      <c r="BL132" s="18" t="s">
        <v>149</v>
      </c>
      <c r="BM132" s="185" t="s">
        <v>800</v>
      </c>
    </row>
    <row r="133" spans="2:51" s="13" customFormat="1" ht="11.25">
      <c r="B133" s="192"/>
      <c r="C133" s="193"/>
      <c r="D133" s="187" t="s">
        <v>158</v>
      </c>
      <c r="E133" s="194" t="s">
        <v>19</v>
      </c>
      <c r="F133" s="195" t="s">
        <v>801</v>
      </c>
      <c r="G133" s="193"/>
      <c r="H133" s="194" t="s">
        <v>19</v>
      </c>
      <c r="I133" s="196"/>
      <c r="J133" s="193"/>
      <c r="K133" s="193"/>
      <c r="L133" s="197"/>
      <c r="M133" s="198"/>
      <c r="N133" s="199"/>
      <c r="O133" s="199"/>
      <c r="P133" s="199"/>
      <c r="Q133" s="199"/>
      <c r="R133" s="199"/>
      <c r="S133" s="199"/>
      <c r="T133" s="200"/>
      <c r="AT133" s="201" t="s">
        <v>158</v>
      </c>
      <c r="AU133" s="201" t="s">
        <v>82</v>
      </c>
      <c r="AV133" s="13" t="s">
        <v>34</v>
      </c>
      <c r="AW133" s="13" t="s">
        <v>33</v>
      </c>
      <c r="AX133" s="13" t="s">
        <v>73</v>
      </c>
      <c r="AY133" s="201" t="s">
        <v>142</v>
      </c>
    </row>
    <row r="134" spans="2:51" s="13" customFormat="1" ht="11.25">
      <c r="B134" s="192"/>
      <c r="C134" s="193"/>
      <c r="D134" s="187" t="s">
        <v>158</v>
      </c>
      <c r="E134" s="194" t="s">
        <v>19</v>
      </c>
      <c r="F134" s="195" t="s">
        <v>494</v>
      </c>
      <c r="G134" s="193"/>
      <c r="H134" s="194" t="s">
        <v>19</v>
      </c>
      <c r="I134" s="196"/>
      <c r="J134" s="193"/>
      <c r="K134" s="193"/>
      <c r="L134" s="197"/>
      <c r="M134" s="198"/>
      <c r="N134" s="199"/>
      <c r="O134" s="199"/>
      <c r="P134" s="199"/>
      <c r="Q134" s="199"/>
      <c r="R134" s="199"/>
      <c r="S134" s="199"/>
      <c r="T134" s="200"/>
      <c r="AT134" s="201" t="s">
        <v>158</v>
      </c>
      <c r="AU134" s="201" t="s">
        <v>82</v>
      </c>
      <c r="AV134" s="13" t="s">
        <v>34</v>
      </c>
      <c r="AW134" s="13" t="s">
        <v>33</v>
      </c>
      <c r="AX134" s="13" t="s">
        <v>73</v>
      </c>
      <c r="AY134" s="201" t="s">
        <v>142</v>
      </c>
    </row>
    <row r="135" spans="2:51" s="14" customFormat="1" ht="11.25">
      <c r="B135" s="202"/>
      <c r="C135" s="203"/>
      <c r="D135" s="187" t="s">
        <v>158</v>
      </c>
      <c r="E135" s="204" t="s">
        <v>19</v>
      </c>
      <c r="F135" s="205" t="s">
        <v>802</v>
      </c>
      <c r="G135" s="203"/>
      <c r="H135" s="206">
        <v>21.386</v>
      </c>
      <c r="I135" s="207"/>
      <c r="J135" s="203"/>
      <c r="K135" s="203"/>
      <c r="L135" s="208"/>
      <c r="M135" s="209"/>
      <c r="N135" s="210"/>
      <c r="O135" s="210"/>
      <c r="P135" s="210"/>
      <c r="Q135" s="210"/>
      <c r="R135" s="210"/>
      <c r="S135" s="210"/>
      <c r="T135" s="211"/>
      <c r="AT135" s="212" t="s">
        <v>158</v>
      </c>
      <c r="AU135" s="212" t="s">
        <v>82</v>
      </c>
      <c r="AV135" s="14" t="s">
        <v>82</v>
      </c>
      <c r="AW135" s="14" t="s">
        <v>33</v>
      </c>
      <c r="AX135" s="14" t="s">
        <v>73</v>
      </c>
      <c r="AY135" s="212" t="s">
        <v>142</v>
      </c>
    </row>
    <row r="136" spans="2:51" s="15" customFormat="1" ht="11.25">
      <c r="B136" s="213"/>
      <c r="C136" s="214"/>
      <c r="D136" s="187" t="s">
        <v>158</v>
      </c>
      <c r="E136" s="215" t="s">
        <v>19</v>
      </c>
      <c r="F136" s="216" t="s">
        <v>161</v>
      </c>
      <c r="G136" s="214"/>
      <c r="H136" s="217">
        <v>21.386</v>
      </c>
      <c r="I136" s="218"/>
      <c r="J136" s="214"/>
      <c r="K136" s="214"/>
      <c r="L136" s="219"/>
      <c r="M136" s="220"/>
      <c r="N136" s="221"/>
      <c r="O136" s="221"/>
      <c r="P136" s="221"/>
      <c r="Q136" s="221"/>
      <c r="R136" s="221"/>
      <c r="S136" s="221"/>
      <c r="T136" s="222"/>
      <c r="AT136" s="223" t="s">
        <v>158</v>
      </c>
      <c r="AU136" s="223" t="s">
        <v>82</v>
      </c>
      <c r="AV136" s="15" t="s">
        <v>149</v>
      </c>
      <c r="AW136" s="15" t="s">
        <v>33</v>
      </c>
      <c r="AX136" s="15" t="s">
        <v>34</v>
      </c>
      <c r="AY136" s="223" t="s">
        <v>142</v>
      </c>
    </row>
    <row r="137" spans="1:65" s="2" customFormat="1" ht="24.2" customHeight="1">
      <c r="A137" s="35"/>
      <c r="B137" s="36"/>
      <c r="C137" s="174" t="s">
        <v>222</v>
      </c>
      <c r="D137" s="174" t="s">
        <v>144</v>
      </c>
      <c r="E137" s="175" t="s">
        <v>253</v>
      </c>
      <c r="F137" s="176" t="s">
        <v>254</v>
      </c>
      <c r="G137" s="177" t="s">
        <v>147</v>
      </c>
      <c r="H137" s="178">
        <v>43.9</v>
      </c>
      <c r="I137" s="179"/>
      <c r="J137" s="180">
        <f>ROUND(I137*H137,2)</f>
        <v>0</v>
      </c>
      <c r="K137" s="176" t="s">
        <v>148</v>
      </c>
      <c r="L137" s="40"/>
      <c r="M137" s="181" t="s">
        <v>19</v>
      </c>
      <c r="N137" s="182" t="s">
        <v>44</v>
      </c>
      <c r="O137" s="65"/>
      <c r="P137" s="183">
        <f>O137*H137</f>
        <v>0</v>
      </c>
      <c r="Q137" s="183">
        <v>0</v>
      </c>
      <c r="R137" s="183">
        <f>Q137*H137</f>
        <v>0</v>
      </c>
      <c r="S137" s="183">
        <v>0</v>
      </c>
      <c r="T137" s="184">
        <f>S137*H137</f>
        <v>0</v>
      </c>
      <c r="U137" s="35"/>
      <c r="V137" s="35"/>
      <c r="W137" s="35"/>
      <c r="X137" s="35"/>
      <c r="Y137" s="35"/>
      <c r="Z137" s="35"/>
      <c r="AA137" s="35"/>
      <c r="AB137" s="35"/>
      <c r="AC137" s="35"/>
      <c r="AD137" s="35"/>
      <c r="AE137" s="35"/>
      <c r="AR137" s="185" t="s">
        <v>149</v>
      </c>
      <c r="AT137" s="185" t="s">
        <v>144</v>
      </c>
      <c r="AU137" s="185" t="s">
        <v>82</v>
      </c>
      <c r="AY137" s="18" t="s">
        <v>142</v>
      </c>
      <c r="BE137" s="186">
        <f>IF(N137="základní",J137,0)</f>
        <v>0</v>
      </c>
      <c r="BF137" s="186">
        <f>IF(N137="snížená",J137,0)</f>
        <v>0</v>
      </c>
      <c r="BG137" s="186">
        <f>IF(N137="zákl. přenesená",J137,0)</f>
        <v>0</v>
      </c>
      <c r="BH137" s="186">
        <f>IF(N137="sníž. přenesená",J137,0)</f>
        <v>0</v>
      </c>
      <c r="BI137" s="186">
        <f>IF(N137="nulová",J137,0)</f>
        <v>0</v>
      </c>
      <c r="BJ137" s="18" t="s">
        <v>34</v>
      </c>
      <c r="BK137" s="186">
        <f>ROUND(I137*H137,2)</f>
        <v>0</v>
      </c>
      <c r="BL137" s="18" t="s">
        <v>149</v>
      </c>
      <c r="BM137" s="185" t="s">
        <v>803</v>
      </c>
    </row>
    <row r="138" spans="2:51" s="13" customFormat="1" ht="11.25">
      <c r="B138" s="192"/>
      <c r="C138" s="193"/>
      <c r="D138" s="187" t="s">
        <v>158</v>
      </c>
      <c r="E138" s="194" t="s">
        <v>19</v>
      </c>
      <c r="F138" s="195" t="s">
        <v>804</v>
      </c>
      <c r="G138" s="193"/>
      <c r="H138" s="194" t="s">
        <v>19</v>
      </c>
      <c r="I138" s="196"/>
      <c r="J138" s="193"/>
      <c r="K138" s="193"/>
      <c r="L138" s="197"/>
      <c r="M138" s="198"/>
      <c r="N138" s="199"/>
      <c r="O138" s="199"/>
      <c r="P138" s="199"/>
      <c r="Q138" s="199"/>
      <c r="R138" s="199"/>
      <c r="S138" s="199"/>
      <c r="T138" s="200"/>
      <c r="AT138" s="201" t="s">
        <v>158</v>
      </c>
      <c r="AU138" s="201" t="s">
        <v>82</v>
      </c>
      <c r="AV138" s="13" t="s">
        <v>34</v>
      </c>
      <c r="AW138" s="13" t="s">
        <v>33</v>
      </c>
      <c r="AX138" s="13" t="s">
        <v>73</v>
      </c>
      <c r="AY138" s="201" t="s">
        <v>142</v>
      </c>
    </row>
    <row r="139" spans="2:51" s="13" customFormat="1" ht="11.25">
      <c r="B139" s="192"/>
      <c r="C139" s="193"/>
      <c r="D139" s="187" t="s">
        <v>158</v>
      </c>
      <c r="E139" s="194" t="s">
        <v>19</v>
      </c>
      <c r="F139" s="195" t="s">
        <v>256</v>
      </c>
      <c r="G139" s="193"/>
      <c r="H139" s="194" t="s">
        <v>19</v>
      </c>
      <c r="I139" s="196"/>
      <c r="J139" s="193"/>
      <c r="K139" s="193"/>
      <c r="L139" s="197"/>
      <c r="M139" s="198"/>
      <c r="N139" s="199"/>
      <c r="O139" s="199"/>
      <c r="P139" s="199"/>
      <c r="Q139" s="199"/>
      <c r="R139" s="199"/>
      <c r="S139" s="199"/>
      <c r="T139" s="200"/>
      <c r="AT139" s="201" t="s">
        <v>158</v>
      </c>
      <c r="AU139" s="201" t="s">
        <v>82</v>
      </c>
      <c r="AV139" s="13" t="s">
        <v>34</v>
      </c>
      <c r="AW139" s="13" t="s">
        <v>33</v>
      </c>
      <c r="AX139" s="13" t="s">
        <v>73</v>
      </c>
      <c r="AY139" s="201" t="s">
        <v>142</v>
      </c>
    </row>
    <row r="140" spans="2:51" s="14" customFormat="1" ht="11.25">
      <c r="B140" s="202"/>
      <c r="C140" s="203"/>
      <c r="D140" s="187" t="s">
        <v>158</v>
      </c>
      <c r="E140" s="204" t="s">
        <v>19</v>
      </c>
      <c r="F140" s="205" t="s">
        <v>805</v>
      </c>
      <c r="G140" s="203"/>
      <c r="H140" s="206">
        <v>43.9</v>
      </c>
      <c r="I140" s="207"/>
      <c r="J140" s="203"/>
      <c r="K140" s="203"/>
      <c r="L140" s="208"/>
      <c r="M140" s="209"/>
      <c r="N140" s="210"/>
      <c r="O140" s="210"/>
      <c r="P140" s="210"/>
      <c r="Q140" s="210"/>
      <c r="R140" s="210"/>
      <c r="S140" s="210"/>
      <c r="T140" s="211"/>
      <c r="AT140" s="212" t="s">
        <v>158</v>
      </c>
      <c r="AU140" s="212" t="s">
        <v>82</v>
      </c>
      <c r="AV140" s="14" t="s">
        <v>82</v>
      </c>
      <c r="AW140" s="14" t="s">
        <v>33</v>
      </c>
      <c r="AX140" s="14" t="s">
        <v>73</v>
      </c>
      <c r="AY140" s="212" t="s">
        <v>142</v>
      </c>
    </row>
    <row r="141" spans="2:51" s="15" customFormat="1" ht="11.25">
      <c r="B141" s="213"/>
      <c r="C141" s="214"/>
      <c r="D141" s="187" t="s">
        <v>158</v>
      </c>
      <c r="E141" s="215" t="s">
        <v>19</v>
      </c>
      <c r="F141" s="216" t="s">
        <v>161</v>
      </c>
      <c r="G141" s="214"/>
      <c r="H141" s="217">
        <v>43.9</v>
      </c>
      <c r="I141" s="218"/>
      <c r="J141" s="214"/>
      <c r="K141" s="214"/>
      <c r="L141" s="219"/>
      <c r="M141" s="220"/>
      <c r="N141" s="221"/>
      <c r="O141" s="221"/>
      <c r="P141" s="221"/>
      <c r="Q141" s="221"/>
      <c r="R141" s="221"/>
      <c r="S141" s="221"/>
      <c r="T141" s="222"/>
      <c r="AT141" s="223" t="s">
        <v>158</v>
      </c>
      <c r="AU141" s="223" t="s">
        <v>82</v>
      </c>
      <c r="AV141" s="15" t="s">
        <v>149</v>
      </c>
      <c r="AW141" s="15" t="s">
        <v>33</v>
      </c>
      <c r="AX141" s="15" t="s">
        <v>34</v>
      </c>
      <c r="AY141" s="223" t="s">
        <v>142</v>
      </c>
    </row>
    <row r="142" spans="1:65" s="2" customFormat="1" ht="24.2" customHeight="1">
      <c r="A142" s="35"/>
      <c r="B142" s="36"/>
      <c r="C142" s="174" t="s">
        <v>229</v>
      </c>
      <c r="D142" s="174" t="s">
        <v>144</v>
      </c>
      <c r="E142" s="175" t="s">
        <v>259</v>
      </c>
      <c r="F142" s="176" t="s">
        <v>260</v>
      </c>
      <c r="G142" s="177" t="s">
        <v>147</v>
      </c>
      <c r="H142" s="178">
        <v>43.9</v>
      </c>
      <c r="I142" s="179"/>
      <c r="J142" s="180">
        <f>ROUND(I142*H142,2)</f>
        <v>0</v>
      </c>
      <c r="K142" s="176" t="s">
        <v>148</v>
      </c>
      <c r="L142" s="40"/>
      <c r="M142" s="181" t="s">
        <v>19</v>
      </c>
      <c r="N142" s="182" t="s">
        <v>44</v>
      </c>
      <c r="O142" s="65"/>
      <c r="P142" s="183">
        <f>O142*H142</f>
        <v>0</v>
      </c>
      <c r="Q142" s="183">
        <v>0</v>
      </c>
      <c r="R142" s="183">
        <f>Q142*H142</f>
        <v>0</v>
      </c>
      <c r="S142" s="183">
        <v>0</v>
      </c>
      <c r="T142" s="184">
        <f>S142*H142</f>
        <v>0</v>
      </c>
      <c r="U142" s="35"/>
      <c r="V142" s="35"/>
      <c r="W142" s="35"/>
      <c r="X142" s="35"/>
      <c r="Y142" s="35"/>
      <c r="Z142" s="35"/>
      <c r="AA142" s="35"/>
      <c r="AB142" s="35"/>
      <c r="AC142" s="35"/>
      <c r="AD142" s="35"/>
      <c r="AE142" s="35"/>
      <c r="AR142" s="185" t="s">
        <v>149</v>
      </c>
      <c r="AT142" s="185" t="s">
        <v>144</v>
      </c>
      <c r="AU142" s="185" t="s">
        <v>82</v>
      </c>
      <c r="AY142" s="18" t="s">
        <v>142</v>
      </c>
      <c r="BE142" s="186">
        <f>IF(N142="základní",J142,0)</f>
        <v>0</v>
      </c>
      <c r="BF142" s="186">
        <f>IF(N142="snížená",J142,0)</f>
        <v>0</v>
      </c>
      <c r="BG142" s="186">
        <f>IF(N142="zákl. přenesená",J142,0)</f>
        <v>0</v>
      </c>
      <c r="BH142" s="186">
        <f>IF(N142="sníž. přenesená",J142,0)</f>
        <v>0</v>
      </c>
      <c r="BI142" s="186">
        <f>IF(N142="nulová",J142,0)</f>
        <v>0</v>
      </c>
      <c r="BJ142" s="18" t="s">
        <v>34</v>
      </c>
      <c r="BK142" s="186">
        <f>ROUND(I142*H142,2)</f>
        <v>0</v>
      </c>
      <c r="BL142" s="18" t="s">
        <v>149</v>
      </c>
      <c r="BM142" s="185" t="s">
        <v>806</v>
      </c>
    </row>
    <row r="143" spans="2:51" s="13" customFormat="1" ht="11.25">
      <c r="B143" s="192"/>
      <c r="C143" s="193"/>
      <c r="D143" s="187" t="s">
        <v>158</v>
      </c>
      <c r="E143" s="194" t="s">
        <v>19</v>
      </c>
      <c r="F143" s="195" t="s">
        <v>807</v>
      </c>
      <c r="G143" s="193"/>
      <c r="H143" s="194" t="s">
        <v>19</v>
      </c>
      <c r="I143" s="196"/>
      <c r="J143" s="193"/>
      <c r="K143" s="193"/>
      <c r="L143" s="197"/>
      <c r="M143" s="198"/>
      <c r="N143" s="199"/>
      <c r="O143" s="199"/>
      <c r="P143" s="199"/>
      <c r="Q143" s="199"/>
      <c r="R143" s="199"/>
      <c r="S143" s="199"/>
      <c r="T143" s="200"/>
      <c r="AT143" s="201" t="s">
        <v>158</v>
      </c>
      <c r="AU143" s="201" t="s">
        <v>82</v>
      </c>
      <c r="AV143" s="13" t="s">
        <v>34</v>
      </c>
      <c r="AW143" s="13" t="s">
        <v>33</v>
      </c>
      <c r="AX143" s="13" t="s">
        <v>73</v>
      </c>
      <c r="AY143" s="201" t="s">
        <v>142</v>
      </c>
    </row>
    <row r="144" spans="2:51" s="13" customFormat="1" ht="11.25">
      <c r="B144" s="192"/>
      <c r="C144" s="193"/>
      <c r="D144" s="187" t="s">
        <v>158</v>
      </c>
      <c r="E144" s="194" t="s">
        <v>19</v>
      </c>
      <c r="F144" s="195" t="s">
        <v>262</v>
      </c>
      <c r="G144" s="193"/>
      <c r="H144" s="194" t="s">
        <v>19</v>
      </c>
      <c r="I144" s="196"/>
      <c r="J144" s="193"/>
      <c r="K144" s="193"/>
      <c r="L144" s="197"/>
      <c r="M144" s="198"/>
      <c r="N144" s="199"/>
      <c r="O144" s="199"/>
      <c r="P144" s="199"/>
      <c r="Q144" s="199"/>
      <c r="R144" s="199"/>
      <c r="S144" s="199"/>
      <c r="T144" s="200"/>
      <c r="AT144" s="201" t="s">
        <v>158</v>
      </c>
      <c r="AU144" s="201" t="s">
        <v>82</v>
      </c>
      <c r="AV144" s="13" t="s">
        <v>34</v>
      </c>
      <c r="AW144" s="13" t="s">
        <v>33</v>
      </c>
      <c r="AX144" s="13" t="s">
        <v>73</v>
      </c>
      <c r="AY144" s="201" t="s">
        <v>142</v>
      </c>
    </row>
    <row r="145" spans="2:51" s="14" customFormat="1" ht="11.25">
      <c r="B145" s="202"/>
      <c r="C145" s="203"/>
      <c r="D145" s="187" t="s">
        <v>158</v>
      </c>
      <c r="E145" s="204" t="s">
        <v>19</v>
      </c>
      <c r="F145" s="205" t="s">
        <v>805</v>
      </c>
      <c r="G145" s="203"/>
      <c r="H145" s="206">
        <v>43.9</v>
      </c>
      <c r="I145" s="207"/>
      <c r="J145" s="203"/>
      <c r="K145" s="203"/>
      <c r="L145" s="208"/>
      <c r="M145" s="209"/>
      <c r="N145" s="210"/>
      <c r="O145" s="210"/>
      <c r="P145" s="210"/>
      <c r="Q145" s="210"/>
      <c r="R145" s="210"/>
      <c r="S145" s="210"/>
      <c r="T145" s="211"/>
      <c r="AT145" s="212" t="s">
        <v>158</v>
      </c>
      <c r="AU145" s="212" t="s">
        <v>82</v>
      </c>
      <c r="AV145" s="14" t="s">
        <v>82</v>
      </c>
      <c r="AW145" s="14" t="s">
        <v>33</v>
      </c>
      <c r="AX145" s="14" t="s">
        <v>73</v>
      </c>
      <c r="AY145" s="212" t="s">
        <v>142</v>
      </c>
    </row>
    <row r="146" spans="2:51" s="15" customFormat="1" ht="11.25">
      <c r="B146" s="213"/>
      <c r="C146" s="214"/>
      <c r="D146" s="187" t="s">
        <v>158</v>
      </c>
      <c r="E146" s="215" t="s">
        <v>19</v>
      </c>
      <c r="F146" s="216" t="s">
        <v>161</v>
      </c>
      <c r="G146" s="214"/>
      <c r="H146" s="217">
        <v>43.9</v>
      </c>
      <c r="I146" s="218"/>
      <c r="J146" s="214"/>
      <c r="K146" s="214"/>
      <c r="L146" s="219"/>
      <c r="M146" s="220"/>
      <c r="N146" s="221"/>
      <c r="O146" s="221"/>
      <c r="P146" s="221"/>
      <c r="Q146" s="221"/>
      <c r="R146" s="221"/>
      <c r="S146" s="221"/>
      <c r="T146" s="222"/>
      <c r="AT146" s="223" t="s">
        <v>158</v>
      </c>
      <c r="AU146" s="223" t="s">
        <v>82</v>
      </c>
      <c r="AV146" s="15" t="s">
        <v>149</v>
      </c>
      <c r="AW146" s="15" t="s">
        <v>33</v>
      </c>
      <c r="AX146" s="15" t="s">
        <v>34</v>
      </c>
      <c r="AY146" s="223" t="s">
        <v>142</v>
      </c>
    </row>
    <row r="147" spans="1:65" s="2" customFormat="1" ht="24.2" customHeight="1">
      <c r="A147" s="35"/>
      <c r="B147" s="36"/>
      <c r="C147" s="174" t="s">
        <v>8</v>
      </c>
      <c r="D147" s="174" t="s">
        <v>144</v>
      </c>
      <c r="E147" s="175" t="s">
        <v>496</v>
      </c>
      <c r="F147" s="176" t="s">
        <v>497</v>
      </c>
      <c r="G147" s="177" t="s">
        <v>147</v>
      </c>
      <c r="H147" s="178">
        <v>21.386</v>
      </c>
      <c r="I147" s="179"/>
      <c r="J147" s="180">
        <f>ROUND(I147*H147,2)</f>
        <v>0</v>
      </c>
      <c r="K147" s="176" t="s">
        <v>148</v>
      </c>
      <c r="L147" s="40"/>
      <c r="M147" s="181" t="s">
        <v>19</v>
      </c>
      <c r="N147" s="182" t="s">
        <v>44</v>
      </c>
      <c r="O147" s="65"/>
      <c r="P147" s="183">
        <f>O147*H147</f>
        <v>0</v>
      </c>
      <c r="Q147" s="183">
        <v>0</v>
      </c>
      <c r="R147" s="183">
        <f>Q147*H147</f>
        <v>0</v>
      </c>
      <c r="S147" s="183">
        <v>0</v>
      </c>
      <c r="T147" s="184">
        <f>S147*H147</f>
        <v>0</v>
      </c>
      <c r="U147" s="35"/>
      <c r="V147" s="35"/>
      <c r="W147" s="35"/>
      <c r="X147" s="35"/>
      <c r="Y147" s="35"/>
      <c r="Z147" s="35"/>
      <c r="AA147" s="35"/>
      <c r="AB147" s="35"/>
      <c r="AC147" s="35"/>
      <c r="AD147" s="35"/>
      <c r="AE147" s="35"/>
      <c r="AR147" s="185" t="s">
        <v>149</v>
      </c>
      <c r="AT147" s="185" t="s">
        <v>144</v>
      </c>
      <c r="AU147" s="185" t="s">
        <v>82</v>
      </c>
      <c r="AY147" s="18" t="s">
        <v>142</v>
      </c>
      <c r="BE147" s="186">
        <f>IF(N147="základní",J147,0)</f>
        <v>0</v>
      </c>
      <c r="BF147" s="186">
        <f>IF(N147="snížená",J147,0)</f>
        <v>0</v>
      </c>
      <c r="BG147" s="186">
        <f>IF(N147="zákl. přenesená",J147,0)</f>
        <v>0</v>
      </c>
      <c r="BH147" s="186">
        <f>IF(N147="sníž. přenesená",J147,0)</f>
        <v>0</v>
      </c>
      <c r="BI147" s="186">
        <f>IF(N147="nulová",J147,0)</f>
        <v>0</v>
      </c>
      <c r="BJ147" s="18" t="s">
        <v>34</v>
      </c>
      <c r="BK147" s="186">
        <f>ROUND(I147*H147,2)</f>
        <v>0</v>
      </c>
      <c r="BL147" s="18" t="s">
        <v>149</v>
      </c>
      <c r="BM147" s="185" t="s">
        <v>808</v>
      </c>
    </row>
    <row r="148" spans="2:51" s="13" customFormat="1" ht="11.25">
      <c r="B148" s="192"/>
      <c r="C148" s="193"/>
      <c r="D148" s="187" t="s">
        <v>158</v>
      </c>
      <c r="E148" s="194" t="s">
        <v>19</v>
      </c>
      <c r="F148" s="195" t="s">
        <v>801</v>
      </c>
      <c r="G148" s="193"/>
      <c r="H148" s="194" t="s">
        <v>19</v>
      </c>
      <c r="I148" s="196"/>
      <c r="J148" s="193"/>
      <c r="K148" s="193"/>
      <c r="L148" s="197"/>
      <c r="M148" s="198"/>
      <c r="N148" s="199"/>
      <c r="O148" s="199"/>
      <c r="P148" s="199"/>
      <c r="Q148" s="199"/>
      <c r="R148" s="199"/>
      <c r="S148" s="199"/>
      <c r="T148" s="200"/>
      <c r="AT148" s="201" t="s">
        <v>158</v>
      </c>
      <c r="AU148" s="201" t="s">
        <v>82</v>
      </c>
      <c r="AV148" s="13" t="s">
        <v>34</v>
      </c>
      <c r="AW148" s="13" t="s">
        <v>33</v>
      </c>
      <c r="AX148" s="13" t="s">
        <v>73</v>
      </c>
      <c r="AY148" s="201" t="s">
        <v>142</v>
      </c>
    </row>
    <row r="149" spans="2:51" s="13" customFormat="1" ht="11.25">
      <c r="B149" s="192"/>
      <c r="C149" s="193"/>
      <c r="D149" s="187" t="s">
        <v>158</v>
      </c>
      <c r="E149" s="194" t="s">
        <v>19</v>
      </c>
      <c r="F149" s="195" t="s">
        <v>262</v>
      </c>
      <c r="G149" s="193"/>
      <c r="H149" s="194" t="s">
        <v>19</v>
      </c>
      <c r="I149" s="196"/>
      <c r="J149" s="193"/>
      <c r="K149" s="193"/>
      <c r="L149" s="197"/>
      <c r="M149" s="198"/>
      <c r="N149" s="199"/>
      <c r="O149" s="199"/>
      <c r="P149" s="199"/>
      <c r="Q149" s="199"/>
      <c r="R149" s="199"/>
      <c r="S149" s="199"/>
      <c r="T149" s="200"/>
      <c r="AT149" s="201" t="s">
        <v>158</v>
      </c>
      <c r="AU149" s="201" t="s">
        <v>82</v>
      </c>
      <c r="AV149" s="13" t="s">
        <v>34</v>
      </c>
      <c r="AW149" s="13" t="s">
        <v>33</v>
      </c>
      <c r="AX149" s="13" t="s">
        <v>73</v>
      </c>
      <c r="AY149" s="201" t="s">
        <v>142</v>
      </c>
    </row>
    <row r="150" spans="2:51" s="14" customFormat="1" ht="11.25">
      <c r="B150" s="202"/>
      <c r="C150" s="203"/>
      <c r="D150" s="187" t="s">
        <v>158</v>
      </c>
      <c r="E150" s="204" t="s">
        <v>19</v>
      </c>
      <c r="F150" s="205" t="s">
        <v>802</v>
      </c>
      <c r="G150" s="203"/>
      <c r="H150" s="206">
        <v>21.386</v>
      </c>
      <c r="I150" s="207"/>
      <c r="J150" s="203"/>
      <c r="K150" s="203"/>
      <c r="L150" s="208"/>
      <c r="M150" s="209"/>
      <c r="N150" s="210"/>
      <c r="O150" s="210"/>
      <c r="P150" s="210"/>
      <c r="Q150" s="210"/>
      <c r="R150" s="210"/>
      <c r="S150" s="210"/>
      <c r="T150" s="211"/>
      <c r="AT150" s="212" t="s">
        <v>158</v>
      </c>
      <c r="AU150" s="212" t="s">
        <v>82</v>
      </c>
      <c r="AV150" s="14" t="s">
        <v>82</v>
      </c>
      <c r="AW150" s="14" t="s">
        <v>33</v>
      </c>
      <c r="AX150" s="14" t="s">
        <v>73</v>
      </c>
      <c r="AY150" s="212" t="s">
        <v>142</v>
      </c>
    </row>
    <row r="151" spans="2:51" s="15" customFormat="1" ht="11.25">
      <c r="B151" s="213"/>
      <c r="C151" s="214"/>
      <c r="D151" s="187" t="s">
        <v>158</v>
      </c>
      <c r="E151" s="215" t="s">
        <v>19</v>
      </c>
      <c r="F151" s="216" t="s">
        <v>161</v>
      </c>
      <c r="G151" s="214"/>
      <c r="H151" s="217">
        <v>21.386</v>
      </c>
      <c r="I151" s="218"/>
      <c r="J151" s="214"/>
      <c r="K151" s="214"/>
      <c r="L151" s="219"/>
      <c r="M151" s="220"/>
      <c r="N151" s="221"/>
      <c r="O151" s="221"/>
      <c r="P151" s="221"/>
      <c r="Q151" s="221"/>
      <c r="R151" s="221"/>
      <c r="S151" s="221"/>
      <c r="T151" s="222"/>
      <c r="AT151" s="223" t="s">
        <v>158</v>
      </c>
      <c r="AU151" s="223" t="s">
        <v>82</v>
      </c>
      <c r="AV151" s="15" t="s">
        <v>149</v>
      </c>
      <c r="AW151" s="15" t="s">
        <v>33</v>
      </c>
      <c r="AX151" s="15" t="s">
        <v>34</v>
      </c>
      <c r="AY151" s="223" t="s">
        <v>142</v>
      </c>
    </row>
    <row r="152" spans="1:65" s="2" customFormat="1" ht="49.15" customHeight="1">
      <c r="A152" s="35"/>
      <c r="B152" s="36"/>
      <c r="C152" s="174" t="s">
        <v>240</v>
      </c>
      <c r="D152" s="174" t="s">
        <v>144</v>
      </c>
      <c r="E152" s="175" t="s">
        <v>264</v>
      </c>
      <c r="F152" s="176" t="s">
        <v>265</v>
      </c>
      <c r="G152" s="177" t="s">
        <v>147</v>
      </c>
      <c r="H152" s="178">
        <v>43.9</v>
      </c>
      <c r="I152" s="179"/>
      <c r="J152" s="180">
        <f>ROUND(I152*H152,2)</f>
        <v>0</v>
      </c>
      <c r="K152" s="176" t="s">
        <v>148</v>
      </c>
      <c r="L152" s="40"/>
      <c r="M152" s="181" t="s">
        <v>19</v>
      </c>
      <c r="N152" s="182" t="s">
        <v>44</v>
      </c>
      <c r="O152" s="65"/>
      <c r="P152" s="183">
        <f>O152*H152</f>
        <v>0</v>
      </c>
      <c r="Q152" s="183">
        <v>0</v>
      </c>
      <c r="R152" s="183">
        <f>Q152*H152</f>
        <v>0</v>
      </c>
      <c r="S152" s="183">
        <v>0</v>
      </c>
      <c r="T152" s="184">
        <f>S152*H152</f>
        <v>0</v>
      </c>
      <c r="U152" s="35"/>
      <c r="V152" s="35"/>
      <c r="W152" s="35"/>
      <c r="X152" s="35"/>
      <c r="Y152" s="35"/>
      <c r="Z152" s="35"/>
      <c r="AA152" s="35"/>
      <c r="AB152" s="35"/>
      <c r="AC152" s="35"/>
      <c r="AD152" s="35"/>
      <c r="AE152" s="35"/>
      <c r="AR152" s="185" t="s">
        <v>149</v>
      </c>
      <c r="AT152" s="185" t="s">
        <v>144</v>
      </c>
      <c r="AU152" s="185" t="s">
        <v>82</v>
      </c>
      <c r="AY152" s="18" t="s">
        <v>142</v>
      </c>
      <c r="BE152" s="186">
        <f>IF(N152="základní",J152,0)</f>
        <v>0</v>
      </c>
      <c r="BF152" s="186">
        <f>IF(N152="snížená",J152,0)</f>
        <v>0</v>
      </c>
      <c r="BG152" s="186">
        <f>IF(N152="zákl. přenesená",J152,0)</f>
        <v>0</v>
      </c>
      <c r="BH152" s="186">
        <f>IF(N152="sníž. přenesená",J152,0)</f>
        <v>0</v>
      </c>
      <c r="BI152" s="186">
        <f>IF(N152="nulová",J152,0)</f>
        <v>0</v>
      </c>
      <c r="BJ152" s="18" t="s">
        <v>34</v>
      </c>
      <c r="BK152" s="186">
        <f>ROUND(I152*H152,2)</f>
        <v>0</v>
      </c>
      <c r="BL152" s="18" t="s">
        <v>149</v>
      </c>
      <c r="BM152" s="185" t="s">
        <v>809</v>
      </c>
    </row>
    <row r="153" spans="1:47" s="2" customFormat="1" ht="58.5">
      <c r="A153" s="35"/>
      <c r="B153" s="36"/>
      <c r="C153" s="37"/>
      <c r="D153" s="187" t="s">
        <v>151</v>
      </c>
      <c r="E153" s="37"/>
      <c r="F153" s="188" t="s">
        <v>267</v>
      </c>
      <c r="G153" s="37"/>
      <c r="H153" s="37"/>
      <c r="I153" s="189"/>
      <c r="J153" s="37"/>
      <c r="K153" s="37"/>
      <c r="L153" s="40"/>
      <c r="M153" s="190"/>
      <c r="N153" s="191"/>
      <c r="O153" s="65"/>
      <c r="P153" s="65"/>
      <c r="Q153" s="65"/>
      <c r="R153" s="65"/>
      <c r="S153" s="65"/>
      <c r="T153" s="66"/>
      <c r="U153" s="35"/>
      <c r="V153" s="35"/>
      <c r="W153" s="35"/>
      <c r="X153" s="35"/>
      <c r="Y153" s="35"/>
      <c r="Z153" s="35"/>
      <c r="AA153" s="35"/>
      <c r="AB153" s="35"/>
      <c r="AC153" s="35"/>
      <c r="AD153" s="35"/>
      <c r="AE153" s="35"/>
      <c r="AT153" s="18" t="s">
        <v>151</v>
      </c>
      <c r="AU153" s="18" t="s">
        <v>82</v>
      </c>
    </row>
    <row r="154" spans="2:51" s="13" customFormat="1" ht="11.25">
      <c r="B154" s="192"/>
      <c r="C154" s="193"/>
      <c r="D154" s="187" t="s">
        <v>158</v>
      </c>
      <c r="E154" s="194" t="s">
        <v>19</v>
      </c>
      <c r="F154" s="195" t="s">
        <v>807</v>
      </c>
      <c r="G154" s="193"/>
      <c r="H154" s="194" t="s">
        <v>19</v>
      </c>
      <c r="I154" s="196"/>
      <c r="J154" s="193"/>
      <c r="K154" s="193"/>
      <c r="L154" s="197"/>
      <c r="M154" s="198"/>
      <c r="N154" s="199"/>
      <c r="O154" s="199"/>
      <c r="P154" s="199"/>
      <c r="Q154" s="199"/>
      <c r="R154" s="199"/>
      <c r="S154" s="199"/>
      <c r="T154" s="200"/>
      <c r="AT154" s="201" t="s">
        <v>158</v>
      </c>
      <c r="AU154" s="201" t="s">
        <v>82</v>
      </c>
      <c r="AV154" s="13" t="s">
        <v>34</v>
      </c>
      <c r="AW154" s="13" t="s">
        <v>33</v>
      </c>
      <c r="AX154" s="13" t="s">
        <v>73</v>
      </c>
      <c r="AY154" s="201" t="s">
        <v>142</v>
      </c>
    </row>
    <row r="155" spans="2:51" s="13" customFormat="1" ht="11.25">
      <c r="B155" s="192"/>
      <c r="C155" s="193"/>
      <c r="D155" s="187" t="s">
        <v>158</v>
      </c>
      <c r="E155" s="194" t="s">
        <v>19</v>
      </c>
      <c r="F155" s="195" t="s">
        <v>262</v>
      </c>
      <c r="G155" s="193"/>
      <c r="H155" s="194" t="s">
        <v>19</v>
      </c>
      <c r="I155" s="196"/>
      <c r="J155" s="193"/>
      <c r="K155" s="193"/>
      <c r="L155" s="197"/>
      <c r="M155" s="198"/>
      <c r="N155" s="199"/>
      <c r="O155" s="199"/>
      <c r="P155" s="199"/>
      <c r="Q155" s="199"/>
      <c r="R155" s="199"/>
      <c r="S155" s="199"/>
      <c r="T155" s="200"/>
      <c r="AT155" s="201" t="s">
        <v>158</v>
      </c>
      <c r="AU155" s="201" t="s">
        <v>82</v>
      </c>
      <c r="AV155" s="13" t="s">
        <v>34</v>
      </c>
      <c r="AW155" s="13" t="s">
        <v>33</v>
      </c>
      <c r="AX155" s="13" t="s">
        <v>73</v>
      </c>
      <c r="AY155" s="201" t="s">
        <v>142</v>
      </c>
    </row>
    <row r="156" spans="2:51" s="14" customFormat="1" ht="11.25">
      <c r="B156" s="202"/>
      <c r="C156" s="203"/>
      <c r="D156" s="187" t="s">
        <v>158</v>
      </c>
      <c r="E156" s="204" t="s">
        <v>19</v>
      </c>
      <c r="F156" s="205" t="s">
        <v>805</v>
      </c>
      <c r="G156" s="203"/>
      <c r="H156" s="206">
        <v>43.9</v>
      </c>
      <c r="I156" s="207"/>
      <c r="J156" s="203"/>
      <c r="K156" s="203"/>
      <c r="L156" s="208"/>
      <c r="M156" s="209"/>
      <c r="N156" s="210"/>
      <c r="O156" s="210"/>
      <c r="P156" s="210"/>
      <c r="Q156" s="210"/>
      <c r="R156" s="210"/>
      <c r="S156" s="210"/>
      <c r="T156" s="211"/>
      <c r="AT156" s="212" t="s">
        <v>158</v>
      </c>
      <c r="AU156" s="212" t="s">
        <v>82</v>
      </c>
      <c r="AV156" s="14" t="s">
        <v>82</v>
      </c>
      <c r="AW156" s="14" t="s">
        <v>33</v>
      </c>
      <c r="AX156" s="14" t="s">
        <v>73</v>
      </c>
      <c r="AY156" s="212" t="s">
        <v>142</v>
      </c>
    </row>
    <row r="157" spans="2:51" s="15" customFormat="1" ht="11.25">
      <c r="B157" s="213"/>
      <c r="C157" s="214"/>
      <c r="D157" s="187" t="s">
        <v>158</v>
      </c>
      <c r="E157" s="215" t="s">
        <v>19</v>
      </c>
      <c r="F157" s="216" t="s">
        <v>161</v>
      </c>
      <c r="G157" s="214"/>
      <c r="H157" s="217">
        <v>43.9</v>
      </c>
      <c r="I157" s="218"/>
      <c r="J157" s="214"/>
      <c r="K157" s="214"/>
      <c r="L157" s="219"/>
      <c r="M157" s="220"/>
      <c r="N157" s="221"/>
      <c r="O157" s="221"/>
      <c r="P157" s="221"/>
      <c r="Q157" s="221"/>
      <c r="R157" s="221"/>
      <c r="S157" s="221"/>
      <c r="T157" s="222"/>
      <c r="AT157" s="223" t="s">
        <v>158</v>
      </c>
      <c r="AU157" s="223" t="s">
        <v>82</v>
      </c>
      <c r="AV157" s="15" t="s">
        <v>149</v>
      </c>
      <c r="AW157" s="15" t="s">
        <v>33</v>
      </c>
      <c r="AX157" s="15" t="s">
        <v>34</v>
      </c>
      <c r="AY157" s="223" t="s">
        <v>142</v>
      </c>
    </row>
    <row r="158" spans="1:65" s="2" customFormat="1" ht="24.2" customHeight="1">
      <c r="A158" s="35"/>
      <c r="B158" s="36"/>
      <c r="C158" s="174" t="s">
        <v>246</v>
      </c>
      <c r="D158" s="174" t="s">
        <v>144</v>
      </c>
      <c r="E158" s="175" t="s">
        <v>268</v>
      </c>
      <c r="F158" s="176" t="s">
        <v>269</v>
      </c>
      <c r="G158" s="177" t="s">
        <v>147</v>
      </c>
      <c r="H158" s="178">
        <v>43.9</v>
      </c>
      <c r="I158" s="179"/>
      <c r="J158" s="180">
        <f>ROUND(I158*H158,2)</f>
        <v>0</v>
      </c>
      <c r="K158" s="176" t="s">
        <v>148</v>
      </c>
      <c r="L158" s="40"/>
      <c r="M158" s="181" t="s">
        <v>19</v>
      </c>
      <c r="N158" s="182" t="s">
        <v>44</v>
      </c>
      <c r="O158" s="65"/>
      <c r="P158" s="183">
        <f>O158*H158</f>
        <v>0</v>
      </c>
      <c r="Q158" s="183">
        <v>0</v>
      </c>
      <c r="R158" s="183">
        <f>Q158*H158</f>
        <v>0</v>
      </c>
      <c r="S158" s="183">
        <v>0</v>
      </c>
      <c r="T158" s="184">
        <f>S158*H158</f>
        <v>0</v>
      </c>
      <c r="U158" s="35"/>
      <c r="V158" s="35"/>
      <c r="W158" s="35"/>
      <c r="X158" s="35"/>
      <c r="Y158" s="35"/>
      <c r="Z158" s="35"/>
      <c r="AA158" s="35"/>
      <c r="AB158" s="35"/>
      <c r="AC158" s="35"/>
      <c r="AD158" s="35"/>
      <c r="AE158" s="35"/>
      <c r="AR158" s="185" t="s">
        <v>149</v>
      </c>
      <c r="AT158" s="185" t="s">
        <v>144</v>
      </c>
      <c r="AU158" s="185" t="s">
        <v>82</v>
      </c>
      <c r="AY158" s="18" t="s">
        <v>142</v>
      </c>
      <c r="BE158" s="186">
        <f>IF(N158="základní",J158,0)</f>
        <v>0</v>
      </c>
      <c r="BF158" s="186">
        <f>IF(N158="snížená",J158,0)</f>
        <v>0</v>
      </c>
      <c r="BG158" s="186">
        <f>IF(N158="zákl. přenesená",J158,0)</f>
        <v>0</v>
      </c>
      <c r="BH158" s="186">
        <f>IF(N158="sníž. přenesená",J158,0)</f>
        <v>0</v>
      </c>
      <c r="BI158" s="186">
        <f>IF(N158="nulová",J158,0)</f>
        <v>0</v>
      </c>
      <c r="BJ158" s="18" t="s">
        <v>34</v>
      </c>
      <c r="BK158" s="186">
        <f>ROUND(I158*H158,2)</f>
        <v>0</v>
      </c>
      <c r="BL158" s="18" t="s">
        <v>149</v>
      </c>
      <c r="BM158" s="185" t="s">
        <v>810</v>
      </c>
    </row>
    <row r="159" spans="2:51" s="13" customFormat="1" ht="11.25">
      <c r="B159" s="192"/>
      <c r="C159" s="193"/>
      <c r="D159" s="187" t="s">
        <v>158</v>
      </c>
      <c r="E159" s="194" t="s">
        <v>19</v>
      </c>
      <c r="F159" s="195" t="s">
        <v>807</v>
      </c>
      <c r="G159" s="193"/>
      <c r="H159" s="194" t="s">
        <v>19</v>
      </c>
      <c r="I159" s="196"/>
      <c r="J159" s="193"/>
      <c r="K159" s="193"/>
      <c r="L159" s="197"/>
      <c r="M159" s="198"/>
      <c r="N159" s="199"/>
      <c r="O159" s="199"/>
      <c r="P159" s="199"/>
      <c r="Q159" s="199"/>
      <c r="R159" s="199"/>
      <c r="S159" s="199"/>
      <c r="T159" s="200"/>
      <c r="AT159" s="201" t="s">
        <v>158</v>
      </c>
      <c r="AU159" s="201" t="s">
        <v>82</v>
      </c>
      <c r="AV159" s="13" t="s">
        <v>34</v>
      </c>
      <c r="AW159" s="13" t="s">
        <v>33</v>
      </c>
      <c r="AX159" s="13" t="s">
        <v>73</v>
      </c>
      <c r="AY159" s="201" t="s">
        <v>142</v>
      </c>
    </row>
    <row r="160" spans="2:51" s="13" customFormat="1" ht="11.25">
      <c r="B160" s="192"/>
      <c r="C160" s="193"/>
      <c r="D160" s="187" t="s">
        <v>158</v>
      </c>
      <c r="E160" s="194" t="s">
        <v>19</v>
      </c>
      <c r="F160" s="195" t="s">
        <v>262</v>
      </c>
      <c r="G160" s="193"/>
      <c r="H160" s="194" t="s">
        <v>19</v>
      </c>
      <c r="I160" s="196"/>
      <c r="J160" s="193"/>
      <c r="K160" s="193"/>
      <c r="L160" s="197"/>
      <c r="M160" s="198"/>
      <c r="N160" s="199"/>
      <c r="O160" s="199"/>
      <c r="P160" s="199"/>
      <c r="Q160" s="199"/>
      <c r="R160" s="199"/>
      <c r="S160" s="199"/>
      <c r="T160" s="200"/>
      <c r="AT160" s="201" t="s">
        <v>158</v>
      </c>
      <c r="AU160" s="201" t="s">
        <v>82</v>
      </c>
      <c r="AV160" s="13" t="s">
        <v>34</v>
      </c>
      <c r="AW160" s="13" t="s">
        <v>33</v>
      </c>
      <c r="AX160" s="13" t="s">
        <v>73</v>
      </c>
      <c r="AY160" s="201" t="s">
        <v>142</v>
      </c>
    </row>
    <row r="161" spans="2:51" s="14" customFormat="1" ht="11.25">
      <c r="B161" s="202"/>
      <c r="C161" s="203"/>
      <c r="D161" s="187" t="s">
        <v>158</v>
      </c>
      <c r="E161" s="204" t="s">
        <v>19</v>
      </c>
      <c r="F161" s="205" t="s">
        <v>805</v>
      </c>
      <c r="G161" s="203"/>
      <c r="H161" s="206">
        <v>43.9</v>
      </c>
      <c r="I161" s="207"/>
      <c r="J161" s="203"/>
      <c r="K161" s="203"/>
      <c r="L161" s="208"/>
      <c r="M161" s="209"/>
      <c r="N161" s="210"/>
      <c r="O161" s="210"/>
      <c r="P161" s="210"/>
      <c r="Q161" s="210"/>
      <c r="R161" s="210"/>
      <c r="S161" s="210"/>
      <c r="T161" s="211"/>
      <c r="AT161" s="212" t="s">
        <v>158</v>
      </c>
      <c r="AU161" s="212" t="s">
        <v>82</v>
      </c>
      <c r="AV161" s="14" t="s">
        <v>82</v>
      </c>
      <c r="AW161" s="14" t="s">
        <v>33</v>
      </c>
      <c r="AX161" s="14" t="s">
        <v>73</v>
      </c>
      <c r="AY161" s="212" t="s">
        <v>142</v>
      </c>
    </row>
    <row r="162" spans="2:51" s="15" customFormat="1" ht="11.25">
      <c r="B162" s="213"/>
      <c r="C162" s="214"/>
      <c r="D162" s="187" t="s">
        <v>158</v>
      </c>
      <c r="E162" s="215" t="s">
        <v>19</v>
      </c>
      <c r="F162" s="216" t="s">
        <v>161</v>
      </c>
      <c r="G162" s="214"/>
      <c r="H162" s="217">
        <v>43.9</v>
      </c>
      <c r="I162" s="218"/>
      <c r="J162" s="214"/>
      <c r="K162" s="214"/>
      <c r="L162" s="219"/>
      <c r="M162" s="220"/>
      <c r="N162" s="221"/>
      <c r="O162" s="221"/>
      <c r="P162" s="221"/>
      <c r="Q162" s="221"/>
      <c r="R162" s="221"/>
      <c r="S162" s="221"/>
      <c r="T162" s="222"/>
      <c r="AT162" s="223" t="s">
        <v>158</v>
      </c>
      <c r="AU162" s="223" t="s">
        <v>82</v>
      </c>
      <c r="AV162" s="15" t="s">
        <v>149</v>
      </c>
      <c r="AW162" s="15" t="s">
        <v>33</v>
      </c>
      <c r="AX162" s="15" t="s">
        <v>34</v>
      </c>
      <c r="AY162" s="223" t="s">
        <v>142</v>
      </c>
    </row>
    <row r="163" spans="1:65" s="2" customFormat="1" ht="24.2" customHeight="1">
      <c r="A163" s="35"/>
      <c r="B163" s="36"/>
      <c r="C163" s="174" t="s">
        <v>252</v>
      </c>
      <c r="D163" s="174" t="s">
        <v>144</v>
      </c>
      <c r="E163" s="175" t="s">
        <v>272</v>
      </c>
      <c r="F163" s="176" t="s">
        <v>273</v>
      </c>
      <c r="G163" s="177" t="s">
        <v>147</v>
      </c>
      <c r="H163" s="178">
        <v>43.9</v>
      </c>
      <c r="I163" s="179"/>
      <c r="J163" s="180">
        <f>ROUND(I163*H163,2)</f>
        <v>0</v>
      </c>
      <c r="K163" s="176" t="s">
        <v>148</v>
      </c>
      <c r="L163" s="40"/>
      <c r="M163" s="181" t="s">
        <v>19</v>
      </c>
      <c r="N163" s="182" t="s">
        <v>44</v>
      </c>
      <c r="O163" s="65"/>
      <c r="P163" s="183">
        <f>O163*H163</f>
        <v>0</v>
      </c>
      <c r="Q163" s="183">
        <v>0</v>
      </c>
      <c r="R163" s="183">
        <f>Q163*H163</f>
        <v>0</v>
      </c>
      <c r="S163" s="183">
        <v>0</v>
      </c>
      <c r="T163" s="184">
        <f>S163*H163</f>
        <v>0</v>
      </c>
      <c r="U163" s="35"/>
      <c r="V163" s="35"/>
      <c r="W163" s="35"/>
      <c r="X163" s="35"/>
      <c r="Y163" s="35"/>
      <c r="Z163" s="35"/>
      <c r="AA163" s="35"/>
      <c r="AB163" s="35"/>
      <c r="AC163" s="35"/>
      <c r="AD163" s="35"/>
      <c r="AE163" s="35"/>
      <c r="AR163" s="185" t="s">
        <v>149</v>
      </c>
      <c r="AT163" s="185" t="s">
        <v>144</v>
      </c>
      <c r="AU163" s="185" t="s">
        <v>82</v>
      </c>
      <c r="AY163" s="18" t="s">
        <v>142</v>
      </c>
      <c r="BE163" s="186">
        <f>IF(N163="základní",J163,0)</f>
        <v>0</v>
      </c>
      <c r="BF163" s="186">
        <f>IF(N163="snížená",J163,0)</f>
        <v>0</v>
      </c>
      <c r="BG163" s="186">
        <f>IF(N163="zákl. přenesená",J163,0)</f>
        <v>0</v>
      </c>
      <c r="BH163" s="186">
        <f>IF(N163="sníž. přenesená",J163,0)</f>
        <v>0</v>
      </c>
      <c r="BI163" s="186">
        <f>IF(N163="nulová",J163,0)</f>
        <v>0</v>
      </c>
      <c r="BJ163" s="18" t="s">
        <v>34</v>
      </c>
      <c r="BK163" s="186">
        <f>ROUND(I163*H163,2)</f>
        <v>0</v>
      </c>
      <c r="BL163" s="18" t="s">
        <v>149</v>
      </c>
      <c r="BM163" s="185" t="s">
        <v>811</v>
      </c>
    </row>
    <row r="164" spans="2:51" s="13" customFormat="1" ht="11.25">
      <c r="B164" s="192"/>
      <c r="C164" s="193"/>
      <c r="D164" s="187" t="s">
        <v>158</v>
      </c>
      <c r="E164" s="194" t="s">
        <v>19</v>
      </c>
      <c r="F164" s="195" t="s">
        <v>807</v>
      </c>
      <c r="G164" s="193"/>
      <c r="H164" s="194" t="s">
        <v>19</v>
      </c>
      <c r="I164" s="196"/>
      <c r="J164" s="193"/>
      <c r="K164" s="193"/>
      <c r="L164" s="197"/>
      <c r="M164" s="198"/>
      <c r="N164" s="199"/>
      <c r="O164" s="199"/>
      <c r="P164" s="199"/>
      <c r="Q164" s="199"/>
      <c r="R164" s="199"/>
      <c r="S164" s="199"/>
      <c r="T164" s="200"/>
      <c r="AT164" s="201" t="s">
        <v>158</v>
      </c>
      <c r="AU164" s="201" t="s">
        <v>82</v>
      </c>
      <c r="AV164" s="13" t="s">
        <v>34</v>
      </c>
      <c r="AW164" s="13" t="s">
        <v>33</v>
      </c>
      <c r="AX164" s="13" t="s">
        <v>73</v>
      </c>
      <c r="AY164" s="201" t="s">
        <v>142</v>
      </c>
    </row>
    <row r="165" spans="2:51" s="13" customFormat="1" ht="11.25">
      <c r="B165" s="192"/>
      <c r="C165" s="193"/>
      <c r="D165" s="187" t="s">
        <v>158</v>
      </c>
      <c r="E165" s="194" t="s">
        <v>19</v>
      </c>
      <c r="F165" s="195" t="s">
        <v>262</v>
      </c>
      <c r="G165" s="193"/>
      <c r="H165" s="194" t="s">
        <v>19</v>
      </c>
      <c r="I165" s="196"/>
      <c r="J165" s="193"/>
      <c r="K165" s="193"/>
      <c r="L165" s="197"/>
      <c r="M165" s="198"/>
      <c r="N165" s="199"/>
      <c r="O165" s="199"/>
      <c r="P165" s="199"/>
      <c r="Q165" s="199"/>
      <c r="R165" s="199"/>
      <c r="S165" s="199"/>
      <c r="T165" s="200"/>
      <c r="AT165" s="201" t="s">
        <v>158</v>
      </c>
      <c r="AU165" s="201" t="s">
        <v>82</v>
      </c>
      <c r="AV165" s="13" t="s">
        <v>34</v>
      </c>
      <c r="AW165" s="13" t="s">
        <v>33</v>
      </c>
      <c r="AX165" s="13" t="s">
        <v>73</v>
      </c>
      <c r="AY165" s="201" t="s">
        <v>142</v>
      </c>
    </row>
    <row r="166" spans="2:51" s="14" customFormat="1" ht="11.25">
      <c r="B166" s="202"/>
      <c r="C166" s="203"/>
      <c r="D166" s="187" t="s">
        <v>158</v>
      </c>
      <c r="E166" s="204" t="s">
        <v>19</v>
      </c>
      <c r="F166" s="205" t="s">
        <v>805</v>
      </c>
      <c r="G166" s="203"/>
      <c r="H166" s="206">
        <v>43.9</v>
      </c>
      <c r="I166" s="207"/>
      <c r="J166" s="203"/>
      <c r="K166" s="203"/>
      <c r="L166" s="208"/>
      <c r="M166" s="209"/>
      <c r="N166" s="210"/>
      <c r="O166" s="210"/>
      <c r="P166" s="210"/>
      <c r="Q166" s="210"/>
      <c r="R166" s="210"/>
      <c r="S166" s="210"/>
      <c r="T166" s="211"/>
      <c r="AT166" s="212" t="s">
        <v>158</v>
      </c>
      <c r="AU166" s="212" t="s">
        <v>82</v>
      </c>
      <c r="AV166" s="14" t="s">
        <v>82</v>
      </c>
      <c r="AW166" s="14" t="s">
        <v>33</v>
      </c>
      <c r="AX166" s="14" t="s">
        <v>73</v>
      </c>
      <c r="AY166" s="212" t="s">
        <v>142</v>
      </c>
    </row>
    <row r="167" spans="2:51" s="15" customFormat="1" ht="11.25">
      <c r="B167" s="213"/>
      <c r="C167" s="214"/>
      <c r="D167" s="187" t="s">
        <v>158</v>
      </c>
      <c r="E167" s="215" t="s">
        <v>19</v>
      </c>
      <c r="F167" s="216" t="s">
        <v>161</v>
      </c>
      <c r="G167" s="214"/>
      <c r="H167" s="217">
        <v>43.9</v>
      </c>
      <c r="I167" s="218"/>
      <c r="J167" s="214"/>
      <c r="K167" s="214"/>
      <c r="L167" s="219"/>
      <c r="M167" s="220"/>
      <c r="N167" s="221"/>
      <c r="O167" s="221"/>
      <c r="P167" s="221"/>
      <c r="Q167" s="221"/>
      <c r="R167" s="221"/>
      <c r="S167" s="221"/>
      <c r="T167" s="222"/>
      <c r="AT167" s="223" t="s">
        <v>158</v>
      </c>
      <c r="AU167" s="223" t="s">
        <v>82</v>
      </c>
      <c r="AV167" s="15" t="s">
        <v>149</v>
      </c>
      <c r="AW167" s="15" t="s">
        <v>33</v>
      </c>
      <c r="AX167" s="15" t="s">
        <v>34</v>
      </c>
      <c r="AY167" s="223" t="s">
        <v>142</v>
      </c>
    </row>
    <row r="168" spans="1:65" s="2" customFormat="1" ht="37.9" customHeight="1">
      <c r="A168" s="35"/>
      <c r="B168" s="36"/>
      <c r="C168" s="174" t="s">
        <v>258</v>
      </c>
      <c r="D168" s="174" t="s">
        <v>144</v>
      </c>
      <c r="E168" s="175" t="s">
        <v>276</v>
      </c>
      <c r="F168" s="176" t="s">
        <v>277</v>
      </c>
      <c r="G168" s="177" t="s">
        <v>147</v>
      </c>
      <c r="H168" s="178">
        <v>43.9</v>
      </c>
      <c r="I168" s="179"/>
      <c r="J168" s="180">
        <f>ROUND(I168*H168,2)</f>
        <v>0</v>
      </c>
      <c r="K168" s="176" t="s">
        <v>148</v>
      </c>
      <c r="L168" s="40"/>
      <c r="M168" s="181" t="s">
        <v>19</v>
      </c>
      <c r="N168" s="182" t="s">
        <v>44</v>
      </c>
      <c r="O168" s="65"/>
      <c r="P168" s="183">
        <f>O168*H168</f>
        <v>0</v>
      </c>
      <c r="Q168" s="183">
        <v>0</v>
      </c>
      <c r="R168" s="183">
        <f>Q168*H168</f>
        <v>0</v>
      </c>
      <c r="S168" s="183">
        <v>0</v>
      </c>
      <c r="T168" s="184">
        <f>S168*H168</f>
        <v>0</v>
      </c>
      <c r="U168" s="35"/>
      <c r="V168" s="35"/>
      <c r="W168" s="35"/>
      <c r="X168" s="35"/>
      <c r="Y168" s="35"/>
      <c r="Z168" s="35"/>
      <c r="AA168" s="35"/>
      <c r="AB168" s="35"/>
      <c r="AC168" s="35"/>
      <c r="AD168" s="35"/>
      <c r="AE168" s="35"/>
      <c r="AR168" s="185" t="s">
        <v>149</v>
      </c>
      <c r="AT168" s="185" t="s">
        <v>144</v>
      </c>
      <c r="AU168" s="185" t="s">
        <v>82</v>
      </c>
      <c r="AY168" s="18" t="s">
        <v>142</v>
      </c>
      <c r="BE168" s="186">
        <f>IF(N168="základní",J168,0)</f>
        <v>0</v>
      </c>
      <c r="BF168" s="186">
        <f>IF(N168="snížená",J168,0)</f>
        <v>0</v>
      </c>
      <c r="BG168" s="186">
        <f>IF(N168="zákl. přenesená",J168,0)</f>
        <v>0</v>
      </c>
      <c r="BH168" s="186">
        <f>IF(N168="sníž. přenesená",J168,0)</f>
        <v>0</v>
      </c>
      <c r="BI168" s="186">
        <f>IF(N168="nulová",J168,0)</f>
        <v>0</v>
      </c>
      <c r="BJ168" s="18" t="s">
        <v>34</v>
      </c>
      <c r="BK168" s="186">
        <f>ROUND(I168*H168,2)</f>
        <v>0</v>
      </c>
      <c r="BL168" s="18" t="s">
        <v>149</v>
      </c>
      <c r="BM168" s="185" t="s">
        <v>812</v>
      </c>
    </row>
    <row r="169" spans="1:47" s="2" customFormat="1" ht="58.5">
      <c r="A169" s="35"/>
      <c r="B169" s="36"/>
      <c r="C169" s="37"/>
      <c r="D169" s="187" t="s">
        <v>151</v>
      </c>
      <c r="E169" s="37"/>
      <c r="F169" s="188" t="s">
        <v>279</v>
      </c>
      <c r="G169" s="37"/>
      <c r="H169" s="37"/>
      <c r="I169" s="189"/>
      <c r="J169" s="37"/>
      <c r="K169" s="37"/>
      <c r="L169" s="40"/>
      <c r="M169" s="190"/>
      <c r="N169" s="191"/>
      <c r="O169" s="65"/>
      <c r="P169" s="65"/>
      <c r="Q169" s="65"/>
      <c r="R169" s="65"/>
      <c r="S169" s="65"/>
      <c r="T169" s="66"/>
      <c r="U169" s="35"/>
      <c r="V169" s="35"/>
      <c r="W169" s="35"/>
      <c r="X169" s="35"/>
      <c r="Y169" s="35"/>
      <c r="Z169" s="35"/>
      <c r="AA169" s="35"/>
      <c r="AB169" s="35"/>
      <c r="AC169" s="35"/>
      <c r="AD169" s="35"/>
      <c r="AE169" s="35"/>
      <c r="AT169" s="18" t="s">
        <v>151</v>
      </c>
      <c r="AU169" s="18" t="s">
        <v>82</v>
      </c>
    </row>
    <row r="170" spans="2:51" s="13" customFormat="1" ht="11.25">
      <c r="B170" s="192"/>
      <c r="C170" s="193"/>
      <c r="D170" s="187" t="s">
        <v>158</v>
      </c>
      <c r="E170" s="194" t="s">
        <v>19</v>
      </c>
      <c r="F170" s="195" t="s">
        <v>807</v>
      </c>
      <c r="G170" s="193"/>
      <c r="H170" s="194" t="s">
        <v>19</v>
      </c>
      <c r="I170" s="196"/>
      <c r="J170" s="193"/>
      <c r="K170" s="193"/>
      <c r="L170" s="197"/>
      <c r="M170" s="198"/>
      <c r="N170" s="199"/>
      <c r="O170" s="199"/>
      <c r="P170" s="199"/>
      <c r="Q170" s="199"/>
      <c r="R170" s="199"/>
      <c r="S170" s="199"/>
      <c r="T170" s="200"/>
      <c r="AT170" s="201" t="s">
        <v>158</v>
      </c>
      <c r="AU170" s="201" t="s">
        <v>82</v>
      </c>
      <c r="AV170" s="13" t="s">
        <v>34</v>
      </c>
      <c r="AW170" s="13" t="s">
        <v>33</v>
      </c>
      <c r="AX170" s="13" t="s">
        <v>73</v>
      </c>
      <c r="AY170" s="201" t="s">
        <v>142</v>
      </c>
    </row>
    <row r="171" spans="2:51" s="13" customFormat="1" ht="11.25">
      <c r="B171" s="192"/>
      <c r="C171" s="193"/>
      <c r="D171" s="187" t="s">
        <v>158</v>
      </c>
      <c r="E171" s="194" t="s">
        <v>19</v>
      </c>
      <c r="F171" s="195" t="s">
        <v>262</v>
      </c>
      <c r="G171" s="193"/>
      <c r="H171" s="194" t="s">
        <v>19</v>
      </c>
      <c r="I171" s="196"/>
      <c r="J171" s="193"/>
      <c r="K171" s="193"/>
      <c r="L171" s="197"/>
      <c r="M171" s="198"/>
      <c r="N171" s="199"/>
      <c r="O171" s="199"/>
      <c r="P171" s="199"/>
      <c r="Q171" s="199"/>
      <c r="R171" s="199"/>
      <c r="S171" s="199"/>
      <c r="T171" s="200"/>
      <c r="AT171" s="201" t="s">
        <v>158</v>
      </c>
      <c r="AU171" s="201" t="s">
        <v>82</v>
      </c>
      <c r="AV171" s="13" t="s">
        <v>34</v>
      </c>
      <c r="AW171" s="13" t="s">
        <v>33</v>
      </c>
      <c r="AX171" s="13" t="s">
        <v>73</v>
      </c>
      <c r="AY171" s="201" t="s">
        <v>142</v>
      </c>
    </row>
    <row r="172" spans="2:51" s="14" customFormat="1" ht="11.25">
      <c r="B172" s="202"/>
      <c r="C172" s="203"/>
      <c r="D172" s="187" t="s">
        <v>158</v>
      </c>
      <c r="E172" s="204" t="s">
        <v>19</v>
      </c>
      <c r="F172" s="205" t="s">
        <v>805</v>
      </c>
      <c r="G172" s="203"/>
      <c r="H172" s="206">
        <v>43.9</v>
      </c>
      <c r="I172" s="207"/>
      <c r="J172" s="203"/>
      <c r="K172" s="203"/>
      <c r="L172" s="208"/>
      <c r="M172" s="209"/>
      <c r="N172" s="210"/>
      <c r="O172" s="210"/>
      <c r="P172" s="210"/>
      <c r="Q172" s="210"/>
      <c r="R172" s="210"/>
      <c r="S172" s="210"/>
      <c r="T172" s="211"/>
      <c r="AT172" s="212" t="s">
        <v>158</v>
      </c>
      <c r="AU172" s="212" t="s">
        <v>82</v>
      </c>
      <c r="AV172" s="14" t="s">
        <v>82</v>
      </c>
      <c r="AW172" s="14" t="s">
        <v>33</v>
      </c>
      <c r="AX172" s="14" t="s">
        <v>73</v>
      </c>
      <c r="AY172" s="212" t="s">
        <v>142</v>
      </c>
    </row>
    <row r="173" spans="2:51" s="15" customFormat="1" ht="11.25">
      <c r="B173" s="213"/>
      <c r="C173" s="214"/>
      <c r="D173" s="187" t="s">
        <v>158</v>
      </c>
      <c r="E173" s="215" t="s">
        <v>19</v>
      </c>
      <c r="F173" s="216" t="s">
        <v>161</v>
      </c>
      <c r="G173" s="214"/>
      <c r="H173" s="217">
        <v>43.9</v>
      </c>
      <c r="I173" s="218"/>
      <c r="J173" s="214"/>
      <c r="K173" s="214"/>
      <c r="L173" s="219"/>
      <c r="M173" s="220"/>
      <c r="N173" s="221"/>
      <c r="O173" s="221"/>
      <c r="P173" s="221"/>
      <c r="Q173" s="221"/>
      <c r="R173" s="221"/>
      <c r="S173" s="221"/>
      <c r="T173" s="222"/>
      <c r="AT173" s="223" t="s">
        <v>158</v>
      </c>
      <c r="AU173" s="223" t="s">
        <v>82</v>
      </c>
      <c r="AV173" s="15" t="s">
        <v>149</v>
      </c>
      <c r="AW173" s="15" t="s">
        <v>33</v>
      </c>
      <c r="AX173" s="15" t="s">
        <v>34</v>
      </c>
      <c r="AY173" s="223" t="s">
        <v>142</v>
      </c>
    </row>
    <row r="174" spans="1:65" s="2" customFormat="1" ht="76.35" customHeight="1">
      <c r="A174" s="35"/>
      <c r="B174" s="36"/>
      <c r="C174" s="174" t="s">
        <v>263</v>
      </c>
      <c r="D174" s="174" t="s">
        <v>144</v>
      </c>
      <c r="E174" s="175" t="s">
        <v>512</v>
      </c>
      <c r="F174" s="176" t="s">
        <v>513</v>
      </c>
      <c r="G174" s="177" t="s">
        <v>147</v>
      </c>
      <c r="H174" s="178">
        <v>21.386</v>
      </c>
      <c r="I174" s="179"/>
      <c r="J174" s="180">
        <f>ROUND(I174*H174,2)</f>
        <v>0</v>
      </c>
      <c r="K174" s="176" t="s">
        <v>148</v>
      </c>
      <c r="L174" s="40"/>
      <c r="M174" s="181" t="s">
        <v>19</v>
      </c>
      <c r="N174" s="182" t="s">
        <v>44</v>
      </c>
      <c r="O174" s="65"/>
      <c r="P174" s="183">
        <f>O174*H174</f>
        <v>0</v>
      </c>
      <c r="Q174" s="183">
        <v>0.10362</v>
      </c>
      <c r="R174" s="183">
        <f>Q174*H174</f>
        <v>2.21601732</v>
      </c>
      <c r="S174" s="183">
        <v>0</v>
      </c>
      <c r="T174" s="184">
        <f>S174*H174</f>
        <v>0</v>
      </c>
      <c r="U174" s="35"/>
      <c r="V174" s="35"/>
      <c r="W174" s="35"/>
      <c r="X174" s="35"/>
      <c r="Y174" s="35"/>
      <c r="Z174" s="35"/>
      <c r="AA174" s="35"/>
      <c r="AB174" s="35"/>
      <c r="AC174" s="35"/>
      <c r="AD174" s="35"/>
      <c r="AE174" s="35"/>
      <c r="AR174" s="185" t="s">
        <v>149</v>
      </c>
      <c r="AT174" s="185" t="s">
        <v>144</v>
      </c>
      <c r="AU174" s="185" t="s">
        <v>82</v>
      </c>
      <c r="AY174" s="18" t="s">
        <v>142</v>
      </c>
      <c r="BE174" s="186">
        <f>IF(N174="základní",J174,0)</f>
        <v>0</v>
      </c>
      <c r="BF174" s="186">
        <f>IF(N174="snížená",J174,0)</f>
        <v>0</v>
      </c>
      <c r="BG174" s="186">
        <f>IF(N174="zákl. přenesená",J174,0)</f>
        <v>0</v>
      </c>
      <c r="BH174" s="186">
        <f>IF(N174="sníž. přenesená",J174,0)</f>
        <v>0</v>
      </c>
      <c r="BI174" s="186">
        <f>IF(N174="nulová",J174,0)</f>
        <v>0</v>
      </c>
      <c r="BJ174" s="18" t="s">
        <v>34</v>
      </c>
      <c r="BK174" s="186">
        <f>ROUND(I174*H174,2)</f>
        <v>0</v>
      </c>
      <c r="BL174" s="18" t="s">
        <v>149</v>
      </c>
      <c r="BM174" s="185" t="s">
        <v>813</v>
      </c>
    </row>
    <row r="175" spans="1:47" s="2" customFormat="1" ht="156">
      <c r="A175" s="35"/>
      <c r="B175" s="36"/>
      <c r="C175" s="37"/>
      <c r="D175" s="187" t="s">
        <v>151</v>
      </c>
      <c r="E175" s="37"/>
      <c r="F175" s="188" t="s">
        <v>515</v>
      </c>
      <c r="G175" s="37"/>
      <c r="H175" s="37"/>
      <c r="I175" s="189"/>
      <c r="J175" s="37"/>
      <c r="K175" s="37"/>
      <c r="L175" s="40"/>
      <c r="M175" s="190"/>
      <c r="N175" s="191"/>
      <c r="O175" s="65"/>
      <c r="P175" s="65"/>
      <c r="Q175" s="65"/>
      <c r="R175" s="65"/>
      <c r="S175" s="65"/>
      <c r="T175" s="66"/>
      <c r="U175" s="35"/>
      <c r="V175" s="35"/>
      <c r="W175" s="35"/>
      <c r="X175" s="35"/>
      <c r="Y175" s="35"/>
      <c r="Z175" s="35"/>
      <c r="AA175" s="35"/>
      <c r="AB175" s="35"/>
      <c r="AC175" s="35"/>
      <c r="AD175" s="35"/>
      <c r="AE175" s="35"/>
      <c r="AT175" s="18" t="s">
        <v>151</v>
      </c>
      <c r="AU175" s="18" t="s">
        <v>82</v>
      </c>
    </row>
    <row r="176" spans="1:65" s="2" customFormat="1" ht="14.45" customHeight="1">
      <c r="A176" s="35"/>
      <c r="B176" s="36"/>
      <c r="C176" s="224" t="s">
        <v>7</v>
      </c>
      <c r="D176" s="224" t="s">
        <v>223</v>
      </c>
      <c r="E176" s="225" t="s">
        <v>516</v>
      </c>
      <c r="F176" s="226" t="s">
        <v>517</v>
      </c>
      <c r="G176" s="227" t="s">
        <v>147</v>
      </c>
      <c r="H176" s="228">
        <v>21.386</v>
      </c>
      <c r="I176" s="229"/>
      <c r="J176" s="230">
        <f>ROUND(I176*H176,2)</f>
        <v>0</v>
      </c>
      <c r="K176" s="226" t="s">
        <v>148</v>
      </c>
      <c r="L176" s="231"/>
      <c r="M176" s="232" t="s">
        <v>19</v>
      </c>
      <c r="N176" s="233" t="s">
        <v>44</v>
      </c>
      <c r="O176" s="65"/>
      <c r="P176" s="183">
        <f>O176*H176</f>
        <v>0</v>
      </c>
      <c r="Q176" s="183">
        <v>0.176</v>
      </c>
      <c r="R176" s="183">
        <f>Q176*H176</f>
        <v>3.7639359999999997</v>
      </c>
      <c r="S176" s="183">
        <v>0</v>
      </c>
      <c r="T176" s="184">
        <f>S176*H176</f>
        <v>0</v>
      </c>
      <c r="U176" s="35"/>
      <c r="V176" s="35"/>
      <c r="W176" s="35"/>
      <c r="X176" s="35"/>
      <c r="Y176" s="35"/>
      <c r="Z176" s="35"/>
      <c r="AA176" s="35"/>
      <c r="AB176" s="35"/>
      <c r="AC176" s="35"/>
      <c r="AD176" s="35"/>
      <c r="AE176" s="35"/>
      <c r="AR176" s="185" t="s">
        <v>192</v>
      </c>
      <c r="AT176" s="185" t="s">
        <v>223</v>
      </c>
      <c r="AU176" s="185" t="s">
        <v>82</v>
      </c>
      <c r="AY176" s="18" t="s">
        <v>142</v>
      </c>
      <c r="BE176" s="186">
        <f>IF(N176="základní",J176,0)</f>
        <v>0</v>
      </c>
      <c r="BF176" s="186">
        <f>IF(N176="snížená",J176,0)</f>
        <v>0</v>
      </c>
      <c r="BG176" s="186">
        <f>IF(N176="zákl. přenesená",J176,0)</f>
        <v>0</v>
      </c>
      <c r="BH176" s="186">
        <f>IF(N176="sníž. přenesená",J176,0)</f>
        <v>0</v>
      </c>
      <c r="BI176" s="186">
        <f>IF(N176="nulová",J176,0)</f>
        <v>0</v>
      </c>
      <c r="BJ176" s="18" t="s">
        <v>34</v>
      </c>
      <c r="BK176" s="186">
        <f>ROUND(I176*H176,2)</f>
        <v>0</v>
      </c>
      <c r="BL176" s="18" t="s">
        <v>149</v>
      </c>
      <c r="BM176" s="185" t="s">
        <v>814</v>
      </c>
    </row>
    <row r="177" spans="2:63" s="12" customFormat="1" ht="22.9" customHeight="1">
      <c r="B177" s="158"/>
      <c r="C177" s="159"/>
      <c r="D177" s="160" t="s">
        <v>72</v>
      </c>
      <c r="E177" s="172" t="s">
        <v>197</v>
      </c>
      <c r="F177" s="172" t="s">
        <v>280</v>
      </c>
      <c r="G177" s="159"/>
      <c r="H177" s="159"/>
      <c r="I177" s="162"/>
      <c r="J177" s="173">
        <f>BK177</f>
        <v>0</v>
      </c>
      <c r="K177" s="159"/>
      <c r="L177" s="164"/>
      <c r="M177" s="165"/>
      <c r="N177" s="166"/>
      <c r="O177" s="166"/>
      <c r="P177" s="167">
        <f>SUM(P178:P186)</f>
        <v>0</v>
      </c>
      <c r="Q177" s="166"/>
      <c r="R177" s="167">
        <f>SUM(R178:R186)</f>
        <v>14.87140928</v>
      </c>
      <c r="S177" s="166"/>
      <c r="T177" s="168">
        <f>SUM(T178:T186)</f>
        <v>0</v>
      </c>
      <c r="AR177" s="169" t="s">
        <v>34</v>
      </c>
      <c r="AT177" s="170" t="s">
        <v>72</v>
      </c>
      <c r="AU177" s="170" t="s">
        <v>34</v>
      </c>
      <c r="AY177" s="169" t="s">
        <v>142</v>
      </c>
      <c r="BK177" s="171">
        <f>SUM(BK178:BK186)</f>
        <v>0</v>
      </c>
    </row>
    <row r="178" spans="1:65" s="2" customFormat="1" ht="49.15" customHeight="1">
      <c r="A178" s="35"/>
      <c r="B178" s="36"/>
      <c r="C178" s="174" t="s">
        <v>271</v>
      </c>
      <c r="D178" s="174" t="s">
        <v>144</v>
      </c>
      <c r="E178" s="175" t="s">
        <v>294</v>
      </c>
      <c r="F178" s="176" t="s">
        <v>295</v>
      </c>
      <c r="G178" s="177" t="s">
        <v>237</v>
      </c>
      <c r="H178" s="178">
        <v>39.86</v>
      </c>
      <c r="I178" s="179"/>
      <c r="J178" s="180">
        <f>ROUND(I178*H178,2)</f>
        <v>0</v>
      </c>
      <c r="K178" s="176" t="s">
        <v>148</v>
      </c>
      <c r="L178" s="40"/>
      <c r="M178" s="181" t="s">
        <v>19</v>
      </c>
      <c r="N178" s="182" t="s">
        <v>44</v>
      </c>
      <c r="O178" s="65"/>
      <c r="P178" s="183">
        <f>O178*H178</f>
        <v>0</v>
      </c>
      <c r="Q178" s="183">
        <v>0.1554</v>
      </c>
      <c r="R178" s="183">
        <f>Q178*H178</f>
        <v>6.194244</v>
      </c>
      <c r="S178" s="183">
        <v>0</v>
      </c>
      <c r="T178" s="184">
        <f>S178*H178</f>
        <v>0</v>
      </c>
      <c r="U178" s="35"/>
      <c r="V178" s="35"/>
      <c r="W178" s="35"/>
      <c r="X178" s="35"/>
      <c r="Y178" s="35"/>
      <c r="Z178" s="35"/>
      <c r="AA178" s="35"/>
      <c r="AB178" s="35"/>
      <c r="AC178" s="35"/>
      <c r="AD178" s="35"/>
      <c r="AE178" s="35"/>
      <c r="AR178" s="185" t="s">
        <v>149</v>
      </c>
      <c r="AT178" s="185" t="s">
        <v>144</v>
      </c>
      <c r="AU178" s="185" t="s">
        <v>82</v>
      </c>
      <c r="AY178" s="18" t="s">
        <v>142</v>
      </c>
      <c r="BE178" s="186">
        <f>IF(N178="základní",J178,0)</f>
        <v>0</v>
      </c>
      <c r="BF178" s="186">
        <f>IF(N178="snížená",J178,0)</f>
        <v>0</v>
      </c>
      <c r="BG178" s="186">
        <f>IF(N178="zákl. přenesená",J178,0)</f>
        <v>0</v>
      </c>
      <c r="BH178" s="186">
        <f>IF(N178="sníž. přenesená",J178,0)</f>
        <v>0</v>
      </c>
      <c r="BI178" s="186">
        <f>IF(N178="nulová",J178,0)</f>
        <v>0</v>
      </c>
      <c r="BJ178" s="18" t="s">
        <v>34</v>
      </c>
      <c r="BK178" s="186">
        <f>ROUND(I178*H178,2)</f>
        <v>0</v>
      </c>
      <c r="BL178" s="18" t="s">
        <v>149</v>
      </c>
      <c r="BM178" s="185" t="s">
        <v>815</v>
      </c>
    </row>
    <row r="179" spans="1:47" s="2" customFormat="1" ht="126.75">
      <c r="A179" s="35"/>
      <c r="B179" s="36"/>
      <c r="C179" s="37"/>
      <c r="D179" s="187" t="s">
        <v>151</v>
      </c>
      <c r="E179" s="37"/>
      <c r="F179" s="188" t="s">
        <v>297</v>
      </c>
      <c r="G179" s="37"/>
      <c r="H179" s="37"/>
      <c r="I179" s="189"/>
      <c r="J179" s="37"/>
      <c r="K179" s="37"/>
      <c r="L179" s="40"/>
      <c r="M179" s="190"/>
      <c r="N179" s="191"/>
      <c r="O179" s="65"/>
      <c r="P179" s="65"/>
      <c r="Q179" s="65"/>
      <c r="R179" s="65"/>
      <c r="S179" s="65"/>
      <c r="T179" s="66"/>
      <c r="U179" s="35"/>
      <c r="V179" s="35"/>
      <c r="W179" s="35"/>
      <c r="X179" s="35"/>
      <c r="Y179" s="35"/>
      <c r="Z179" s="35"/>
      <c r="AA179" s="35"/>
      <c r="AB179" s="35"/>
      <c r="AC179" s="35"/>
      <c r="AD179" s="35"/>
      <c r="AE179" s="35"/>
      <c r="AT179" s="18" t="s">
        <v>151</v>
      </c>
      <c r="AU179" s="18" t="s">
        <v>82</v>
      </c>
    </row>
    <row r="180" spans="2:51" s="13" customFormat="1" ht="11.25">
      <c r="B180" s="192"/>
      <c r="C180" s="193"/>
      <c r="D180" s="187" t="s">
        <v>158</v>
      </c>
      <c r="E180" s="194" t="s">
        <v>19</v>
      </c>
      <c r="F180" s="195" t="s">
        <v>298</v>
      </c>
      <c r="G180" s="193"/>
      <c r="H180" s="194" t="s">
        <v>19</v>
      </c>
      <c r="I180" s="196"/>
      <c r="J180" s="193"/>
      <c r="K180" s="193"/>
      <c r="L180" s="197"/>
      <c r="M180" s="198"/>
      <c r="N180" s="199"/>
      <c r="O180" s="199"/>
      <c r="P180" s="199"/>
      <c r="Q180" s="199"/>
      <c r="R180" s="199"/>
      <c r="S180" s="199"/>
      <c r="T180" s="200"/>
      <c r="AT180" s="201" t="s">
        <v>158</v>
      </c>
      <c r="AU180" s="201" t="s">
        <v>82</v>
      </c>
      <c r="AV180" s="13" t="s">
        <v>34</v>
      </c>
      <c r="AW180" s="13" t="s">
        <v>33</v>
      </c>
      <c r="AX180" s="13" t="s">
        <v>73</v>
      </c>
      <c r="AY180" s="201" t="s">
        <v>142</v>
      </c>
    </row>
    <row r="181" spans="2:51" s="14" customFormat="1" ht="11.25">
      <c r="B181" s="202"/>
      <c r="C181" s="203"/>
      <c r="D181" s="187" t="s">
        <v>158</v>
      </c>
      <c r="E181" s="204" t="s">
        <v>19</v>
      </c>
      <c r="F181" s="205" t="s">
        <v>816</v>
      </c>
      <c r="G181" s="203"/>
      <c r="H181" s="206">
        <v>39.86</v>
      </c>
      <c r="I181" s="207"/>
      <c r="J181" s="203"/>
      <c r="K181" s="203"/>
      <c r="L181" s="208"/>
      <c r="M181" s="209"/>
      <c r="N181" s="210"/>
      <c r="O181" s="210"/>
      <c r="P181" s="210"/>
      <c r="Q181" s="210"/>
      <c r="R181" s="210"/>
      <c r="S181" s="210"/>
      <c r="T181" s="211"/>
      <c r="AT181" s="212" t="s">
        <v>158</v>
      </c>
      <c r="AU181" s="212" t="s">
        <v>82</v>
      </c>
      <c r="AV181" s="14" t="s">
        <v>82</v>
      </c>
      <c r="AW181" s="14" t="s">
        <v>33</v>
      </c>
      <c r="AX181" s="14" t="s">
        <v>73</v>
      </c>
      <c r="AY181" s="212" t="s">
        <v>142</v>
      </c>
    </row>
    <row r="182" spans="2:51" s="15" customFormat="1" ht="11.25">
      <c r="B182" s="213"/>
      <c r="C182" s="214"/>
      <c r="D182" s="187" t="s">
        <v>158</v>
      </c>
      <c r="E182" s="215" t="s">
        <v>19</v>
      </c>
      <c r="F182" s="216" t="s">
        <v>161</v>
      </c>
      <c r="G182" s="214"/>
      <c r="H182" s="217">
        <v>39.86</v>
      </c>
      <c r="I182" s="218"/>
      <c r="J182" s="214"/>
      <c r="K182" s="214"/>
      <c r="L182" s="219"/>
      <c r="M182" s="220"/>
      <c r="N182" s="221"/>
      <c r="O182" s="221"/>
      <c r="P182" s="221"/>
      <c r="Q182" s="221"/>
      <c r="R182" s="221"/>
      <c r="S182" s="221"/>
      <c r="T182" s="222"/>
      <c r="AT182" s="223" t="s">
        <v>158</v>
      </c>
      <c r="AU182" s="223" t="s">
        <v>82</v>
      </c>
      <c r="AV182" s="15" t="s">
        <v>149</v>
      </c>
      <c r="AW182" s="15" t="s">
        <v>33</v>
      </c>
      <c r="AX182" s="15" t="s">
        <v>34</v>
      </c>
      <c r="AY182" s="223" t="s">
        <v>142</v>
      </c>
    </row>
    <row r="183" spans="1:65" s="2" customFormat="1" ht="14.45" customHeight="1">
      <c r="A183" s="35"/>
      <c r="B183" s="36"/>
      <c r="C183" s="224" t="s">
        <v>275</v>
      </c>
      <c r="D183" s="224" t="s">
        <v>223</v>
      </c>
      <c r="E183" s="225" t="s">
        <v>301</v>
      </c>
      <c r="F183" s="226" t="s">
        <v>302</v>
      </c>
      <c r="G183" s="227" t="s">
        <v>237</v>
      </c>
      <c r="H183" s="228">
        <v>41</v>
      </c>
      <c r="I183" s="229"/>
      <c r="J183" s="230">
        <f>ROUND(I183*H183,2)</f>
        <v>0</v>
      </c>
      <c r="K183" s="226" t="s">
        <v>148</v>
      </c>
      <c r="L183" s="231"/>
      <c r="M183" s="232" t="s">
        <v>19</v>
      </c>
      <c r="N183" s="233" t="s">
        <v>44</v>
      </c>
      <c r="O183" s="65"/>
      <c r="P183" s="183">
        <f>O183*H183</f>
        <v>0</v>
      </c>
      <c r="Q183" s="183">
        <v>0.08</v>
      </c>
      <c r="R183" s="183">
        <f>Q183*H183</f>
        <v>3.2800000000000002</v>
      </c>
      <c r="S183" s="183">
        <v>0</v>
      </c>
      <c r="T183" s="184">
        <f>S183*H183</f>
        <v>0</v>
      </c>
      <c r="U183" s="35"/>
      <c r="V183" s="35"/>
      <c r="W183" s="35"/>
      <c r="X183" s="35"/>
      <c r="Y183" s="35"/>
      <c r="Z183" s="35"/>
      <c r="AA183" s="35"/>
      <c r="AB183" s="35"/>
      <c r="AC183" s="35"/>
      <c r="AD183" s="35"/>
      <c r="AE183" s="35"/>
      <c r="AR183" s="185" t="s">
        <v>192</v>
      </c>
      <c r="AT183" s="185" t="s">
        <v>223</v>
      </c>
      <c r="AU183" s="185" t="s">
        <v>82</v>
      </c>
      <c r="AY183" s="18" t="s">
        <v>142</v>
      </c>
      <c r="BE183" s="186">
        <f>IF(N183="základní",J183,0)</f>
        <v>0</v>
      </c>
      <c r="BF183" s="186">
        <f>IF(N183="snížená",J183,0)</f>
        <v>0</v>
      </c>
      <c r="BG183" s="186">
        <f>IF(N183="zákl. přenesená",J183,0)</f>
        <v>0</v>
      </c>
      <c r="BH183" s="186">
        <f>IF(N183="sníž. přenesená",J183,0)</f>
        <v>0</v>
      </c>
      <c r="BI183" s="186">
        <f>IF(N183="nulová",J183,0)</f>
        <v>0</v>
      </c>
      <c r="BJ183" s="18" t="s">
        <v>34</v>
      </c>
      <c r="BK183" s="186">
        <f>ROUND(I183*H183,2)</f>
        <v>0</v>
      </c>
      <c r="BL183" s="18" t="s">
        <v>149</v>
      </c>
      <c r="BM183" s="185" t="s">
        <v>817</v>
      </c>
    </row>
    <row r="184" spans="1:65" s="2" customFormat="1" ht="24.2" customHeight="1">
      <c r="A184" s="35"/>
      <c r="B184" s="36"/>
      <c r="C184" s="174" t="s">
        <v>281</v>
      </c>
      <c r="D184" s="174" t="s">
        <v>144</v>
      </c>
      <c r="E184" s="175" t="s">
        <v>305</v>
      </c>
      <c r="F184" s="176" t="s">
        <v>306</v>
      </c>
      <c r="G184" s="177" t="s">
        <v>155</v>
      </c>
      <c r="H184" s="178">
        <v>2.392</v>
      </c>
      <c r="I184" s="179"/>
      <c r="J184" s="180">
        <f>ROUND(I184*H184,2)</f>
        <v>0</v>
      </c>
      <c r="K184" s="176" t="s">
        <v>148</v>
      </c>
      <c r="L184" s="40"/>
      <c r="M184" s="181" t="s">
        <v>19</v>
      </c>
      <c r="N184" s="182" t="s">
        <v>44</v>
      </c>
      <c r="O184" s="65"/>
      <c r="P184" s="183">
        <f>O184*H184</f>
        <v>0</v>
      </c>
      <c r="Q184" s="183">
        <v>2.25634</v>
      </c>
      <c r="R184" s="183">
        <f>Q184*H184</f>
        <v>5.397165279999999</v>
      </c>
      <c r="S184" s="183">
        <v>0</v>
      </c>
      <c r="T184" s="184">
        <f>S184*H184</f>
        <v>0</v>
      </c>
      <c r="U184" s="35"/>
      <c r="V184" s="35"/>
      <c r="W184" s="35"/>
      <c r="X184" s="35"/>
      <c r="Y184" s="35"/>
      <c r="Z184" s="35"/>
      <c r="AA184" s="35"/>
      <c r="AB184" s="35"/>
      <c r="AC184" s="35"/>
      <c r="AD184" s="35"/>
      <c r="AE184" s="35"/>
      <c r="AR184" s="185" t="s">
        <v>149</v>
      </c>
      <c r="AT184" s="185" t="s">
        <v>144</v>
      </c>
      <c r="AU184" s="185" t="s">
        <v>82</v>
      </c>
      <c r="AY184" s="18" t="s">
        <v>142</v>
      </c>
      <c r="BE184" s="186">
        <f>IF(N184="základní",J184,0)</f>
        <v>0</v>
      </c>
      <c r="BF184" s="186">
        <f>IF(N184="snížená",J184,0)</f>
        <v>0</v>
      </c>
      <c r="BG184" s="186">
        <f>IF(N184="zákl. přenesená",J184,0)</f>
        <v>0</v>
      </c>
      <c r="BH184" s="186">
        <f>IF(N184="sníž. přenesená",J184,0)</f>
        <v>0</v>
      </c>
      <c r="BI184" s="186">
        <f>IF(N184="nulová",J184,0)</f>
        <v>0</v>
      </c>
      <c r="BJ184" s="18" t="s">
        <v>34</v>
      </c>
      <c r="BK184" s="186">
        <f>ROUND(I184*H184,2)</f>
        <v>0</v>
      </c>
      <c r="BL184" s="18" t="s">
        <v>149</v>
      </c>
      <c r="BM184" s="185" t="s">
        <v>818</v>
      </c>
    </row>
    <row r="185" spans="2:51" s="14" customFormat="1" ht="11.25">
      <c r="B185" s="202"/>
      <c r="C185" s="203"/>
      <c r="D185" s="187" t="s">
        <v>158</v>
      </c>
      <c r="E185" s="204" t="s">
        <v>19</v>
      </c>
      <c r="F185" s="205" t="s">
        <v>819</v>
      </c>
      <c r="G185" s="203"/>
      <c r="H185" s="206">
        <v>2.392</v>
      </c>
      <c r="I185" s="207"/>
      <c r="J185" s="203"/>
      <c r="K185" s="203"/>
      <c r="L185" s="208"/>
      <c r="M185" s="209"/>
      <c r="N185" s="210"/>
      <c r="O185" s="210"/>
      <c r="P185" s="210"/>
      <c r="Q185" s="210"/>
      <c r="R185" s="210"/>
      <c r="S185" s="210"/>
      <c r="T185" s="211"/>
      <c r="AT185" s="212" t="s">
        <v>158</v>
      </c>
      <c r="AU185" s="212" t="s">
        <v>82</v>
      </c>
      <c r="AV185" s="14" t="s">
        <v>82</v>
      </c>
      <c r="AW185" s="14" t="s">
        <v>33</v>
      </c>
      <c r="AX185" s="14" t="s">
        <v>73</v>
      </c>
      <c r="AY185" s="212" t="s">
        <v>142</v>
      </c>
    </row>
    <row r="186" spans="2:51" s="15" customFormat="1" ht="11.25">
      <c r="B186" s="213"/>
      <c r="C186" s="214"/>
      <c r="D186" s="187" t="s">
        <v>158</v>
      </c>
      <c r="E186" s="215" t="s">
        <v>19</v>
      </c>
      <c r="F186" s="216" t="s">
        <v>161</v>
      </c>
      <c r="G186" s="214"/>
      <c r="H186" s="217">
        <v>2.392</v>
      </c>
      <c r="I186" s="218"/>
      <c r="J186" s="214"/>
      <c r="K186" s="214"/>
      <c r="L186" s="219"/>
      <c r="M186" s="220"/>
      <c r="N186" s="221"/>
      <c r="O186" s="221"/>
      <c r="P186" s="221"/>
      <c r="Q186" s="221"/>
      <c r="R186" s="221"/>
      <c r="S186" s="221"/>
      <c r="T186" s="222"/>
      <c r="AT186" s="223" t="s">
        <v>158</v>
      </c>
      <c r="AU186" s="223" t="s">
        <v>82</v>
      </c>
      <c r="AV186" s="15" t="s">
        <v>149</v>
      </c>
      <c r="AW186" s="15" t="s">
        <v>33</v>
      </c>
      <c r="AX186" s="15" t="s">
        <v>34</v>
      </c>
      <c r="AY186" s="223" t="s">
        <v>142</v>
      </c>
    </row>
    <row r="187" spans="2:63" s="12" customFormat="1" ht="22.9" customHeight="1">
      <c r="B187" s="158"/>
      <c r="C187" s="159"/>
      <c r="D187" s="160" t="s">
        <v>72</v>
      </c>
      <c r="E187" s="172" t="s">
        <v>352</v>
      </c>
      <c r="F187" s="172" t="s">
        <v>353</v>
      </c>
      <c r="G187" s="159"/>
      <c r="H187" s="159"/>
      <c r="I187" s="162"/>
      <c r="J187" s="173">
        <f>BK187</f>
        <v>0</v>
      </c>
      <c r="K187" s="159"/>
      <c r="L187" s="164"/>
      <c r="M187" s="165"/>
      <c r="N187" s="166"/>
      <c r="O187" s="166"/>
      <c r="P187" s="167">
        <f>SUM(P188:P196)</f>
        <v>0</v>
      </c>
      <c r="Q187" s="166"/>
      <c r="R187" s="167">
        <f>SUM(R188:R196)</f>
        <v>0</v>
      </c>
      <c r="S187" s="166"/>
      <c r="T187" s="168">
        <f>SUM(T188:T196)</f>
        <v>0</v>
      </c>
      <c r="AR187" s="169" t="s">
        <v>34</v>
      </c>
      <c r="AT187" s="170" t="s">
        <v>72</v>
      </c>
      <c r="AU187" s="170" t="s">
        <v>34</v>
      </c>
      <c r="AY187" s="169" t="s">
        <v>142</v>
      </c>
      <c r="BK187" s="171">
        <f>SUM(BK188:BK196)</f>
        <v>0</v>
      </c>
    </row>
    <row r="188" spans="1:65" s="2" customFormat="1" ht="24.2" customHeight="1">
      <c r="A188" s="35"/>
      <c r="B188" s="36"/>
      <c r="C188" s="174" t="s">
        <v>288</v>
      </c>
      <c r="D188" s="174" t="s">
        <v>144</v>
      </c>
      <c r="E188" s="175" t="s">
        <v>355</v>
      </c>
      <c r="F188" s="176" t="s">
        <v>356</v>
      </c>
      <c r="G188" s="177" t="s">
        <v>188</v>
      </c>
      <c r="H188" s="178">
        <v>4.302</v>
      </c>
      <c r="I188" s="179"/>
      <c r="J188" s="180">
        <f>ROUND(I188*H188,2)</f>
        <v>0</v>
      </c>
      <c r="K188" s="176" t="s">
        <v>148</v>
      </c>
      <c r="L188" s="40"/>
      <c r="M188" s="181" t="s">
        <v>19</v>
      </c>
      <c r="N188" s="182" t="s">
        <v>44</v>
      </c>
      <c r="O188" s="65"/>
      <c r="P188" s="183">
        <f>O188*H188</f>
        <v>0</v>
      </c>
      <c r="Q188" s="183">
        <v>0</v>
      </c>
      <c r="R188" s="183">
        <f>Q188*H188</f>
        <v>0</v>
      </c>
      <c r="S188" s="183">
        <v>0</v>
      </c>
      <c r="T188" s="184">
        <f>S188*H188</f>
        <v>0</v>
      </c>
      <c r="U188" s="35"/>
      <c r="V188" s="35"/>
      <c r="W188" s="35"/>
      <c r="X188" s="35"/>
      <c r="Y188" s="35"/>
      <c r="Z188" s="35"/>
      <c r="AA188" s="35"/>
      <c r="AB188" s="35"/>
      <c r="AC188" s="35"/>
      <c r="AD188" s="35"/>
      <c r="AE188" s="35"/>
      <c r="AR188" s="185" t="s">
        <v>149</v>
      </c>
      <c r="AT188" s="185" t="s">
        <v>144</v>
      </c>
      <c r="AU188" s="185" t="s">
        <v>82</v>
      </c>
      <c r="AY188" s="18" t="s">
        <v>142</v>
      </c>
      <c r="BE188" s="186">
        <f>IF(N188="základní",J188,0)</f>
        <v>0</v>
      </c>
      <c r="BF188" s="186">
        <f>IF(N188="snížená",J188,0)</f>
        <v>0</v>
      </c>
      <c r="BG188" s="186">
        <f>IF(N188="zákl. přenesená",J188,0)</f>
        <v>0</v>
      </c>
      <c r="BH188" s="186">
        <f>IF(N188="sníž. přenesená",J188,0)</f>
        <v>0</v>
      </c>
      <c r="BI188" s="186">
        <f>IF(N188="nulová",J188,0)</f>
        <v>0</v>
      </c>
      <c r="BJ188" s="18" t="s">
        <v>34</v>
      </c>
      <c r="BK188" s="186">
        <f>ROUND(I188*H188,2)</f>
        <v>0</v>
      </c>
      <c r="BL188" s="18" t="s">
        <v>149</v>
      </c>
      <c r="BM188" s="185" t="s">
        <v>820</v>
      </c>
    </row>
    <row r="189" spans="1:47" s="2" customFormat="1" ht="39">
      <c r="A189" s="35"/>
      <c r="B189" s="36"/>
      <c r="C189" s="37"/>
      <c r="D189" s="187" t="s">
        <v>151</v>
      </c>
      <c r="E189" s="37"/>
      <c r="F189" s="188" t="s">
        <v>358</v>
      </c>
      <c r="G189" s="37"/>
      <c r="H189" s="37"/>
      <c r="I189" s="189"/>
      <c r="J189" s="37"/>
      <c r="K189" s="37"/>
      <c r="L189" s="40"/>
      <c r="M189" s="190"/>
      <c r="N189" s="191"/>
      <c r="O189" s="65"/>
      <c r="P189" s="65"/>
      <c r="Q189" s="65"/>
      <c r="R189" s="65"/>
      <c r="S189" s="65"/>
      <c r="T189" s="66"/>
      <c r="U189" s="35"/>
      <c r="V189" s="35"/>
      <c r="W189" s="35"/>
      <c r="X189" s="35"/>
      <c r="Y189" s="35"/>
      <c r="Z189" s="35"/>
      <c r="AA189" s="35"/>
      <c r="AB189" s="35"/>
      <c r="AC189" s="35"/>
      <c r="AD189" s="35"/>
      <c r="AE189" s="35"/>
      <c r="AT189" s="18" t="s">
        <v>151</v>
      </c>
      <c r="AU189" s="18" t="s">
        <v>82</v>
      </c>
    </row>
    <row r="190" spans="1:65" s="2" customFormat="1" ht="24.2" customHeight="1">
      <c r="A190" s="35"/>
      <c r="B190" s="36"/>
      <c r="C190" s="174" t="s">
        <v>293</v>
      </c>
      <c r="D190" s="174" t="s">
        <v>144</v>
      </c>
      <c r="E190" s="175" t="s">
        <v>360</v>
      </c>
      <c r="F190" s="176" t="s">
        <v>361</v>
      </c>
      <c r="G190" s="177" t="s">
        <v>188</v>
      </c>
      <c r="H190" s="178">
        <v>4.302</v>
      </c>
      <c r="I190" s="179"/>
      <c r="J190" s="180">
        <f>ROUND(I190*H190,2)</f>
        <v>0</v>
      </c>
      <c r="K190" s="176" t="s">
        <v>148</v>
      </c>
      <c r="L190" s="40"/>
      <c r="M190" s="181" t="s">
        <v>19</v>
      </c>
      <c r="N190" s="182" t="s">
        <v>44</v>
      </c>
      <c r="O190" s="65"/>
      <c r="P190" s="183">
        <f>O190*H190</f>
        <v>0</v>
      </c>
      <c r="Q190" s="183">
        <v>0</v>
      </c>
      <c r="R190" s="183">
        <f>Q190*H190</f>
        <v>0</v>
      </c>
      <c r="S190" s="183">
        <v>0</v>
      </c>
      <c r="T190" s="184">
        <f>S190*H190</f>
        <v>0</v>
      </c>
      <c r="U190" s="35"/>
      <c r="V190" s="35"/>
      <c r="W190" s="35"/>
      <c r="X190" s="35"/>
      <c r="Y190" s="35"/>
      <c r="Z190" s="35"/>
      <c r="AA190" s="35"/>
      <c r="AB190" s="35"/>
      <c r="AC190" s="35"/>
      <c r="AD190" s="35"/>
      <c r="AE190" s="35"/>
      <c r="AR190" s="185" t="s">
        <v>149</v>
      </c>
      <c r="AT190" s="185" t="s">
        <v>144</v>
      </c>
      <c r="AU190" s="185" t="s">
        <v>82</v>
      </c>
      <c r="AY190" s="18" t="s">
        <v>142</v>
      </c>
      <c r="BE190" s="186">
        <f>IF(N190="základní",J190,0)</f>
        <v>0</v>
      </c>
      <c r="BF190" s="186">
        <f>IF(N190="snížená",J190,0)</f>
        <v>0</v>
      </c>
      <c r="BG190" s="186">
        <f>IF(N190="zákl. přenesená",J190,0)</f>
        <v>0</v>
      </c>
      <c r="BH190" s="186">
        <f>IF(N190="sníž. přenesená",J190,0)</f>
        <v>0</v>
      </c>
      <c r="BI190" s="186">
        <f>IF(N190="nulová",J190,0)</f>
        <v>0</v>
      </c>
      <c r="BJ190" s="18" t="s">
        <v>34</v>
      </c>
      <c r="BK190" s="186">
        <f>ROUND(I190*H190,2)</f>
        <v>0</v>
      </c>
      <c r="BL190" s="18" t="s">
        <v>149</v>
      </c>
      <c r="BM190" s="185" t="s">
        <v>821</v>
      </c>
    </row>
    <row r="191" spans="1:47" s="2" customFormat="1" ht="87.75">
      <c r="A191" s="35"/>
      <c r="B191" s="36"/>
      <c r="C191" s="37"/>
      <c r="D191" s="187" t="s">
        <v>151</v>
      </c>
      <c r="E191" s="37"/>
      <c r="F191" s="188" t="s">
        <v>363</v>
      </c>
      <c r="G191" s="37"/>
      <c r="H191" s="37"/>
      <c r="I191" s="189"/>
      <c r="J191" s="37"/>
      <c r="K191" s="37"/>
      <c r="L191" s="40"/>
      <c r="M191" s="190"/>
      <c r="N191" s="191"/>
      <c r="O191" s="65"/>
      <c r="P191" s="65"/>
      <c r="Q191" s="65"/>
      <c r="R191" s="65"/>
      <c r="S191" s="65"/>
      <c r="T191" s="66"/>
      <c r="U191" s="35"/>
      <c r="V191" s="35"/>
      <c r="W191" s="35"/>
      <c r="X191" s="35"/>
      <c r="Y191" s="35"/>
      <c r="Z191" s="35"/>
      <c r="AA191" s="35"/>
      <c r="AB191" s="35"/>
      <c r="AC191" s="35"/>
      <c r="AD191" s="35"/>
      <c r="AE191" s="35"/>
      <c r="AT191" s="18" t="s">
        <v>151</v>
      </c>
      <c r="AU191" s="18" t="s">
        <v>82</v>
      </c>
    </row>
    <row r="192" spans="1:65" s="2" customFormat="1" ht="37.9" customHeight="1">
      <c r="A192" s="35"/>
      <c r="B192" s="36"/>
      <c r="C192" s="174" t="s">
        <v>300</v>
      </c>
      <c r="D192" s="174" t="s">
        <v>144</v>
      </c>
      <c r="E192" s="175" t="s">
        <v>365</v>
      </c>
      <c r="F192" s="176" t="s">
        <v>366</v>
      </c>
      <c r="G192" s="177" t="s">
        <v>188</v>
      </c>
      <c r="H192" s="178">
        <v>64.53</v>
      </c>
      <c r="I192" s="179"/>
      <c r="J192" s="180">
        <f>ROUND(I192*H192,2)</f>
        <v>0</v>
      </c>
      <c r="K192" s="176" t="s">
        <v>148</v>
      </c>
      <c r="L192" s="40"/>
      <c r="M192" s="181" t="s">
        <v>19</v>
      </c>
      <c r="N192" s="182" t="s">
        <v>44</v>
      </c>
      <c r="O192" s="65"/>
      <c r="P192" s="183">
        <f>O192*H192</f>
        <v>0</v>
      </c>
      <c r="Q192" s="183">
        <v>0</v>
      </c>
      <c r="R192" s="183">
        <f>Q192*H192</f>
        <v>0</v>
      </c>
      <c r="S192" s="183">
        <v>0</v>
      </c>
      <c r="T192" s="184">
        <f>S192*H192</f>
        <v>0</v>
      </c>
      <c r="U192" s="35"/>
      <c r="V192" s="35"/>
      <c r="W192" s="35"/>
      <c r="X192" s="35"/>
      <c r="Y192" s="35"/>
      <c r="Z192" s="35"/>
      <c r="AA192" s="35"/>
      <c r="AB192" s="35"/>
      <c r="AC192" s="35"/>
      <c r="AD192" s="35"/>
      <c r="AE192" s="35"/>
      <c r="AR192" s="185" t="s">
        <v>149</v>
      </c>
      <c r="AT192" s="185" t="s">
        <v>144</v>
      </c>
      <c r="AU192" s="185" t="s">
        <v>82</v>
      </c>
      <c r="AY192" s="18" t="s">
        <v>142</v>
      </c>
      <c r="BE192" s="186">
        <f>IF(N192="základní",J192,0)</f>
        <v>0</v>
      </c>
      <c r="BF192" s="186">
        <f>IF(N192="snížená",J192,0)</f>
        <v>0</v>
      </c>
      <c r="BG192" s="186">
        <f>IF(N192="zákl. přenesená",J192,0)</f>
        <v>0</v>
      </c>
      <c r="BH192" s="186">
        <f>IF(N192="sníž. přenesená",J192,0)</f>
        <v>0</v>
      </c>
      <c r="BI192" s="186">
        <f>IF(N192="nulová",J192,0)</f>
        <v>0</v>
      </c>
      <c r="BJ192" s="18" t="s">
        <v>34</v>
      </c>
      <c r="BK192" s="186">
        <f>ROUND(I192*H192,2)</f>
        <v>0</v>
      </c>
      <c r="BL192" s="18" t="s">
        <v>149</v>
      </c>
      <c r="BM192" s="185" t="s">
        <v>822</v>
      </c>
    </row>
    <row r="193" spans="1:47" s="2" customFormat="1" ht="87.75">
      <c r="A193" s="35"/>
      <c r="B193" s="36"/>
      <c r="C193" s="37"/>
      <c r="D193" s="187" t="s">
        <v>151</v>
      </c>
      <c r="E193" s="37"/>
      <c r="F193" s="188" t="s">
        <v>363</v>
      </c>
      <c r="G193" s="37"/>
      <c r="H193" s="37"/>
      <c r="I193" s="189"/>
      <c r="J193" s="37"/>
      <c r="K193" s="37"/>
      <c r="L193" s="40"/>
      <c r="M193" s="190"/>
      <c r="N193" s="191"/>
      <c r="O193" s="65"/>
      <c r="P193" s="65"/>
      <c r="Q193" s="65"/>
      <c r="R193" s="65"/>
      <c r="S193" s="65"/>
      <c r="T193" s="66"/>
      <c r="U193" s="35"/>
      <c r="V193" s="35"/>
      <c r="W193" s="35"/>
      <c r="X193" s="35"/>
      <c r="Y193" s="35"/>
      <c r="Z193" s="35"/>
      <c r="AA193" s="35"/>
      <c r="AB193" s="35"/>
      <c r="AC193" s="35"/>
      <c r="AD193" s="35"/>
      <c r="AE193" s="35"/>
      <c r="AT193" s="18" t="s">
        <v>151</v>
      </c>
      <c r="AU193" s="18" t="s">
        <v>82</v>
      </c>
    </row>
    <row r="194" spans="2:51" s="14" customFormat="1" ht="11.25">
      <c r="B194" s="202"/>
      <c r="C194" s="203"/>
      <c r="D194" s="187" t="s">
        <v>158</v>
      </c>
      <c r="E194" s="203"/>
      <c r="F194" s="205" t="s">
        <v>823</v>
      </c>
      <c r="G194" s="203"/>
      <c r="H194" s="206">
        <v>64.53</v>
      </c>
      <c r="I194" s="207"/>
      <c r="J194" s="203"/>
      <c r="K194" s="203"/>
      <c r="L194" s="208"/>
      <c r="M194" s="209"/>
      <c r="N194" s="210"/>
      <c r="O194" s="210"/>
      <c r="P194" s="210"/>
      <c r="Q194" s="210"/>
      <c r="R194" s="210"/>
      <c r="S194" s="210"/>
      <c r="T194" s="211"/>
      <c r="AT194" s="212" t="s">
        <v>158</v>
      </c>
      <c r="AU194" s="212" t="s">
        <v>82</v>
      </c>
      <c r="AV194" s="14" t="s">
        <v>82</v>
      </c>
      <c r="AW194" s="14" t="s">
        <v>4</v>
      </c>
      <c r="AX194" s="14" t="s">
        <v>34</v>
      </c>
      <c r="AY194" s="212" t="s">
        <v>142</v>
      </c>
    </row>
    <row r="195" spans="1:65" s="2" customFormat="1" ht="37.9" customHeight="1">
      <c r="A195" s="35"/>
      <c r="B195" s="36"/>
      <c r="C195" s="174" t="s">
        <v>304</v>
      </c>
      <c r="D195" s="174" t="s">
        <v>144</v>
      </c>
      <c r="E195" s="175" t="s">
        <v>370</v>
      </c>
      <c r="F195" s="176" t="s">
        <v>371</v>
      </c>
      <c r="G195" s="177" t="s">
        <v>188</v>
      </c>
      <c r="H195" s="178">
        <v>4.302</v>
      </c>
      <c r="I195" s="179"/>
      <c r="J195" s="180">
        <f>ROUND(I195*H195,2)</f>
        <v>0</v>
      </c>
      <c r="K195" s="176" t="s">
        <v>148</v>
      </c>
      <c r="L195" s="40"/>
      <c r="M195" s="181" t="s">
        <v>19</v>
      </c>
      <c r="N195" s="182" t="s">
        <v>44</v>
      </c>
      <c r="O195" s="65"/>
      <c r="P195" s="183">
        <f>O195*H195</f>
        <v>0</v>
      </c>
      <c r="Q195" s="183">
        <v>0</v>
      </c>
      <c r="R195" s="183">
        <f>Q195*H195</f>
        <v>0</v>
      </c>
      <c r="S195" s="183">
        <v>0</v>
      </c>
      <c r="T195" s="184">
        <f>S195*H195</f>
        <v>0</v>
      </c>
      <c r="U195" s="35"/>
      <c r="V195" s="35"/>
      <c r="W195" s="35"/>
      <c r="X195" s="35"/>
      <c r="Y195" s="35"/>
      <c r="Z195" s="35"/>
      <c r="AA195" s="35"/>
      <c r="AB195" s="35"/>
      <c r="AC195" s="35"/>
      <c r="AD195" s="35"/>
      <c r="AE195" s="35"/>
      <c r="AR195" s="185" t="s">
        <v>149</v>
      </c>
      <c r="AT195" s="185" t="s">
        <v>144</v>
      </c>
      <c r="AU195" s="185" t="s">
        <v>82</v>
      </c>
      <c r="AY195" s="18" t="s">
        <v>142</v>
      </c>
      <c r="BE195" s="186">
        <f>IF(N195="základní",J195,0)</f>
        <v>0</v>
      </c>
      <c r="BF195" s="186">
        <f>IF(N195="snížená",J195,0)</f>
        <v>0</v>
      </c>
      <c r="BG195" s="186">
        <f>IF(N195="zákl. přenesená",J195,0)</f>
        <v>0</v>
      </c>
      <c r="BH195" s="186">
        <f>IF(N195="sníž. přenesená",J195,0)</f>
        <v>0</v>
      </c>
      <c r="BI195" s="186">
        <f>IF(N195="nulová",J195,0)</f>
        <v>0</v>
      </c>
      <c r="BJ195" s="18" t="s">
        <v>34</v>
      </c>
      <c r="BK195" s="186">
        <f>ROUND(I195*H195,2)</f>
        <v>0</v>
      </c>
      <c r="BL195" s="18" t="s">
        <v>149</v>
      </c>
      <c r="BM195" s="185" t="s">
        <v>824</v>
      </c>
    </row>
    <row r="196" spans="1:47" s="2" customFormat="1" ht="97.5">
      <c r="A196" s="35"/>
      <c r="B196" s="36"/>
      <c r="C196" s="37"/>
      <c r="D196" s="187" t="s">
        <v>151</v>
      </c>
      <c r="E196" s="37"/>
      <c r="F196" s="188" t="s">
        <v>373</v>
      </c>
      <c r="G196" s="37"/>
      <c r="H196" s="37"/>
      <c r="I196" s="189"/>
      <c r="J196" s="37"/>
      <c r="K196" s="37"/>
      <c r="L196" s="40"/>
      <c r="M196" s="190"/>
      <c r="N196" s="191"/>
      <c r="O196" s="65"/>
      <c r="P196" s="65"/>
      <c r="Q196" s="65"/>
      <c r="R196" s="65"/>
      <c r="S196" s="65"/>
      <c r="T196" s="66"/>
      <c r="U196" s="35"/>
      <c r="V196" s="35"/>
      <c r="W196" s="35"/>
      <c r="X196" s="35"/>
      <c r="Y196" s="35"/>
      <c r="Z196" s="35"/>
      <c r="AA196" s="35"/>
      <c r="AB196" s="35"/>
      <c r="AC196" s="35"/>
      <c r="AD196" s="35"/>
      <c r="AE196" s="35"/>
      <c r="AT196" s="18" t="s">
        <v>151</v>
      </c>
      <c r="AU196" s="18" t="s">
        <v>82</v>
      </c>
    </row>
    <row r="197" spans="2:63" s="12" customFormat="1" ht="22.9" customHeight="1">
      <c r="B197" s="158"/>
      <c r="C197" s="159"/>
      <c r="D197" s="160" t="s">
        <v>72</v>
      </c>
      <c r="E197" s="172" t="s">
        <v>374</v>
      </c>
      <c r="F197" s="172" t="s">
        <v>375</v>
      </c>
      <c r="G197" s="159"/>
      <c r="H197" s="159"/>
      <c r="I197" s="162"/>
      <c r="J197" s="173">
        <f>BK197</f>
        <v>0</v>
      </c>
      <c r="K197" s="159"/>
      <c r="L197" s="164"/>
      <c r="M197" s="165"/>
      <c r="N197" s="166"/>
      <c r="O197" s="166"/>
      <c r="P197" s="167">
        <f>SUM(P198:P199)</f>
        <v>0</v>
      </c>
      <c r="Q197" s="166"/>
      <c r="R197" s="167">
        <f>SUM(R198:R199)</f>
        <v>0</v>
      </c>
      <c r="S197" s="166"/>
      <c r="T197" s="168">
        <f>SUM(T198:T199)</f>
        <v>0</v>
      </c>
      <c r="AR197" s="169" t="s">
        <v>34</v>
      </c>
      <c r="AT197" s="170" t="s">
        <v>72</v>
      </c>
      <c r="AU197" s="170" t="s">
        <v>34</v>
      </c>
      <c r="AY197" s="169" t="s">
        <v>142</v>
      </c>
      <c r="BK197" s="171">
        <f>SUM(BK198:BK199)</f>
        <v>0</v>
      </c>
    </row>
    <row r="198" spans="1:65" s="2" customFormat="1" ht="37.9" customHeight="1">
      <c r="A198" s="35"/>
      <c r="B198" s="36"/>
      <c r="C198" s="174" t="s">
        <v>309</v>
      </c>
      <c r="D198" s="174" t="s">
        <v>144</v>
      </c>
      <c r="E198" s="175" t="s">
        <v>377</v>
      </c>
      <c r="F198" s="176" t="s">
        <v>378</v>
      </c>
      <c r="G198" s="177" t="s">
        <v>188</v>
      </c>
      <c r="H198" s="178">
        <v>25.971</v>
      </c>
      <c r="I198" s="179"/>
      <c r="J198" s="180">
        <f>ROUND(I198*H198,2)</f>
        <v>0</v>
      </c>
      <c r="K198" s="176" t="s">
        <v>148</v>
      </c>
      <c r="L198" s="40"/>
      <c r="M198" s="181" t="s">
        <v>19</v>
      </c>
      <c r="N198" s="182" t="s">
        <v>44</v>
      </c>
      <c r="O198" s="65"/>
      <c r="P198" s="183">
        <f>O198*H198</f>
        <v>0</v>
      </c>
      <c r="Q198" s="183">
        <v>0</v>
      </c>
      <c r="R198" s="183">
        <f>Q198*H198</f>
        <v>0</v>
      </c>
      <c r="S198" s="183">
        <v>0</v>
      </c>
      <c r="T198" s="184">
        <f>S198*H198</f>
        <v>0</v>
      </c>
      <c r="U198" s="35"/>
      <c r="V198" s="35"/>
      <c r="W198" s="35"/>
      <c r="X198" s="35"/>
      <c r="Y198" s="35"/>
      <c r="Z198" s="35"/>
      <c r="AA198" s="35"/>
      <c r="AB198" s="35"/>
      <c r="AC198" s="35"/>
      <c r="AD198" s="35"/>
      <c r="AE198" s="35"/>
      <c r="AR198" s="185" t="s">
        <v>149</v>
      </c>
      <c r="AT198" s="185" t="s">
        <v>144</v>
      </c>
      <c r="AU198" s="185" t="s">
        <v>82</v>
      </c>
      <c r="AY198" s="18" t="s">
        <v>142</v>
      </c>
      <c r="BE198" s="186">
        <f>IF(N198="základní",J198,0)</f>
        <v>0</v>
      </c>
      <c r="BF198" s="186">
        <f>IF(N198="snížená",J198,0)</f>
        <v>0</v>
      </c>
      <c r="BG198" s="186">
        <f>IF(N198="zákl. přenesená",J198,0)</f>
        <v>0</v>
      </c>
      <c r="BH198" s="186">
        <f>IF(N198="sníž. přenesená",J198,0)</f>
        <v>0</v>
      </c>
      <c r="BI198" s="186">
        <f>IF(N198="nulová",J198,0)</f>
        <v>0</v>
      </c>
      <c r="BJ198" s="18" t="s">
        <v>34</v>
      </c>
      <c r="BK198" s="186">
        <f>ROUND(I198*H198,2)</f>
        <v>0</v>
      </c>
      <c r="BL198" s="18" t="s">
        <v>149</v>
      </c>
      <c r="BM198" s="185" t="s">
        <v>825</v>
      </c>
    </row>
    <row r="199" spans="1:47" s="2" customFormat="1" ht="39">
      <c r="A199" s="35"/>
      <c r="B199" s="36"/>
      <c r="C199" s="37"/>
      <c r="D199" s="187" t="s">
        <v>151</v>
      </c>
      <c r="E199" s="37"/>
      <c r="F199" s="188" t="s">
        <v>380</v>
      </c>
      <c r="G199" s="37"/>
      <c r="H199" s="37"/>
      <c r="I199" s="189"/>
      <c r="J199" s="37"/>
      <c r="K199" s="37"/>
      <c r="L199" s="40"/>
      <c r="M199" s="234"/>
      <c r="N199" s="235"/>
      <c r="O199" s="236"/>
      <c r="P199" s="236"/>
      <c r="Q199" s="236"/>
      <c r="R199" s="236"/>
      <c r="S199" s="236"/>
      <c r="T199" s="237"/>
      <c r="U199" s="35"/>
      <c r="V199" s="35"/>
      <c r="W199" s="35"/>
      <c r="X199" s="35"/>
      <c r="Y199" s="35"/>
      <c r="Z199" s="35"/>
      <c r="AA199" s="35"/>
      <c r="AB199" s="35"/>
      <c r="AC199" s="35"/>
      <c r="AD199" s="35"/>
      <c r="AE199" s="35"/>
      <c r="AT199" s="18" t="s">
        <v>151</v>
      </c>
      <c r="AU199" s="18" t="s">
        <v>82</v>
      </c>
    </row>
    <row r="200" spans="1:31" s="2" customFormat="1" ht="6.95" customHeight="1">
      <c r="A200" s="35"/>
      <c r="B200" s="48"/>
      <c r="C200" s="49"/>
      <c r="D200" s="49"/>
      <c r="E200" s="49"/>
      <c r="F200" s="49"/>
      <c r="G200" s="49"/>
      <c r="H200" s="49"/>
      <c r="I200" s="49"/>
      <c r="J200" s="49"/>
      <c r="K200" s="49"/>
      <c r="L200" s="40"/>
      <c r="M200" s="35"/>
      <c r="O200" s="35"/>
      <c r="P200" s="35"/>
      <c r="Q200" s="35"/>
      <c r="R200" s="35"/>
      <c r="S200" s="35"/>
      <c r="T200" s="35"/>
      <c r="U200" s="35"/>
      <c r="V200" s="35"/>
      <c r="W200" s="35"/>
      <c r="X200" s="35"/>
      <c r="Y200" s="35"/>
      <c r="Z200" s="35"/>
      <c r="AA200" s="35"/>
      <c r="AB200" s="35"/>
      <c r="AC200" s="35"/>
      <c r="AD200" s="35"/>
      <c r="AE200" s="35"/>
    </row>
  </sheetData>
  <sheetProtection algorithmName="SHA-512" hashValue="g/a4WEb5r9EAyCGfnlPvC7ksl0WsWyLhYsIAd6xNysWAIiAftuqYZNSOBMp6Sq+S00owP+pQowQBzbD1GnjoXg==" saltValue="FYFix94iuyW0ldhVMzej8J9o23GX6Y0PqOSWK76hZ5qQ90NO4yRsfVnyo9KdR3Tz3uyuL8GGpAwn9d4brOuKdQ==" spinCount="100000" sheet="1" objects="1" scenarios="1" formatColumns="0" formatRows="0" autoFilter="0"/>
  <autoFilter ref="C85:K199"/>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2"/>
      <c r="M2" s="352"/>
      <c r="N2" s="352"/>
      <c r="O2" s="352"/>
      <c r="P2" s="352"/>
      <c r="Q2" s="352"/>
      <c r="R2" s="352"/>
      <c r="S2" s="352"/>
      <c r="T2" s="352"/>
      <c r="U2" s="352"/>
      <c r="V2" s="352"/>
      <c r="AT2" s="18" t="s">
        <v>103</v>
      </c>
    </row>
    <row r="3" spans="2:46" s="1" customFormat="1" ht="6.95" customHeight="1">
      <c r="B3" s="102"/>
      <c r="C3" s="103"/>
      <c r="D3" s="103"/>
      <c r="E3" s="103"/>
      <c r="F3" s="103"/>
      <c r="G3" s="103"/>
      <c r="H3" s="103"/>
      <c r="I3" s="103"/>
      <c r="J3" s="103"/>
      <c r="K3" s="103"/>
      <c r="L3" s="21"/>
      <c r="AT3" s="18" t="s">
        <v>82</v>
      </c>
    </row>
    <row r="4" spans="2:46" s="1" customFormat="1" ht="24.95" customHeight="1">
      <c r="B4" s="21"/>
      <c r="D4" s="104" t="s">
        <v>113</v>
      </c>
      <c r="L4" s="21"/>
      <c r="M4" s="105" t="s">
        <v>10</v>
      </c>
      <c r="AT4" s="18" t="s">
        <v>4</v>
      </c>
    </row>
    <row r="5" spans="2:12" s="1" customFormat="1" ht="6.95" customHeight="1">
      <c r="B5" s="21"/>
      <c r="L5" s="21"/>
    </row>
    <row r="6" spans="2:12" s="1" customFormat="1" ht="12" customHeight="1">
      <c r="B6" s="21"/>
      <c r="D6" s="106" t="s">
        <v>16</v>
      </c>
      <c r="L6" s="21"/>
    </row>
    <row r="7" spans="2:12" s="1" customFormat="1" ht="16.5" customHeight="1">
      <c r="B7" s="21"/>
      <c r="E7" s="366" t="str">
        <f>'Rekapitulace stavby'!K6</f>
        <v>Oprava místní komunikace ve Starém Hobzí</v>
      </c>
      <c r="F7" s="367"/>
      <c r="G7" s="367"/>
      <c r="H7" s="367"/>
      <c r="L7" s="21"/>
    </row>
    <row r="8" spans="1:31" s="2" customFormat="1" ht="12" customHeight="1">
      <c r="A8" s="35"/>
      <c r="B8" s="40"/>
      <c r="C8" s="35"/>
      <c r="D8" s="106" t="s">
        <v>114</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8" t="s">
        <v>826</v>
      </c>
      <c r="F9" s="369"/>
      <c r="G9" s="369"/>
      <c r="H9" s="369"/>
      <c r="I9" s="35"/>
      <c r="J9" s="35"/>
      <c r="K9" s="35"/>
      <c r="L9" s="10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19</v>
      </c>
      <c r="G11" s="35"/>
      <c r="H11" s="35"/>
      <c r="I11" s="106" t="s">
        <v>20</v>
      </c>
      <c r="J11" s="108" t="s">
        <v>19</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21</v>
      </c>
      <c r="E12" s="35"/>
      <c r="F12" s="108" t="s">
        <v>22</v>
      </c>
      <c r="G12" s="35"/>
      <c r="H12" s="35"/>
      <c r="I12" s="106" t="s">
        <v>23</v>
      </c>
      <c r="J12" s="109" t="str">
        <f>'Rekapitulace stavby'!AN8</f>
        <v>30. 9. 2020</v>
      </c>
      <c r="K12" s="35"/>
      <c r="L12" s="10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25</v>
      </c>
      <c r="E14" s="35"/>
      <c r="F14" s="35"/>
      <c r="G14" s="35"/>
      <c r="H14" s="35"/>
      <c r="I14" s="106" t="s">
        <v>26</v>
      </c>
      <c r="J14" s="108" t="s">
        <v>19</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
        <v>27</v>
      </c>
      <c r="F15" s="35"/>
      <c r="G15" s="35"/>
      <c r="H15" s="35"/>
      <c r="I15" s="106" t="s">
        <v>28</v>
      </c>
      <c r="J15" s="108" t="s">
        <v>19</v>
      </c>
      <c r="K15" s="35"/>
      <c r="L15" s="10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29</v>
      </c>
      <c r="E17" s="35"/>
      <c r="F17" s="35"/>
      <c r="G17" s="35"/>
      <c r="H17" s="35"/>
      <c r="I17" s="106" t="s">
        <v>26</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70" t="str">
        <f>'Rekapitulace stavby'!E14</f>
        <v>Vyplň údaj</v>
      </c>
      <c r="F18" s="371"/>
      <c r="G18" s="371"/>
      <c r="H18" s="371"/>
      <c r="I18" s="106" t="s">
        <v>28</v>
      </c>
      <c r="J18" s="31" t="str">
        <f>'Rekapitulace stavby'!AN14</f>
        <v>Vyplň údaj</v>
      </c>
      <c r="K18" s="35"/>
      <c r="L18" s="10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31</v>
      </c>
      <c r="E20" s="35"/>
      <c r="F20" s="35"/>
      <c r="G20" s="35"/>
      <c r="H20" s="35"/>
      <c r="I20" s="106" t="s">
        <v>26</v>
      </c>
      <c r="J20" s="108" t="s">
        <v>19</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
        <v>32</v>
      </c>
      <c r="F21" s="35"/>
      <c r="G21" s="35"/>
      <c r="H21" s="35"/>
      <c r="I21" s="106" t="s">
        <v>28</v>
      </c>
      <c r="J21" s="108" t="s">
        <v>19</v>
      </c>
      <c r="K21" s="35"/>
      <c r="L21" s="10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35</v>
      </c>
      <c r="E23" s="35"/>
      <c r="F23" s="35"/>
      <c r="G23" s="35"/>
      <c r="H23" s="35"/>
      <c r="I23" s="106" t="s">
        <v>26</v>
      </c>
      <c r="J23" s="108" t="s">
        <v>19</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
        <v>36</v>
      </c>
      <c r="F24" s="35"/>
      <c r="G24" s="35"/>
      <c r="H24" s="35"/>
      <c r="I24" s="106" t="s">
        <v>28</v>
      </c>
      <c r="J24" s="108" t="s">
        <v>19</v>
      </c>
      <c r="K24" s="35"/>
      <c r="L24" s="10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37</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83.25" customHeight="1">
      <c r="A27" s="110"/>
      <c r="B27" s="111"/>
      <c r="C27" s="110"/>
      <c r="D27" s="110"/>
      <c r="E27" s="372" t="s">
        <v>38</v>
      </c>
      <c r="F27" s="372"/>
      <c r="G27" s="372"/>
      <c r="H27" s="372"/>
      <c r="I27" s="110"/>
      <c r="J27" s="110"/>
      <c r="K27" s="110"/>
      <c r="L27" s="112"/>
      <c r="S27" s="110"/>
      <c r="T27" s="110"/>
      <c r="U27" s="110"/>
      <c r="V27" s="110"/>
      <c r="W27" s="110"/>
      <c r="X27" s="110"/>
      <c r="Y27" s="110"/>
      <c r="Z27" s="110"/>
      <c r="AA27" s="110"/>
      <c r="AB27" s="110"/>
      <c r="AC27" s="110"/>
      <c r="AD27" s="110"/>
      <c r="AE27" s="110"/>
    </row>
    <row r="28" spans="1:31" s="2" customFormat="1" ht="6.95"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5"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39</v>
      </c>
      <c r="E30" s="35"/>
      <c r="F30" s="35"/>
      <c r="G30" s="35"/>
      <c r="H30" s="35"/>
      <c r="I30" s="35"/>
      <c r="J30" s="115">
        <f>ROUND(J84,0)</f>
        <v>0</v>
      </c>
      <c r="K30" s="35"/>
      <c r="L30" s="107"/>
      <c r="S30" s="35"/>
      <c r="T30" s="35"/>
      <c r="U30" s="35"/>
      <c r="V30" s="35"/>
      <c r="W30" s="35"/>
      <c r="X30" s="35"/>
      <c r="Y30" s="35"/>
      <c r="Z30" s="35"/>
      <c r="AA30" s="35"/>
      <c r="AB30" s="35"/>
      <c r="AC30" s="35"/>
      <c r="AD30" s="35"/>
      <c r="AE30" s="35"/>
    </row>
    <row r="31" spans="1:31" s="2" customFormat="1" ht="6.95"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5" customHeight="1">
      <c r="A32" s="35"/>
      <c r="B32" s="40"/>
      <c r="C32" s="35"/>
      <c r="D32" s="35"/>
      <c r="E32" s="35"/>
      <c r="F32" s="116" t="s">
        <v>41</v>
      </c>
      <c r="G32" s="35"/>
      <c r="H32" s="35"/>
      <c r="I32" s="116" t="s">
        <v>40</v>
      </c>
      <c r="J32" s="116" t="s">
        <v>42</v>
      </c>
      <c r="K32" s="35"/>
      <c r="L32" s="107"/>
      <c r="S32" s="35"/>
      <c r="T32" s="35"/>
      <c r="U32" s="35"/>
      <c r="V32" s="35"/>
      <c r="W32" s="35"/>
      <c r="X32" s="35"/>
      <c r="Y32" s="35"/>
      <c r="Z32" s="35"/>
      <c r="AA32" s="35"/>
      <c r="AB32" s="35"/>
      <c r="AC32" s="35"/>
      <c r="AD32" s="35"/>
      <c r="AE32" s="35"/>
    </row>
    <row r="33" spans="1:31" s="2" customFormat="1" ht="14.45" customHeight="1">
      <c r="A33" s="35"/>
      <c r="B33" s="40"/>
      <c r="C33" s="35"/>
      <c r="D33" s="117" t="s">
        <v>43</v>
      </c>
      <c r="E33" s="106" t="s">
        <v>44</v>
      </c>
      <c r="F33" s="118">
        <f>ROUND((SUM(BE84:BE131)),0)</f>
        <v>0</v>
      </c>
      <c r="G33" s="35"/>
      <c r="H33" s="35"/>
      <c r="I33" s="119">
        <v>0.21</v>
      </c>
      <c r="J33" s="118">
        <f>ROUND(((SUM(BE84:BE131))*I33),0)</f>
        <v>0</v>
      </c>
      <c r="K33" s="35"/>
      <c r="L33" s="107"/>
      <c r="S33" s="35"/>
      <c r="T33" s="35"/>
      <c r="U33" s="35"/>
      <c r="V33" s="35"/>
      <c r="W33" s="35"/>
      <c r="X33" s="35"/>
      <c r="Y33" s="35"/>
      <c r="Z33" s="35"/>
      <c r="AA33" s="35"/>
      <c r="AB33" s="35"/>
      <c r="AC33" s="35"/>
      <c r="AD33" s="35"/>
      <c r="AE33" s="35"/>
    </row>
    <row r="34" spans="1:31" s="2" customFormat="1" ht="14.45" customHeight="1">
      <c r="A34" s="35"/>
      <c r="B34" s="40"/>
      <c r="C34" s="35"/>
      <c r="D34" s="35"/>
      <c r="E34" s="106" t="s">
        <v>45</v>
      </c>
      <c r="F34" s="118">
        <f>ROUND((SUM(BF84:BF131)),0)</f>
        <v>0</v>
      </c>
      <c r="G34" s="35"/>
      <c r="H34" s="35"/>
      <c r="I34" s="119">
        <v>0.15</v>
      </c>
      <c r="J34" s="118">
        <f>ROUND(((SUM(BF84:BF131))*I34),0)</f>
        <v>0</v>
      </c>
      <c r="K34" s="35"/>
      <c r="L34" s="107"/>
      <c r="S34" s="35"/>
      <c r="T34" s="35"/>
      <c r="U34" s="35"/>
      <c r="V34" s="35"/>
      <c r="W34" s="35"/>
      <c r="X34" s="35"/>
      <c r="Y34" s="35"/>
      <c r="Z34" s="35"/>
      <c r="AA34" s="35"/>
      <c r="AB34" s="35"/>
      <c r="AC34" s="35"/>
      <c r="AD34" s="35"/>
      <c r="AE34" s="35"/>
    </row>
    <row r="35" spans="1:31" s="2" customFormat="1" ht="14.45" customHeight="1" hidden="1">
      <c r="A35" s="35"/>
      <c r="B35" s="40"/>
      <c r="C35" s="35"/>
      <c r="D35" s="35"/>
      <c r="E35" s="106" t="s">
        <v>46</v>
      </c>
      <c r="F35" s="118">
        <f>ROUND((SUM(BG84:BG131)),0)</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5" customHeight="1" hidden="1">
      <c r="A36" s="35"/>
      <c r="B36" s="40"/>
      <c r="C36" s="35"/>
      <c r="D36" s="35"/>
      <c r="E36" s="106" t="s">
        <v>47</v>
      </c>
      <c r="F36" s="118">
        <f>ROUND((SUM(BH84:BH131)),0)</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5" customHeight="1" hidden="1">
      <c r="A37" s="35"/>
      <c r="B37" s="40"/>
      <c r="C37" s="35"/>
      <c r="D37" s="35"/>
      <c r="E37" s="106" t="s">
        <v>48</v>
      </c>
      <c r="F37" s="118">
        <f>ROUND((SUM(BI84:BI131)),0)</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49</v>
      </c>
      <c r="E39" s="122"/>
      <c r="F39" s="122"/>
      <c r="G39" s="123" t="s">
        <v>50</v>
      </c>
      <c r="H39" s="124" t="s">
        <v>51</v>
      </c>
      <c r="I39" s="122"/>
      <c r="J39" s="125">
        <f>SUM(J30:J37)</f>
        <v>0</v>
      </c>
      <c r="K39" s="126"/>
      <c r="L39" s="107"/>
      <c r="S39" s="35"/>
      <c r="T39" s="35"/>
      <c r="U39" s="35"/>
      <c r="V39" s="35"/>
      <c r="W39" s="35"/>
      <c r="X39" s="35"/>
      <c r="Y39" s="35"/>
      <c r="Z39" s="35"/>
      <c r="AA39" s="35"/>
      <c r="AB39" s="35"/>
      <c r="AC39" s="35"/>
      <c r="AD39" s="35"/>
      <c r="AE39" s="35"/>
    </row>
    <row r="40" spans="1:31" s="2" customFormat="1" ht="14.45"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5"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5" customHeight="1">
      <c r="A45" s="35"/>
      <c r="B45" s="36"/>
      <c r="C45" s="24" t="s">
        <v>116</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16.5" customHeight="1">
      <c r="A48" s="35"/>
      <c r="B48" s="36"/>
      <c r="C48" s="37"/>
      <c r="D48" s="37"/>
      <c r="E48" s="373" t="str">
        <f>E7</f>
        <v>Oprava místní komunikace ve Starém Hobzí</v>
      </c>
      <c r="F48" s="374"/>
      <c r="G48" s="374"/>
      <c r="H48" s="374"/>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114</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30" t="str">
        <f>E9</f>
        <v>SO08 - Vjezd p.č. st.87</v>
      </c>
      <c r="F50" s="375"/>
      <c r="G50" s="375"/>
      <c r="H50" s="375"/>
      <c r="I50" s="37"/>
      <c r="J50" s="37"/>
      <c r="K50" s="37"/>
      <c r="L50" s="10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Staré Hobzí</v>
      </c>
      <c r="G52" s="37"/>
      <c r="H52" s="37"/>
      <c r="I52" s="30" t="s">
        <v>23</v>
      </c>
      <c r="J52" s="60" t="str">
        <f>IF(J12="","",J12)</f>
        <v>30. 9. 2020</v>
      </c>
      <c r="K52" s="37"/>
      <c r="L52" s="10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15.2" customHeight="1">
      <c r="A54" s="35"/>
      <c r="B54" s="36"/>
      <c r="C54" s="30" t="s">
        <v>25</v>
      </c>
      <c r="D54" s="37"/>
      <c r="E54" s="37"/>
      <c r="F54" s="28" t="str">
        <f>E15</f>
        <v>Obec Staré Hobzí</v>
      </c>
      <c r="G54" s="37"/>
      <c r="H54" s="37"/>
      <c r="I54" s="30" t="s">
        <v>31</v>
      </c>
      <c r="J54" s="33" t="str">
        <f>E21</f>
        <v>f-plan spol. s r.o.</v>
      </c>
      <c r="K54" s="37"/>
      <c r="L54" s="107"/>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35</v>
      </c>
      <c r="J55" s="33" t="str">
        <f>E24</f>
        <v>Martin Lang</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117</v>
      </c>
      <c r="D57" s="132"/>
      <c r="E57" s="132"/>
      <c r="F57" s="132"/>
      <c r="G57" s="132"/>
      <c r="H57" s="132"/>
      <c r="I57" s="132"/>
      <c r="J57" s="133" t="s">
        <v>118</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9" customHeight="1">
      <c r="A59" s="35"/>
      <c r="B59" s="36"/>
      <c r="C59" s="134" t="s">
        <v>71</v>
      </c>
      <c r="D59" s="37"/>
      <c r="E59" s="37"/>
      <c r="F59" s="37"/>
      <c r="G59" s="37"/>
      <c r="H59" s="37"/>
      <c r="I59" s="37"/>
      <c r="J59" s="78">
        <f>J84</f>
        <v>0</v>
      </c>
      <c r="K59" s="37"/>
      <c r="L59" s="107"/>
      <c r="S59" s="35"/>
      <c r="T59" s="35"/>
      <c r="U59" s="35"/>
      <c r="V59" s="35"/>
      <c r="W59" s="35"/>
      <c r="X59" s="35"/>
      <c r="Y59" s="35"/>
      <c r="Z59" s="35"/>
      <c r="AA59" s="35"/>
      <c r="AB59" s="35"/>
      <c r="AC59" s="35"/>
      <c r="AD59" s="35"/>
      <c r="AE59" s="35"/>
      <c r="AU59" s="18" t="s">
        <v>119</v>
      </c>
    </row>
    <row r="60" spans="2:12" s="9" customFormat="1" ht="24.95" customHeight="1">
      <c r="B60" s="135"/>
      <c r="C60" s="136"/>
      <c r="D60" s="137" t="s">
        <v>120</v>
      </c>
      <c r="E60" s="138"/>
      <c r="F60" s="138"/>
      <c r="G60" s="138"/>
      <c r="H60" s="138"/>
      <c r="I60" s="138"/>
      <c r="J60" s="139">
        <f>J85</f>
        <v>0</v>
      </c>
      <c r="K60" s="136"/>
      <c r="L60" s="140"/>
    </row>
    <row r="61" spans="2:12" s="10" customFormat="1" ht="19.9" customHeight="1">
      <c r="B61" s="141"/>
      <c r="C61" s="142"/>
      <c r="D61" s="143" t="s">
        <v>121</v>
      </c>
      <c r="E61" s="144"/>
      <c r="F61" s="144"/>
      <c r="G61" s="144"/>
      <c r="H61" s="144"/>
      <c r="I61" s="144"/>
      <c r="J61" s="145">
        <f>J86</f>
        <v>0</v>
      </c>
      <c r="K61" s="142"/>
      <c r="L61" s="146"/>
    </row>
    <row r="62" spans="2:12" s="10" customFormat="1" ht="19.9" customHeight="1">
      <c r="B62" s="141"/>
      <c r="C62" s="142"/>
      <c r="D62" s="143" t="s">
        <v>123</v>
      </c>
      <c r="E62" s="144"/>
      <c r="F62" s="144"/>
      <c r="G62" s="144"/>
      <c r="H62" s="144"/>
      <c r="I62" s="144"/>
      <c r="J62" s="145">
        <f>J108</f>
        <v>0</v>
      </c>
      <c r="K62" s="142"/>
      <c r="L62" s="146"/>
    </row>
    <row r="63" spans="2:12" s="10" customFormat="1" ht="19.9" customHeight="1">
      <c r="B63" s="141"/>
      <c r="C63" s="142"/>
      <c r="D63" s="143" t="s">
        <v>124</v>
      </c>
      <c r="E63" s="144"/>
      <c r="F63" s="144"/>
      <c r="G63" s="144"/>
      <c r="H63" s="144"/>
      <c r="I63" s="144"/>
      <c r="J63" s="145">
        <f>J120</f>
        <v>0</v>
      </c>
      <c r="K63" s="142"/>
      <c r="L63" s="146"/>
    </row>
    <row r="64" spans="2:12" s="10" customFormat="1" ht="19.9" customHeight="1">
      <c r="B64" s="141"/>
      <c r="C64" s="142"/>
      <c r="D64" s="143" t="s">
        <v>126</v>
      </c>
      <c r="E64" s="144"/>
      <c r="F64" s="144"/>
      <c r="G64" s="144"/>
      <c r="H64" s="144"/>
      <c r="I64" s="144"/>
      <c r="J64" s="145">
        <f>J130</f>
        <v>0</v>
      </c>
      <c r="K64" s="142"/>
      <c r="L64" s="146"/>
    </row>
    <row r="65" spans="1:31" s="2" customFormat="1" ht="21.75" customHeight="1">
      <c r="A65" s="35"/>
      <c r="B65" s="36"/>
      <c r="C65" s="37"/>
      <c r="D65" s="37"/>
      <c r="E65" s="37"/>
      <c r="F65" s="37"/>
      <c r="G65" s="37"/>
      <c r="H65" s="37"/>
      <c r="I65" s="37"/>
      <c r="J65" s="37"/>
      <c r="K65" s="37"/>
      <c r="L65" s="107"/>
      <c r="S65" s="35"/>
      <c r="T65" s="35"/>
      <c r="U65" s="35"/>
      <c r="V65" s="35"/>
      <c r="W65" s="35"/>
      <c r="X65" s="35"/>
      <c r="Y65" s="35"/>
      <c r="Z65" s="35"/>
      <c r="AA65" s="35"/>
      <c r="AB65" s="35"/>
      <c r="AC65" s="35"/>
      <c r="AD65" s="35"/>
      <c r="AE65" s="35"/>
    </row>
    <row r="66" spans="1:31" s="2" customFormat="1" ht="6.95" customHeight="1">
      <c r="A66" s="35"/>
      <c r="B66" s="48"/>
      <c r="C66" s="49"/>
      <c r="D66" s="49"/>
      <c r="E66" s="49"/>
      <c r="F66" s="49"/>
      <c r="G66" s="49"/>
      <c r="H66" s="49"/>
      <c r="I66" s="49"/>
      <c r="J66" s="49"/>
      <c r="K66" s="49"/>
      <c r="L66" s="107"/>
      <c r="S66" s="35"/>
      <c r="T66" s="35"/>
      <c r="U66" s="35"/>
      <c r="V66" s="35"/>
      <c r="W66" s="35"/>
      <c r="X66" s="35"/>
      <c r="Y66" s="35"/>
      <c r="Z66" s="35"/>
      <c r="AA66" s="35"/>
      <c r="AB66" s="35"/>
      <c r="AC66" s="35"/>
      <c r="AD66" s="35"/>
      <c r="AE66" s="35"/>
    </row>
    <row r="70" spans="1:31" s="2" customFormat="1" ht="6.95" customHeight="1">
      <c r="A70" s="35"/>
      <c r="B70" s="50"/>
      <c r="C70" s="51"/>
      <c r="D70" s="51"/>
      <c r="E70" s="51"/>
      <c r="F70" s="51"/>
      <c r="G70" s="51"/>
      <c r="H70" s="51"/>
      <c r="I70" s="51"/>
      <c r="J70" s="51"/>
      <c r="K70" s="51"/>
      <c r="L70" s="107"/>
      <c r="S70" s="35"/>
      <c r="T70" s="35"/>
      <c r="U70" s="35"/>
      <c r="V70" s="35"/>
      <c r="W70" s="35"/>
      <c r="X70" s="35"/>
      <c r="Y70" s="35"/>
      <c r="Z70" s="35"/>
      <c r="AA70" s="35"/>
      <c r="AB70" s="35"/>
      <c r="AC70" s="35"/>
      <c r="AD70" s="35"/>
      <c r="AE70" s="35"/>
    </row>
    <row r="71" spans="1:31" s="2" customFormat="1" ht="24.95" customHeight="1">
      <c r="A71" s="35"/>
      <c r="B71" s="36"/>
      <c r="C71" s="24" t="s">
        <v>127</v>
      </c>
      <c r="D71" s="37"/>
      <c r="E71" s="37"/>
      <c r="F71" s="37"/>
      <c r="G71" s="37"/>
      <c r="H71" s="37"/>
      <c r="I71" s="37"/>
      <c r="J71" s="37"/>
      <c r="K71" s="37"/>
      <c r="L71" s="107"/>
      <c r="S71" s="35"/>
      <c r="T71" s="35"/>
      <c r="U71" s="35"/>
      <c r="V71" s="35"/>
      <c r="W71" s="35"/>
      <c r="X71" s="35"/>
      <c r="Y71" s="35"/>
      <c r="Z71" s="35"/>
      <c r="AA71" s="35"/>
      <c r="AB71" s="35"/>
      <c r="AC71" s="35"/>
      <c r="AD71" s="35"/>
      <c r="AE71" s="35"/>
    </row>
    <row r="72" spans="1:31" s="2" customFormat="1" ht="6.95" customHeight="1">
      <c r="A72" s="35"/>
      <c r="B72" s="36"/>
      <c r="C72" s="37"/>
      <c r="D72" s="37"/>
      <c r="E72" s="37"/>
      <c r="F72" s="37"/>
      <c r="G72" s="37"/>
      <c r="H72" s="37"/>
      <c r="I72" s="37"/>
      <c r="J72" s="37"/>
      <c r="K72" s="37"/>
      <c r="L72" s="107"/>
      <c r="S72" s="35"/>
      <c r="T72" s="35"/>
      <c r="U72" s="35"/>
      <c r="V72" s="35"/>
      <c r="W72" s="35"/>
      <c r="X72" s="35"/>
      <c r="Y72" s="35"/>
      <c r="Z72" s="35"/>
      <c r="AA72" s="35"/>
      <c r="AB72" s="35"/>
      <c r="AC72" s="35"/>
      <c r="AD72" s="35"/>
      <c r="AE72" s="35"/>
    </row>
    <row r="73" spans="1:31" s="2" customFormat="1" ht="12" customHeight="1">
      <c r="A73" s="35"/>
      <c r="B73" s="36"/>
      <c r="C73" s="30" t="s">
        <v>16</v>
      </c>
      <c r="D73" s="37"/>
      <c r="E73" s="37"/>
      <c r="F73" s="37"/>
      <c r="G73" s="37"/>
      <c r="H73" s="37"/>
      <c r="I73" s="37"/>
      <c r="J73" s="37"/>
      <c r="K73" s="37"/>
      <c r="L73" s="107"/>
      <c r="S73" s="35"/>
      <c r="T73" s="35"/>
      <c r="U73" s="35"/>
      <c r="V73" s="35"/>
      <c r="W73" s="35"/>
      <c r="X73" s="35"/>
      <c r="Y73" s="35"/>
      <c r="Z73" s="35"/>
      <c r="AA73" s="35"/>
      <c r="AB73" s="35"/>
      <c r="AC73" s="35"/>
      <c r="AD73" s="35"/>
      <c r="AE73" s="35"/>
    </row>
    <row r="74" spans="1:31" s="2" customFormat="1" ht="16.5" customHeight="1">
      <c r="A74" s="35"/>
      <c r="B74" s="36"/>
      <c r="C74" s="37"/>
      <c r="D74" s="37"/>
      <c r="E74" s="373" t="str">
        <f>E7</f>
        <v>Oprava místní komunikace ve Starém Hobzí</v>
      </c>
      <c r="F74" s="374"/>
      <c r="G74" s="374"/>
      <c r="H74" s="374"/>
      <c r="I74" s="37"/>
      <c r="J74" s="37"/>
      <c r="K74" s="37"/>
      <c r="L74" s="107"/>
      <c r="S74" s="35"/>
      <c r="T74" s="35"/>
      <c r="U74" s="35"/>
      <c r="V74" s="35"/>
      <c r="W74" s="35"/>
      <c r="X74" s="35"/>
      <c r="Y74" s="35"/>
      <c r="Z74" s="35"/>
      <c r="AA74" s="35"/>
      <c r="AB74" s="35"/>
      <c r="AC74" s="35"/>
      <c r="AD74" s="35"/>
      <c r="AE74" s="35"/>
    </row>
    <row r="75" spans="1:31" s="2" customFormat="1" ht="12" customHeight="1">
      <c r="A75" s="35"/>
      <c r="B75" s="36"/>
      <c r="C75" s="30" t="s">
        <v>114</v>
      </c>
      <c r="D75" s="37"/>
      <c r="E75" s="37"/>
      <c r="F75" s="37"/>
      <c r="G75" s="37"/>
      <c r="H75" s="37"/>
      <c r="I75" s="37"/>
      <c r="J75" s="37"/>
      <c r="K75" s="37"/>
      <c r="L75" s="107"/>
      <c r="S75" s="35"/>
      <c r="T75" s="35"/>
      <c r="U75" s="35"/>
      <c r="V75" s="35"/>
      <c r="W75" s="35"/>
      <c r="X75" s="35"/>
      <c r="Y75" s="35"/>
      <c r="Z75" s="35"/>
      <c r="AA75" s="35"/>
      <c r="AB75" s="35"/>
      <c r="AC75" s="35"/>
      <c r="AD75" s="35"/>
      <c r="AE75" s="35"/>
    </row>
    <row r="76" spans="1:31" s="2" customFormat="1" ht="16.5" customHeight="1">
      <c r="A76" s="35"/>
      <c r="B76" s="36"/>
      <c r="C76" s="37"/>
      <c r="D76" s="37"/>
      <c r="E76" s="330" t="str">
        <f>E9</f>
        <v>SO08 - Vjezd p.č. st.87</v>
      </c>
      <c r="F76" s="375"/>
      <c r="G76" s="375"/>
      <c r="H76" s="375"/>
      <c r="I76" s="37"/>
      <c r="J76" s="37"/>
      <c r="K76" s="37"/>
      <c r="L76" s="107"/>
      <c r="S76" s="35"/>
      <c r="T76" s="35"/>
      <c r="U76" s="35"/>
      <c r="V76" s="35"/>
      <c r="W76" s="35"/>
      <c r="X76" s="35"/>
      <c r="Y76" s="35"/>
      <c r="Z76" s="35"/>
      <c r="AA76" s="35"/>
      <c r="AB76" s="35"/>
      <c r="AC76" s="35"/>
      <c r="AD76" s="35"/>
      <c r="AE76" s="35"/>
    </row>
    <row r="77" spans="1:31" s="2" customFormat="1" ht="6.95" customHeight="1">
      <c r="A77" s="35"/>
      <c r="B77" s="36"/>
      <c r="C77" s="37"/>
      <c r="D77" s="37"/>
      <c r="E77" s="37"/>
      <c r="F77" s="37"/>
      <c r="G77" s="37"/>
      <c r="H77" s="37"/>
      <c r="I77" s="37"/>
      <c r="J77" s="37"/>
      <c r="K77" s="37"/>
      <c r="L77" s="107"/>
      <c r="S77" s="35"/>
      <c r="T77" s="35"/>
      <c r="U77" s="35"/>
      <c r="V77" s="35"/>
      <c r="W77" s="35"/>
      <c r="X77" s="35"/>
      <c r="Y77" s="35"/>
      <c r="Z77" s="35"/>
      <c r="AA77" s="35"/>
      <c r="AB77" s="35"/>
      <c r="AC77" s="35"/>
      <c r="AD77" s="35"/>
      <c r="AE77" s="35"/>
    </row>
    <row r="78" spans="1:31" s="2" customFormat="1" ht="12" customHeight="1">
      <c r="A78" s="35"/>
      <c r="B78" s="36"/>
      <c r="C78" s="30" t="s">
        <v>21</v>
      </c>
      <c r="D78" s="37"/>
      <c r="E78" s="37"/>
      <c r="F78" s="28" t="str">
        <f>F12</f>
        <v>Staré Hobzí</v>
      </c>
      <c r="G78" s="37"/>
      <c r="H78" s="37"/>
      <c r="I78" s="30" t="s">
        <v>23</v>
      </c>
      <c r="J78" s="60" t="str">
        <f>IF(J12="","",J12)</f>
        <v>30. 9. 2020</v>
      </c>
      <c r="K78" s="37"/>
      <c r="L78" s="107"/>
      <c r="S78" s="35"/>
      <c r="T78" s="35"/>
      <c r="U78" s="35"/>
      <c r="V78" s="35"/>
      <c r="W78" s="35"/>
      <c r="X78" s="35"/>
      <c r="Y78" s="35"/>
      <c r="Z78" s="35"/>
      <c r="AA78" s="35"/>
      <c r="AB78" s="35"/>
      <c r="AC78" s="35"/>
      <c r="AD78" s="35"/>
      <c r="AE78" s="35"/>
    </row>
    <row r="79" spans="1:31" s="2" customFormat="1" ht="6.95" customHeight="1">
      <c r="A79" s="35"/>
      <c r="B79" s="36"/>
      <c r="C79" s="37"/>
      <c r="D79" s="37"/>
      <c r="E79" s="37"/>
      <c r="F79" s="37"/>
      <c r="G79" s="37"/>
      <c r="H79" s="37"/>
      <c r="I79" s="37"/>
      <c r="J79" s="37"/>
      <c r="K79" s="37"/>
      <c r="L79" s="107"/>
      <c r="S79" s="35"/>
      <c r="T79" s="35"/>
      <c r="U79" s="35"/>
      <c r="V79" s="35"/>
      <c r="W79" s="35"/>
      <c r="X79" s="35"/>
      <c r="Y79" s="35"/>
      <c r="Z79" s="35"/>
      <c r="AA79" s="35"/>
      <c r="AB79" s="35"/>
      <c r="AC79" s="35"/>
      <c r="AD79" s="35"/>
      <c r="AE79" s="35"/>
    </row>
    <row r="80" spans="1:31" s="2" customFormat="1" ht="15.2" customHeight="1">
      <c r="A80" s="35"/>
      <c r="B80" s="36"/>
      <c r="C80" s="30" t="s">
        <v>25</v>
      </c>
      <c r="D80" s="37"/>
      <c r="E80" s="37"/>
      <c r="F80" s="28" t="str">
        <f>E15</f>
        <v>Obec Staré Hobzí</v>
      </c>
      <c r="G80" s="37"/>
      <c r="H80" s="37"/>
      <c r="I80" s="30" t="s">
        <v>31</v>
      </c>
      <c r="J80" s="33" t="str">
        <f>E21</f>
        <v>f-plan spol. s r.o.</v>
      </c>
      <c r="K80" s="37"/>
      <c r="L80" s="107"/>
      <c r="S80" s="35"/>
      <c r="T80" s="35"/>
      <c r="U80" s="35"/>
      <c r="V80" s="35"/>
      <c r="W80" s="35"/>
      <c r="X80" s="35"/>
      <c r="Y80" s="35"/>
      <c r="Z80" s="35"/>
      <c r="AA80" s="35"/>
      <c r="AB80" s="35"/>
      <c r="AC80" s="35"/>
      <c r="AD80" s="35"/>
      <c r="AE80" s="35"/>
    </row>
    <row r="81" spans="1:31" s="2" customFormat="1" ht="15.2" customHeight="1">
      <c r="A81" s="35"/>
      <c r="B81" s="36"/>
      <c r="C81" s="30" t="s">
        <v>29</v>
      </c>
      <c r="D81" s="37"/>
      <c r="E81" s="37"/>
      <c r="F81" s="28" t="str">
        <f>IF(E18="","",E18)</f>
        <v>Vyplň údaj</v>
      </c>
      <c r="G81" s="37"/>
      <c r="H81" s="37"/>
      <c r="I81" s="30" t="s">
        <v>35</v>
      </c>
      <c r="J81" s="33" t="str">
        <f>E24</f>
        <v>Martin Lang</v>
      </c>
      <c r="K81" s="37"/>
      <c r="L81" s="107"/>
      <c r="S81" s="35"/>
      <c r="T81" s="35"/>
      <c r="U81" s="35"/>
      <c r="V81" s="35"/>
      <c r="W81" s="35"/>
      <c r="X81" s="35"/>
      <c r="Y81" s="35"/>
      <c r="Z81" s="35"/>
      <c r="AA81" s="35"/>
      <c r="AB81" s="35"/>
      <c r="AC81" s="35"/>
      <c r="AD81" s="35"/>
      <c r="AE81" s="35"/>
    </row>
    <row r="82" spans="1:31" s="2" customFormat="1" ht="10.35" customHeight="1">
      <c r="A82" s="35"/>
      <c r="B82" s="36"/>
      <c r="C82" s="37"/>
      <c r="D82" s="37"/>
      <c r="E82" s="37"/>
      <c r="F82" s="37"/>
      <c r="G82" s="37"/>
      <c r="H82" s="37"/>
      <c r="I82" s="37"/>
      <c r="J82" s="37"/>
      <c r="K82" s="37"/>
      <c r="L82" s="107"/>
      <c r="S82" s="35"/>
      <c r="T82" s="35"/>
      <c r="U82" s="35"/>
      <c r="V82" s="35"/>
      <c r="W82" s="35"/>
      <c r="X82" s="35"/>
      <c r="Y82" s="35"/>
      <c r="Z82" s="35"/>
      <c r="AA82" s="35"/>
      <c r="AB82" s="35"/>
      <c r="AC82" s="35"/>
      <c r="AD82" s="35"/>
      <c r="AE82" s="35"/>
    </row>
    <row r="83" spans="1:31" s="11" customFormat="1" ht="29.25" customHeight="1">
      <c r="A83" s="147"/>
      <c r="B83" s="148"/>
      <c r="C83" s="149" t="s">
        <v>128</v>
      </c>
      <c r="D83" s="150" t="s">
        <v>58</v>
      </c>
      <c r="E83" s="150" t="s">
        <v>54</v>
      </c>
      <c r="F83" s="150" t="s">
        <v>55</v>
      </c>
      <c r="G83" s="150" t="s">
        <v>129</v>
      </c>
      <c r="H83" s="150" t="s">
        <v>130</v>
      </c>
      <c r="I83" s="150" t="s">
        <v>131</v>
      </c>
      <c r="J83" s="150" t="s">
        <v>118</v>
      </c>
      <c r="K83" s="151" t="s">
        <v>132</v>
      </c>
      <c r="L83" s="152"/>
      <c r="M83" s="69" t="s">
        <v>19</v>
      </c>
      <c r="N83" s="70" t="s">
        <v>43</v>
      </c>
      <c r="O83" s="70" t="s">
        <v>133</v>
      </c>
      <c r="P83" s="70" t="s">
        <v>134</v>
      </c>
      <c r="Q83" s="70" t="s">
        <v>135</v>
      </c>
      <c r="R83" s="70" t="s">
        <v>136</v>
      </c>
      <c r="S83" s="70" t="s">
        <v>137</v>
      </c>
      <c r="T83" s="71" t="s">
        <v>138</v>
      </c>
      <c r="U83" s="147"/>
      <c r="V83" s="147"/>
      <c r="W83" s="147"/>
      <c r="X83" s="147"/>
      <c r="Y83" s="147"/>
      <c r="Z83" s="147"/>
      <c r="AA83" s="147"/>
      <c r="AB83" s="147"/>
      <c r="AC83" s="147"/>
      <c r="AD83" s="147"/>
      <c r="AE83" s="147"/>
    </row>
    <row r="84" spans="1:63" s="2" customFormat="1" ht="22.9" customHeight="1">
      <c r="A84" s="35"/>
      <c r="B84" s="36"/>
      <c r="C84" s="76" t="s">
        <v>139</v>
      </c>
      <c r="D84" s="37"/>
      <c r="E84" s="37"/>
      <c r="F84" s="37"/>
      <c r="G84" s="37"/>
      <c r="H84" s="37"/>
      <c r="I84" s="37"/>
      <c r="J84" s="153">
        <f>BK84</f>
        <v>0</v>
      </c>
      <c r="K84" s="37"/>
      <c r="L84" s="40"/>
      <c r="M84" s="72"/>
      <c r="N84" s="154"/>
      <c r="O84" s="73"/>
      <c r="P84" s="155">
        <f>P85</f>
        <v>0</v>
      </c>
      <c r="Q84" s="73"/>
      <c r="R84" s="155">
        <f>R85</f>
        <v>2.6514467600000002</v>
      </c>
      <c r="S84" s="73"/>
      <c r="T84" s="156">
        <f>T85</f>
        <v>0</v>
      </c>
      <c r="U84" s="35"/>
      <c r="V84" s="35"/>
      <c r="W84" s="35"/>
      <c r="X84" s="35"/>
      <c r="Y84" s="35"/>
      <c r="Z84" s="35"/>
      <c r="AA84" s="35"/>
      <c r="AB84" s="35"/>
      <c r="AC84" s="35"/>
      <c r="AD84" s="35"/>
      <c r="AE84" s="35"/>
      <c r="AT84" s="18" t="s">
        <v>72</v>
      </c>
      <c r="AU84" s="18" t="s">
        <v>119</v>
      </c>
      <c r="BK84" s="157">
        <f>BK85</f>
        <v>0</v>
      </c>
    </row>
    <row r="85" spans="2:63" s="12" customFormat="1" ht="25.9" customHeight="1">
      <c r="B85" s="158"/>
      <c r="C85" s="159"/>
      <c r="D85" s="160" t="s">
        <v>72</v>
      </c>
      <c r="E85" s="161" t="s">
        <v>140</v>
      </c>
      <c r="F85" s="161" t="s">
        <v>141</v>
      </c>
      <c r="G85" s="159"/>
      <c r="H85" s="159"/>
      <c r="I85" s="162"/>
      <c r="J85" s="163">
        <f>BK85</f>
        <v>0</v>
      </c>
      <c r="K85" s="159"/>
      <c r="L85" s="164"/>
      <c r="M85" s="165"/>
      <c r="N85" s="166"/>
      <c r="O85" s="166"/>
      <c r="P85" s="167">
        <f>P86+P108+P120+P130</f>
        <v>0</v>
      </c>
      <c r="Q85" s="166"/>
      <c r="R85" s="167">
        <f>R86+R108+R120+R130</f>
        <v>2.6514467600000002</v>
      </c>
      <c r="S85" s="166"/>
      <c r="T85" s="168">
        <f>T86+T108+T120+T130</f>
        <v>0</v>
      </c>
      <c r="AR85" s="169" t="s">
        <v>34</v>
      </c>
      <c r="AT85" s="170" t="s">
        <v>72</v>
      </c>
      <c r="AU85" s="170" t="s">
        <v>73</v>
      </c>
      <c r="AY85" s="169" t="s">
        <v>142</v>
      </c>
      <c r="BK85" s="171">
        <f>BK86+BK108+BK120+BK130</f>
        <v>0</v>
      </c>
    </row>
    <row r="86" spans="2:63" s="12" customFormat="1" ht="22.9" customHeight="1">
      <c r="B86" s="158"/>
      <c r="C86" s="159"/>
      <c r="D86" s="160" t="s">
        <v>72</v>
      </c>
      <c r="E86" s="172" t="s">
        <v>34</v>
      </c>
      <c r="F86" s="172" t="s">
        <v>143</v>
      </c>
      <c r="G86" s="159"/>
      <c r="H86" s="159"/>
      <c r="I86" s="162"/>
      <c r="J86" s="173">
        <f>BK86</f>
        <v>0</v>
      </c>
      <c r="K86" s="159"/>
      <c r="L86" s="164"/>
      <c r="M86" s="165"/>
      <c r="N86" s="166"/>
      <c r="O86" s="166"/>
      <c r="P86" s="167">
        <f>SUM(P87:P107)</f>
        <v>0</v>
      </c>
      <c r="Q86" s="166"/>
      <c r="R86" s="167">
        <f>SUM(R87:R107)</f>
        <v>0</v>
      </c>
      <c r="S86" s="166"/>
      <c r="T86" s="168">
        <f>SUM(T87:T107)</f>
        <v>0</v>
      </c>
      <c r="AR86" s="169" t="s">
        <v>34</v>
      </c>
      <c r="AT86" s="170" t="s">
        <v>72</v>
      </c>
      <c r="AU86" s="170" t="s">
        <v>34</v>
      </c>
      <c r="AY86" s="169" t="s">
        <v>142</v>
      </c>
      <c r="BK86" s="171">
        <f>SUM(BK87:BK107)</f>
        <v>0</v>
      </c>
    </row>
    <row r="87" spans="1:65" s="2" customFormat="1" ht="24.2" customHeight="1">
      <c r="A87" s="35"/>
      <c r="B87" s="36"/>
      <c r="C87" s="174" t="s">
        <v>34</v>
      </c>
      <c r="D87" s="174" t="s">
        <v>144</v>
      </c>
      <c r="E87" s="175" t="s">
        <v>385</v>
      </c>
      <c r="F87" s="176" t="s">
        <v>386</v>
      </c>
      <c r="G87" s="177" t="s">
        <v>155</v>
      </c>
      <c r="H87" s="178">
        <v>1.11</v>
      </c>
      <c r="I87" s="179"/>
      <c r="J87" s="180">
        <f>ROUND(I87*H87,2)</f>
        <v>0</v>
      </c>
      <c r="K87" s="176" t="s">
        <v>148</v>
      </c>
      <c r="L87" s="40"/>
      <c r="M87" s="181" t="s">
        <v>19</v>
      </c>
      <c r="N87" s="182" t="s">
        <v>44</v>
      </c>
      <c r="O87" s="65"/>
      <c r="P87" s="183">
        <f>O87*H87</f>
        <v>0</v>
      </c>
      <c r="Q87" s="183">
        <v>0</v>
      </c>
      <c r="R87" s="183">
        <f>Q87*H87</f>
        <v>0</v>
      </c>
      <c r="S87" s="183">
        <v>0</v>
      </c>
      <c r="T87" s="184">
        <f>S87*H87</f>
        <v>0</v>
      </c>
      <c r="U87" s="35"/>
      <c r="V87" s="35"/>
      <c r="W87" s="35"/>
      <c r="X87" s="35"/>
      <c r="Y87" s="35"/>
      <c r="Z87" s="35"/>
      <c r="AA87" s="35"/>
      <c r="AB87" s="35"/>
      <c r="AC87" s="35"/>
      <c r="AD87" s="35"/>
      <c r="AE87" s="35"/>
      <c r="AR87" s="185" t="s">
        <v>149</v>
      </c>
      <c r="AT87" s="185" t="s">
        <v>144</v>
      </c>
      <c r="AU87" s="185" t="s">
        <v>82</v>
      </c>
      <c r="AY87" s="18" t="s">
        <v>142</v>
      </c>
      <c r="BE87" s="186">
        <f>IF(N87="základní",J87,0)</f>
        <v>0</v>
      </c>
      <c r="BF87" s="186">
        <f>IF(N87="snížená",J87,0)</f>
        <v>0</v>
      </c>
      <c r="BG87" s="186">
        <f>IF(N87="zákl. přenesená",J87,0)</f>
        <v>0</v>
      </c>
      <c r="BH87" s="186">
        <f>IF(N87="sníž. přenesená",J87,0)</f>
        <v>0</v>
      </c>
      <c r="BI87" s="186">
        <f>IF(N87="nulová",J87,0)</f>
        <v>0</v>
      </c>
      <c r="BJ87" s="18" t="s">
        <v>34</v>
      </c>
      <c r="BK87" s="186">
        <f>ROUND(I87*H87,2)</f>
        <v>0</v>
      </c>
      <c r="BL87" s="18" t="s">
        <v>149</v>
      </c>
      <c r="BM87" s="185" t="s">
        <v>827</v>
      </c>
    </row>
    <row r="88" spans="1:47" s="2" customFormat="1" ht="39">
      <c r="A88" s="35"/>
      <c r="B88" s="36"/>
      <c r="C88" s="37"/>
      <c r="D88" s="187" t="s">
        <v>151</v>
      </c>
      <c r="E88" s="37"/>
      <c r="F88" s="188" t="s">
        <v>157</v>
      </c>
      <c r="G88" s="37"/>
      <c r="H88" s="37"/>
      <c r="I88" s="189"/>
      <c r="J88" s="37"/>
      <c r="K88" s="37"/>
      <c r="L88" s="40"/>
      <c r="M88" s="190"/>
      <c r="N88" s="191"/>
      <c r="O88" s="65"/>
      <c r="P88" s="65"/>
      <c r="Q88" s="65"/>
      <c r="R88" s="65"/>
      <c r="S88" s="65"/>
      <c r="T88" s="66"/>
      <c r="U88" s="35"/>
      <c r="V88" s="35"/>
      <c r="W88" s="35"/>
      <c r="X88" s="35"/>
      <c r="Y88" s="35"/>
      <c r="Z88" s="35"/>
      <c r="AA88" s="35"/>
      <c r="AB88" s="35"/>
      <c r="AC88" s="35"/>
      <c r="AD88" s="35"/>
      <c r="AE88" s="35"/>
      <c r="AT88" s="18" t="s">
        <v>151</v>
      </c>
      <c r="AU88" s="18" t="s">
        <v>82</v>
      </c>
    </row>
    <row r="89" spans="2:51" s="14" customFormat="1" ht="11.25">
      <c r="B89" s="202"/>
      <c r="C89" s="203"/>
      <c r="D89" s="187" t="s">
        <v>158</v>
      </c>
      <c r="E89" s="204" t="s">
        <v>19</v>
      </c>
      <c r="F89" s="205" t="s">
        <v>828</v>
      </c>
      <c r="G89" s="203"/>
      <c r="H89" s="206">
        <v>1.11</v>
      </c>
      <c r="I89" s="207"/>
      <c r="J89" s="203"/>
      <c r="K89" s="203"/>
      <c r="L89" s="208"/>
      <c r="M89" s="209"/>
      <c r="N89" s="210"/>
      <c r="O89" s="210"/>
      <c r="P89" s="210"/>
      <c r="Q89" s="210"/>
      <c r="R89" s="210"/>
      <c r="S89" s="210"/>
      <c r="T89" s="211"/>
      <c r="AT89" s="212" t="s">
        <v>158</v>
      </c>
      <c r="AU89" s="212" t="s">
        <v>82</v>
      </c>
      <c r="AV89" s="14" t="s">
        <v>82</v>
      </c>
      <c r="AW89" s="14" t="s">
        <v>33</v>
      </c>
      <c r="AX89" s="14" t="s">
        <v>73</v>
      </c>
      <c r="AY89" s="212" t="s">
        <v>142</v>
      </c>
    </row>
    <row r="90" spans="2:51" s="15" customFormat="1" ht="11.25">
      <c r="B90" s="213"/>
      <c r="C90" s="214"/>
      <c r="D90" s="187" t="s">
        <v>158</v>
      </c>
      <c r="E90" s="215" t="s">
        <v>19</v>
      </c>
      <c r="F90" s="216" t="s">
        <v>161</v>
      </c>
      <c r="G90" s="214"/>
      <c r="H90" s="217">
        <v>1.11</v>
      </c>
      <c r="I90" s="218"/>
      <c r="J90" s="214"/>
      <c r="K90" s="214"/>
      <c r="L90" s="219"/>
      <c r="M90" s="220"/>
      <c r="N90" s="221"/>
      <c r="O90" s="221"/>
      <c r="P90" s="221"/>
      <c r="Q90" s="221"/>
      <c r="R90" s="221"/>
      <c r="S90" s="221"/>
      <c r="T90" s="222"/>
      <c r="AT90" s="223" t="s">
        <v>158</v>
      </c>
      <c r="AU90" s="223" t="s">
        <v>82</v>
      </c>
      <c r="AV90" s="15" t="s">
        <v>149</v>
      </c>
      <c r="AW90" s="15" t="s">
        <v>33</v>
      </c>
      <c r="AX90" s="15" t="s">
        <v>34</v>
      </c>
      <c r="AY90" s="223" t="s">
        <v>142</v>
      </c>
    </row>
    <row r="91" spans="1:65" s="2" customFormat="1" ht="62.65" customHeight="1">
      <c r="A91" s="35"/>
      <c r="B91" s="36"/>
      <c r="C91" s="174" t="s">
        <v>82</v>
      </c>
      <c r="D91" s="174" t="s">
        <v>144</v>
      </c>
      <c r="E91" s="175" t="s">
        <v>169</v>
      </c>
      <c r="F91" s="176" t="s">
        <v>170</v>
      </c>
      <c r="G91" s="177" t="s">
        <v>155</v>
      </c>
      <c r="H91" s="178">
        <v>1.11</v>
      </c>
      <c r="I91" s="179"/>
      <c r="J91" s="180">
        <f>ROUND(I91*H91,2)</f>
        <v>0</v>
      </c>
      <c r="K91" s="176" t="s">
        <v>148</v>
      </c>
      <c r="L91" s="40"/>
      <c r="M91" s="181" t="s">
        <v>19</v>
      </c>
      <c r="N91" s="182" t="s">
        <v>44</v>
      </c>
      <c r="O91" s="65"/>
      <c r="P91" s="183">
        <f>O91*H91</f>
        <v>0</v>
      </c>
      <c r="Q91" s="183">
        <v>0</v>
      </c>
      <c r="R91" s="183">
        <f>Q91*H91</f>
        <v>0</v>
      </c>
      <c r="S91" s="183">
        <v>0</v>
      </c>
      <c r="T91" s="184">
        <f>S91*H91</f>
        <v>0</v>
      </c>
      <c r="U91" s="35"/>
      <c r="V91" s="35"/>
      <c r="W91" s="35"/>
      <c r="X91" s="35"/>
      <c r="Y91" s="35"/>
      <c r="Z91" s="35"/>
      <c r="AA91" s="35"/>
      <c r="AB91" s="35"/>
      <c r="AC91" s="35"/>
      <c r="AD91" s="35"/>
      <c r="AE91" s="35"/>
      <c r="AR91" s="185" t="s">
        <v>149</v>
      </c>
      <c r="AT91" s="185" t="s">
        <v>144</v>
      </c>
      <c r="AU91" s="185" t="s">
        <v>82</v>
      </c>
      <c r="AY91" s="18" t="s">
        <v>142</v>
      </c>
      <c r="BE91" s="186">
        <f>IF(N91="základní",J91,0)</f>
        <v>0</v>
      </c>
      <c r="BF91" s="186">
        <f>IF(N91="snížená",J91,0)</f>
        <v>0</v>
      </c>
      <c r="BG91" s="186">
        <f>IF(N91="zákl. přenesená",J91,0)</f>
        <v>0</v>
      </c>
      <c r="BH91" s="186">
        <f>IF(N91="sníž. přenesená",J91,0)</f>
        <v>0</v>
      </c>
      <c r="BI91" s="186">
        <f>IF(N91="nulová",J91,0)</f>
        <v>0</v>
      </c>
      <c r="BJ91" s="18" t="s">
        <v>34</v>
      </c>
      <c r="BK91" s="186">
        <f>ROUND(I91*H91,2)</f>
        <v>0</v>
      </c>
      <c r="BL91" s="18" t="s">
        <v>149</v>
      </c>
      <c r="BM91" s="185" t="s">
        <v>829</v>
      </c>
    </row>
    <row r="92" spans="1:47" s="2" customFormat="1" ht="78">
      <c r="A92" s="35"/>
      <c r="B92" s="36"/>
      <c r="C92" s="37"/>
      <c r="D92" s="187" t="s">
        <v>151</v>
      </c>
      <c r="E92" s="37"/>
      <c r="F92" s="188" t="s">
        <v>172</v>
      </c>
      <c r="G92" s="37"/>
      <c r="H92" s="37"/>
      <c r="I92" s="189"/>
      <c r="J92" s="37"/>
      <c r="K92" s="37"/>
      <c r="L92" s="40"/>
      <c r="M92" s="190"/>
      <c r="N92" s="191"/>
      <c r="O92" s="65"/>
      <c r="P92" s="65"/>
      <c r="Q92" s="65"/>
      <c r="R92" s="65"/>
      <c r="S92" s="65"/>
      <c r="T92" s="66"/>
      <c r="U92" s="35"/>
      <c r="V92" s="35"/>
      <c r="W92" s="35"/>
      <c r="X92" s="35"/>
      <c r="Y92" s="35"/>
      <c r="Z92" s="35"/>
      <c r="AA92" s="35"/>
      <c r="AB92" s="35"/>
      <c r="AC92" s="35"/>
      <c r="AD92" s="35"/>
      <c r="AE92" s="35"/>
      <c r="AT92" s="18" t="s">
        <v>151</v>
      </c>
      <c r="AU92" s="18" t="s">
        <v>82</v>
      </c>
    </row>
    <row r="93" spans="2:51" s="13" customFormat="1" ht="11.25">
      <c r="B93" s="192"/>
      <c r="C93" s="193"/>
      <c r="D93" s="187" t="s">
        <v>158</v>
      </c>
      <c r="E93" s="194" t="s">
        <v>19</v>
      </c>
      <c r="F93" s="195" t="s">
        <v>173</v>
      </c>
      <c r="G93" s="193"/>
      <c r="H93" s="194" t="s">
        <v>19</v>
      </c>
      <c r="I93" s="196"/>
      <c r="J93" s="193"/>
      <c r="K93" s="193"/>
      <c r="L93" s="197"/>
      <c r="M93" s="198"/>
      <c r="N93" s="199"/>
      <c r="O93" s="199"/>
      <c r="P93" s="199"/>
      <c r="Q93" s="199"/>
      <c r="R93" s="199"/>
      <c r="S93" s="199"/>
      <c r="T93" s="200"/>
      <c r="AT93" s="201" t="s">
        <v>158</v>
      </c>
      <c r="AU93" s="201" t="s">
        <v>82</v>
      </c>
      <c r="AV93" s="13" t="s">
        <v>34</v>
      </c>
      <c r="AW93" s="13" t="s">
        <v>33</v>
      </c>
      <c r="AX93" s="13" t="s">
        <v>73</v>
      </c>
      <c r="AY93" s="201" t="s">
        <v>142</v>
      </c>
    </row>
    <row r="94" spans="2:51" s="14" customFormat="1" ht="11.25">
      <c r="B94" s="202"/>
      <c r="C94" s="203"/>
      <c r="D94" s="187" t="s">
        <v>158</v>
      </c>
      <c r="E94" s="204" t="s">
        <v>19</v>
      </c>
      <c r="F94" s="205" t="s">
        <v>830</v>
      </c>
      <c r="G94" s="203"/>
      <c r="H94" s="206">
        <v>1.11</v>
      </c>
      <c r="I94" s="207"/>
      <c r="J94" s="203"/>
      <c r="K94" s="203"/>
      <c r="L94" s="208"/>
      <c r="M94" s="209"/>
      <c r="N94" s="210"/>
      <c r="O94" s="210"/>
      <c r="P94" s="210"/>
      <c r="Q94" s="210"/>
      <c r="R94" s="210"/>
      <c r="S94" s="210"/>
      <c r="T94" s="211"/>
      <c r="AT94" s="212" t="s">
        <v>158</v>
      </c>
      <c r="AU94" s="212" t="s">
        <v>82</v>
      </c>
      <c r="AV94" s="14" t="s">
        <v>82</v>
      </c>
      <c r="AW94" s="14" t="s">
        <v>33</v>
      </c>
      <c r="AX94" s="14" t="s">
        <v>73</v>
      </c>
      <c r="AY94" s="212" t="s">
        <v>142</v>
      </c>
    </row>
    <row r="95" spans="2:51" s="15" customFormat="1" ht="11.25">
      <c r="B95" s="213"/>
      <c r="C95" s="214"/>
      <c r="D95" s="187" t="s">
        <v>158</v>
      </c>
      <c r="E95" s="215" t="s">
        <v>19</v>
      </c>
      <c r="F95" s="216" t="s">
        <v>161</v>
      </c>
      <c r="G95" s="214"/>
      <c r="H95" s="217">
        <v>1.11</v>
      </c>
      <c r="I95" s="218"/>
      <c r="J95" s="214"/>
      <c r="K95" s="214"/>
      <c r="L95" s="219"/>
      <c r="M95" s="220"/>
      <c r="N95" s="221"/>
      <c r="O95" s="221"/>
      <c r="P95" s="221"/>
      <c r="Q95" s="221"/>
      <c r="R95" s="221"/>
      <c r="S95" s="221"/>
      <c r="T95" s="222"/>
      <c r="AT95" s="223" t="s">
        <v>158</v>
      </c>
      <c r="AU95" s="223" t="s">
        <v>82</v>
      </c>
      <c r="AV95" s="15" t="s">
        <v>149</v>
      </c>
      <c r="AW95" s="15" t="s">
        <v>33</v>
      </c>
      <c r="AX95" s="15" t="s">
        <v>34</v>
      </c>
      <c r="AY95" s="223" t="s">
        <v>142</v>
      </c>
    </row>
    <row r="96" spans="1:65" s="2" customFormat="1" ht="62.65" customHeight="1">
      <c r="A96" s="35"/>
      <c r="B96" s="36"/>
      <c r="C96" s="174" t="s">
        <v>162</v>
      </c>
      <c r="D96" s="174" t="s">
        <v>144</v>
      </c>
      <c r="E96" s="175" t="s">
        <v>176</v>
      </c>
      <c r="F96" s="176" t="s">
        <v>177</v>
      </c>
      <c r="G96" s="177" t="s">
        <v>155</v>
      </c>
      <c r="H96" s="178">
        <v>5.55</v>
      </c>
      <c r="I96" s="179"/>
      <c r="J96" s="180">
        <f>ROUND(I96*H96,2)</f>
        <v>0</v>
      </c>
      <c r="K96" s="176" t="s">
        <v>148</v>
      </c>
      <c r="L96" s="40"/>
      <c r="M96" s="181" t="s">
        <v>19</v>
      </c>
      <c r="N96" s="182" t="s">
        <v>44</v>
      </c>
      <c r="O96" s="65"/>
      <c r="P96" s="183">
        <f>O96*H96</f>
        <v>0</v>
      </c>
      <c r="Q96" s="183">
        <v>0</v>
      </c>
      <c r="R96" s="183">
        <f>Q96*H96</f>
        <v>0</v>
      </c>
      <c r="S96" s="183">
        <v>0</v>
      </c>
      <c r="T96" s="184">
        <f>S96*H96</f>
        <v>0</v>
      </c>
      <c r="U96" s="35"/>
      <c r="V96" s="35"/>
      <c r="W96" s="35"/>
      <c r="X96" s="35"/>
      <c r="Y96" s="35"/>
      <c r="Z96" s="35"/>
      <c r="AA96" s="35"/>
      <c r="AB96" s="35"/>
      <c r="AC96" s="35"/>
      <c r="AD96" s="35"/>
      <c r="AE96" s="35"/>
      <c r="AR96" s="185" t="s">
        <v>149</v>
      </c>
      <c r="AT96" s="185" t="s">
        <v>144</v>
      </c>
      <c r="AU96" s="185" t="s">
        <v>82</v>
      </c>
      <c r="AY96" s="18" t="s">
        <v>142</v>
      </c>
      <c r="BE96" s="186">
        <f>IF(N96="základní",J96,0)</f>
        <v>0</v>
      </c>
      <c r="BF96" s="186">
        <f>IF(N96="snížená",J96,0)</f>
        <v>0</v>
      </c>
      <c r="BG96" s="186">
        <f>IF(N96="zákl. přenesená",J96,0)</f>
        <v>0</v>
      </c>
      <c r="BH96" s="186">
        <f>IF(N96="sníž. přenesená",J96,0)</f>
        <v>0</v>
      </c>
      <c r="BI96" s="186">
        <f>IF(N96="nulová",J96,0)</f>
        <v>0</v>
      </c>
      <c r="BJ96" s="18" t="s">
        <v>34</v>
      </c>
      <c r="BK96" s="186">
        <f>ROUND(I96*H96,2)</f>
        <v>0</v>
      </c>
      <c r="BL96" s="18" t="s">
        <v>149</v>
      </c>
      <c r="BM96" s="185" t="s">
        <v>831</v>
      </c>
    </row>
    <row r="97" spans="1:47" s="2" customFormat="1" ht="78">
      <c r="A97" s="35"/>
      <c r="B97" s="36"/>
      <c r="C97" s="37"/>
      <c r="D97" s="187" t="s">
        <v>151</v>
      </c>
      <c r="E97" s="37"/>
      <c r="F97" s="188" t="s">
        <v>172</v>
      </c>
      <c r="G97" s="37"/>
      <c r="H97" s="37"/>
      <c r="I97" s="189"/>
      <c r="J97" s="37"/>
      <c r="K97" s="37"/>
      <c r="L97" s="40"/>
      <c r="M97" s="190"/>
      <c r="N97" s="191"/>
      <c r="O97" s="65"/>
      <c r="P97" s="65"/>
      <c r="Q97" s="65"/>
      <c r="R97" s="65"/>
      <c r="S97" s="65"/>
      <c r="T97" s="66"/>
      <c r="U97" s="35"/>
      <c r="V97" s="35"/>
      <c r="W97" s="35"/>
      <c r="X97" s="35"/>
      <c r="Y97" s="35"/>
      <c r="Z97" s="35"/>
      <c r="AA97" s="35"/>
      <c r="AB97" s="35"/>
      <c r="AC97" s="35"/>
      <c r="AD97" s="35"/>
      <c r="AE97" s="35"/>
      <c r="AT97" s="18" t="s">
        <v>151</v>
      </c>
      <c r="AU97" s="18" t="s">
        <v>82</v>
      </c>
    </row>
    <row r="98" spans="2:51" s="14" customFormat="1" ht="11.25">
      <c r="B98" s="202"/>
      <c r="C98" s="203"/>
      <c r="D98" s="187" t="s">
        <v>158</v>
      </c>
      <c r="E98" s="204" t="s">
        <v>19</v>
      </c>
      <c r="F98" s="205" t="s">
        <v>832</v>
      </c>
      <c r="G98" s="203"/>
      <c r="H98" s="206">
        <v>5.55</v>
      </c>
      <c r="I98" s="207"/>
      <c r="J98" s="203"/>
      <c r="K98" s="203"/>
      <c r="L98" s="208"/>
      <c r="M98" s="209"/>
      <c r="N98" s="210"/>
      <c r="O98" s="210"/>
      <c r="P98" s="210"/>
      <c r="Q98" s="210"/>
      <c r="R98" s="210"/>
      <c r="S98" s="210"/>
      <c r="T98" s="211"/>
      <c r="AT98" s="212" t="s">
        <v>158</v>
      </c>
      <c r="AU98" s="212" t="s">
        <v>82</v>
      </c>
      <c r="AV98" s="14" t="s">
        <v>82</v>
      </c>
      <c r="AW98" s="14" t="s">
        <v>33</v>
      </c>
      <c r="AX98" s="14" t="s">
        <v>73</v>
      </c>
      <c r="AY98" s="212" t="s">
        <v>142</v>
      </c>
    </row>
    <row r="99" spans="2:51" s="15" customFormat="1" ht="11.25">
      <c r="B99" s="213"/>
      <c r="C99" s="214"/>
      <c r="D99" s="187" t="s">
        <v>158</v>
      </c>
      <c r="E99" s="215" t="s">
        <v>19</v>
      </c>
      <c r="F99" s="216" t="s">
        <v>161</v>
      </c>
      <c r="G99" s="214"/>
      <c r="H99" s="217">
        <v>5.55</v>
      </c>
      <c r="I99" s="218"/>
      <c r="J99" s="214"/>
      <c r="K99" s="214"/>
      <c r="L99" s="219"/>
      <c r="M99" s="220"/>
      <c r="N99" s="221"/>
      <c r="O99" s="221"/>
      <c r="P99" s="221"/>
      <c r="Q99" s="221"/>
      <c r="R99" s="221"/>
      <c r="S99" s="221"/>
      <c r="T99" s="222"/>
      <c r="AT99" s="223" t="s">
        <v>158</v>
      </c>
      <c r="AU99" s="223" t="s">
        <v>82</v>
      </c>
      <c r="AV99" s="15" t="s">
        <v>149</v>
      </c>
      <c r="AW99" s="15" t="s">
        <v>33</v>
      </c>
      <c r="AX99" s="15" t="s">
        <v>34</v>
      </c>
      <c r="AY99" s="223" t="s">
        <v>142</v>
      </c>
    </row>
    <row r="100" spans="1:65" s="2" customFormat="1" ht="37.9" customHeight="1">
      <c r="A100" s="35"/>
      <c r="B100" s="36"/>
      <c r="C100" s="174" t="s">
        <v>149</v>
      </c>
      <c r="D100" s="174" t="s">
        <v>144</v>
      </c>
      <c r="E100" s="175" t="s">
        <v>181</v>
      </c>
      <c r="F100" s="176" t="s">
        <v>182</v>
      </c>
      <c r="G100" s="177" t="s">
        <v>155</v>
      </c>
      <c r="H100" s="178">
        <v>1.11</v>
      </c>
      <c r="I100" s="179"/>
      <c r="J100" s="180">
        <f>ROUND(I100*H100,2)</f>
        <v>0</v>
      </c>
      <c r="K100" s="176" t="s">
        <v>148</v>
      </c>
      <c r="L100" s="40"/>
      <c r="M100" s="181" t="s">
        <v>19</v>
      </c>
      <c r="N100" s="182" t="s">
        <v>44</v>
      </c>
      <c r="O100" s="65"/>
      <c r="P100" s="183">
        <f>O100*H100</f>
        <v>0</v>
      </c>
      <c r="Q100" s="183">
        <v>0</v>
      </c>
      <c r="R100" s="183">
        <f>Q100*H100</f>
        <v>0</v>
      </c>
      <c r="S100" s="183">
        <v>0</v>
      </c>
      <c r="T100" s="184">
        <f>S100*H100</f>
        <v>0</v>
      </c>
      <c r="U100" s="35"/>
      <c r="V100" s="35"/>
      <c r="W100" s="35"/>
      <c r="X100" s="35"/>
      <c r="Y100" s="35"/>
      <c r="Z100" s="35"/>
      <c r="AA100" s="35"/>
      <c r="AB100" s="35"/>
      <c r="AC100" s="35"/>
      <c r="AD100" s="35"/>
      <c r="AE100" s="35"/>
      <c r="AR100" s="185" t="s">
        <v>149</v>
      </c>
      <c r="AT100" s="185" t="s">
        <v>144</v>
      </c>
      <c r="AU100" s="185" t="s">
        <v>82</v>
      </c>
      <c r="AY100" s="18" t="s">
        <v>142</v>
      </c>
      <c r="BE100" s="186">
        <f>IF(N100="základní",J100,0)</f>
        <v>0</v>
      </c>
      <c r="BF100" s="186">
        <f>IF(N100="snížená",J100,0)</f>
        <v>0</v>
      </c>
      <c r="BG100" s="186">
        <f>IF(N100="zákl. přenesená",J100,0)</f>
        <v>0</v>
      </c>
      <c r="BH100" s="186">
        <f>IF(N100="sníž. přenesená",J100,0)</f>
        <v>0</v>
      </c>
      <c r="BI100" s="186">
        <f>IF(N100="nulová",J100,0)</f>
        <v>0</v>
      </c>
      <c r="BJ100" s="18" t="s">
        <v>34</v>
      </c>
      <c r="BK100" s="186">
        <f>ROUND(I100*H100,2)</f>
        <v>0</v>
      </c>
      <c r="BL100" s="18" t="s">
        <v>149</v>
      </c>
      <c r="BM100" s="185" t="s">
        <v>833</v>
      </c>
    </row>
    <row r="101" spans="1:47" s="2" customFormat="1" ht="136.5">
      <c r="A101" s="35"/>
      <c r="B101" s="36"/>
      <c r="C101" s="37"/>
      <c r="D101" s="187" t="s">
        <v>151</v>
      </c>
      <c r="E101" s="37"/>
      <c r="F101" s="188" t="s">
        <v>184</v>
      </c>
      <c r="G101" s="37"/>
      <c r="H101" s="37"/>
      <c r="I101" s="189"/>
      <c r="J101" s="37"/>
      <c r="K101" s="37"/>
      <c r="L101" s="40"/>
      <c r="M101" s="190"/>
      <c r="N101" s="191"/>
      <c r="O101" s="65"/>
      <c r="P101" s="65"/>
      <c r="Q101" s="65"/>
      <c r="R101" s="65"/>
      <c r="S101" s="65"/>
      <c r="T101" s="66"/>
      <c r="U101" s="35"/>
      <c r="V101" s="35"/>
      <c r="W101" s="35"/>
      <c r="X101" s="35"/>
      <c r="Y101" s="35"/>
      <c r="Z101" s="35"/>
      <c r="AA101" s="35"/>
      <c r="AB101" s="35"/>
      <c r="AC101" s="35"/>
      <c r="AD101" s="35"/>
      <c r="AE101" s="35"/>
      <c r="AT101" s="18" t="s">
        <v>151</v>
      </c>
      <c r="AU101" s="18" t="s">
        <v>82</v>
      </c>
    </row>
    <row r="102" spans="1:65" s="2" customFormat="1" ht="37.9" customHeight="1">
      <c r="A102" s="35"/>
      <c r="B102" s="36"/>
      <c r="C102" s="174" t="s">
        <v>175</v>
      </c>
      <c r="D102" s="174" t="s">
        <v>144</v>
      </c>
      <c r="E102" s="175" t="s">
        <v>186</v>
      </c>
      <c r="F102" s="176" t="s">
        <v>187</v>
      </c>
      <c r="G102" s="177" t="s">
        <v>188</v>
      </c>
      <c r="H102" s="178">
        <v>2.109</v>
      </c>
      <c r="I102" s="179"/>
      <c r="J102" s="180">
        <f>ROUND(I102*H102,2)</f>
        <v>0</v>
      </c>
      <c r="K102" s="176" t="s">
        <v>148</v>
      </c>
      <c r="L102" s="40"/>
      <c r="M102" s="181" t="s">
        <v>19</v>
      </c>
      <c r="N102" s="182" t="s">
        <v>44</v>
      </c>
      <c r="O102" s="65"/>
      <c r="P102" s="183">
        <f>O102*H102</f>
        <v>0</v>
      </c>
      <c r="Q102" s="183">
        <v>0</v>
      </c>
      <c r="R102" s="183">
        <f>Q102*H102</f>
        <v>0</v>
      </c>
      <c r="S102" s="183">
        <v>0</v>
      </c>
      <c r="T102" s="184">
        <f>S102*H102</f>
        <v>0</v>
      </c>
      <c r="U102" s="35"/>
      <c r="V102" s="35"/>
      <c r="W102" s="35"/>
      <c r="X102" s="35"/>
      <c r="Y102" s="35"/>
      <c r="Z102" s="35"/>
      <c r="AA102" s="35"/>
      <c r="AB102" s="35"/>
      <c r="AC102" s="35"/>
      <c r="AD102" s="35"/>
      <c r="AE102" s="35"/>
      <c r="AR102" s="185" t="s">
        <v>149</v>
      </c>
      <c r="AT102" s="185" t="s">
        <v>144</v>
      </c>
      <c r="AU102" s="185" t="s">
        <v>82</v>
      </c>
      <c r="AY102" s="18" t="s">
        <v>142</v>
      </c>
      <c r="BE102" s="186">
        <f>IF(N102="základní",J102,0)</f>
        <v>0</v>
      </c>
      <c r="BF102" s="186">
        <f>IF(N102="snížená",J102,0)</f>
        <v>0</v>
      </c>
      <c r="BG102" s="186">
        <f>IF(N102="zákl. přenesená",J102,0)</f>
        <v>0</v>
      </c>
      <c r="BH102" s="186">
        <f>IF(N102="sníž. přenesená",J102,0)</f>
        <v>0</v>
      </c>
      <c r="BI102" s="186">
        <f>IF(N102="nulová",J102,0)</f>
        <v>0</v>
      </c>
      <c r="BJ102" s="18" t="s">
        <v>34</v>
      </c>
      <c r="BK102" s="186">
        <f>ROUND(I102*H102,2)</f>
        <v>0</v>
      </c>
      <c r="BL102" s="18" t="s">
        <v>149</v>
      </c>
      <c r="BM102" s="185" t="s">
        <v>834</v>
      </c>
    </row>
    <row r="103" spans="1:47" s="2" customFormat="1" ht="58.5">
      <c r="A103" s="35"/>
      <c r="B103" s="36"/>
      <c r="C103" s="37"/>
      <c r="D103" s="187" t="s">
        <v>151</v>
      </c>
      <c r="E103" s="37"/>
      <c r="F103" s="188" t="s">
        <v>190</v>
      </c>
      <c r="G103" s="37"/>
      <c r="H103" s="37"/>
      <c r="I103" s="189"/>
      <c r="J103" s="37"/>
      <c r="K103" s="37"/>
      <c r="L103" s="40"/>
      <c r="M103" s="190"/>
      <c r="N103" s="191"/>
      <c r="O103" s="65"/>
      <c r="P103" s="65"/>
      <c r="Q103" s="65"/>
      <c r="R103" s="65"/>
      <c r="S103" s="65"/>
      <c r="T103" s="66"/>
      <c r="U103" s="35"/>
      <c r="V103" s="35"/>
      <c r="W103" s="35"/>
      <c r="X103" s="35"/>
      <c r="Y103" s="35"/>
      <c r="Z103" s="35"/>
      <c r="AA103" s="35"/>
      <c r="AB103" s="35"/>
      <c r="AC103" s="35"/>
      <c r="AD103" s="35"/>
      <c r="AE103" s="35"/>
      <c r="AT103" s="18" t="s">
        <v>151</v>
      </c>
      <c r="AU103" s="18" t="s">
        <v>82</v>
      </c>
    </row>
    <row r="104" spans="2:51" s="14" customFormat="1" ht="11.25">
      <c r="B104" s="202"/>
      <c r="C104" s="203"/>
      <c r="D104" s="187" t="s">
        <v>158</v>
      </c>
      <c r="E104" s="204" t="s">
        <v>19</v>
      </c>
      <c r="F104" s="205" t="s">
        <v>835</v>
      </c>
      <c r="G104" s="203"/>
      <c r="H104" s="206">
        <v>2.109</v>
      </c>
      <c r="I104" s="207"/>
      <c r="J104" s="203"/>
      <c r="K104" s="203"/>
      <c r="L104" s="208"/>
      <c r="M104" s="209"/>
      <c r="N104" s="210"/>
      <c r="O104" s="210"/>
      <c r="P104" s="210"/>
      <c r="Q104" s="210"/>
      <c r="R104" s="210"/>
      <c r="S104" s="210"/>
      <c r="T104" s="211"/>
      <c r="AT104" s="212" t="s">
        <v>158</v>
      </c>
      <c r="AU104" s="212" t="s">
        <v>82</v>
      </c>
      <c r="AV104" s="14" t="s">
        <v>82</v>
      </c>
      <c r="AW104" s="14" t="s">
        <v>33</v>
      </c>
      <c r="AX104" s="14" t="s">
        <v>73</v>
      </c>
      <c r="AY104" s="212" t="s">
        <v>142</v>
      </c>
    </row>
    <row r="105" spans="2:51" s="15" customFormat="1" ht="11.25">
      <c r="B105" s="213"/>
      <c r="C105" s="214"/>
      <c r="D105" s="187" t="s">
        <v>158</v>
      </c>
      <c r="E105" s="215" t="s">
        <v>19</v>
      </c>
      <c r="F105" s="216" t="s">
        <v>161</v>
      </c>
      <c r="G105" s="214"/>
      <c r="H105" s="217">
        <v>2.109</v>
      </c>
      <c r="I105" s="218"/>
      <c r="J105" s="214"/>
      <c r="K105" s="214"/>
      <c r="L105" s="219"/>
      <c r="M105" s="220"/>
      <c r="N105" s="221"/>
      <c r="O105" s="221"/>
      <c r="P105" s="221"/>
      <c r="Q105" s="221"/>
      <c r="R105" s="221"/>
      <c r="S105" s="221"/>
      <c r="T105" s="222"/>
      <c r="AT105" s="223" t="s">
        <v>158</v>
      </c>
      <c r="AU105" s="223" t="s">
        <v>82</v>
      </c>
      <c r="AV105" s="15" t="s">
        <v>149</v>
      </c>
      <c r="AW105" s="15" t="s">
        <v>33</v>
      </c>
      <c r="AX105" s="15" t="s">
        <v>34</v>
      </c>
      <c r="AY105" s="223" t="s">
        <v>142</v>
      </c>
    </row>
    <row r="106" spans="1:65" s="2" customFormat="1" ht="37.9" customHeight="1">
      <c r="A106" s="35"/>
      <c r="B106" s="36"/>
      <c r="C106" s="174" t="s">
        <v>180</v>
      </c>
      <c r="D106" s="174" t="s">
        <v>144</v>
      </c>
      <c r="E106" s="175" t="s">
        <v>193</v>
      </c>
      <c r="F106" s="176" t="s">
        <v>194</v>
      </c>
      <c r="G106" s="177" t="s">
        <v>155</v>
      </c>
      <c r="H106" s="178">
        <v>1.11</v>
      </c>
      <c r="I106" s="179"/>
      <c r="J106" s="180">
        <f>ROUND(I106*H106,2)</f>
        <v>0</v>
      </c>
      <c r="K106" s="176" t="s">
        <v>148</v>
      </c>
      <c r="L106" s="40"/>
      <c r="M106" s="181" t="s">
        <v>19</v>
      </c>
      <c r="N106" s="182" t="s">
        <v>44</v>
      </c>
      <c r="O106" s="65"/>
      <c r="P106" s="183">
        <f>O106*H106</f>
        <v>0</v>
      </c>
      <c r="Q106" s="183">
        <v>0</v>
      </c>
      <c r="R106" s="183">
        <f>Q106*H106</f>
        <v>0</v>
      </c>
      <c r="S106" s="183">
        <v>0</v>
      </c>
      <c r="T106" s="184">
        <f>S106*H106</f>
        <v>0</v>
      </c>
      <c r="U106" s="35"/>
      <c r="V106" s="35"/>
      <c r="W106" s="35"/>
      <c r="X106" s="35"/>
      <c r="Y106" s="35"/>
      <c r="Z106" s="35"/>
      <c r="AA106" s="35"/>
      <c r="AB106" s="35"/>
      <c r="AC106" s="35"/>
      <c r="AD106" s="35"/>
      <c r="AE106" s="35"/>
      <c r="AR106" s="185" t="s">
        <v>149</v>
      </c>
      <c r="AT106" s="185" t="s">
        <v>144</v>
      </c>
      <c r="AU106" s="185" t="s">
        <v>82</v>
      </c>
      <c r="AY106" s="18" t="s">
        <v>142</v>
      </c>
      <c r="BE106" s="186">
        <f>IF(N106="základní",J106,0)</f>
        <v>0</v>
      </c>
      <c r="BF106" s="186">
        <f>IF(N106="snížená",J106,0)</f>
        <v>0</v>
      </c>
      <c r="BG106" s="186">
        <f>IF(N106="zákl. přenesená",J106,0)</f>
        <v>0</v>
      </c>
      <c r="BH106" s="186">
        <f>IF(N106="sníž. přenesená",J106,0)</f>
        <v>0</v>
      </c>
      <c r="BI106" s="186">
        <f>IF(N106="nulová",J106,0)</f>
        <v>0</v>
      </c>
      <c r="BJ106" s="18" t="s">
        <v>34</v>
      </c>
      <c r="BK106" s="186">
        <f>ROUND(I106*H106,2)</f>
        <v>0</v>
      </c>
      <c r="BL106" s="18" t="s">
        <v>149</v>
      </c>
      <c r="BM106" s="185" t="s">
        <v>836</v>
      </c>
    </row>
    <row r="107" spans="1:47" s="2" customFormat="1" ht="165.75">
      <c r="A107" s="35"/>
      <c r="B107" s="36"/>
      <c r="C107" s="37"/>
      <c r="D107" s="187" t="s">
        <v>151</v>
      </c>
      <c r="E107" s="37"/>
      <c r="F107" s="188" t="s">
        <v>196</v>
      </c>
      <c r="G107" s="37"/>
      <c r="H107" s="37"/>
      <c r="I107" s="189"/>
      <c r="J107" s="37"/>
      <c r="K107" s="37"/>
      <c r="L107" s="40"/>
      <c r="M107" s="190"/>
      <c r="N107" s="191"/>
      <c r="O107" s="65"/>
      <c r="P107" s="65"/>
      <c r="Q107" s="65"/>
      <c r="R107" s="65"/>
      <c r="S107" s="65"/>
      <c r="T107" s="66"/>
      <c r="U107" s="35"/>
      <c r="V107" s="35"/>
      <c r="W107" s="35"/>
      <c r="X107" s="35"/>
      <c r="Y107" s="35"/>
      <c r="Z107" s="35"/>
      <c r="AA107" s="35"/>
      <c r="AB107" s="35"/>
      <c r="AC107" s="35"/>
      <c r="AD107" s="35"/>
      <c r="AE107" s="35"/>
      <c r="AT107" s="18" t="s">
        <v>151</v>
      </c>
      <c r="AU107" s="18" t="s">
        <v>82</v>
      </c>
    </row>
    <row r="108" spans="2:63" s="12" customFormat="1" ht="22.9" customHeight="1">
      <c r="B108" s="158"/>
      <c r="C108" s="159"/>
      <c r="D108" s="160" t="s">
        <v>72</v>
      </c>
      <c r="E108" s="172" t="s">
        <v>175</v>
      </c>
      <c r="F108" s="172" t="s">
        <v>251</v>
      </c>
      <c r="G108" s="159"/>
      <c r="H108" s="159"/>
      <c r="I108" s="162"/>
      <c r="J108" s="173">
        <f>BK108</f>
        <v>0</v>
      </c>
      <c r="K108" s="159"/>
      <c r="L108" s="164"/>
      <c r="M108" s="165"/>
      <c r="N108" s="166"/>
      <c r="O108" s="166"/>
      <c r="P108" s="167">
        <f>SUM(P109:P119)</f>
        <v>0</v>
      </c>
      <c r="Q108" s="166"/>
      <c r="R108" s="167">
        <f>SUM(R109:R119)</f>
        <v>0.83886</v>
      </c>
      <c r="S108" s="166"/>
      <c r="T108" s="168">
        <f>SUM(T109:T119)</f>
        <v>0</v>
      </c>
      <c r="AR108" s="169" t="s">
        <v>34</v>
      </c>
      <c r="AT108" s="170" t="s">
        <v>72</v>
      </c>
      <c r="AU108" s="170" t="s">
        <v>34</v>
      </c>
      <c r="AY108" s="169" t="s">
        <v>142</v>
      </c>
      <c r="BK108" s="171">
        <f>SUM(BK109:BK119)</f>
        <v>0</v>
      </c>
    </row>
    <row r="109" spans="1:65" s="2" customFormat="1" ht="24.2" customHeight="1">
      <c r="A109" s="35"/>
      <c r="B109" s="36"/>
      <c r="C109" s="174" t="s">
        <v>185</v>
      </c>
      <c r="D109" s="174" t="s">
        <v>144</v>
      </c>
      <c r="E109" s="175" t="s">
        <v>491</v>
      </c>
      <c r="F109" s="176" t="s">
        <v>492</v>
      </c>
      <c r="G109" s="177" t="s">
        <v>147</v>
      </c>
      <c r="H109" s="178">
        <v>3</v>
      </c>
      <c r="I109" s="179"/>
      <c r="J109" s="180">
        <f>ROUND(I109*H109,2)</f>
        <v>0</v>
      </c>
      <c r="K109" s="176" t="s">
        <v>148</v>
      </c>
      <c r="L109" s="40"/>
      <c r="M109" s="181" t="s">
        <v>19</v>
      </c>
      <c r="N109" s="182" t="s">
        <v>44</v>
      </c>
      <c r="O109" s="65"/>
      <c r="P109" s="183">
        <f>O109*H109</f>
        <v>0</v>
      </c>
      <c r="Q109" s="183">
        <v>0</v>
      </c>
      <c r="R109" s="183">
        <f>Q109*H109</f>
        <v>0</v>
      </c>
      <c r="S109" s="183">
        <v>0</v>
      </c>
      <c r="T109" s="184">
        <f>S109*H109</f>
        <v>0</v>
      </c>
      <c r="U109" s="35"/>
      <c r="V109" s="35"/>
      <c r="W109" s="35"/>
      <c r="X109" s="35"/>
      <c r="Y109" s="35"/>
      <c r="Z109" s="35"/>
      <c r="AA109" s="35"/>
      <c r="AB109" s="35"/>
      <c r="AC109" s="35"/>
      <c r="AD109" s="35"/>
      <c r="AE109" s="35"/>
      <c r="AR109" s="185" t="s">
        <v>149</v>
      </c>
      <c r="AT109" s="185" t="s">
        <v>144</v>
      </c>
      <c r="AU109" s="185" t="s">
        <v>82</v>
      </c>
      <c r="AY109" s="18" t="s">
        <v>142</v>
      </c>
      <c r="BE109" s="186">
        <f>IF(N109="základní",J109,0)</f>
        <v>0</v>
      </c>
      <c r="BF109" s="186">
        <f>IF(N109="snížená",J109,0)</f>
        <v>0</v>
      </c>
      <c r="BG109" s="186">
        <f>IF(N109="zákl. přenesená",J109,0)</f>
        <v>0</v>
      </c>
      <c r="BH109" s="186">
        <f>IF(N109="sníž. přenesená",J109,0)</f>
        <v>0</v>
      </c>
      <c r="BI109" s="186">
        <f>IF(N109="nulová",J109,0)</f>
        <v>0</v>
      </c>
      <c r="BJ109" s="18" t="s">
        <v>34</v>
      </c>
      <c r="BK109" s="186">
        <f>ROUND(I109*H109,2)</f>
        <v>0</v>
      </c>
      <c r="BL109" s="18" t="s">
        <v>149</v>
      </c>
      <c r="BM109" s="185" t="s">
        <v>837</v>
      </c>
    </row>
    <row r="110" spans="2:51" s="13" customFormat="1" ht="11.25">
      <c r="B110" s="192"/>
      <c r="C110" s="193"/>
      <c r="D110" s="187" t="s">
        <v>158</v>
      </c>
      <c r="E110" s="194" t="s">
        <v>19</v>
      </c>
      <c r="F110" s="195" t="s">
        <v>494</v>
      </c>
      <c r="G110" s="193"/>
      <c r="H110" s="194" t="s">
        <v>19</v>
      </c>
      <c r="I110" s="196"/>
      <c r="J110" s="193"/>
      <c r="K110" s="193"/>
      <c r="L110" s="197"/>
      <c r="M110" s="198"/>
      <c r="N110" s="199"/>
      <c r="O110" s="199"/>
      <c r="P110" s="199"/>
      <c r="Q110" s="199"/>
      <c r="R110" s="199"/>
      <c r="S110" s="199"/>
      <c r="T110" s="200"/>
      <c r="AT110" s="201" t="s">
        <v>158</v>
      </c>
      <c r="AU110" s="201" t="s">
        <v>82</v>
      </c>
      <c r="AV110" s="13" t="s">
        <v>34</v>
      </c>
      <c r="AW110" s="13" t="s">
        <v>33</v>
      </c>
      <c r="AX110" s="13" t="s">
        <v>73</v>
      </c>
      <c r="AY110" s="201" t="s">
        <v>142</v>
      </c>
    </row>
    <row r="111" spans="2:51" s="14" customFormat="1" ht="11.25">
      <c r="B111" s="202"/>
      <c r="C111" s="203"/>
      <c r="D111" s="187" t="s">
        <v>158</v>
      </c>
      <c r="E111" s="204" t="s">
        <v>19</v>
      </c>
      <c r="F111" s="205" t="s">
        <v>838</v>
      </c>
      <c r="G111" s="203"/>
      <c r="H111" s="206">
        <v>3</v>
      </c>
      <c r="I111" s="207"/>
      <c r="J111" s="203"/>
      <c r="K111" s="203"/>
      <c r="L111" s="208"/>
      <c r="M111" s="209"/>
      <c r="N111" s="210"/>
      <c r="O111" s="210"/>
      <c r="P111" s="210"/>
      <c r="Q111" s="210"/>
      <c r="R111" s="210"/>
      <c r="S111" s="210"/>
      <c r="T111" s="211"/>
      <c r="AT111" s="212" t="s">
        <v>158</v>
      </c>
      <c r="AU111" s="212" t="s">
        <v>82</v>
      </c>
      <c r="AV111" s="14" t="s">
        <v>82</v>
      </c>
      <c r="AW111" s="14" t="s">
        <v>33</v>
      </c>
      <c r="AX111" s="14" t="s">
        <v>73</v>
      </c>
      <c r="AY111" s="212" t="s">
        <v>142</v>
      </c>
    </row>
    <row r="112" spans="2:51" s="15" customFormat="1" ht="11.25">
      <c r="B112" s="213"/>
      <c r="C112" s="214"/>
      <c r="D112" s="187" t="s">
        <v>158</v>
      </c>
      <c r="E112" s="215" t="s">
        <v>19</v>
      </c>
      <c r="F112" s="216" t="s">
        <v>161</v>
      </c>
      <c r="G112" s="214"/>
      <c r="H112" s="217">
        <v>3</v>
      </c>
      <c r="I112" s="218"/>
      <c r="J112" s="214"/>
      <c r="K112" s="214"/>
      <c r="L112" s="219"/>
      <c r="M112" s="220"/>
      <c r="N112" s="221"/>
      <c r="O112" s="221"/>
      <c r="P112" s="221"/>
      <c r="Q112" s="221"/>
      <c r="R112" s="221"/>
      <c r="S112" s="221"/>
      <c r="T112" s="222"/>
      <c r="AT112" s="223" t="s">
        <v>158</v>
      </c>
      <c r="AU112" s="223" t="s">
        <v>82</v>
      </c>
      <c r="AV112" s="15" t="s">
        <v>149</v>
      </c>
      <c r="AW112" s="15" t="s">
        <v>33</v>
      </c>
      <c r="AX112" s="15" t="s">
        <v>34</v>
      </c>
      <c r="AY112" s="223" t="s">
        <v>142</v>
      </c>
    </row>
    <row r="113" spans="1:65" s="2" customFormat="1" ht="24.2" customHeight="1">
      <c r="A113" s="35"/>
      <c r="B113" s="36"/>
      <c r="C113" s="174" t="s">
        <v>192</v>
      </c>
      <c r="D113" s="174" t="s">
        <v>144</v>
      </c>
      <c r="E113" s="175" t="s">
        <v>496</v>
      </c>
      <c r="F113" s="176" t="s">
        <v>497</v>
      </c>
      <c r="G113" s="177" t="s">
        <v>147</v>
      </c>
      <c r="H113" s="178">
        <v>3</v>
      </c>
      <c r="I113" s="179"/>
      <c r="J113" s="180">
        <f>ROUND(I113*H113,2)</f>
        <v>0</v>
      </c>
      <c r="K113" s="176" t="s">
        <v>148</v>
      </c>
      <c r="L113" s="40"/>
      <c r="M113" s="181" t="s">
        <v>19</v>
      </c>
      <c r="N113" s="182" t="s">
        <v>44</v>
      </c>
      <c r="O113" s="65"/>
      <c r="P113" s="183">
        <f>O113*H113</f>
        <v>0</v>
      </c>
      <c r="Q113" s="183">
        <v>0</v>
      </c>
      <c r="R113" s="183">
        <f>Q113*H113</f>
        <v>0</v>
      </c>
      <c r="S113" s="183">
        <v>0</v>
      </c>
      <c r="T113" s="184">
        <f>S113*H113</f>
        <v>0</v>
      </c>
      <c r="U113" s="35"/>
      <c r="V113" s="35"/>
      <c r="W113" s="35"/>
      <c r="X113" s="35"/>
      <c r="Y113" s="35"/>
      <c r="Z113" s="35"/>
      <c r="AA113" s="35"/>
      <c r="AB113" s="35"/>
      <c r="AC113" s="35"/>
      <c r="AD113" s="35"/>
      <c r="AE113" s="35"/>
      <c r="AR113" s="185" t="s">
        <v>149</v>
      </c>
      <c r="AT113" s="185" t="s">
        <v>144</v>
      </c>
      <c r="AU113" s="185" t="s">
        <v>82</v>
      </c>
      <c r="AY113" s="18" t="s">
        <v>142</v>
      </c>
      <c r="BE113" s="186">
        <f>IF(N113="základní",J113,0)</f>
        <v>0</v>
      </c>
      <c r="BF113" s="186">
        <f>IF(N113="snížená",J113,0)</f>
        <v>0</v>
      </c>
      <c r="BG113" s="186">
        <f>IF(N113="zákl. přenesená",J113,0)</f>
        <v>0</v>
      </c>
      <c r="BH113" s="186">
        <f>IF(N113="sníž. přenesená",J113,0)</f>
        <v>0</v>
      </c>
      <c r="BI113" s="186">
        <f>IF(N113="nulová",J113,0)</f>
        <v>0</v>
      </c>
      <c r="BJ113" s="18" t="s">
        <v>34</v>
      </c>
      <c r="BK113" s="186">
        <f>ROUND(I113*H113,2)</f>
        <v>0</v>
      </c>
      <c r="BL113" s="18" t="s">
        <v>149</v>
      </c>
      <c r="BM113" s="185" t="s">
        <v>839</v>
      </c>
    </row>
    <row r="114" spans="2:51" s="13" customFormat="1" ht="11.25">
      <c r="B114" s="192"/>
      <c r="C114" s="193"/>
      <c r="D114" s="187" t="s">
        <v>158</v>
      </c>
      <c r="E114" s="194" t="s">
        <v>19</v>
      </c>
      <c r="F114" s="195" t="s">
        <v>262</v>
      </c>
      <c r="G114" s="193"/>
      <c r="H114" s="194" t="s">
        <v>19</v>
      </c>
      <c r="I114" s="196"/>
      <c r="J114" s="193"/>
      <c r="K114" s="193"/>
      <c r="L114" s="197"/>
      <c r="M114" s="198"/>
      <c r="N114" s="199"/>
      <c r="O114" s="199"/>
      <c r="P114" s="199"/>
      <c r="Q114" s="199"/>
      <c r="R114" s="199"/>
      <c r="S114" s="199"/>
      <c r="T114" s="200"/>
      <c r="AT114" s="201" t="s">
        <v>158</v>
      </c>
      <c r="AU114" s="201" t="s">
        <v>82</v>
      </c>
      <c r="AV114" s="13" t="s">
        <v>34</v>
      </c>
      <c r="AW114" s="13" t="s">
        <v>33</v>
      </c>
      <c r="AX114" s="13" t="s">
        <v>73</v>
      </c>
      <c r="AY114" s="201" t="s">
        <v>142</v>
      </c>
    </row>
    <row r="115" spans="2:51" s="14" customFormat="1" ht="11.25">
      <c r="B115" s="202"/>
      <c r="C115" s="203"/>
      <c r="D115" s="187" t="s">
        <v>158</v>
      </c>
      <c r="E115" s="204" t="s">
        <v>19</v>
      </c>
      <c r="F115" s="205" t="s">
        <v>838</v>
      </c>
      <c r="G115" s="203"/>
      <c r="H115" s="206">
        <v>3</v>
      </c>
      <c r="I115" s="207"/>
      <c r="J115" s="203"/>
      <c r="K115" s="203"/>
      <c r="L115" s="208"/>
      <c r="M115" s="209"/>
      <c r="N115" s="210"/>
      <c r="O115" s="210"/>
      <c r="P115" s="210"/>
      <c r="Q115" s="210"/>
      <c r="R115" s="210"/>
      <c r="S115" s="210"/>
      <c r="T115" s="211"/>
      <c r="AT115" s="212" t="s">
        <v>158</v>
      </c>
      <c r="AU115" s="212" t="s">
        <v>82</v>
      </c>
      <c r="AV115" s="14" t="s">
        <v>82</v>
      </c>
      <c r="AW115" s="14" t="s">
        <v>33</v>
      </c>
      <c r="AX115" s="14" t="s">
        <v>73</v>
      </c>
      <c r="AY115" s="212" t="s">
        <v>142</v>
      </c>
    </row>
    <row r="116" spans="2:51" s="15" customFormat="1" ht="11.25">
      <c r="B116" s="213"/>
      <c r="C116" s="214"/>
      <c r="D116" s="187" t="s">
        <v>158</v>
      </c>
      <c r="E116" s="215" t="s">
        <v>19</v>
      </c>
      <c r="F116" s="216" t="s">
        <v>161</v>
      </c>
      <c r="G116" s="214"/>
      <c r="H116" s="217">
        <v>3</v>
      </c>
      <c r="I116" s="218"/>
      <c r="J116" s="214"/>
      <c r="K116" s="214"/>
      <c r="L116" s="219"/>
      <c r="M116" s="220"/>
      <c r="N116" s="221"/>
      <c r="O116" s="221"/>
      <c r="P116" s="221"/>
      <c r="Q116" s="221"/>
      <c r="R116" s="221"/>
      <c r="S116" s="221"/>
      <c r="T116" s="222"/>
      <c r="AT116" s="223" t="s">
        <v>158</v>
      </c>
      <c r="AU116" s="223" t="s">
        <v>82</v>
      </c>
      <c r="AV116" s="15" t="s">
        <v>149</v>
      </c>
      <c r="AW116" s="15" t="s">
        <v>33</v>
      </c>
      <c r="AX116" s="15" t="s">
        <v>34</v>
      </c>
      <c r="AY116" s="223" t="s">
        <v>142</v>
      </c>
    </row>
    <row r="117" spans="1:65" s="2" customFormat="1" ht="76.35" customHeight="1">
      <c r="A117" s="35"/>
      <c r="B117" s="36"/>
      <c r="C117" s="174" t="s">
        <v>197</v>
      </c>
      <c r="D117" s="174" t="s">
        <v>144</v>
      </c>
      <c r="E117" s="175" t="s">
        <v>512</v>
      </c>
      <c r="F117" s="176" t="s">
        <v>513</v>
      </c>
      <c r="G117" s="177" t="s">
        <v>147</v>
      </c>
      <c r="H117" s="178">
        <v>3</v>
      </c>
      <c r="I117" s="179"/>
      <c r="J117" s="180">
        <f>ROUND(I117*H117,2)</f>
        <v>0</v>
      </c>
      <c r="K117" s="176" t="s">
        <v>148</v>
      </c>
      <c r="L117" s="40"/>
      <c r="M117" s="181" t="s">
        <v>19</v>
      </c>
      <c r="N117" s="182" t="s">
        <v>44</v>
      </c>
      <c r="O117" s="65"/>
      <c r="P117" s="183">
        <f>O117*H117</f>
        <v>0</v>
      </c>
      <c r="Q117" s="183">
        <v>0.10362</v>
      </c>
      <c r="R117" s="183">
        <f>Q117*H117</f>
        <v>0.31086</v>
      </c>
      <c r="S117" s="183">
        <v>0</v>
      </c>
      <c r="T117" s="184">
        <f>S117*H117</f>
        <v>0</v>
      </c>
      <c r="U117" s="35"/>
      <c r="V117" s="35"/>
      <c r="W117" s="35"/>
      <c r="X117" s="35"/>
      <c r="Y117" s="35"/>
      <c r="Z117" s="35"/>
      <c r="AA117" s="35"/>
      <c r="AB117" s="35"/>
      <c r="AC117" s="35"/>
      <c r="AD117" s="35"/>
      <c r="AE117" s="35"/>
      <c r="AR117" s="185" t="s">
        <v>149</v>
      </c>
      <c r="AT117" s="185" t="s">
        <v>144</v>
      </c>
      <c r="AU117" s="185" t="s">
        <v>82</v>
      </c>
      <c r="AY117" s="18" t="s">
        <v>142</v>
      </c>
      <c r="BE117" s="186">
        <f>IF(N117="základní",J117,0)</f>
        <v>0</v>
      </c>
      <c r="BF117" s="186">
        <f>IF(N117="snížená",J117,0)</f>
        <v>0</v>
      </c>
      <c r="BG117" s="186">
        <f>IF(N117="zákl. přenesená",J117,0)</f>
        <v>0</v>
      </c>
      <c r="BH117" s="186">
        <f>IF(N117="sníž. přenesená",J117,0)</f>
        <v>0</v>
      </c>
      <c r="BI117" s="186">
        <f>IF(N117="nulová",J117,0)</f>
        <v>0</v>
      </c>
      <c r="BJ117" s="18" t="s">
        <v>34</v>
      </c>
      <c r="BK117" s="186">
        <f>ROUND(I117*H117,2)</f>
        <v>0</v>
      </c>
      <c r="BL117" s="18" t="s">
        <v>149</v>
      </c>
      <c r="BM117" s="185" t="s">
        <v>840</v>
      </c>
    </row>
    <row r="118" spans="1:47" s="2" customFormat="1" ht="156">
      <c r="A118" s="35"/>
      <c r="B118" s="36"/>
      <c r="C118" s="37"/>
      <c r="D118" s="187" t="s">
        <v>151</v>
      </c>
      <c r="E118" s="37"/>
      <c r="F118" s="188" t="s">
        <v>515</v>
      </c>
      <c r="G118" s="37"/>
      <c r="H118" s="37"/>
      <c r="I118" s="189"/>
      <c r="J118" s="37"/>
      <c r="K118" s="37"/>
      <c r="L118" s="40"/>
      <c r="M118" s="190"/>
      <c r="N118" s="191"/>
      <c r="O118" s="65"/>
      <c r="P118" s="65"/>
      <c r="Q118" s="65"/>
      <c r="R118" s="65"/>
      <c r="S118" s="65"/>
      <c r="T118" s="66"/>
      <c r="U118" s="35"/>
      <c r="V118" s="35"/>
      <c r="W118" s="35"/>
      <c r="X118" s="35"/>
      <c r="Y118" s="35"/>
      <c r="Z118" s="35"/>
      <c r="AA118" s="35"/>
      <c r="AB118" s="35"/>
      <c r="AC118" s="35"/>
      <c r="AD118" s="35"/>
      <c r="AE118" s="35"/>
      <c r="AT118" s="18" t="s">
        <v>151</v>
      </c>
      <c r="AU118" s="18" t="s">
        <v>82</v>
      </c>
    </row>
    <row r="119" spans="1:65" s="2" customFormat="1" ht="14.45" customHeight="1">
      <c r="A119" s="35"/>
      <c r="B119" s="36"/>
      <c r="C119" s="224" t="s">
        <v>206</v>
      </c>
      <c r="D119" s="224" t="s">
        <v>223</v>
      </c>
      <c r="E119" s="225" t="s">
        <v>516</v>
      </c>
      <c r="F119" s="226" t="s">
        <v>517</v>
      </c>
      <c r="G119" s="227" t="s">
        <v>147</v>
      </c>
      <c r="H119" s="228">
        <v>3</v>
      </c>
      <c r="I119" s="229"/>
      <c r="J119" s="230">
        <f>ROUND(I119*H119,2)</f>
        <v>0</v>
      </c>
      <c r="K119" s="226" t="s">
        <v>148</v>
      </c>
      <c r="L119" s="231"/>
      <c r="M119" s="232" t="s">
        <v>19</v>
      </c>
      <c r="N119" s="233" t="s">
        <v>44</v>
      </c>
      <c r="O119" s="65"/>
      <c r="P119" s="183">
        <f>O119*H119</f>
        <v>0</v>
      </c>
      <c r="Q119" s="183">
        <v>0.176</v>
      </c>
      <c r="R119" s="183">
        <f>Q119*H119</f>
        <v>0.528</v>
      </c>
      <c r="S119" s="183">
        <v>0</v>
      </c>
      <c r="T119" s="184">
        <f>S119*H119</f>
        <v>0</v>
      </c>
      <c r="U119" s="35"/>
      <c r="V119" s="35"/>
      <c r="W119" s="35"/>
      <c r="X119" s="35"/>
      <c r="Y119" s="35"/>
      <c r="Z119" s="35"/>
      <c r="AA119" s="35"/>
      <c r="AB119" s="35"/>
      <c r="AC119" s="35"/>
      <c r="AD119" s="35"/>
      <c r="AE119" s="35"/>
      <c r="AR119" s="185" t="s">
        <v>192</v>
      </c>
      <c r="AT119" s="185" t="s">
        <v>223</v>
      </c>
      <c r="AU119" s="185" t="s">
        <v>82</v>
      </c>
      <c r="AY119" s="18" t="s">
        <v>142</v>
      </c>
      <c r="BE119" s="186">
        <f>IF(N119="základní",J119,0)</f>
        <v>0</v>
      </c>
      <c r="BF119" s="186">
        <f>IF(N119="snížená",J119,0)</f>
        <v>0</v>
      </c>
      <c r="BG119" s="186">
        <f>IF(N119="zákl. přenesená",J119,0)</f>
        <v>0</v>
      </c>
      <c r="BH119" s="186">
        <f>IF(N119="sníž. přenesená",J119,0)</f>
        <v>0</v>
      </c>
      <c r="BI119" s="186">
        <f>IF(N119="nulová",J119,0)</f>
        <v>0</v>
      </c>
      <c r="BJ119" s="18" t="s">
        <v>34</v>
      </c>
      <c r="BK119" s="186">
        <f>ROUND(I119*H119,2)</f>
        <v>0</v>
      </c>
      <c r="BL119" s="18" t="s">
        <v>149</v>
      </c>
      <c r="BM119" s="185" t="s">
        <v>841</v>
      </c>
    </row>
    <row r="120" spans="2:63" s="12" customFormat="1" ht="22.9" customHeight="1">
      <c r="B120" s="158"/>
      <c r="C120" s="159"/>
      <c r="D120" s="160" t="s">
        <v>72</v>
      </c>
      <c r="E120" s="172" t="s">
        <v>197</v>
      </c>
      <c r="F120" s="172" t="s">
        <v>280</v>
      </c>
      <c r="G120" s="159"/>
      <c r="H120" s="159"/>
      <c r="I120" s="162"/>
      <c r="J120" s="173">
        <f>BK120</f>
        <v>0</v>
      </c>
      <c r="K120" s="159"/>
      <c r="L120" s="164"/>
      <c r="M120" s="165"/>
      <c r="N120" s="166"/>
      <c r="O120" s="166"/>
      <c r="P120" s="167">
        <f>SUM(P121:P129)</f>
        <v>0</v>
      </c>
      <c r="Q120" s="166"/>
      <c r="R120" s="167">
        <f>SUM(R121:R129)</f>
        <v>1.81258676</v>
      </c>
      <c r="S120" s="166"/>
      <c r="T120" s="168">
        <f>SUM(T121:T129)</f>
        <v>0</v>
      </c>
      <c r="AR120" s="169" t="s">
        <v>34</v>
      </c>
      <c r="AT120" s="170" t="s">
        <v>72</v>
      </c>
      <c r="AU120" s="170" t="s">
        <v>34</v>
      </c>
      <c r="AY120" s="169" t="s">
        <v>142</v>
      </c>
      <c r="BK120" s="171">
        <f>SUM(BK121:BK129)</f>
        <v>0</v>
      </c>
    </row>
    <row r="121" spans="1:65" s="2" customFormat="1" ht="49.15" customHeight="1">
      <c r="A121" s="35"/>
      <c r="B121" s="36"/>
      <c r="C121" s="174" t="s">
        <v>211</v>
      </c>
      <c r="D121" s="174" t="s">
        <v>144</v>
      </c>
      <c r="E121" s="175" t="s">
        <v>294</v>
      </c>
      <c r="F121" s="176" t="s">
        <v>295</v>
      </c>
      <c r="G121" s="177" t="s">
        <v>237</v>
      </c>
      <c r="H121" s="178">
        <v>5.24</v>
      </c>
      <c r="I121" s="179"/>
      <c r="J121" s="180">
        <f>ROUND(I121*H121,2)</f>
        <v>0</v>
      </c>
      <c r="K121" s="176" t="s">
        <v>148</v>
      </c>
      <c r="L121" s="40"/>
      <c r="M121" s="181" t="s">
        <v>19</v>
      </c>
      <c r="N121" s="182" t="s">
        <v>44</v>
      </c>
      <c r="O121" s="65"/>
      <c r="P121" s="183">
        <f>O121*H121</f>
        <v>0</v>
      </c>
      <c r="Q121" s="183">
        <v>0.1554</v>
      </c>
      <c r="R121" s="183">
        <f>Q121*H121</f>
        <v>0.8142960000000001</v>
      </c>
      <c r="S121" s="183">
        <v>0</v>
      </c>
      <c r="T121" s="184">
        <f>S121*H121</f>
        <v>0</v>
      </c>
      <c r="U121" s="35"/>
      <c r="V121" s="35"/>
      <c r="W121" s="35"/>
      <c r="X121" s="35"/>
      <c r="Y121" s="35"/>
      <c r="Z121" s="35"/>
      <c r="AA121" s="35"/>
      <c r="AB121" s="35"/>
      <c r="AC121" s="35"/>
      <c r="AD121" s="35"/>
      <c r="AE121" s="35"/>
      <c r="AR121" s="185" t="s">
        <v>149</v>
      </c>
      <c r="AT121" s="185" t="s">
        <v>144</v>
      </c>
      <c r="AU121" s="185" t="s">
        <v>82</v>
      </c>
      <c r="AY121" s="18" t="s">
        <v>142</v>
      </c>
      <c r="BE121" s="186">
        <f>IF(N121="základní",J121,0)</f>
        <v>0</v>
      </c>
      <c r="BF121" s="186">
        <f>IF(N121="snížená",J121,0)</f>
        <v>0</v>
      </c>
      <c r="BG121" s="186">
        <f>IF(N121="zákl. přenesená",J121,0)</f>
        <v>0</v>
      </c>
      <c r="BH121" s="186">
        <f>IF(N121="sníž. přenesená",J121,0)</f>
        <v>0</v>
      </c>
      <c r="BI121" s="186">
        <f>IF(N121="nulová",J121,0)</f>
        <v>0</v>
      </c>
      <c r="BJ121" s="18" t="s">
        <v>34</v>
      </c>
      <c r="BK121" s="186">
        <f>ROUND(I121*H121,2)</f>
        <v>0</v>
      </c>
      <c r="BL121" s="18" t="s">
        <v>149</v>
      </c>
      <c r="BM121" s="185" t="s">
        <v>842</v>
      </c>
    </row>
    <row r="122" spans="1:47" s="2" customFormat="1" ht="126.75">
      <c r="A122" s="35"/>
      <c r="B122" s="36"/>
      <c r="C122" s="37"/>
      <c r="D122" s="187" t="s">
        <v>151</v>
      </c>
      <c r="E122" s="37"/>
      <c r="F122" s="188" t="s">
        <v>297</v>
      </c>
      <c r="G122" s="37"/>
      <c r="H122" s="37"/>
      <c r="I122" s="189"/>
      <c r="J122" s="37"/>
      <c r="K122" s="37"/>
      <c r="L122" s="40"/>
      <c r="M122" s="190"/>
      <c r="N122" s="191"/>
      <c r="O122" s="65"/>
      <c r="P122" s="65"/>
      <c r="Q122" s="65"/>
      <c r="R122" s="65"/>
      <c r="S122" s="65"/>
      <c r="T122" s="66"/>
      <c r="U122" s="35"/>
      <c r="V122" s="35"/>
      <c r="W122" s="35"/>
      <c r="X122" s="35"/>
      <c r="Y122" s="35"/>
      <c r="Z122" s="35"/>
      <c r="AA122" s="35"/>
      <c r="AB122" s="35"/>
      <c r="AC122" s="35"/>
      <c r="AD122" s="35"/>
      <c r="AE122" s="35"/>
      <c r="AT122" s="18" t="s">
        <v>151</v>
      </c>
      <c r="AU122" s="18" t="s">
        <v>82</v>
      </c>
    </row>
    <row r="123" spans="2:51" s="13" customFormat="1" ht="11.25">
      <c r="B123" s="192"/>
      <c r="C123" s="193"/>
      <c r="D123" s="187" t="s">
        <v>158</v>
      </c>
      <c r="E123" s="194" t="s">
        <v>19</v>
      </c>
      <c r="F123" s="195" t="s">
        <v>520</v>
      </c>
      <c r="G123" s="193"/>
      <c r="H123" s="194" t="s">
        <v>19</v>
      </c>
      <c r="I123" s="196"/>
      <c r="J123" s="193"/>
      <c r="K123" s="193"/>
      <c r="L123" s="197"/>
      <c r="M123" s="198"/>
      <c r="N123" s="199"/>
      <c r="O123" s="199"/>
      <c r="P123" s="199"/>
      <c r="Q123" s="199"/>
      <c r="R123" s="199"/>
      <c r="S123" s="199"/>
      <c r="T123" s="200"/>
      <c r="AT123" s="201" t="s">
        <v>158</v>
      </c>
      <c r="AU123" s="201" t="s">
        <v>82</v>
      </c>
      <c r="AV123" s="13" t="s">
        <v>34</v>
      </c>
      <c r="AW123" s="13" t="s">
        <v>33</v>
      </c>
      <c r="AX123" s="13" t="s">
        <v>73</v>
      </c>
      <c r="AY123" s="201" t="s">
        <v>142</v>
      </c>
    </row>
    <row r="124" spans="2:51" s="14" customFormat="1" ht="11.25">
      <c r="B124" s="202"/>
      <c r="C124" s="203"/>
      <c r="D124" s="187" t="s">
        <v>158</v>
      </c>
      <c r="E124" s="204" t="s">
        <v>19</v>
      </c>
      <c r="F124" s="205" t="s">
        <v>843</v>
      </c>
      <c r="G124" s="203"/>
      <c r="H124" s="206">
        <v>5.24</v>
      </c>
      <c r="I124" s="207"/>
      <c r="J124" s="203"/>
      <c r="K124" s="203"/>
      <c r="L124" s="208"/>
      <c r="M124" s="209"/>
      <c r="N124" s="210"/>
      <c r="O124" s="210"/>
      <c r="P124" s="210"/>
      <c r="Q124" s="210"/>
      <c r="R124" s="210"/>
      <c r="S124" s="210"/>
      <c r="T124" s="211"/>
      <c r="AT124" s="212" t="s">
        <v>158</v>
      </c>
      <c r="AU124" s="212" t="s">
        <v>82</v>
      </c>
      <c r="AV124" s="14" t="s">
        <v>82</v>
      </c>
      <c r="AW124" s="14" t="s">
        <v>33</v>
      </c>
      <c r="AX124" s="14" t="s">
        <v>73</v>
      </c>
      <c r="AY124" s="212" t="s">
        <v>142</v>
      </c>
    </row>
    <row r="125" spans="2:51" s="15" customFormat="1" ht="11.25">
      <c r="B125" s="213"/>
      <c r="C125" s="214"/>
      <c r="D125" s="187" t="s">
        <v>158</v>
      </c>
      <c r="E125" s="215" t="s">
        <v>19</v>
      </c>
      <c r="F125" s="216" t="s">
        <v>161</v>
      </c>
      <c r="G125" s="214"/>
      <c r="H125" s="217">
        <v>5.24</v>
      </c>
      <c r="I125" s="218"/>
      <c r="J125" s="214"/>
      <c r="K125" s="214"/>
      <c r="L125" s="219"/>
      <c r="M125" s="220"/>
      <c r="N125" s="221"/>
      <c r="O125" s="221"/>
      <c r="P125" s="221"/>
      <c r="Q125" s="221"/>
      <c r="R125" s="221"/>
      <c r="S125" s="221"/>
      <c r="T125" s="222"/>
      <c r="AT125" s="223" t="s">
        <v>158</v>
      </c>
      <c r="AU125" s="223" t="s">
        <v>82</v>
      </c>
      <c r="AV125" s="15" t="s">
        <v>149</v>
      </c>
      <c r="AW125" s="15" t="s">
        <v>33</v>
      </c>
      <c r="AX125" s="15" t="s">
        <v>34</v>
      </c>
      <c r="AY125" s="223" t="s">
        <v>142</v>
      </c>
    </row>
    <row r="126" spans="1:65" s="2" customFormat="1" ht="24.2" customHeight="1">
      <c r="A126" s="35"/>
      <c r="B126" s="36"/>
      <c r="C126" s="224" t="s">
        <v>216</v>
      </c>
      <c r="D126" s="224" t="s">
        <v>223</v>
      </c>
      <c r="E126" s="225" t="s">
        <v>522</v>
      </c>
      <c r="F126" s="226" t="s">
        <v>523</v>
      </c>
      <c r="G126" s="227" t="s">
        <v>237</v>
      </c>
      <c r="H126" s="228">
        <v>6</v>
      </c>
      <c r="I126" s="229"/>
      <c r="J126" s="230">
        <f>ROUND(I126*H126,2)</f>
        <v>0</v>
      </c>
      <c r="K126" s="226" t="s">
        <v>148</v>
      </c>
      <c r="L126" s="231"/>
      <c r="M126" s="232" t="s">
        <v>19</v>
      </c>
      <c r="N126" s="233" t="s">
        <v>44</v>
      </c>
      <c r="O126" s="65"/>
      <c r="P126" s="183">
        <f>O126*H126</f>
        <v>0</v>
      </c>
      <c r="Q126" s="183">
        <v>0.0483</v>
      </c>
      <c r="R126" s="183">
        <f>Q126*H126</f>
        <v>0.2898</v>
      </c>
      <c r="S126" s="183">
        <v>0</v>
      </c>
      <c r="T126" s="184">
        <f>S126*H126</f>
        <v>0</v>
      </c>
      <c r="U126" s="35"/>
      <c r="V126" s="35"/>
      <c r="W126" s="35"/>
      <c r="X126" s="35"/>
      <c r="Y126" s="35"/>
      <c r="Z126" s="35"/>
      <c r="AA126" s="35"/>
      <c r="AB126" s="35"/>
      <c r="AC126" s="35"/>
      <c r="AD126" s="35"/>
      <c r="AE126" s="35"/>
      <c r="AR126" s="185" t="s">
        <v>192</v>
      </c>
      <c r="AT126" s="185" t="s">
        <v>223</v>
      </c>
      <c r="AU126" s="185" t="s">
        <v>82</v>
      </c>
      <c r="AY126" s="18" t="s">
        <v>142</v>
      </c>
      <c r="BE126" s="186">
        <f>IF(N126="základní",J126,0)</f>
        <v>0</v>
      </c>
      <c r="BF126" s="186">
        <f>IF(N126="snížená",J126,0)</f>
        <v>0</v>
      </c>
      <c r="BG126" s="186">
        <f>IF(N126="zákl. přenesená",J126,0)</f>
        <v>0</v>
      </c>
      <c r="BH126" s="186">
        <f>IF(N126="sníž. přenesená",J126,0)</f>
        <v>0</v>
      </c>
      <c r="BI126" s="186">
        <f>IF(N126="nulová",J126,0)</f>
        <v>0</v>
      </c>
      <c r="BJ126" s="18" t="s">
        <v>34</v>
      </c>
      <c r="BK126" s="186">
        <f>ROUND(I126*H126,2)</f>
        <v>0</v>
      </c>
      <c r="BL126" s="18" t="s">
        <v>149</v>
      </c>
      <c r="BM126" s="185" t="s">
        <v>844</v>
      </c>
    </row>
    <row r="127" spans="1:65" s="2" customFormat="1" ht="24.2" customHeight="1">
      <c r="A127" s="35"/>
      <c r="B127" s="36"/>
      <c r="C127" s="174" t="s">
        <v>222</v>
      </c>
      <c r="D127" s="174" t="s">
        <v>144</v>
      </c>
      <c r="E127" s="175" t="s">
        <v>305</v>
      </c>
      <c r="F127" s="176" t="s">
        <v>306</v>
      </c>
      <c r="G127" s="177" t="s">
        <v>155</v>
      </c>
      <c r="H127" s="178">
        <v>0.314</v>
      </c>
      <c r="I127" s="179"/>
      <c r="J127" s="180">
        <f>ROUND(I127*H127,2)</f>
        <v>0</v>
      </c>
      <c r="K127" s="176" t="s">
        <v>148</v>
      </c>
      <c r="L127" s="40"/>
      <c r="M127" s="181" t="s">
        <v>19</v>
      </c>
      <c r="N127" s="182" t="s">
        <v>44</v>
      </c>
      <c r="O127" s="65"/>
      <c r="P127" s="183">
        <f>O127*H127</f>
        <v>0</v>
      </c>
      <c r="Q127" s="183">
        <v>2.25634</v>
      </c>
      <c r="R127" s="183">
        <f>Q127*H127</f>
        <v>0.7084907599999999</v>
      </c>
      <c r="S127" s="183">
        <v>0</v>
      </c>
      <c r="T127" s="184">
        <f>S127*H127</f>
        <v>0</v>
      </c>
      <c r="U127" s="35"/>
      <c r="V127" s="35"/>
      <c r="W127" s="35"/>
      <c r="X127" s="35"/>
      <c r="Y127" s="35"/>
      <c r="Z127" s="35"/>
      <c r="AA127" s="35"/>
      <c r="AB127" s="35"/>
      <c r="AC127" s="35"/>
      <c r="AD127" s="35"/>
      <c r="AE127" s="35"/>
      <c r="AR127" s="185" t="s">
        <v>149</v>
      </c>
      <c r="AT127" s="185" t="s">
        <v>144</v>
      </c>
      <c r="AU127" s="185" t="s">
        <v>82</v>
      </c>
      <c r="AY127" s="18" t="s">
        <v>142</v>
      </c>
      <c r="BE127" s="186">
        <f>IF(N127="základní",J127,0)</f>
        <v>0</v>
      </c>
      <c r="BF127" s="186">
        <f>IF(N127="snížená",J127,0)</f>
        <v>0</v>
      </c>
      <c r="BG127" s="186">
        <f>IF(N127="zákl. přenesená",J127,0)</f>
        <v>0</v>
      </c>
      <c r="BH127" s="186">
        <f>IF(N127="sníž. přenesená",J127,0)</f>
        <v>0</v>
      </c>
      <c r="BI127" s="186">
        <f>IF(N127="nulová",J127,0)</f>
        <v>0</v>
      </c>
      <c r="BJ127" s="18" t="s">
        <v>34</v>
      </c>
      <c r="BK127" s="186">
        <f>ROUND(I127*H127,2)</f>
        <v>0</v>
      </c>
      <c r="BL127" s="18" t="s">
        <v>149</v>
      </c>
      <c r="BM127" s="185" t="s">
        <v>845</v>
      </c>
    </row>
    <row r="128" spans="2:51" s="14" customFormat="1" ht="11.25">
      <c r="B128" s="202"/>
      <c r="C128" s="203"/>
      <c r="D128" s="187" t="s">
        <v>158</v>
      </c>
      <c r="E128" s="204" t="s">
        <v>19</v>
      </c>
      <c r="F128" s="205" t="s">
        <v>846</v>
      </c>
      <c r="G128" s="203"/>
      <c r="H128" s="206">
        <v>0.314</v>
      </c>
      <c r="I128" s="207"/>
      <c r="J128" s="203"/>
      <c r="K128" s="203"/>
      <c r="L128" s="208"/>
      <c r="M128" s="209"/>
      <c r="N128" s="210"/>
      <c r="O128" s="210"/>
      <c r="P128" s="210"/>
      <c r="Q128" s="210"/>
      <c r="R128" s="210"/>
      <c r="S128" s="210"/>
      <c r="T128" s="211"/>
      <c r="AT128" s="212" t="s">
        <v>158</v>
      </c>
      <c r="AU128" s="212" t="s">
        <v>82</v>
      </c>
      <c r="AV128" s="14" t="s">
        <v>82</v>
      </c>
      <c r="AW128" s="14" t="s">
        <v>33</v>
      </c>
      <c r="AX128" s="14" t="s">
        <v>73</v>
      </c>
      <c r="AY128" s="212" t="s">
        <v>142</v>
      </c>
    </row>
    <row r="129" spans="2:51" s="15" customFormat="1" ht="11.25">
      <c r="B129" s="213"/>
      <c r="C129" s="214"/>
      <c r="D129" s="187" t="s">
        <v>158</v>
      </c>
      <c r="E129" s="215" t="s">
        <v>19</v>
      </c>
      <c r="F129" s="216" t="s">
        <v>161</v>
      </c>
      <c r="G129" s="214"/>
      <c r="H129" s="217">
        <v>0.314</v>
      </c>
      <c r="I129" s="218"/>
      <c r="J129" s="214"/>
      <c r="K129" s="214"/>
      <c r="L129" s="219"/>
      <c r="M129" s="220"/>
      <c r="N129" s="221"/>
      <c r="O129" s="221"/>
      <c r="P129" s="221"/>
      <c r="Q129" s="221"/>
      <c r="R129" s="221"/>
      <c r="S129" s="221"/>
      <c r="T129" s="222"/>
      <c r="AT129" s="223" t="s">
        <v>158</v>
      </c>
      <c r="AU129" s="223" t="s">
        <v>82</v>
      </c>
      <c r="AV129" s="15" t="s">
        <v>149</v>
      </c>
      <c r="AW129" s="15" t="s">
        <v>33</v>
      </c>
      <c r="AX129" s="15" t="s">
        <v>34</v>
      </c>
      <c r="AY129" s="223" t="s">
        <v>142</v>
      </c>
    </row>
    <row r="130" spans="2:63" s="12" customFormat="1" ht="22.9" customHeight="1">
      <c r="B130" s="158"/>
      <c r="C130" s="159"/>
      <c r="D130" s="160" t="s">
        <v>72</v>
      </c>
      <c r="E130" s="172" t="s">
        <v>374</v>
      </c>
      <c r="F130" s="172" t="s">
        <v>375</v>
      </c>
      <c r="G130" s="159"/>
      <c r="H130" s="159"/>
      <c r="I130" s="162"/>
      <c r="J130" s="173">
        <f>BK130</f>
        <v>0</v>
      </c>
      <c r="K130" s="159"/>
      <c r="L130" s="164"/>
      <c r="M130" s="165"/>
      <c r="N130" s="166"/>
      <c r="O130" s="166"/>
      <c r="P130" s="167">
        <f>P131</f>
        <v>0</v>
      </c>
      <c r="Q130" s="166"/>
      <c r="R130" s="167">
        <f>R131</f>
        <v>0</v>
      </c>
      <c r="S130" s="166"/>
      <c r="T130" s="168">
        <f>T131</f>
        <v>0</v>
      </c>
      <c r="AR130" s="169" t="s">
        <v>34</v>
      </c>
      <c r="AT130" s="170" t="s">
        <v>72</v>
      </c>
      <c r="AU130" s="170" t="s">
        <v>34</v>
      </c>
      <c r="AY130" s="169" t="s">
        <v>142</v>
      </c>
      <c r="BK130" s="171">
        <f>BK131</f>
        <v>0</v>
      </c>
    </row>
    <row r="131" spans="1:65" s="2" customFormat="1" ht="37.9" customHeight="1">
      <c r="A131" s="35"/>
      <c r="B131" s="36"/>
      <c r="C131" s="174" t="s">
        <v>229</v>
      </c>
      <c r="D131" s="174" t="s">
        <v>144</v>
      </c>
      <c r="E131" s="175" t="s">
        <v>542</v>
      </c>
      <c r="F131" s="176" t="s">
        <v>543</v>
      </c>
      <c r="G131" s="177" t="s">
        <v>188</v>
      </c>
      <c r="H131" s="178">
        <v>2.651</v>
      </c>
      <c r="I131" s="179"/>
      <c r="J131" s="180">
        <f>ROUND(I131*H131,2)</f>
        <v>0</v>
      </c>
      <c r="K131" s="176" t="s">
        <v>148</v>
      </c>
      <c r="L131" s="40"/>
      <c r="M131" s="238" t="s">
        <v>19</v>
      </c>
      <c r="N131" s="239" t="s">
        <v>44</v>
      </c>
      <c r="O131" s="236"/>
      <c r="P131" s="240">
        <f>O131*H131</f>
        <v>0</v>
      </c>
      <c r="Q131" s="240">
        <v>0</v>
      </c>
      <c r="R131" s="240">
        <f>Q131*H131</f>
        <v>0</v>
      </c>
      <c r="S131" s="240">
        <v>0</v>
      </c>
      <c r="T131" s="241">
        <f>S131*H131</f>
        <v>0</v>
      </c>
      <c r="U131" s="35"/>
      <c r="V131" s="35"/>
      <c r="W131" s="35"/>
      <c r="X131" s="35"/>
      <c r="Y131" s="35"/>
      <c r="Z131" s="35"/>
      <c r="AA131" s="35"/>
      <c r="AB131" s="35"/>
      <c r="AC131" s="35"/>
      <c r="AD131" s="35"/>
      <c r="AE131" s="35"/>
      <c r="AR131" s="185" t="s">
        <v>149</v>
      </c>
      <c r="AT131" s="185" t="s">
        <v>144</v>
      </c>
      <c r="AU131" s="185" t="s">
        <v>82</v>
      </c>
      <c r="AY131" s="18" t="s">
        <v>142</v>
      </c>
      <c r="BE131" s="186">
        <f>IF(N131="základní",J131,0)</f>
        <v>0</v>
      </c>
      <c r="BF131" s="186">
        <f>IF(N131="snížená",J131,0)</f>
        <v>0</v>
      </c>
      <c r="BG131" s="186">
        <f>IF(N131="zákl. přenesená",J131,0)</f>
        <v>0</v>
      </c>
      <c r="BH131" s="186">
        <f>IF(N131="sníž. přenesená",J131,0)</f>
        <v>0</v>
      </c>
      <c r="BI131" s="186">
        <f>IF(N131="nulová",J131,0)</f>
        <v>0</v>
      </c>
      <c r="BJ131" s="18" t="s">
        <v>34</v>
      </c>
      <c r="BK131" s="186">
        <f>ROUND(I131*H131,2)</f>
        <v>0</v>
      </c>
      <c r="BL131" s="18" t="s">
        <v>149</v>
      </c>
      <c r="BM131" s="185" t="s">
        <v>847</v>
      </c>
    </row>
    <row r="132" spans="1:31" s="2" customFormat="1" ht="6.95" customHeight="1">
      <c r="A132" s="35"/>
      <c r="B132" s="48"/>
      <c r="C132" s="49"/>
      <c r="D132" s="49"/>
      <c r="E132" s="49"/>
      <c r="F132" s="49"/>
      <c r="G132" s="49"/>
      <c r="H132" s="49"/>
      <c r="I132" s="49"/>
      <c r="J132" s="49"/>
      <c r="K132" s="49"/>
      <c r="L132" s="40"/>
      <c r="M132" s="35"/>
      <c r="O132" s="35"/>
      <c r="P132" s="35"/>
      <c r="Q132" s="35"/>
      <c r="R132" s="35"/>
      <c r="S132" s="35"/>
      <c r="T132" s="35"/>
      <c r="U132" s="35"/>
      <c r="V132" s="35"/>
      <c r="W132" s="35"/>
      <c r="X132" s="35"/>
      <c r="Y132" s="35"/>
      <c r="Z132" s="35"/>
      <c r="AA132" s="35"/>
      <c r="AB132" s="35"/>
      <c r="AC132" s="35"/>
      <c r="AD132" s="35"/>
      <c r="AE132" s="35"/>
    </row>
  </sheetData>
  <sheetProtection algorithmName="SHA-512" hashValue="LvvOjQ+m6k8q22/jmNDSD+Bn2LDDKsnBKm7E3NV1N/uICiWwpB3DOOzq3MZky+5Uge4mZixh59WdrhmbmE8jhg==" saltValue="cka/bG7frCacmvc4dWUgbngMIpEeXMbjxVy0r8eWOPSyrLD702q/6YQgx5Z+hVKoae7w1ud5u4A5zLUBzjqJVA==" spinCount="100000" sheet="1" objects="1" scenarios="1" formatColumns="0" formatRows="0" autoFilter="0"/>
  <autoFilter ref="C83:K131"/>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DESKTOP-OMQ29LB\Martin</dc:creator>
  <cp:keywords/>
  <dc:description/>
  <cp:lastModifiedBy>Štefl Miroslav</cp:lastModifiedBy>
  <dcterms:created xsi:type="dcterms:W3CDTF">2020-10-20T06:20:34Z</dcterms:created>
  <dcterms:modified xsi:type="dcterms:W3CDTF">2020-10-20T06:43:41Z</dcterms:modified>
  <cp:category/>
  <cp:version/>
  <cp:contentType/>
  <cp:contentStatus/>
</cp:coreProperties>
</file>