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70" windowWidth="18735" windowHeight="1176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Pol'!$A$1:$S$101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" i="12" l="1"/>
  <c r="G8" i="12"/>
  <c r="I52" i="1" l="1"/>
  <c r="G99" i="12"/>
  <c r="G98" i="12"/>
  <c r="G97" i="12"/>
  <c r="G96" i="12"/>
  <c r="G95" i="12"/>
  <c r="G93" i="12" s="1"/>
  <c r="I56" i="1" s="1"/>
  <c r="G94" i="12"/>
  <c r="G92" i="12"/>
  <c r="G91" i="12"/>
  <c r="G90" i="12"/>
  <c r="G89" i="12"/>
  <c r="G88" i="12"/>
  <c r="G87" i="12"/>
  <c r="G86" i="12"/>
  <c r="G85" i="12"/>
  <c r="G83" i="12"/>
  <c r="G82" i="12"/>
  <c r="G80" i="12"/>
  <c r="G75" i="12" s="1"/>
  <c r="I54" i="1" s="1"/>
  <c r="G76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8" i="12" s="1"/>
  <c r="I53" i="1" s="1"/>
  <c r="G59" i="12"/>
  <c r="G56" i="12"/>
  <c r="G53" i="12"/>
  <c r="G52" i="12"/>
  <c r="G42" i="12" s="1"/>
  <c r="I51" i="1" s="1"/>
  <c r="G51" i="12"/>
  <c r="G49" i="12"/>
  <c r="G48" i="12"/>
  <c r="G47" i="12"/>
  <c r="G46" i="12"/>
  <c r="G44" i="12"/>
  <c r="G43" i="12"/>
  <c r="G39" i="12"/>
  <c r="G38" i="12"/>
  <c r="G36" i="12"/>
  <c r="G34" i="12"/>
  <c r="G33" i="12"/>
  <c r="G32" i="12"/>
  <c r="G30" i="12"/>
  <c r="G28" i="12"/>
  <c r="G26" i="12"/>
  <c r="G24" i="12"/>
  <c r="G21" i="12"/>
  <c r="G19" i="12"/>
  <c r="G18" i="12" s="1"/>
  <c r="I49" i="1" s="1"/>
  <c r="G14" i="12"/>
  <c r="G11" i="12"/>
  <c r="G9" i="12"/>
  <c r="G84" i="12"/>
  <c r="I55" i="1" s="1"/>
  <c r="G55" i="12"/>
  <c r="I48" i="1"/>
  <c r="G23" i="12" l="1"/>
  <c r="I50" i="1" s="1"/>
  <c r="I47" i="1"/>
  <c r="I57" i="1" s="1"/>
  <c r="O9" i="12"/>
  <c r="S9" i="12"/>
  <c r="O11" i="12"/>
  <c r="S11" i="12"/>
  <c r="O14" i="12"/>
  <c r="O13" i="12" s="1"/>
  <c r="S14" i="12"/>
  <c r="S13" i="12" s="1"/>
  <c r="O19" i="12"/>
  <c r="S19" i="12"/>
  <c r="O21" i="12"/>
  <c r="S21" i="12"/>
  <c r="O24" i="12"/>
  <c r="S24" i="12"/>
  <c r="O26" i="12"/>
  <c r="S26" i="12"/>
  <c r="O28" i="12"/>
  <c r="S28" i="12"/>
  <c r="O30" i="12"/>
  <c r="S30" i="12"/>
  <c r="O32" i="12"/>
  <c r="S32" i="12"/>
  <c r="O33" i="12"/>
  <c r="S33" i="12"/>
  <c r="O34" i="12"/>
  <c r="S34" i="12"/>
  <c r="O36" i="12"/>
  <c r="S36" i="12"/>
  <c r="O38" i="12"/>
  <c r="S38" i="12"/>
  <c r="O39" i="12"/>
  <c r="S39" i="12"/>
  <c r="O43" i="12"/>
  <c r="S43" i="12"/>
  <c r="O44" i="12"/>
  <c r="S44" i="12"/>
  <c r="O46" i="12"/>
  <c r="S46" i="12"/>
  <c r="O47" i="12"/>
  <c r="S47" i="12"/>
  <c r="O48" i="12"/>
  <c r="S48" i="12"/>
  <c r="O49" i="12"/>
  <c r="S49" i="12"/>
  <c r="O51" i="12"/>
  <c r="S51" i="12"/>
  <c r="O52" i="12"/>
  <c r="S52" i="12"/>
  <c r="O53" i="12"/>
  <c r="S53" i="12"/>
  <c r="O56" i="12"/>
  <c r="O55" i="12" s="1"/>
  <c r="S56" i="12"/>
  <c r="S55" i="12" s="1"/>
  <c r="O59" i="12"/>
  <c r="S59" i="12"/>
  <c r="O60" i="12"/>
  <c r="S60" i="12"/>
  <c r="O61" i="12"/>
  <c r="S61" i="12"/>
  <c r="O62" i="12"/>
  <c r="S62" i="12"/>
  <c r="O63" i="12"/>
  <c r="S63" i="12"/>
  <c r="O64" i="12"/>
  <c r="S64" i="12"/>
  <c r="O65" i="12"/>
  <c r="S65" i="12"/>
  <c r="O66" i="12"/>
  <c r="S66" i="12"/>
  <c r="O67" i="12"/>
  <c r="S67" i="12"/>
  <c r="O68" i="12"/>
  <c r="S68" i="12"/>
  <c r="O69" i="12"/>
  <c r="S69" i="12"/>
  <c r="O70" i="12"/>
  <c r="S70" i="12"/>
  <c r="O71" i="12"/>
  <c r="S71" i="12"/>
  <c r="O72" i="12"/>
  <c r="S72" i="12"/>
  <c r="O73" i="12"/>
  <c r="S73" i="12"/>
  <c r="O74" i="12"/>
  <c r="S74" i="12"/>
  <c r="O76" i="12"/>
  <c r="S76" i="12"/>
  <c r="O80" i="12"/>
  <c r="S80" i="12"/>
  <c r="O82" i="12"/>
  <c r="S82" i="12"/>
  <c r="O83" i="12"/>
  <c r="S83" i="12"/>
  <c r="O85" i="12"/>
  <c r="S85" i="12"/>
  <c r="O86" i="12"/>
  <c r="S86" i="12"/>
  <c r="O87" i="12"/>
  <c r="S87" i="12"/>
  <c r="O88" i="12"/>
  <c r="S88" i="12"/>
  <c r="O89" i="12"/>
  <c r="S89" i="12"/>
  <c r="O90" i="12"/>
  <c r="S90" i="12"/>
  <c r="O91" i="12"/>
  <c r="S91" i="12"/>
  <c r="O92" i="12"/>
  <c r="S92" i="12"/>
  <c r="O94" i="12"/>
  <c r="S94" i="12"/>
  <c r="O95" i="12"/>
  <c r="S95" i="12"/>
  <c r="O99" i="12"/>
  <c r="S99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G29" i="1" l="1"/>
  <c r="I21" i="1"/>
  <c r="O93" i="12"/>
  <c r="S84" i="12"/>
  <c r="O75" i="12"/>
  <c r="S58" i="12"/>
  <c r="S42" i="12"/>
  <c r="O23" i="12"/>
  <c r="S18" i="12"/>
  <c r="S8" i="12"/>
  <c r="S93" i="12"/>
  <c r="O84" i="12"/>
  <c r="S75" i="12"/>
  <c r="O58" i="12"/>
  <c r="O42" i="12"/>
  <c r="S23" i="12"/>
  <c r="O18" i="12"/>
  <c r="O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<sst xmlns="http://schemas.openxmlformats.org/spreadsheetml/2006/main" count="452" uniqueCount="248">
  <si>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</si>
  <si>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</si>
  <si>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</si>
  <si>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</si>
  <si>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</si>
  <si>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</si>
  <si>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</si>
  <si>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</si>
  <si>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</si>
  <si>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</si>
  <si>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</si>
  <si>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</si>
  <si>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</si>
  <si>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</si>
  <si>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</si>
  <si>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</si>
  <si>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</si>
  <si>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</si>
  <si>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</si>
  <si>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</si>
  <si>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</si>
  <si>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</si>
  <si>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</si>
  <si>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</si>
  <si>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</si>
  <si>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</si>
  <si>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</si>
  <si>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</si>
  <si>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</si>
  <si>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</si>
  <si>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</si>
  <si>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</si>
  <si>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</si>
  <si>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</si>
  <si>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</si>
  <si>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</si>
  <si>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</si>
  <si>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</si>
  <si>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</si>
  <si>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</si>
  <si>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</si>
  <si>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</si>
  <si>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</si>
  <si>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</si>
  <si>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Bezbarierový výtah II pro ZŠ B.Němcové</t>
  </si>
  <si>
    <t>Město Dačice</t>
  </si>
  <si>
    <t>Krajířova 27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</si>
  <si>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</si>
  <si>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</si>
  <si>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</si>
  <si>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</si>
  <si>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</si>
  <si>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</si>
  <si>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</si>
  <si>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</si>
  <si>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</si>
  <si>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</si>
  <si>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</si>
  <si>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</si>
  <si>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</si>
  <si>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</si>
  <si>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</si>
  <si>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</si>
  <si>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</si>
  <si>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767</t>
  </si>
  <si>
    <t>Konstrukce zámečnické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</si>
  <si>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</si>
  <si>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</si>
  <si>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</si>
  <si>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</si>
  <si>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</si>
  <si>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</si>
  <si>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</si>
  <si>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</si>
  <si>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</si>
  <si>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</si>
  <si>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</si>
  <si>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</si>
  <si>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</si>
  <si>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</si>
  <si>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</si>
  <si>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</si>
  <si>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</si>
  <si>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</si>
  <si>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</si>
  <si>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</si>
  <si>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</si>
  <si>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</si>
  <si>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</si>
  <si>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</si>
  <si>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</si>
  <si>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</si>
  <si>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</si>
  <si>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</si>
  <si>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</si>
  <si>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139711101RT4</t>
  </si>
  <si>
    <t>Vykopávka v uzavřených prostorách v hor.1-4, hornina 4</t>
  </si>
  <si>
    <t>m3</t>
  </si>
  <si>
    <t>POL1_0</t>
  </si>
  <si>
    <t>2,2*2,6*1,2</t>
  </si>
  <si>
    <t>VV</t>
  </si>
  <si>
    <t>6</t>
  </si>
  <si>
    <t>t</t>
  </si>
  <si>
    <t>6,86*1,6</t>
  </si>
  <si>
    <t>311311911R00</t>
  </si>
  <si>
    <t>Beton nadzákladových zdí prostý C 16/20, obetonování vany svislé stěny</t>
  </si>
  <si>
    <t>2,6*0,5*1,2</t>
  </si>
  <si>
    <t>1,7*0,5*1,2</t>
  </si>
  <si>
    <t>1,7*0,15*1,2</t>
  </si>
  <si>
    <t>631315611R00</t>
  </si>
  <si>
    <t>Mazanina betonová tl. 12 - 24 cm C 16/20, podbetonování vany</t>
  </si>
  <si>
    <t>2,2*2,6*0,2</t>
  </si>
  <si>
    <t>631361921RT3</t>
  </si>
  <si>
    <t>Výztuž mazanin svařovanou sítí, průměr drátu  5,0, oka 150/150 mm KD37</t>
  </si>
  <si>
    <t>6*3*0,001</t>
  </si>
  <si>
    <t>965044121R00</t>
  </si>
  <si>
    <t>Bourání podkladů bet., tl. 4 cm -lité teraco</t>
  </si>
  <si>
    <t>m2</t>
  </si>
  <si>
    <t>2,2*2,6</t>
  </si>
  <si>
    <t>965042141RT2</t>
  </si>
  <si>
    <t>Bourání mazanin betonových tl. 10 cm, , ručně tl. mazaniny 8 - 10 cm vrchní</t>
  </si>
  <si>
    <t>2,2*2,6*0,08</t>
  </si>
  <si>
    <t>Bourání mazanin betonových tl. 10 cm, , ručně tl. mazaniny 8 - 10 cm podkladní</t>
  </si>
  <si>
    <t>2,2*2,6*0,12</t>
  </si>
  <si>
    <t>965082933RT2</t>
  </si>
  <si>
    <t>Odstranění násypu tl. do 20 cm, plocha nad 2 m2, tl.násypu  15 - 20 cm, škvára</t>
  </si>
  <si>
    <t>965049111RT2</t>
  </si>
  <si>
    <t>Příplatek, bourání mazanin se svař. síťí tl. 10 cm, oboustranná výztuž svařovanou sítí</t>
  </si>
  <si>
    <t>4</t>
  </si>
  <si>
    <t xml:space="preserve">Vyřezání stávajících bet.parapetů zábradlí, 1np- 2,5 bm , 2np-3,8bm </t>
  </si>
  <si>
    <t>bm</t>
  </si>
  <si>
    <t>Řezání podlahy -lité teraco, podlaha 1 np</t>
  </si>
  <si>
    <t>2,6+2,5</t>
  </si>
  <si>
    <t>Odřezání části schodiště 1pp, včetně odbourání</t>
  </si>
  <si>
    <t>1,8</t>
  </si>
  <si>
    <t>5</t>
  </si>
  <si>
    <t xml:space="preserve">Oprava podlahy a boků vyřezaného parapetu, 1np, 2np </t>
  </si>
  <si>
    <t>ks</t>
  </si>
  <si>
    <t>962042321R00</t>
  </si>
  <si>
    <t>Bourání zdiva nadzákladového z betonu prostého, vč.top.kanalu 1pp</t>
  </si>
  <si>
    <t>0,3*1,5*2,5</t>
  </si>
  <si>
    <t>0,15*0,8*2,5</t>
  </si>
  <si>
    <t>979082111R00</t>
  </si>
  <si>
    <t>Vnitrostaveništní doprava suti do 10 m</t>
  </si>
  <si>
    <t>979082121R00</t>
  </si>
  <si>
    <t>Příplatek k vnitrost. dopravě suti za dalších 10 m</t>
  </si>
  <si>
    <t>7,76*2</t>
  </si>
  <si>
    <t>979011221R00</t>
  </si>
  <si>
    <t>Svislá doprava suti a vybour. hmot za 1.PP nošením</t>
  </si>
  <si>
    <t>979990102R00</t>
  </si>
  <si>
    <t>Poplatek za skládku suti - směs betonu a cihel</t>
  </si>
  <si>
    <t>979081111R00</t>
  </si>
  <si>
    <t>Odvoz suti a vybour. hmot na skládku do 1 km</t>
  </si>
  <si>
    <t>979081121R00</t>
  </si>
  <si>
    <t>Příplatek k odvozu za každý další 5 km</t>
  </si>
  <si>
    <t>7,76*5</t>
  </si>
  <si>
    <t>979990101R00</t>
  </si>
  <si>
    <t>Poplatek za skládku zemina</t>
  </si>
  <si>
    <t>Odvoz suti  na skládku do 1 km-zemina</t>
  </si>
  <si>
    <t>Příplatek k odvozu za každý další 5 km zemina</t>
  </si>
  <si>
    <t>10,97*5</t>
  </si>
  <si>
    <t>998012023R00</t>
  </si>
  <si>
    <t>Přesun hmot pro budovy monolitické výšky do 24 m</t>
  </si>
  <si>
    <t>7,29+2,90+1,06</t>
  </si>
  <si>
    <t>7</t>
  </si>
  <si>
    <t>Montáž bezbar.vnitřního lanového výtahu,, 6os/500kg,zdvih 3,6 m,klec průchozí 110/140/210 cm</t>
  </si>
  <si>
    <t>pol</t>
  </si>
  <si>
    <t>8</t>
  </si>
  <si>
    <t>Montáž elektovýzbroje výtahu</t>
  </si>
  <si>
    <t>9</t>
  </si>
  <si>
    <t>Montáž a kompletace šachtových dveří</t>
  </si>
  <si>
    <t>10</t>
  </si>
  <si>
    <t>Montáž odpruženého roštu s výtahovým strojem</t>
  </si>
  <si>
    <t>11</t>
  </si>
  <si>
    <t>Montáž konstrukce a strojního vybavení výtahu</t>
  </si>
  <si>
    <t>12</t>
  </si>
  <si>
    <t>Montáž opláštění šachty</t>
  </si>
  <si>
    <t>13</t>
  </si>
  <si>
    <t>Seřízení a promazání kompletu osobního výtahu</t>
  </si>
  <si>
    <t>14</t>
  </si>
  <si>
    <t>Provozní dokumentace zařízení-technologie,, vč.zpráv,certifikátů,návodů atd</t>
  </si>
  <si>
    <t>15</t>
  </si>
  <si>
    <t>16</t>
  </si>
  <si>
    <t>Systém nouzového samosvodu při výpadku ei</t>
  </si>
  <si>
    <t>17</t>
  </si>
  <si>
    <t>Nová kabina výtahu s klecovými dveřmi a prahovou, deskou a servisním zábradlím na kabině</t>
  </si>
  <si>
    <t>18</t>
  </si>
  <si>
    <t>Šachetní dveře automatické,křídla a zárubně, vybavené bezpečnostními prvky</t>
  </si>
  <si>
    <t>19</t>
  </si>
  <si>
    <t>Výtahový stroj s odpruženým roštem</t>
  </si>
  <si>
    <t>20</t>
  </si>
  <si>
    <t>Materiál opláštění šachty osobního výtahu</t>
  </si>
  <si>
    <t>21</t>
  </si>
  <si>
    <t>Montážní materiál konstrukce a strojního vybavení , výtahu</t>
  </si>
  <si>
    <t>22</t>
  </si>
  <si>
    <t>Hzs-revize vč.zatěžkávací zkoušky,prohlášení o , shodě,uvedení do provozu,zaškolení obsluhy apod</t>
  </si>
  <si>
    <t>767990010RAE</t>
  </si>
  <si>
    <t>Atypické ocelové kce ocelová vana 201x167x120cm, tl.plechu 10 mm</t>
  </si>
  <si>
    <t>kg</t>
  </si>
  <si>
    <t>POL2_0</t>
  </si>
  <si>
    <t>(1,67*2+2,01*2)*1,2*0,01*8000</t>
  </si>
  <si>
    <t>1,67*2,01*0,01*8000</t>
  </si>
  <si>
    <t>4*10</t>
  </si>
  <si>
    <t>Nátěr ocelové vany venkovní asfaltový nátěr</t>
  </si>
  <si>
    <t>2</t>
  </si>
  <si>
    <t>Nátěr ocelové vany vnitřní, 1x základní ,2x vrchní syntet.</t>
  </si>
  <si>
    <t>23</t>
  </si>
  <si>
    <t>Svítidla -přemístění stáv.svítidel na stropě,na, výstupu z výtahu</t>
  </si>
  <si>
    <t>24</t>
  </si>
  <si>
    <t>m</t>
  </si>
  <si>
    <t>25</t>
  </si>
  <si>
    <t>26</t>
  </si>
  <si>
    <t>Vysekání a zazdění kabelové drážky 5x5 cm do zdiva</t>
  </si>
  <si>
    <t>27</t>
  </si>
  <si>
    <t>Provrtání stropu pro průchod kabelů</t>
  </si>
  <si>
    <t>28</t>
  </si>
  <si>
    <t>29</t>
  </si>
  <si>
    <t>Revize EI</t>
  </si>
  <si>
    <t>30</t>
  </si>
  <si>
    <t>31</t>
  </si>
  <si>
    <t>Dokumentace skutečného provedení -2 paré</t>
  </si>
  <si>
    <t>32</t>
  </si>
  <si>
    <t>33</t>
  </si>
  <si>
    <t/>
  </si>
  <si>
    <t>END</t>
  </si>
  <si>
    <t>Ing.arch.Pavel Kučera, Antonínská 15/II, 38001 Dačice</t>
  </si>
  <si>
    <t>Kompletní materiál elektovýzbroje výtahu, hl.vypínač,rozvaděč,rozvody ei,vlečné kabely atd</t>
  </si>
  <si>
    <t>Kabel telefonní se sníženou hořlavostí včetně montáže propojení výtahu a kabinetu v  2. NP a včetně spojovacího materiálu</t>
  </si>
  <si>
    <t>Kabel Cu 5x6mm2 se sníženou hořlavostí včetně montáže propojení výtahu a rozvaděče v  2. NP</t>
  </si>
  <si>
    <t>Odstanění stávajíc.rozvaděče, osazení nového, přesunutí vybavení, nové vystrojení</t>
  </si>
  <si>
    <t>Dodávka a montáž, PHP CO2 s hasící schopností 55B</t>
  </si>
  <si>
    <t>34</t>
  </si>
  <si>
    <t>35</t>
  </si>
  <si>
    <t>VRN-provizorní zakrytí chodeb a schodiště pro stavbu a pro provoz školy - protiprachová opatření</t>
  </si>
  <si>
    <t xml:space="preserve">VRN-provizorní rozdělení chodeb a schodiště pro stavbu a pro zajištění bezpečného provozu školy </t>
  </si>
  <si>
    <t>VRN - zřízení, udržování a likvidacei zařízení staveniště včetně jeho zabezpečení s ohledem na bezpečnostní předpisy a provoz školy</t>
  </si>
  <si>
    <t>Vnitrostaveništní doprava zeminy do 20 m včetně naložení na dopravní prostředek</t>
  </si>
  <si>
    <t>Stávající zábradlí -demontáž, úprava, doplnění, zpět. montáž, 1PP,1NP,2NP</t>
  </si>
  <si>
    <t>(2*2+1,67*2)*1,2+1,67*2</t>
  </si>
  <si>
    <t>Malby dotčených prostor schodiště, chodeb (předpoklad cca 250 m2)</t>
  </si>
  <si>
    <t>36</t>
  </si>
  <si>
    <t>Opravy nátěrů omítel včetně linkrustace (předpoklad 10 m2)</t>
  </si>
  <si>
    <t>Vedlejší a ostatní náklady</t>
  </si>
  <si>
    <t xml:space="preserve">Výtah - kompletní dodávka a montáž </t>
  </si>
  <si>
    <t>Výtah - kompletní dodávka a montáž</t>
  </si>
  <si>
    <t>IČ:   00246476</t>
  </si>
  <si>
    <t>DIČ:  CZ00246476</t>
  </si>
  <si>
    <t>380 13 Dačice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</si>
</sst>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4" borderId="10" xfId="0" applyFont="1" applyFill="1" applyBorder="1"/>
    <xf numFmtId="0" fontId="3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vertical="center"/>
    </xf>
    <xf numFmtId="4" fontId="3" fillId="4" borderId="38" xfId="0" applyNumberFormat="1" applyFont="1" applyFill="1" applyBorder="1" applyAlignment="1">
      <alignment horizontal="center"/>
    </xf>
    <xf numFmtId="4" fontId="3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Protection="1">
      <protection locked="0"/>
    </xf>
    <xf numFmtId="0" fontId="1" fillId="0" borderId="43" xfId="0" applyFont="1" applyBorder="1" applyAlignment="1" applyProtection="1">
      <alignment vertic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0" fontId="1" fillId="0" borderId="44" xfId="0" applyFont="1" applyBorder="1" applyAlignment="1" applyProtection="1">
      <alignment vertical="center"/>
      <protection locked="0"/>
    </xf>
    <xf numFmtId="49" fontId="0" fillId="0" borderId="40" xfId="0" applyNumberFormat="1" applyBorder="1" applyAlignment="1" applyProtection="1">
      <alignment vertical="center"/>
      <protection locked="0"/>
    </xf>
    <xf numFmtId="0" fontId="0" fillId="3" borderId="45" xfId="0" applyFill="1" applyBorder="1" applyProtection="1">
      <protection locked="0"/>
    </xf>
    <xf numFmtId="49" fontId="0" fillId="3" borderId="42" xfId="0" applyNumberFormat="1" applyFill="1" applyBorder="1" applyAlignment="1" applyProtection="1">
      <protection locked="0"/>
    </xf>
    <xf numFmtId="49" fontId="0" fillId="3" borderId="42" xfId="0" applyNumberFormat="1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35" xfId="0" applyFill="1" applyBorder="1" applyProtection="1">
      <protection locked="0"/>
    </xf>
    <xf numFmtId="49" fontId="0" fillId="3" borderId="35" xfId="0" applyNumberFormat="1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50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49" xfId="0" applyFill="1" applyBorder="1" applyAlignment="1" applyProtection="1">
      <alignment wrapText="1"/>
      <protection locked="0"/>
    </xf>
    <xf numFmtId="0" fontId="0" fillId="3" borderId="52" xfId="0" applyFill="1" applyBorder="1" applyAlignment="1" applyProtection="1">
      <alignment vertical="top"/>
      <protection locked="0"/>
    </xf>
    <xf numFmtId="49" fontId="0" fillId="3" borderId="52" xfId="0" applyNumberFormat="1" applyFill="1" applyBorder="1" applyAlignment="1" applyProtection="1">
      <alignment vertical="top"/>
      <protection locked="0"/>
    </xf>
    <xf numFmtId="49" fontId="0" fillId="3" borderId="48" xfId="0" applyNumberFormat="1" applyFill="1" applyBorder="1" applyAlignment="1" applyProtection="1">
      <alignment vertical="top"/>
      <protection locked="0"/>
    </xf>
    <xf numFmtId="0" fontId="0" fillId="3" borderId="53" xfId="0" applyFill="1" applyBorder="1" applyAlignment="1" applyProtection="1">
      <alignment vertical="top"/>
      <protection locked="0"/>
    </xf>
    <xf numFmtId="164" fontId="0" fillId="3" borderId="48" xfId="0" applyNumberFormat="1" applyFill="1" applyBorder="1" applyAlignment="1" applyProtection="1">
      <alignment vertical="top"/>
      <protection locked="0"/>
    </xf>
    <xf numFmtId="4" fontId="0" fillId="3" borderId="48" xfId="0" applyNumberFormat="1" applyFill="1" applyBorder="1" applyAlignment="1" applyProtection="1">
      <alignment vertical="top"/>
      <protection locked="0"/>
    </xf>
    <xf numFmtId="0" fontId="0" fillId="3" borderId="48" xfId="0" applyFill="1" applyBorder="1" applyAlignment="1" applyProtection="1">
      <alignment vertical="top"/>
      <protection locked="0"/>
    </xf>
    <xf numFmtId="0" fontId="16" fillId="0" borderId="26" xfId="0" applyFont="1" applyBorder="1" applyAlignment="1" applyProtection="1">
      <alignment vertical="top"/>
      <protection locked="0"/>
    </xf>
    <xf numFmtId="0" fontId="16" fillId="0" borderId="26" xfId="0" applyNumberFormat="1" applyFont="1" applyBorder="1" applyAlignment="1" applyProtection="1">
      <alignment vertical="top"/>
      <protection locked="0"/>
    </xf>
    <xf numFmtId="0" fontId="16" fillId="0" borderId="33" xfId="0" applyNumberFormat="1" applyFont="1" applyBorder="1" applyAlignment="1" applyProtection="1">
      <alignment horizontal="left" vertical="top" wrapText="1"/>
      <protection locked="0"/>
    </xf>
    <xf numFmtId="0" fontId="16" fillId="0" borderId="34" xfId="0" applyFont="1" applyBorder="1" applyAlignment="1" applyProtection="1">
      <alignment vertical="top" shrinkToFit="1"/>
      <protection locked="0"/>
    </xf>
    <xf numFmtId="164" fontId="16" fillId="0" borderId="33" xfId="0" applyNumberFormat="1" applyFont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 applyProtection="1">
      <alignment vertical="top" shrinkToFit="1"/>
      <protection locked="0"/>
    </xf>
    <xf numFmtId="0" fontId="16" fillId="0" borderId="33" xfId="0" applyFont="1" applyBorder="1" applyAlignment="1" applyProtection="1">
      <alignment vertical="top" shrinkToFit="1"/>
      <protection locked="0"/>
    </xf>
    <xf numFmtId="0" fontId="16" fillId="0" borderId="26" xfId="0" applyFont="1" applyBorder="1" applyAlignment="1" applyProtection="1">
      <alignment vertical="top" shrinkToFit="1"/>
      <protection locked="0"/>
    </xf>
    <xf numFmtId="0" fontId="16" fillId="0" borderId="0" xfId="0" applyFont="1" applyProtection="1">
      <protection locked="0"/>
    </xf>
    <xf numFmtId="0" fontId="17" fillId="0" borderId="33" xfId="0" quotePrefix="1" applyNumberFormat="1" applyFont="1" applyBorder="1" applyAlignment="1" applyProtection="1">
      <alignment horizontal="left" vertical="top" wrapText="1"/>
      <protection locked="0"/>
    </xf>
    <xf numFmtId="0" fontId="17" fillId="0" borderId="34" xfId="0" applyNumberFormat="1" applyFont="1" applyBorder="1" applyAlignment="1" applyProtection="1">
      <alignment vertical="top" wrapText="1" shrinkToFit="1"/>
      <protection locked="0"/>
    </xf>
    <xf numFmtId="164" fontId="17" fillId="0" borderId="33" xfId="0" applyNumberFormat="1" applyFont="1" applyBorder="1" applyAlignment="1" applyProtection="1">
      <alignment vertical="top" wrapText="1" shrinkToFit="1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0" fillId="3" borderId="10" xfId="0" applyNumberFormat="1" applyFill="1" applyBorder="1" applyAlignment="1" applyProtection="1">
      <alignment vertical="top"/>
      <protection locked="0"/>
    </xf>
    <xf numFmtId="0" fontId="0" fillId="3" borderId="38" xfId="0" applyNumberFormat="1" applyFill="1" applyBorder="1" applyAlignment="1" applyProtection="1">
      <alignment horizontal="left" vertical="top" wrapText="1"/>
      <protection locked="0"/>
    </xf>
    <xf numFmtId="0" fontId="0" fillId="3" borderId="37" xfId="0" applyFill="1" applyBorder="1" applyAlignment="1" applyProtection="1">
      <alignment vertical="top" shrinkToFit="1"/>
      <protection locked="0"/>
    </xf>
    <xf numFmtId="164" fontId="0" fillId="3" borderId="38" xfId="0" applyNumberFormat="1" applyFill="1" applyBorder="1" applyAlignment="1" applyProtection="1">
      <alignment vertical="top" shrinkToFit="1"/>
      <protection locked="0"/>
    </xf>
    <xf numFmtId="4" fontId="0" fillId="3" borderId="38" xfId="0" applyNumberFormat="1" applyFill="1" applyBorder="1" applyAlignment="1" applyProtection="1">
      <alignment vertical="top" shrinkToFit="1"/>
      <protection locked="0"/>
    </xf>
    <xf numFmtId="0" fontId="0" fillId="3" borderId="38" xfId="0" applyFill="1" applyBorder="1" applyAlignment="1" applyProtection="1">
      <alignment vertical="top" shrinkToFit="1"/>
      <protection locked="0"/>
    </xf>
    <xf numFmtId="0" fontId="0" fillId="3" borderId="10" xfId="0" applyFill="1" applyBorder="1" applyAlignment="1" applyProtection="1">
      <alignment vertical="top" shrinkToFit="1"/>
      <protection locked="0"/>
    </xf>
    <xf numFmtId="0" fontId="16" fillId="0" borderId="38" xfId="0" applyNumberFormat="1" applyFont="1" applyBorder="1" applyAlignment="1" applyProtection="1">
      <alignment horizontal="left" vertical="top" wrapText="1"/>
      <protection locked="0"/>
    </xf>
    <xf numFmtId="0" fontId="16" fillId="0" borderId="37" xfId="0" applyFont="1" applyBorder="1" applyAlignment="1" applyProtection="1">
      <alignment vertical="top" shrinkToFit="1"/>
      <protection locked="0"/>
    </xf>
    <xf numFmtId="164" fontId="16" fillId="0" borderId="38" xfId="0" applyNumberFormat="1" applyFont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 applyProtection="1">
      <alignment vertical="top" shrinkToFit="1"/>
      <protection locked="0"/>
    </xf>
    <xf numFmtId="0" fontId="16" fillId="0" borderId="38" xfId="0" applyFont="1" applyBorder="1" applyAlignment="1" applyProtection="1">
      <alignment vertical="top" shrinkToFit="1"/>
      <protection locked="0"/>
    </xf>
    <xf numFmtId="0" fontId="16" fillId="0" borderId="10" xfId="0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4" fontId="16" fillId="0" borderId="33" xfId="0" applyNumberFormat="1" applyFont="1" applyBorder="1" applyAlignment="1" applyProtection="1">
      <alignment vertical="top" shrinkToFit="1"/>
    </xf>
    <xf numFmtId="0" fontId="1" fillId="3" borderId="38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8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4" borderId="38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 applyProtection="1">
      <alignment horizontal="center"/>
      <protection locked="0"/>
    </xf>
    <xf numFmtId="49" fontId="0" fillId="0" borderId="39" xfId="0" applyNumberFormat="1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49" fontId="0" fillId="0" borderId="40" xfId="0" applyNumberFormat="1" applyBorder="1" applyAlignment="1" applyProtection="1">
      <alignment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37</v>
      </c>
    </row>
    <row r="2" spans="1:7" ht="57.75" customHeight="1" x14ac:dyDescent="0.2">
      <c r="A2" s="205" t="s">
        <v>38</v>
      </c>
      <c r="B2" s="205"/>
      <c r="C2" s="205"/>
      <c r="D2" s="205"/>
      <c r="E2" s="205"/>
      <c r="F2" s="205"/>
      <c r="G2" s="20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opLeftCell="B35" zoomScaleNormal="100" zoomScaleSheetLayoutView="75" workbookViewId="0">
      <selection activeCell="I47" sqref="I47:J4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35</v>
      </c>
      <c r="B1" s="215" t="s">
        <v>41</v>
      </c>
      <c r="C1" s="216"/>
      <c r="D1" s="216"/>
      <c r="E1" s="216"/>
      <c r="F1" s="216"/>
      <c r="G1" s="216"/>
      <c r="H1" s="216"/>
      <c r="I1" s="216"/>
      <c r="J1" s="217"/>
    </row>
    <row r="2" spans="1:15" ht="23.25" customHeight="1" x14ac:dyDescent="0.2">
      <c r="A2" s="4"/>
      <c r="B2" s="80" t="s">
        <v>39</v>
      </c>
      <c r="C2" s="81"/>
      <c r="D2" s="82"/>
      <c r="E2" s="82" t="s">
        <v>44</v>
      </c>
      <c r="F2" s="83"/>
      <c r="G2" s="84"/>
      <c r="H2" s="83"/>
      <c r="I2" s="84"/>
      <c r="J2" s="85"/>
      <c r="O2" s="2"/>
    </row>
    <row r="3" spans="1:15" ht="23.25" hidden="1" customHeight="1" x14ac:dyDescent="0.2">
      <c r="A3" s="4"/>
      <c r="B3" s="86" t="s">
        <v>42</v>
      </c>
      <c r="C3" s="81"/>
      <c r="D3" s="87"/>
      <c r="E3" s="87"/>
      <c r="F3" s="88"/>
      <c r="G3" s="88"/>
      <c r="H3" s="81"/>
      <c r="I3" s="89"/>
      <c r="J3" s="90"/>
    </row>
    <row r="4" spans="1:15" ht="23.25" hidden="1" customHeight="1" x14ac:dyDescent="0.2">
      <c r="A4" s="4"/>
      <c r="B4" s="91" t="s">
        <v>43</v>
      </c>
      <c r="C4" s="92"/>
      <c r="D4" s="93"/>
      <c r="E4" s="93"/>
      <c r="F4" s="94"/>
      <c r="G4" s="95"/>
      <c r="H4" s="94"/>
      <c r="I4" s="95"/>
      <c r="J4" s="96"/>
    </row>
    <row r="5" spans="1:15" ht="24" customHeight="1" x14ac:dyDescent="0.2">
      <c r="A5" s="4"/>
      <c r="B5" s="47" t="s">
        <v>21</v>
      </c>
      <c r="C5" s="5"/>
      <c r="D5" s="97" t="s">
        <v>45</v>
      </c>
      <c r="E5" s="26"/>
      <c r="F5" s="26"/>
      <c r="G5" s="26"/>
      <c r="H5" s="202" t="s">
        <v>245</v>
      </c>
      <c r="I5" s="97"/>
      <c r="J5" s="11"/>
    </row>
    <row r="6" spans="1:15" ht="15.75" customHeight="1" x14ac:dyDescent="0.2">
      <c r="A6" s="4"/>
      <c r="B6" s="41"/>
      <c r="C6" s="26"/>
      <c r="D6" s="97" t="s">
        <v>46</v>
      </c>
      <c r="E6" s="26"/>
      <c r="F6" s="26"/>
      <c r="G6" s="26"/>
      <c r="H6" s="203" t="s">
        <v>246</v>
      </c>
      <c r="I6" s="97"/>
      <c r="J6" s="11"/>
    </row>
    <row r="7" spans="1:15" ht="15.75" customHeight="1" x14ac:dyDescent="0.2">
      <c r="A7" s="4"/>
      <c r="B7" s="42"/>
      <c r="C7" s="98"/>
      <c r="D7" s="204" t="s">
        <v>247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2"/>
      <c r="E11" s="222"/>
      <c r="F11" s="222"/>
      <c r="G11" s="222"/>
      <c r="H11" s="28" t="s">
        <v>33</v>
      </c>
      <c r="I11" s="97"/>
      <c r="J11" s="11"/>
    </row>
    <row r="12" spans="1:15" ht="15.75" customHeight="1" x14ac:dyDescent="0.2">
      <c r="A12" s="4"/>
      <c r="B12" s="41"/>
      <c r="C12" s="26"/>
      <c r="D12" s="225"/>
      <c r="E12" s="225"/>
      <c r="F12" s="225"/>
      <c r="G12" s="225"/>
      <c r="H12" s="28" t="s">
        <v>34</v>
      </c>
      <c r="I12" s="97"/>
      <c r="J12" s="11"/>
    </row>
    <row r="13" spans="1:15" ht="15.75" customHeight="1" x14ac:dyDescent="0.2">
      <c r="A13" s="4"/>
      <c r="B13" s="42"/>
      <c r="C13" s="98"/>
      <c r="D13" s="226"/>
      <c r="E13" s="226"/>
      <c r="F13" s="226"/>
      <c r="G13" s="226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 t="s">
        <v>225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1"/>
      <c r="F15" s="221"/>
      <c r="G15" s="223"/>
      <c r="H15" s="223"/>
      <c r="I15" s="223" t="s">
        <v>28</v>
      </c>
      <c r="J15" s="224"/>
    </row>
    <row r="16" spans="1:15" ht="23.25" customHeight="1" x14ac:dyDescent="0.2">
      <c r="A16" s="144" t="s">
        <v>23</v>
      </c>
      <c r="B16" s="145" t="s">
        <v>23</v>
      </c>
      <c r="C16" s="58"/>
      <c r="D16" s="59"/>
      <c r="E16" s="209"/>
      <c r="F16" s="214"/>
      <c r="G16" s="209"/>
      <c r="H16" s="214"/>
      <c r="I16" s="209"/>
      <c r="J16" s="210"/>
    </row>
    <row r="17" spans="1:10" ht="23.25" customHeight="1" x14ac:dyDescent="0.2">
      <c r="A17" s="144" t="s">
        <v>24</v>
      </c>
      <c r="B17" s="145" t="s">
        <v>24</v>
      </c>
      <c r="C17" s="58"/>
      <c r="D17" s="59"/>
      <c r="E17" s="209"/>
      <c r="F17" s="214"/>
      <c r="G17" s="209"/>
      <c r="H17" s="214"/>
      <c r="I17" s="209"/>
      <c r="J17" s="210"/>
    </row>
    <row r="18" spans="1:10" ht="23.25" customHeight="1" x14ac:dyDescent="0.2">
      <c r="A18" s="144" t="s">
        <v>25</v>
      </c>
      <c r="B18" s="145" t="s">
        <v>25</v>
      </c>
      <c r="C18" s="58"/>
      <c r="D18" s="59"/>
      <c r="E18" s="209"/>
      <c r="F18" s="214"/>
      <c r="G18" s="209"/>
      <c r="H18" s="214"/>
      <c r="I18" s="209"/>
      <c r="J18" s="210"/>
    </row>
    <row r="19" spans="1:10" ht="23.25" customHeight="1" x14ac:dyDescent="0.2">
      <c r="A19" s="144" t="s">
        <v>68</v>
      </c>
      <c r="B19" s="145" t="s">
        <v>26</v>
      </c>
      <c r="C19" s="58"/>
      <c r="D19" s="59"/>
      <c r="E19" s="209"/>
      <c r="F19" s="214"/>
      <c r="G19" s="209"/>
      <c r="H19" s="214"/>
      <c r="I19" s="209"/>
      <c r="J19" s="210"/>
    </row>
    <row r="20" spans="1:10" ht="23.25" customHeight="1" x14ac:dyDescent="0.2">
      <c r="A20" s="144" t="s">
        <v>69</v>
      </c>
      <c r="B20" s="145" t="s">
        <v>27</v>
      </c>
      <c r="C20" s="58"/>
      <c r="D20" s="59"/>
      <c r="E20" s="209"/>
      <c r="F20" s="214"/>
      <c r="G20" s="209"/>
      <c r="H20" s="214"/>
      <c r="I20" s="209"/>
      <c r="J20" s="210"/>
    </row>
    <row r="21" spans="1:10" ht="23.25" customHeight="1" x14ac:dyDescent="0.2">
      <c r="A21" s="4"/>
      <c r="B21" s="74" t="s">
        <v>28</v>
      </c>
      <c r="C21" s="75"/>
      <c r="D21" s="76"/>
      <c r="E21" s="211"/>
      <c r="F21" s="212"/>
      <c r="G21" s="211"/>
      <c r="H21" s="212"/>
      <c r="I21" s="211">
        <f>I57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07"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1">
        <v>0</v>
      </c>
      <c r="H24" s="232"/>
      <c r="I24" s="23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07"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8">
        <v>0</v>
      </c>
      <c r="H26" s="219"/>
      <c r="I26" s="219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0"/>
      <c r="H27" s="220"/>
      <c r="I27" s="220"/>
      <c r="J27" s="63" t="str">
        <f t="shared" si="0"/>
        <v>CZK</v>
      </c>
    </row>
    <row r="28" spans="1:10" ht="27.75" hidden="1" customHeight="1" thickBot="1" x14ac:dyDescent="0.25">
      <c r="A28" s="4"/>
      <c r="B28" s="117" t="s">
        <v>22</v>
      </c>
      <c r="C28" s="118"/>
      <c r="D28" s="118"/>
      <c r="E28" s="119"/>
      <c r="F28" s="120"/>
      <c r="G28" s="206"/>
      <c r="H28" s="213"/>
      <c r="I28" s="213"/>
      <c r="J28" s="121" t="str">
        <f t="shared" si="0"/>
        <v>CZK</v>
      </c>
    </row>
    <row r="29" spans="1:10" ht="27.75" customHeight="1" thickBot="1" x14ac:dyDescent="0.25">
      <c r="A29" s="4"/>
      <c r="B29" s="117" t="s">
        <v>22</v>
      </c>
      <c r="C29" s="122"/>
      <c r="D29" s="122"/>
      <c r="E29" s="122"/>
      <c r="F29" s="122"/>
      <c r="G29" s="206">
        <f>I57</f>
        <v>0</v>
      </c>
      <c r="H29" s="206"/>
      <c r="I29" s="206"/>
      <c r="J29" s="123" t="s">
        <v>48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0" t="s">
        <v>2</v>
      </c>
      <c r="E35" s="23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9"/>
      <c r="G37" s="109"/>
      <c r="H37" s="109"/>
      <c r="I37" s="109"/>
      <c r="J37" s="3"/>
    </row>
    <row r="38" spans="1:10" ht="25.5" hidden="1" customHeight="1" x14ac:dyDescent="0.2">
      <c r="A38" s="101" t="s">
        <v>36</v>
      </c>
      <c r="B38" s="103" t="s">
        <v>16</v>
      </c>
      <c r="C38" s="104" t="s">
        <v>5</v>
      </c>
      <c r="D38" s="105"/>
      <c r="E38" s="105"/>
      <c r="F38" s="110" t="str">
        <f>B23</f>
        <v>Základ pro sníženou DPH</v>
      </c>
      <c r="G38" s="110" t="str">
        <f>B25</f>
        <v>Základ pro základní DPH</v>
      </c>
      <c r="H38" s="111" t="s">
        <v>17</v>
      </c>
      <c r="I38" s="111" t="s">
        <v>1</v>
      </c>
      <c r="J38" s="106" t="s">
        <v>0</v>
      </c>
    </row>
    <row r="39" spans="1:10" ht="25.5" hidden="1" customHeight="1" x14ac:dyDescent="0.2">
      <c r="A39" s="101">
        <v>1</v>
      </c>
      <c r="B39" s="107"/>
      <c r="C39" s="234"/>
      <c r="D39" s="235"/>
      <c r="E39" s="235"/>
      <c r="F39" s="112">
        <v>0</v>
      </c>
      <c r="G39" s="113">
        <v>0</v>
      </c>
      <c r="H39" s="114">
        <v>0</v>
      </c>
      <c r="I39" s="114">
        <v>1227539.6299999999</v>
      </c>
      <c r="J39" s="108">
        <f>IF(CenaCelkemVypocet=0,"",I39/CenaCelkemVypocet*100)</f>
        <v>100</v>
      </c>
    </row>
    <row r="40" spans="1:10" ht="25.5" hidden="1" customHeight="1" x14ac:dyDescent="0.2">
      <c r="A40" s="101"/>
      <c r="B40" s="236" t="s">
        <v>47</v>
      </c>
      <c r="C40" s="237"/>
      <c r="D40" s="237"/>
      <c r="E40" s="238"/>
      <c r="F40" s="115">
        <f>SUMIF(A39:A39,"=1",F39:F39)</f>
        <v>0</v>
      </c>
      <c r="G40" s="116">
        <f>SUMIF(A39:A39,"=1",G39:G39)</f>
        <v>0</v>
      </c>
      <c r="H40" s="116">
        <f>SUMIF(A39:A39,"=1",H39:H39)</f>
        <v>0</v>
      </c>
      <c r="I40" s="116">
        <f>SUMIF(A39:A39,"=1",I39:I39)</f>
        <v>1227539.6299999999</v>
      </c>
      <c r="J40" s="102">
        <f>SUMIF(A39:A39,"=1",J39:J39)</f>
        <v>100</v>
      </c>
    </row>
    <row r="44" spans="1:10" ht="15.75" x14ac:dyDescent="0.25">
      <c r="B44" s="124" t="s">
        <v>49</v>
      </c>
    </row>
    <row r="46" spans="1:10" ht="25.5" customHeight="1" x14ac:dyDescent="0.2">
      <c r="A46" s="125"/>
      <c r="B46" s="129" t="s">
        <v>16</v>
      </c>
      <c r="C46" s="129" t="s">
        <v>5</v>
      </c>
      <c r="D46" s="130"/>
      <c r="E46" s="130"/>
      <c r="F46" s="133" t="s">
        <v>50</v>
      </c>
      <c r="G46" s="133"/>
      <c r="H46" s="133"/>
      <c r="I46" s="239" t="s">
        <v>28</v>
      </c>
      <c r="J46" s="239"/>
    </row>
    <row r="47" spans="1:10" ht="25.5" customHeight="1" x14ac:dyDescent="0.2">
      <c r="A47" s="126"/>
      <c r="B47" s="134" t="s">
        <v>51</v>
      </c>
      <c r="C47" s="241" t="s">
        <v>52</v>
      </c>
      <c r="D47" s="242"/>
      <c r="E47" s="242"/>
      <c r="F47" s="136" t="s">
        <v>23</v>
      </c>
      <c r="G47" s="137"/>
      <c r="H47" s="137"/>
      <c r="I47" s="240">
        <f>' Pol'!G8</f>
        <v>0</v>
      </c>
      <c r="J47" s="240"/>
    </row>
    <row r="48" spans="1:10" ht="25.5" customHeight="1" x14ac:dyDescent="0.2">
      <c r="A48" s="126"/>
      <c r="B48" s="128" t="s">
        <v>53</v>
      </c>
      <c r="C48" s="228" t="s">
        <v>54</v>
      </c>
      <c r="D48" s="229"/>
      <c r="E48" s="229"/>
      <c r="F48" s="138" t="s">
        <v>23</v>
      </c>
      <c r="G48" s="139"/>
      <c r="H48" s="139"/>
      <c r="I48" s="227">
        <f>' Pol'!G13</f>
        <v>0</v>
      </c>
      <c r="J48" s="227"/>
    </row>
    <row r="49" spans="1:10" ht="25.5" customHeight="1" x14ac:dyDescent="0.2">
      <c r="A49" s="126"/>
      <c r="B49" s="128" t="s">
        <v>55</v>
      </c>
      <c r="C49" s="228" t="s">
        <v>56</v>
      </c>
      <c r="D49" s="229"/>
      <c r="E49" s="229"/>
      <c r="F49" s="138" t="s">
        <v>23</v>
      </c>
      <c r="G49" s="139"/>
      <c r="H49" s="139"/>
      <c r="I49" s="227">
        <f>' Pol'!G18</f>
        <v>0</v>
      </c>
      <c r="J49" s="227"/>
    </row>
    <row r="50" spans="1:10" ht="25.5" customHeight="1" x14ac:dyDescent="0.2">
      <c r="A50" s="126"/>
      <c r="B50" s="128" t="s">
        <v>57</v>
      </c>
      <c r="C50" s="228" t="s">
        <v>58</v>
      </c>
      <c r="D50" s="229"/>
      <c r="E50" s="229"/>
      <c r="F50" s="138" t="s">
        <v>23</v>
      </c>
      <c r="G50" s="139"/>
      <c r="H50" s="139"/>
      <c r="I50" s="227">
        <f>' Pol'!G23</f>
        <v>0</v>
      </c>
      <c r="J50" s="227"/>
    </row>
    <row r="51" spans="1:10" ht="25.5" customHeight="1" x14ac:dyDescent="0.2">
      <c r="A51" s="126"/>
      <c r="B51" s="128" t="s">
        <v>59</v>
      </c>
      <c r="C51" s="228" t="s">
        <v>60</v>
      </c>
      <c r="D51" s="229"/>
      <c r="E51" s="229"/>
      <c r="F51" s="138" t="s">
        <v>23</v>
      </c>
      <c r="G51" s="139"/>
      <c r="H51" s="139"/>
      <c r="I51" s="227">
        <f>' Pol'!G42</f>
        <v>0</v>
      </c>
      <c r="J51" s="227"/>
    </row>
    <row r="52" spans="1:10" ht="25.5" customHeight="1" x14ac:dyDescent="0.2">
      <c r="A52" s="126"/>
      <c r="B52" s="128" t="s">
        <v>61</v>
      </c>
      <c r="C52" s="228" t="s">
        <v>62</v>
      </c>
      <c r="D52" s="229"/>
      <c r="E52" s="229"/>
      <c r="F52" s="138" t="s">
        <v>23</v>
      </c>
      <c r="G52" s="139"/>
      <c r="H52" s="139"/>
      <c r="I52" s="227">
        <f>' Pol'!G55</f>
        <v>0</v>
      </c>
      <c r="J52" s="227"/>
    </row>
    <row r="53" spans="1:10" ht="25.5" customHeight="1" x14ac:dyDescent="0.2">
      <c r="A53" s="126"/>
      <c r="B53" s="128" t="s">
        <v>63</v>
      </c>
      <c r="C53" s="228" t="s">
        <v>244</v>
      </c>
      <c r="D53" s="229"/>
      <c r="E53" s="229"/>
      <c r="F53" s="138" t="s">
        <v>24</v>
      </c>
      <c r="G53" s="139"/>
      <c r="H53" s="139"/>
      <c r="I53" s="227">
        <f>' Pol'!G58</f>
        <v>0</v>
      </c>
      <c r="J53" s="227"/>
    </row>
    <row r="54" spans="1:10" ht="25.5" customHeight="1" x14ac:dyDescent="0.2">
      <c r="A54" s="126"/>
      <c r="B54" s="128" t="s">
        <v>64</v>
      </c>
      <c r="C54" s="228" t="s">
        <v>65</v>
      </c>
      <c r="D54" s="229"/>
      <c r="E54" s="229"/>
      <c r="F54" s="138" t="s">
        <v>24</v>
      </c>
      <c r="G54" s="139"/>
      <c r="H54" s="139"/>
      <c r="I54" s="227">
        <f>' Pol'!G75</f>
        <v>0</v>
      </c>
      <c r="J54" s="227"/>
    </row>
    <row r="55" spans="1:10" ht="25.5" customHeight="1" x14ac:dyDescent="0.2">
      <c r="A55" s="126"/>
      <c r="B55" s="128" t="s">
        <v>66</v>
      </c>
      <c r="C55" s="228" t="s">
        <v>67</v>
      </c>
      <c r="D55" s="229"/>
      <c r="E55" s="229"/>
      <c r="F55" s="138" t="s">
        <v>25</v>
      </c>
      <c r="G55" s="139"/>
      <c r="H55" s="139"/>
      <c r="I55" s="227">
        <f>' Pol'!G84</f>
        <v>0</v>
      </c>
      <c r="J55" s="227"/>
    </row>
    <row r="56" spans="1:10" ht="25.5" customHeight="1" x14ac:dyDescent="0.2">
      <c r="A56" s="126"/>
      <c r="B56" s="135" t="s">
        <v>68</v>
      </c>
      <c r="C56" s="244" t="s">
        <v>242</v>
      </c>
      <c r="D56" s="245"/>
      <c r="E56" s="245"/>
      <c r="F56" s="140" t="s">
        <v>68</v>
      </c>
      <c r="G56" s="141"/>
      <c r="H56" s="141"/>
      <c r="I56" s="243">
        <f>' Pol'!G93</f>
        <v>0</v>
      </c>
      <c r="J56" s="243"/>
    </row>
    <row r="57" spans="1:10" ht="25.5" customHeight="1" x14ac:dyDescent="0.2">
      <c r="A57" s="127"/>
      <c r="B57" s="131" t="s">
        <v>1</v>
      </c>
      <c r="C57" s="131"/>
      <c r="D57" s="132"/>
      <c r="E57" s="132"/>
      <c r="F57" s="142"/>
      <c r="G57" s="143"/>
      <c r="H57" s="143"/>
      <c r="I57" s="246">
        <f>SUM(I47:J56)</f>
        <v>0</v>
      </c>
      <c r="J57" s="246"/>
    </row>
    <row r="58" spans="1:10" x14ac:dyDescent="0.2">
      <c r="F58" s="99"/>
      <c r="G58" s="100"/>
      <c r="H58" s="99"/>
      <c r="I58" s="100"/>
      <c r="J58" s="100"/>
    </row>
    <row r="59" spans="1:10" x14ac:dyDescent="0.2">
      <c r="F59" s="99"/>
      <c r="G59" s="100"/>
      <c r="H59" s="99"/>
      <c r="I59" s="100"/>
      <c r="J59" s="100"/>
    </row>
    <row r="60" spans="1:10" x14ac:dyDescent="0.2">
      <c r="F60" s="99"/>
      <c r="G60" s="100"/>
      <c r="H60" s="99"/>
      <c r="I60" s="100"/>
      <c r="J60" s="10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I55:J55"/>
    <mergeCell ref="C55:E55"/>
    <mergeCell ref="I56:J56"/>
    <mergeCell ref="C56:E56"/>
    <mergeCell ref="I57:J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40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F101"/>
  <sheetViews>
    <sheetView tabSelected="1" workbookViewId="0">
      <selection activeCell="G14" sqref="G14"/>
    </sheetView>
  </sheetViews>
  <sheetFormatPr defaultRowHeight="12.75" outlineLevelRow="1" x14ac:dyDescent="0.2"/>
  <cols>
    <col min="1" max="1" width="4.28515625" style="146" customWidth="1"/>
    <col min="2" max="2" width="14.42578125" style="198" customWidth="1"/>
    <col min="3" max="3" width="38.28515625" style="198" customWidth="1"/>
    <col min="4" max="4" width="4.5703125" style="146" customWidth="1"/>
    <col min="5" max="5" width="10.5703125" style="146" customWidth="1"/>
    <col min="6" max="6" width="9.85546875" style="146" customWidth="1"/>
    <col min="7" max="7" width="12.7109375" style="146" customWidth="1"/>
    <col min="8" max="19" width="0" style="146" hidden="1" customWidth="1"/>
    <col min="20" max="26" width="9.140625" style="146"/>
    <col min="27" max="37" width="0" style="146" hidden="1" customWidth="1"/>
    <col min="38" max="16384" width="9.140625" style="146"/>
  </cols>
  <sheetData>
    <row r="1" spans="1:58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C1" s="146" t="s">
        <v>71</v>
      </c>
    </row>
    <row r="2" spans="1:58" ht="24.95" customHeight="1" x14ac:dyDescent="0.2">
      <c r="A2" s="147" t="s">
        <v>70</v>
      </c>
      <c r="B2" s="148"/>
      <c r="C2" s="252" t="s">
        <v>44</v>
      </c>
      <c r="D2" s="253"/>
      <c r="E2" s="253"/>
      <c r="F2" s="253"/>
      <c r="G2" s="254"/>
      <c r="AC2" s="146" t="s">
        <v>72</v>
      </c>
    </row>
    <row r="3" spans="1:58" ht="24.95" hidden="1" customHeight="1" x14ac:dyDescent="0.2">
      <c r="A3" s="149" t="s">
        <v>7</v>
      </c>
      <c r="B3" s="150"/>
      <c r="C3" s="255"/>
      <c r="D3" s="255"/>
      <c r="E3" s="255"/>
      <c r="F3" s="255"/>
      <c r="G3" s="256"/>
      <c r="AC3" s="146" t="s">
        <v>73</v>
      </c>
    </row>
    <row r="4" spans="1:58" ht="24.95" hidden="1" customHeight="1" x14ac:dyDescent="0.2">
      <c r="A4" s="149" t="s">
        <v>8</v>
      </c>
      <c r="B4" s="150"/>
      <c r="C4" s="257"/>
      <c r="D4" s="255"/>
      <c r="E4" s="255"/>
      <c r="F4" s="255"/>
      <c r="G4" s="256"/>
      <c r="AC4" s="146" t="s">
        <v>74</v>
      </c>
    </row>
    <row r="5" spans="1:58" hidden="1" x14ac:dyDescent="0.2">
      <c r="A5" s="151" t="s">
        <v>75</v>
      </c>
      <c r="B5" s="152"/>
      <c r="C5" s="153"/>
      <c r="D5" s="154"/>
      <c r="E5" s="154"/>
      <c r="F5" s="154"/>
      <c r="G5" s="155"/>
      <c r="AC5" s="146" t="s">
        <v>76</v>
      </c>
    </row>
    <row r="7" spans="1:58" ht="38.25" x14ac:dyDescent="0.2">
      <c r="A7" s="156" t="s">
        <v>77</v>
      </c>
      <c r="B7" s="157" t="s">
        <v>78</v>
      </c>
      <c r="C7" s="157" t="s">
        <v>79</v>
      </c>
      <c r="D7" s="156" t="s">
        <v>80</v>
      </c>
      <c r="E7" s="156" t="s">
        <v>81</v>
      </c>
      <c r="F7" s="158" t="s">
        <v>82</v>
      </c>
      <c r="G7" s="159" t="s">
        <v>28</v>
      </c>
      <c r="H7" s="160" t="s">
        <v>29</v>
      </c>
      <c r="I7" s="160" t="s">
        <v>83</v>
      </c>
      <c r="J7" s="160" t="s">
        <v>30</v>
      </c>
      <c r="K7" s="160" t="s">
        <v>84</v>
      </c>
      <c r="L7" s="160" t="s">
        <v>85</v>
      </c>
      <c r="M7" s="160" t="s">
        <v>86</v>
      </c>
      <c r="N7" s="160" t="s">
        <v>87</v>
      </c>
      <c r="O7" s="160" t="s">
        <v>88</v>
      </c>
      <c r="P7" s="160" t="s">
        <v>89</v>
      </c>
      <c r="Q7" s="160" t="s">
        <v>90</v>
      </c>
      <c r="R7" s="160" t="s">
        <v>91</v>
      </c>
      <c r="S7" s="161" t="s">
        <v>92</v>
      </c>
    </row>
    <row r="8" spans="1:58" x14ac:dyDescent="0.2">
      <c r="A8" s="162" t="s">
        <v>93</v>
      </c>
      <c r="B8" s="163" t="s">
        <v>51</v>
      </c>
      <c r="C8" s="164" t="s">
        <v>52</v>
      </c>
      <c r="D8" s="165"/>
      <c r="E8" s="166"/>
      <c r="F8" s="167"/>
      <c r="G8" s="167">
        <f>SUM(G11,G9)</f>
        <v>0</v>
      </c>
      <c r="H8" s="167"/>
      <c r="I8" s="167"/>
      <c r="J8" s="167"/>
      <c r="K8" s="167"/>
      <c r="L8" s="167"/>
      <c r="M8" s="167"/>
      <c r="N8" s="168"/>
      <c r="O8" s="168">
        <f>SUM(O9:O12)</f>
        <v>0</v>
      </c>
      <c r="P8" s="168"/>
      <c r="Q8" s="168"/>
      <c r="R8" s="162"/>
      <c r="S8" s="168">
        <f>SUM(S9:S12)</f>
        <v>43.23</v>
      </c>
      <c r="AC8" s="146" t="s">
        <v>94</v>
      </c>
    </row>
    <row r="9" spans="1:58" ht="22.5" outlineLevel="1" x14ac:dyDescent="0.2">
      <c r="A9" s="169">
        <v>1</v>
      </c>
      <c r="B9" s="170" t="s">
        <v>95</v>
      </c>
      <c r="C9" s="171" t="s">
        <v>96</v>
      </c>
      <c r="D9" s="172" t="s">
        <v>97</v>
      </c>
      <c r="E9" s="173">
        <v>6.8639999999999999</v>
      </c>
      <c r="F9" s="174"/>
      <c r="G9" s="174">
        <f>E9*F9</f>
        <v>0</v>
      </c>
      <c r="H9" s="174"/>
      <c r="I9" s="174"/>
      <c r="J9" s="174"/>
      <c r="K9" s="174"/>
      <c r="L9" s="174"/>
      <c r="M9" s="174"/>
      <c r="N9" s="175">
        <v>0</v>
      </c>
      <c r="O9" s="175">
        <f>ROUND(E9*N9,5)</f>
        <v>0</v>
      </c>
      <c r="P9" s="175"/>
      <c r="Q9" s="175"/>
      <c r="R9" s="176">
        <v>6.298</v>
      </c>
      <c r="S9" s="175">
        <f>ROUND(E9*R9,2)</f>
        <v>43.23</v>
      </c>
      <c r="T9" s="177"/>
      <c r="U9" s="177"/>
      <c r="V9" s="177"/>
      <c r="W9" s="177"/>
      <c r="X9" s="177"/>
      <c r="Y9" s="177"/>
      <c r="Z9" s="177"/>
      <c r="AA9" s="177"/>
      <c r="AB9" s="177"/>
      <c r="AC9" s="177" t="s">
        <v>98</v>
      </c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</row>
    <row r="10" spans="1:58" outlineLevel="1" x14ac:dyDescent="0.2">
      <c r="A10" s="169"/>
      <c r="B10" s="170"/>
      <c r="C10" s="178" t="s">
        <v>99</v>
      </c>
      <c r="D10" s="179"/>
      <c r="E10" s="180">
        <v>6.8639999999999999</v>
      </c>
      <c r="F10" s="200"/>
      <c r="G10" s="174"/>
      <c r="H10" s="174"/>
      <c r="I10" s="174"/>
      <c r="J10" s="174"/>
      <c r="K10" s="174"/>
      <c r="L10" s="174"/>
      <c r="M10" s="174"/>
      <c r="N10" s="175"/>
      <c r="O10" s="175"/>
      <c r="P10" s="175"/>
      <c r="Q10" s="175"/>
      <c r="R10" s="176"/>
      <c r="S10" s="175"/>
      <c r="T10" s="177"/>
      <c r="U10" s="177"/>
      <c r="V10" s="177"/>
      <c r="W10" s="177"/>
      <c r="X10" s="177"/>
      <c r="Y10" s="177"/>
      <c r="Z10" s="177"/>
      <c r="AA10" s="177"/>
      <c r="AB10" s="177"/>
      <c r="AC10" s="177" t="s">
        <v>100</v>
      </c>
      <c r="AD10" s="177">
        <v>0</v>
      </c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</row>
    <row r="11" spans="1:58" ht="22.5" outlineLevel="1" x14ac:dyDescent="0.2">
      <c r="A11" s="169">
        <v>2</v>
      </c>
      <c r="B11" s="170" t="s">
        <v>101</v>
      </c>
      <c r="C11" s="171" t="s">
        <v>236</v>
      </c>
      <c r="D11" s="172" t="s">
        <v>102</v>
      </c>
      <c r="E11" s="173">
        <v>10.976000000000001</v>
      </c>
      <c r="F11" s="174"/>
      <c r="G11" s="174">
        <f>E11*F11</f>
        <v>0</v>
      </c>
      <c r="H11" s="174"/>
      <c r="I11" s="174"/>
      <c r="J11" s="174"/>
      <c r="K11" s="174"/>
      <c r="L11" s="174"/>
      <c r="M11" s="174"/>
      <c r="N11" s="175">
        <v>0</v>
      </c>
      <c r="O11" s="175">
        <f>ROUND(E11*N11,5)</f>
        <v>0</v>
      </c>
      <c r="P11" s="175"/>
      <c r="Q11" s="175"/>
      <c r="R11" s="176">
        <v>0</v>
      </c>
      <c r="S11" s="175">
        <f>ROUND(E11*R11,2)</f>
        <v>0</v>
      </c>
      <c r="T11" s="177"/>
      <c r="U11" s="177"/>
      <c r="V11" s="177"/>
      <c r="W11" s="177"/>
      <c r="X11" s="177"/>
      <c r="Y11" s="177"/>
      <c r="Z11" s="177"/>
      <c r="AA11" s="177"/>
      <c r="AB11" s="177"/>
      <c r="AC11" s="177" t="s">
        <v>98</v>
      </c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</row>
    <row r="12" spans="1:58" outlineLevel="1" x14ac:dyDescent="0.2">
      <c r="A12" s="169"/>
      <c r="B12" s="170"/>
      <c r="C12" s="178" t="s">
        <v>103</v>
      </c>
      <c r="D12" s="179"/>
      <c r="E12" s="180">
        <v>10.976000000000001</v>
      </c>
      <c r="F12" s="200"/>
      <c r="G12" s="174"/>
      <c r="H12" s="174"/>
      <c r="I12" s="174"/>
      <c r="J12" s="174"/>
      <c r="K12" s="174"/>
      <c r="L12" s="174"/>
      <c r="M12" s="174"/>
      <c r="N12" s="175"/>
      <c r="O12" s="175"/>
      <c r="P12" s="175"/>
      <c r="Q12" s="175"/>
      <c r="R12" s="176"/>
      <c r="S12" s="175"/>
      <c r="T12" s="177"/>
      <c r="U12" s="177"/>
      <c r="V12" s="177"/>
      <c r="W12" s="177"/>
      <c r="X12" s="177"/>
      <c r="Y12" s="177"/>
      <c r="Z12" s="177"/>
      <c r="AA12" s="177"/>
      <c r="AB12" s="177"/>
      <c r="AC12" s="177" t="s">
        <v>100</v>
      </c>
      <c r="AD12" s="177">
        <v>0</v>
      </c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</row>
    <row r="13" spans="1:58" x14ac:dyDescent="0.2">
      <c r="A13" s="181" t="s">
        <v>93</v>
      </c>
      <c r="B13" s="182" t="s">
        <v>53</v>
      </c>
      <c r="C13" s="183" t="s">
        <v>54</v>
      </c>
      <c r="D13" s="184"/>
      <c r="E13" s="185"/>
      <c r="F13" s="186"/>
      <c r="G13" s="186">
        <f>SUM(G14)</f>
        <v>0</v>
      </c>
      <c r="H13" s="186"/>
      <c r="I13" s="186"/>
      <c r="J13" s="186"/>
      <c r="K13" s="186"/>
      <c r="L13" s="186"/>
      <c r="M13" s="186"/>
      <c r="N13" s="187"/>
      <c r="O13" s="187">
        <f>SUM(O14:O17)</f>
        <v>0</v>
      </c>
      <c r="P13" s="187"/>
      <c r="Q13" s="187"/>
      <c r="R13" s="188"/>
      <c r="S13" s="187">
        <f>SUM(S14:S17)</f>
        <v>2.82</v>
      </c>
      <c r="AC13" s="146" t="s">
        <v>94</v>
      </c>
    </row>
    <row r="14" spans="1:58" ht="22.5" outlineLevel="1" x14ac:dyDescent="0.2">
      <c r="A14" s="169">
        <v>3</v>
      </c>
      <c r="B14" s="170" t="s">
        <v>104</v>
      </c>
      <c r="C14" s="171" t="s">
        <v>105</v>
      </c>
      <c r="D14" s="172" t="s">
        <v>97</v>
      </c>
      <c r="E14" s="173">
        <v>2.8860000000000001</v>
      </c>
      <c r="F14" s="174"/>
      <c r="G14" s="174">
        <f>E14*F14</f>
        <v>0</v>
      </c>
      <c r="H14" s="174"/>
      <c r="I14" s="174"/>
      <c r="J14" s="174"/>
      <c r="K14" s="174"/>
      <c r="L14" s="174"/>
      <c r="M14" s="174"/>
      <c r="N14" s="175">
        <v>0</v>
      </c>
      <c r="O14" s="175">
        <f>ROUND(E14*N14,5)</f>
        <v>0</v>
      </c>
      <c r="P14" s="175"/>
      <c r="Q14" s="175"/>
      <c r="R14" s="176">
        <v>0.97699999999999998</v>
      </c>
      <c r="S14" s="175">
        <f>ROUND(E14*R14,2)</f>
        <v>2.82</v>
      </c>
      <c r="T14" s="177"/>
      <c r="U14" s="177"/>
      <c r="V14" s="177"/>
      <c r="W14" s="177"/>
      <c r="X14" s="177"/>
      <c r="Y14" s="177"/>
      <c r="Z14" s="177"/>
      <c r="AA14" s="177"/>
      <c r="AB14" s="177"/>
      <c r="AC14" s="177" t="s">
        <v>98</v>
      </c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</row>
    <row r="15" spans="1:58" outlineLevel="1" x14ac:dyDescent="0.2">
      <c r="A15" s="169"/>
      <c r="B15" s="170"/>
      <c r="C15" s="178" t="s">
        <v>106</v>
      </c>
      <c r="D15" s="179"/>
      <c r="E15" s="180">
        <v>1.56</v>
      </c>
      <c r="F15" s="200"/>
      <c r="G15" s="174"/>
      <c r="H15" s="174"/>
      <c r="I15" s="174"/>
      <c r="J15" s="174"/>
      <c r="K15" s="174"/>
      <c r="L15" s="174"/>
      <c r="M15" s="174"/>
      <c r="N15" s="175"/>
      <c r="O15" s="175"/>
      <c r="P15" s="175"/>
      <c r="Q15" s="175"/>
      <c r="R15" s="176"/>
      <c r="S15" s="175"/>
      <c r="T15" s="177"/>
      <c r="U15" s="177"/>
      <c r="V15" s="177"/>
      <c r="W15" s="177"/>
      <c r="X15" s="177"/>
      <c r="Y15" s="177"/>
      <c r="Z15" s="177"/>
      <c r="AA15" s="177"/>
      <c r="AB15" s="177"/>
      <c r="AC15" s="177" t="s">
        <v>100</v>
      </c>
      <c r="AD15" s="177">
        <v>0</v>
      </c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</row>
    <row r="16" spans="1:58" outlineLevel="1" x14ac:dyDescent="0.2">
      <c r="A16" s="169"/>
      <c r="B16" s="170"/>
      <c r="C16" s="178" t="s">
        <v>107</v>
      </c>
      <c r="D16" s="179"/>
      <c r="E16" s="180">
        <v>1.02</v>
      </c>
      <c r="F16" s="200"/>
      <c r="G16" s="174"/>
      <c r="H16" s="174"/>
      <c r="I16" s="174"/>
      <c r="J16" s="174"/>
      <c r="K16" s="174"/>
      <c r="L16" s="174"/>
      <c r="M16" s="174"/>
      <c r="N16" s="175"/>
      <c r="O16" s="175"/>
      <c r="P16" s="175"/>
      <c r="Q16" s="175"/>
      <c r="R16" s="176"/>
      <c r="S16" s="175"/>
      <c r="T16" s="177"/>
      <c r="U16" s="177"/>
      <c r="V16" s="177"/>
      <c r="W16" s="177"/>
      <c r="X16" s="177"/>
      <c r="Y16" s="177"/>
      <c r="Z16" s="177"/>
      <c r="AA16" s="177"/>
      <c r="AB16" s="177"/>
      <c r="AC16" s="177" t="s">
        <v>100</v>
      </c>
      <c r="AD16" s="177">
        <v>0</v>
      </c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</row>
    <row r="17" spans="1:58" outlineLevel="1" x14ac:dyDescent="0.2">
      <c r="A17" s="169"/>
      <c r="B17" s="170"/>
      <c r="C17" s="178" t="s">
        <v>108</v>
      </c>
      <c r="D17" s="179"/>
      <c r="E17" s="180">
        <v>0.30599999999999999</v>
      </c>
      <c r="F17" s="200"/>
      <c r="G17" s="174"/>
      <c r="H17" s="174"/>
      <c r="I17" s="174"/>
      <c r="J17" s="174"/>
      <c r="K17" s="174"/>
      <c r="L17" s="174"/>
      <c r="M17" s="174"/>
      <c r="N17" s="175"/>
      <c r="O17" s="175"/>
      <c r="P17" s="175"/>
      <c r="Q17" s="175"/>
      <c r="R17" s="176"/>
      <c r="S17" s="175"/>
      <c r="T17" s="177"/>
      <c r="U17" s="177"/>
      <c r="V17" s="177"/>
      <c r="W17" s="177"/>
      <c r="X17" s="177"/>
      <c r="Y17" s="177"/>
      <c r="Z17" s="177"/>
      <c r="AA17" s="177"/>
      <c r="AB17" s="177"/>
      <c r="AC17" s="177" t="s">
        <v>100</v>
      </c>
      <c r="AD17" s="177">
        <v>0</v>
      </c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</row>
    <row r="18" spans="1:58" x14ac:dyDescent="0.2">
      <c r="A18" s="181" t="s">
        <v>93</v>
      </c>
      <c r="B18" s="182" t="s">
        <v>55</v>
      </c>
      <c r="C18" s="183" t="s">
        <v>56</v>
      </c>
      <c r="D18" s="184"/>
      <c r="E18" s="185"/>
      <c r="F18" s="186"/>
      <c r="G18" s="186">
        <f>SUM(G21,G19)</f>
        <v>0</v>
      </c>
      <c r="H18" s="186"/>
      <c r="I18" s="186"/>
      <c r="J18" s="186"/>
      <c r="K18" s="186"/>
      <c r="L18" s="186"/>
      <c r="M18" s="186"/>
      <c r="N18" s="187"/>
      <c r="O18" s="187">
        <f>SUM(O19:O22)</f>
        <v>0</v>
      </c>
      <c r="P18" s="187"/>
      <c r="Q18" s="187"/>
      <c r="R18" s="188"/>
      <c r="S18" s="187">
        <f>SUM(S19:S22)</f>
        <v>2.92</v>
      </c>
      <c r="AC18" s="146" t="s">
        <v>94</v>
      </c>
    </row>
    <row r="19" spans="1:58" ht="22.5" outlineLevel="1" x14ac:dyDescent="0.2">
      <c r="A19" s="169">
        <v>4</v>
      </c>
      <c r="B19" s="170" t="s">
        <v>109</v>
      </c>
      <c r="C19" s="171" t="s">
        <v>110</v>
      </c>
      <c r="D19" s="172" t="s">
        <v>97</v>
      </c>
      <c r="E19" s="173">
        <v>1.1439999999999999</v>
      </c>
      <c r="F19" s="174"/>
      <c r="G19" s="174">
        <f>E19*F19</f>
        <v>0</v>
      </c>
      <c r="H19" s="174"/>
      <c r="I19" s="174"/>
      <c r="J19" s="174"/>
      <c r="K19" s="174"/>
      <c r="L19" s="174"/>
      <c r="M19" s="174"/>
      <c r="N19" s="175">
        <v>0</v>
      </c>
      <c r="O19" s="175">
        <f>ROUND(E19*N19,5)</f>
        <v>0</v>
      </c>
      <c r="P19" s="175"/>
      <c r="Q19" s="175"/>
      <c r="R19" s="176">
        <v>2.3170000000000002</v>
      </c>
      <c r="S19" s="175">
        <f>ROUND(E19*R19,2)</f>
        <v>2.65</v>
      </c>
      <c r="T19" s="177"/>
      <c r="U19" s="177"/>
      <c r="V19" s="177"/>
      <c r="W19" s="177"/>
      <c r="X19" s="177"/>
      <c r="Y19" s="177"/>
      <c r="Z19" s="177"/>
      <c r="AA19" s="177"/>
      <c r="AB19" s="177"/>
      <c r="AC19" s="177" t="s">
        <v>98</v>
      </c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</row>
    <row r="20" spans="1:58" outlineLevel="1" x14ac:dyDescent="0.2">
      <c r="A20" s="169"/>
      <c r="B20" s="170"/>
      <c r="C20" s="178" t="s">
        <v>111</v>
      </c>
      <c r="D20" s="179"/>
      <c r="E20" s="180">
        <v>1.1439999999999999</v>
      </c>
      <c r="F20" s="200"/>
      <c r="G20" s="174"/>
      <c r="H20" s="174"/>
      <c r="I20" s="174"/>
      <c r="J20" s="174"/>
      <c r="K20" s="174"/>
      <c r="L20" s="174"/>
      <c r="M20" s="174"/>
      <c r="N20" s="175"/>
      <c r="O20" s="175"/>
      <c r="P20" s="175"/>
      <c r="Q20" s="175"/>
      <c r="R20" s="176"/>
      <c r="S20" s="175"/>
      <c r="T20" s="177"/>
      <c r="U20" s="177"/>
      <c r="V20" s="177"/>
      <c r="W20" s="177"/>
      <c r="X20" s="177"/>
      <c r="Y20" s="177"/>
      <c r="Z20" s="177"/>
      <c r="AA20" s="177"/>
      <c r="AB20" s="177"/>
      <c r="AC20" s="177" t="s">
        <v>100</v>
      </c>
      <c r="AD20" s="177">
        <v>0</v>
      </c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</row>
    <row r="21" spans="1:58" ht="22.5" outlineLevel="1" x14ac:dyDescent="0.2">
      <c r="A21" s="169">
        <v>5</v>
      </c>
      <c r="B21" s="170" t="s">
        <v>112</v>
      </c>
      <c r="C21" s="171" t="s">
        <v>113</v>
      </c>
      <c r="D21" s="172" t="s">
        <v>102</v>
      </c>
      <c r="E21" s="173">
        <v>1.7999999999999999E-2</v>
      </c>
      <c r="F21" s="174"/>
      <c r="G21" s="174">
        <f>E21*F21</f>
        <v>0</v>
      </c>
      <c r="H21" s="174"/>
      <c r="I21" s="174"/>
      <c r="J21" s="174"/>
      <c r="K21" s="174"/>
      <c r="L21" s="174"/>
      <c r="M21" s="174"/>
      <c r="N21" s="175">
        <v>0</v>
      </c>
      <c r="O21" s="175">
        <f>ROUND(E21*N21,5)</f>
        <v>0</v>
      </c>
      <c r="P21" s="175"/>
      <c r="Q21" s="175"/>
      <c r="R21" s="176">
        <v>15.231</v>
      </c>
      <c r="S21" s="175">
        <f>ROUND(E21*R21,2)</f>
        <v>0.27</v>
      </c>
      <c r="T21" s="177"/>
      <c r="U21" s="177"/>
      <c r="V21" s="177"/>
      <c r="W21" s="177"/>
      <c r="X21" s="177"/>
      <c r="Y21" s="177"/>
      <c r="Z21" s="177"/>
      <c r="AA21" s="177"/>
      <c r="AB21" s="177"/>
      <c r="AC21" s="177" t="s">
        <v>98</v>
      </c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</row>
    <row r="22" spans="1:58" outlineLevel="1" x14ac:dyDescent="0.2">
      <c r="A22" s="169"/>
      <c r="B22" s="170"/>
      <c r="C22" s="178" t="s">
        <v>114</v>
      </c>
      <c r="D22" s="179"/>
      <c r="E22" s="180">
        <v>1.7999999999999999E-2</v>
      </c>
      <c r="F22" s="200"/>
      <c r="G22" s="174"/>
      <c r="H22" s="174"/>
      <c r="I22" s="174"/>
      <c r="J22" s="174"/>
      <c r="K22" s="174"/>
      <c r="L22" s="174"/>
      <c r="M22" s="174"/>
      <c r="N22" s="175"/>
      <c r="O22" s="175"/>
      <c r="P22" s="175"/>
      <c r="Q22" s="175"/>
      <c r="R22" s="176"/>
      <c r="S22" s="175"/>
      <c r="T22" s="177"/>
      <c r="U22" s="177"/>
      <c r="V22" s="177"/>
      <c r="W22" s="177"/>
      <c r="X22" s="177"/>
      <c r="Y22" s="177"/>
      <c r="Z22" s="177"/>
      <c r="AA22" s="177"/>
      <c r="AB22" s="177"/>
      <c r="AC22" s="177" t="s">
        <v>100</v>
      </c>
      <c r="AD22" s="177">
        <v>0</v>
      </c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</row>
    <row r="23" spans="1:58" x14ac:dyDescent="0.2">
      <c r="A23" s="181" t="s">
        <v>93</v>
      </c>
      <c r="B23" s="182" t="s">
        <v>57</v>
      </c>
      <c r="C23" s="183" t="s">
        <v>58</v>
      </c>
      <c r="D23" s="184"/>
      <c r="E23" s="185"/>
      <c r="F23" s="186"/>
      <c r="G23" s="186">
        <f>SUM(G39,G38,G36,G34,G33,G32,G30,G28,G26,G24)</f>
        <v>0</v>
      </c>
      <c r="H23" s="186"/>
      <c r="I23" s="186"/>
      <c r="J23" s="186"/>
      <c r="K23" s="186"/>
      <c r="L23" s="186"/>
      <c r="M23" s="186"/>
      <c r="N23" s="187"/>
      <c r="O23" s="187">
        <f>SUM(O24:O41)</f>
        <v>7.7682000000000002</v>
      </c>
      <c r="P23" s="187"/>
      <c r="Q23" s="187"/>
      <c r="R23" s="188"/>
      <c r="S23" s="187">
        <f>SUM(S24:S41)</f>
        <v>28.82</v>
      </c>
      <c r="AC23" s="146" t="s">
        <v>94</v>
      </c>
    </row>
    <row r="24" spans="1:58" outlineLevel="1" x14ac:dyDescent="0.2">
      <c r="A24" s="169">
        <v>6</v>
      </c>
      <c r="B24" s="170" t="s">
        <v>115</v>
      </c>
      <c r="C24" s="171" t="s">
        <v>116</v>
      </c>
      <c r="D24" s="172" t="s">
        <v>117</v>
      </c>
      <c r="E24" s="173">
        <v>5.72</v>
      </c>
      <c r="F24" s="174"/>
      <c r="G24" s="174">
        <f>E24*F24</f>
        <v>0</v>
      </c>
      <c r="H24" s="174"/>
      <c r="I24" s="174"/>
      <c r="J24" s="174"/>
      <c r="K24" s="174"/>
      <c r="L24" s="174"/>
      <c r="M24" s="174"/>
      <c r="N24" s="175">
        <v>0.09</v>
      </c>
      <c r="O24" s="175">
        <f>ROUND(E24*N24,5)</f>
        <v>0.51480000000000004</v>
      </c>
      <c r="P24" s="175"/>
      <c r="Q24" s="175"/>
      <c r="R24" s="176">
        <v>0.91</v>
      </c>
      <c r="S24" s="175">
        <f>ROUND(E24*R24,2)</f>
        <v>5.21</v>
      </c>
      <c r="T24" s="177"/>
      <c r="U24" s="177"/>
      <c r="V24" s="177"/>
      <c r="W24" s="177"/>
      <c r="X24" s="177"/>
      <c r="Y24" s="177"/>
      <c r="Z24" s="177"/>
      <c r="AA24" s="177"/>
      <c r="AB24" s="177"/>
      <c r="AC24" s="177" t="s">
        <v>98</v>
      </c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</row>
    <row r="25" spans="1:58" outlineLevel="1" x14ac:dyDescent="0.2">
      <c r="A25" s="169"/>
      <c r="B25" s="170"/>
      <c r="C25" s="178" t="s">
        <v>118</v>
      </c>
      <c r="D25" s="179"/>
      <c r="E25" s="180">
        <v>5.72</v>
      </c>
      <c r="F25" s="200"/>
      <c r="G25" s="174"/>
      <c r="H25" s="174"/>
      <c r="I25" s="174"/>
      <c r="J25" s="174"/>
      <c r="K25" s="174"/>
      <c r="L25" s="174"/>
      <c r="M25" s="174"/>
      <c r="N25" s="175"/>
      <c r="O25" s="175"/>
      <c r="P25" s="175"/>
      <c r="Q25" s="175"/>
      <c r="R25" s="176"/>
      <c r="S25" s="175"/>
      <c r="T25" s="177"/>
      <c r="U25" s="177"/>
      <c r="V25" s="177"/>
      <c r="W25" s="177"/>
      <c r="X25" s="177"/>
      <c r="Y25" s="177"/>
      <c r="Z25" s="177"/>
      <c r="AA25" s="177"/>
      <c r="AB25" s="177"/>
      <c r="AC25" s="177" t="s">
        <v>100</v>
      </c>
      <c r="AD25" s="177">
        <v>0</v>
      </c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</row>
    <row r="26" spans="1:58" ht="22.5" outlineLevel="1" x14ac:dyDescent="0.2">
      <c r="A26" s="169">
        <v>7</v>
      </c>
      <c r="B26" s="170" t="s">
        <v>119</v>
      </c>
      <c r="C26" s="171" t="s">
        <v>120</v>
      </c>
      <c r="D26" s="172" t="s">
        <v>97</v>
      </c>
      <c r="E26" s="173">
        <v>0.45760000000000001</v>
      </c>
      <c r="F26" s="174"/>
      <c r="G26" s="174">
        <f>E26*F26</f>
        <v>0</v>
      </c>
      <c r="H26" s="174"/>
      <c r="I26" s="174"/>
      <c r="J26" s="174"/>
      <c r="K26" s="174"/>
      <c r="L26" s="174"/>
      <c r="M26" s="174"/>
      <c r="N26" s="175">
        <v>2.2000000000000002</v>
      </c>
      <c r="O26" s="175">
        <f>ROUND(E26*N26,5)</f>
        <v>1.0067200000000001</v>
      </c>
      <c r="P26" s="175"/>
      <c r="Q26" s="175"/>
      <c r="R26" s="176">
        <v>10.67</v>
      </c>
      <c r="S26" s="175">
        <f>ROUND(E26*R26,2)</f>
        <v>4.88</v>
      </c>
      <c r="T26" s="177"/>
      <c r="U26" s="177"/>
      <c r="V26" s="177"/>
      <c r="W26" s="177"/>
      <c r="X26" s="177"/>
      <c r="Y26" s="177"/>
      <c r="Z26" s="177"/>
      <c r="AA26" s="177"/>
      <c r="AB26" s="177"/>
      <c r="AC26" s="177" t="s">
        <v>98</v>
      </c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</row>
    <row r="27" spans="1:58" outlineLevel="1" x14ac:dyDescent="0.2">
      <c r="A27" s="169"/>
      <c r="B27" s="170"/>
      <c r="C27" s="178" t="s">
        <v>121</v>
      </c>
      <c r="D27" s="179"/>
      <c r="E27" s="180">
        <v>0.45760000000000001</v>
      </c>
      <c r="F27" s="200"/>
      <c r="G27" s="174"/>
      <c r="H27" s="174"/>
      <c r="I27" s="174"/>
      <c r="J27" s="174"/>
      <c r="K27" s="174"/>
      <c r="L27" s="174"/>
      <c r="M27" s="174"/>
      <c r="N27" s="175"/>
      <c r="O27" s="175"/>
      <c r="P27" s="175"/>
      <c r="Q27" s="175"/>
      <c r="R27" s="176"/>
      <c r="S27" s="175"/>
      <c r="T27" s="177"/>
      <c r="U27" s="177"/>
      <c r="V27" s="177"/>
      <c r="W27" s="177"/>
      <c r="X27" s="177"/>
      <c r="Y27" s="177"/>
      <c r="Z27" s="177"/>
      <c r="AA27" s="177"/>
      <c r="AB27" s="177"/>
      <c r="AC27" s="177" t="s">
        <v>100</v>
      </c>
      <c r="AD27" s="177">
        <v>0</v>
      </c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</row>
    <row r="28" spans="1:58" ht="22.5" outlineLevel="1" x14ac:dyDescent="0.2">
      <c r="A28" s="169">
        <v>8</v>
      </c>
      <c r="B28" s="170" t="s">
        <v>119</v>
      </c>
      <c r="C28" s="171" t="s">
        <v>122</v>
      </c>
      <c r="D28" s="172" t="s">
        <v>97</v>
      </c>
      <c r="E28" s="173">
        <v>0.68640000000000001</v>
      </c>
      <c r="F28" s="174"/>
      <c r="G28" s="174">
        <f>E28*F28</f>
        <v>0</v>
      </c>
      <c r="H28" s="174"/>
      <c r="I28" s="174"/>
      <c r="J28" s="174"/>
      <c r="K28" s="174"/>
      <c r="L28" s="174"/>
      <c r="M28" s="174"/>
      <c r="N28" s="175">
        <v>2.2000000000000002</v>
      </c>
      <c r="O28" s="175">
        <f>ROUND(E28*N28,5)</f>
        <v>1.5100800000000001</v>
      </c>
      <c r="P28" s="175"/>
      <c r="Q28" s="175"/>
      <c r="R28" s="176">
        <v>10.67</v>
      </c>
      <c r="S28" s="175">
        <f>ROUND(E28*R28,2)</f>
        <v>7.32</v>
      </c>
      <c r="T28" s="177"/>
      <c r="U28" s="177"/>
      <c r="V28" s="177"/>
      <c r="W28" s="177"/>
      <c r="X28" s="177"/>
      <c r="Y28" s="177"/>
      <c r="Z28" s="177"/>
      <c r="AA28" s="177"/>
      <c r="AB28" s="177"/>
      <c r="AC28" s="177" t="s">
        <v>98</v>
      </c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</row>
    <row r="29" spans="1:58" outlineLevel="1" x14ac:dyDescent="0.2">
      <c r="A29" s="169"/>
      <c r="B29" s="170"/>
      <c r="C29" s="178" t="s">
        <v>123</v>
      </c>
      <c r="D29" s="179"/>
      <c r="E29" s="180">
        <v>0.68640000000000001</v>
      </c>
      <c r="F29" s="200"/>
      <c r="G29" s="174"/>
      <c r="H29" s="174"/>
      <c r="I29" s="174"/>
      <c r="J29" s="174"/>
      <c r="K29" s="174"/>
      <c r="L29" s="174"/>
      <c r="M29" s="174"/>
      <c r="N29" s="175"/>
      <c r="O29" s="175"/>
      <c r="P29" s="175"/>
      <c r="Q29" s="175"/>
      <c r="R29" s="176"/>
      <c r="S29" s="175"/>
      <c r="T29" s="177"/>
      <c r="U29" s="177"/>
      <c r="V29" s="177"/>
      <c r="W29" s="177"/>
      <c r="X29" s="177"/>
      <c r="Y29" s="177"/>
      <c r="Z29" s="177"/>
      <c r="AA29" s="177"/>
      <c r="AB29" s="177"/>
      <c r="AC29" s="177" t="s">
        <v>100</v>
      </c>
      <c r="AD29" s="177">
        <v>0</v>
      </c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</row>
    <row r="30" spans="1:58" ht="22.5" outlineLevel="1" x14ac:dyDescent="0.2">
      <c r="A30" s="169">
        <v>9</v>
      </c>
      <c r="B30" s="170" t="s">
        <v>124</v>
      </c>
      <c r="C30" s="171" t="s">
        <v>125</v>
      </c>
      <c r="D30" s="172" t="s">
        <v>97</v>
      </c>
      <c r="E30" s="173">
        <v>1.1439999999999999</v>
      </c>
      <c r="F30" s="174"/>
      <c r="G30" s="174">
        <f>E30*F30</f>
        <v>0</v>
      </c>
      <c r="H30" s="174"/>
      <c r="I30" s="174"/>
      <c r="J30" s="174"/>
      <c r="K30" s="174"/>
      <c r="L30" s="174"/>
      <c r="M30" s="174"/>
      <c r="N30" s="175">
        <v>1.4</v>
      </c>
      <c r="O30" s="175">
        <f>ROUND(E30*N30,5)</f>
        <v>1.6015999999999999</v>
      </c>
      <c r="P30" s="175"/>
      <c r="Q30" s="175"/>
      <c r="R30" s="176">
        <v>1.0509999999999999</v>
      </c>
      <c r="S30" s="175">
        <f>ROUND(E30*R30,2)</f>
        <v>1.2</v>
      </c>
      <c r="T30" s="177"/>
      <c r="U30" s="177"/>
      <c r="V30" s="177"/>
      <c r="W30" s="177"/>
      <c r="X30" s="177"/>
      <c r="Y30" s="177"/>
      <c r="Z30" s="177"/>
      <c r="AA30" s="177"/>
      <c r="AB30" s="177"/>
      <c r="AC30" s="177" t="s">
        <v>98</v>
      </c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</row>
    <row r="31" spans="1:58" outlineLevel="1" x14ac:dyDescent="0.2">
      <c r="A31" s="169"/>
      <c r="B31" s="170"/>
      <c r="C31" s="178" t="s">
        <v>111</v>
      </c>
      <c r="D31" s="179"/>
      <c r="E31" s="180">
        <v>1.1439999999999999</v>
      </c>
      <c r="F31" s="200"/>
      <c r="G31" s="174"/>
      <c r="H31" s="174"/>
      <c r="I31" s="174"/>
      <c r="J31" s="174"/>
      <c r="K31" s="174"/>
      <c r="L31" s="174"/>
      <c r="M31" s="174"/>
      <c r="N31" s="175"/>
      <c r="O31" s="175"/>
      <c r="P31" s="175"/>
      <c r="Q31" s="175"/>
      <c r="R31" s="176"/>
      <c r="S31" s="175"/>
      <c r="T31" s="177"/>
      <c r="U31" s="177"/>
      <c r="V31" s="177"/>
      <c r="W31" s="177"/>
      <c r="X31" s="177"/>
      <c r="Y31" s="177"/>
      <c r="Z31" s="177"/>
      <c r="AA31" s="177"/>
      <c r="AB31" s="177"/>
      <c r="AC31" s="177" t="s">
        <v>100</v>
      </c>
      <c r="AD31" s="177">
        <v>0</v>
      </c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</row>
    <row r="32" spans="1:58" ht="22.5" outlineLevel="1" x14ac:dyDescent="0.2">
      <c r="A32" s="169">
        <v>10</v>
      </c>
      <c r="B32" s="170" t="s">
        <v>126</v>
      </c>
      <c r="C32" s="171" t="s">
        <v>127</v>
      </c>
      <c r="D32" s="172" t="s">
        <v>97</v>
      </c>
      <c r="E32" s="173">
        <v>0.45760000000000001</v>
      </c>
      <c r="F32" s="174"/>
      <c r="G32" s="174">
        <f>E32*F32</f>
        <v>0</v>
      </c>
      <c r="H32" s="174"/>
      <c r="I32" s="174"/>
      <c r="J32" s="174"/>
      <c r="K32" s="174"/>
      <c r="L32" s="174"/>
      <c r="M32" s="174"/>
      <c r="N32" s="175">
        <v>0</v>
      </c>
      <c r="O32" s="175">
        <f>ROUND(E32*N32,5)</f>
        <v>0</v>
      </c>
      <c r="P32" s="175"/>
      <c r="Q32" s="175"/>
      <c r="R32" s="176">
        <v>6.76</v>
      </c>
      <c r="S32" s="175">
        <f>ROUND(E32*R32,2)</f>
        <v>3.09</v>
      </c>
      <c r="T32" s="177"/>
      <c r="U32" s="177"/>
      <c r="V32" s="177"/>
      <c r="W32" s="177"/>
      <c r="X32" s="177"/>
      <c r="Y32" s="177"/>
      <c r="Z32" s="177"/>
      <c r="AA32" s="177"/>
      <c r="AB32" s="177"/>
      <c r="AC32" s="177" t="s">
        <v>98</v>
      </c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</row>
    <row r="33" spans="1:58" ht="22.5" outlineLevel="1" x14ac:dyDescent="0.2">
      <c r="A33" s="169">
        <v>11</v>
      </c>
      <c r="B33" s="170" t="s">
        <v>128</v>
      </c>
      <c r="C33" s="171" t="s">
        <v>129</v>
      </c>
      <c r="D33" s="172" t="s">
        <v>130</v>
      </c>
      <c r="E33" s="173">
        <v>6.3</v>
      </c>
      <c r="F33" s="174"/>
      <c r="G33" s="174">
        <f>E33*F33</f>
        <v>0</v>
      </c>
      <c r="H33" s="174"/>
      <c r="I33" s="174"/>
      <c r="J33" s="174"/>
      <c r="K33" s="174"/>
      <c r="L33" s="174"/>
      <c r="M33" s="174"/>
      <c r="N33" s="175">
        <v>0</v>
      </c>
      <c r="O33" s="175">
        <f>ROUND(E33*N33,5)</f>
        <v>0</v>
      </c>
      <c r="P33" s="175"/>
      <c r="Q33" s="175"/>
      <c r="R33" s="176">
        <v>0</v>
      </c>
      <c r="S33" s="175">
        <f>ROUND(E33*R33,2)</f>
        <v>0</v>
      </c>
      <c r="T33" s="177"/>
      <c r="U33" s="177"/>
      <c r="V33" s="177"/>
      <c r="W33" s="177"/>
      <c r="X33" s="177"/>
      <c r="Y33" s="177"/>
      <c r="Z33" s="177"/>
      <c r="AA33" s="177"/>
      <c r="AB33" s="177"/>
      <c r="AC33" s="177" t="s">
        <v>98</v>
      </c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</row>
    <row r="34" spans="1:58" outlineLevel="1" x14ac:dyDescent="0.2">
      <c r="A34" s="169">
        <v>12</v>
      </c>
      <c r="B34" s="170" t="s">
        <v>128</v>
      </c>
      <c r="C34" s="171" t="s">
        <v>131</v>
      </c>
      <c r="D34" s="172" t="s">
        <v>130</v>
      </c>
      <c r="E34" s="173">
        <v>5.0999999999999996</v>
      </c>
      <c r="F34" s="174"/>
      <c r="G34" s="174">
        <f>E34*F34</f>
        <v>0</v>
      </c>
      <c r="H34" s="174"/>
      <c r="I34" s="174"/>
      <c r="J34" s="174"/>
      <c r="K34" s="174"/>
      <c r="L34" s="174"/>
      <c r="M34" s="174"/>
      <c r="N34" s="175">
        <v>0</v>
      </c>
      <c r="O34" s="175">
        <f>ROUND(E34*N34,5)</f>
        <v>0</v>
      </c>
      <c r="P34" s="175"/>
      <c r="Q34" s="175"/>
      <c r="R34" s="176">
        <v>0</v>
      </c>
      <c r="S34" s="175">
        <f>ROUND(E34*R34,2)</f>
        <v>0</v>
      </c>
      <c r="T34" s="177"/>
      <c r="U34" s="177"/>
      <c r="V34" s="177"/>
      <c r="W34" s="177"/>
      <c r="X34" s="177"/>
      <c r="Y34" s="177"/>
      <c r="Z34" s="177"/>
      <c r="AA34" s="177"/>
      <c r="AB34" s="177"/>
      <c r="AC34" s="177" t="s">
        <v>98</v>
      </c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</row>
    <row r="35" spans="1:58" outlineLevel="1" x14ac:dyDescent="0.2">
      <c r="A35" s="169"/>
      <c r="B35" s="170"/>
      <c r="C35" s="178" t="s">
        <v>132</v>
      </c>
      <c r="D35" s="179"/>
      <c r="E35" s="180">
        <v>5.0999999999999996</v>
      </c>
      <c r="F35" s="200"/>
      <c r="G35" s="174"/>
      <c r="H35" s="174"/>
      <c r="I35" s="174"/>
      <c r="J35" s="174"/>
      <c r="K35" s="174"/>
      <c r="L35" s="174"/>
      <c r="M35" s="174"/>
      <c r="N35" s="175"/>
      <c r="O35" s="175"/>
      <c r="P35" s="175"/>
      <c r="Q35" s="175"/>
      <c r="R35" s="176"/>
      <c r="S35" s="175"/>
      <c r="T35" s="177"/>
      <c r="U35" s="177"/>
      <c r="V35" s="177"/>
      <c r="W35" s="177"/>
      <c r="X35" s="177"/>
      <c r="Y35" s="177"/>
      <c r="Z35" s="177"/>
      <c r="AA35" s="177"/>
      <c r="AB35" s="177"/>
      <c r="AC35" s="177" t="s">
        <v>100</v>
      </c>
      <c r="AD35" s="177">
        <v>0</v>
      </c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</row>
    <row r="36" spans="1:58" outlineLevel="1" x14ac:dyDescent="0.2">
      <c r="A36" s="169">
        <v>13</v>
      </c>
      <c r="B36" s="170" t="s">
        <v>128</v>
      </c>
      <c r="C36" s="171" t="s">
        <v>133</v>
      </c>
      <c r="D36" s="172" t="s">
        <v>130</v>
      </c>
      <c r="E36" s="173">
        <v>1.8</v>
      </c>
      <c r="F36" s="174"/>
      <c r="G36" s="174">
        <f>E36*F36</f>
        <v>0</v>
      </c>
      <c r="H36" s="174"/>
      <c r="I36" s="174"/>
      <c r="J36" s="174"/>
      <c r="K36" s="174"/>
      <c r="L36" s="174"/>
      <c r="M36" s="174"/>
      <c r="N36" s="175">
        <v>0</v>
      </c>
      <c r="O36" s="175">
        <f>ROUND(E36*N36,5)</f>
        <v>0</v>
      </c>
      <c r="P36" s="175"/>
      <c r="Q36" s="175"/>
      <c r="R36" s="176">
        <v>0</v>
      </c>
      <c r="S36" s="175">
        <f>ROUND(E36*R36,2)</f>
        <v>0</v>
      </c>
      <c r="T36" s="177"/>
      <c r="U36" s="177"/>
      <c r="V36" s="177"/>
      <c r="W36" s="177"/>
      <c r="X36" s="177"/>
      <c r="Y36" s="177"/>
      <c r="Z36" s="177"/>
      <c r="AA36" s="177"/>
      <c r="AB36" s="177"/>
      <c r="AC36" s="177" t="s">
        <v>98</v>
      </c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</row>
    <row r="37" spans="1:58" outlineLevel="1" x14ac:dyDescent="0.2">
      <c r="A37" s="169"/>
      <c r="B37" s="170"/>
      <c r="C37" s="178" t="s">
        <v>134</v>
      </c>
      <c r="D37" s="179"/>
      <c r="E37" s="180">
        <v>1.8</v>
      </c>
      <c r="F37" s="200"/>
      <c r="G37" s="174"/>
      <c r="H37" s="174"/>
      <c r="I37" s="174"/>
      <c r="J37" s="174"/>
      <c r="K37" s="174"/>
      <c r="L37" s="174"/>
      <c r="M37" s="174"/>
      <c r="N37" s="175"/>
      <c r="O37" s="175"/>
      <c r="P37" s="175"/>
      <c r="Q37" s="175"/>
      <c r="R37" s="176"/>
      <c r="S37" s="175"/>
      <c r="T37" s="177"/>
      <c r="U37" s="177"/>
      <c r="V37" s="177"/>
      <c r="W37" s="177"/>
      <c r="X37" s="177"/>
      <c r="Y37" s="177"/>
      <c r="Z37" s="177"/>
      <c r="AA37" s="177"/>
      <c r="AB37" s="177"/>
      <c r="AC37" s="177" t="s">
        <v>100</v>
      </c>
      <c r="AD37" s="177">
        <v>0</v>
      </c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</row>
    <row r="38" spans="1:58" ht="22.5" outlineLevel="1" x14ac:dyDescent="0.2">
      <c r="A38" s="169">
        <v>14</v>
      </c>
      <c r="B38" s="170" t="s">
        <v>135</v>
      </c>
      <c r="C38" s="171" t="s">
        <v>136</v>
      </c>
      <c r="D38" s="172" t="s">
        <v>137</v>
      </c>
      <c r="E38" s="173">
        <v>2</v>
      </c>
      <c r="F38" s="174"/>
      <c r="G38" s="174">
        <f>E38*F38</f>
        <v>0</v>
      </c>
      <c r="H38" s="174"/>
      <c r="I38" s="174"/>
      <c r="J38" s="174"/>
      <c r="K38" s="174"/>
      <c r="L38" s="174"/>
      <c r="M38" s="174"/>
      <c r="N38" s="175">
        <v>0</v>
      </c>
      <c r="O38" s="175">
        <f>ROUND(E38*N38,5)</f>
        <v>0</v>
      </c>
      <c r="P38" s="175"/>
      <c r="Q38" s="175"/>
      <c r="R38" s="176">
        <v>0</v>
      </c>
      <c r="S38" s="175">
        <f>ROUND(E38*R38,2)</f>
        <v>0</v>
      </c>
      <c r="T38" s="177"/>
      <c r="U38" s="177"/>
      <c r="V38" s="177"/>
      <c r="W38" s="177"/>
      <c r="X38" s="177"/>
      <c r="Y38" s="177"/>
      <c r="Z38" s="177"/>
      <c r="AA38" s="177"/>
      <c r="AB38" s="177"/>
      <c r="AC38" s="177" t="s">
        <v>98</v>
      </c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</row>
    <row r="39" spans="1:58" ht="22.5" outlineLevel="1" x14ac:dyDescent="0.2">
      <c r="A39" s="169">
        <v>15</v>
      </c>
      <c r="B39" s="170" t="s">
        <v>138</v>
      </c>
      <c r="C39" s="171" t="s">
        <v>139</v>
      </c>
      <c r="D39" s="172" t="s">
        <v>97</v>
      </c>
      <c r="E39" s="173">
        <v>1.425</v>
      </c>
      <c r="F39" s="174"/>
      <c r="G39" s="174">
        <f>E39*F39</f>
        <v>0</v>
      </c>
      <c r="H39" s="174"/>
      <c r="I39" s="174"/>
      <c r="J39" s="174"/>
      <c r="K39" s="174"/>
      <c r="L39" s="174"/>
      <c r="M39" s="174"/>
      <c r="N39" s="175">
        <v>2.2000000000000002</v>
      </c>
      <c r="O39" s="175">
        <f>ROUND(E39*N39,5)</f>
        <v>3.1349999999999998</v>
      </c>
      <c r="P39" s="175"/>
      <c r="Q39" s="175"/>
      <c r="R39" s="176">
        <v>4.9960000000000004</v>
      </c>
      <c r="S39" s="175">
        <f>ROUND(E39*R39,2)</f>
        <v>7.12</v>
      </c>
      <c r="T39" s="177"/>
      <c r="U39" s="177"/>
      <c r="V39" s="177"/>
      <c r="W39" s="177"/>
      <c r="X39" s="177"/>
      <c r="Y39" s="177"/>
      <c r="Z39" s="177"/>
      <c r="AA39" s="177"/>
      <c r="AB39" s="177"/>
      <c r="AC39" s="177" t="s">
        <v>98</v>
      </c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</row>
    <row r="40" spans="1:58" outlineLevel="1" x14ac:dyDescent="0.2">
      <c r="A40" s="169"/>
      <c r="B40" s="170"/>
      <c r="C40" s="178" t="s">
        <v>140</v>
      </c>
      <c r="D40" s="179"/>
      <c r="E40" s="180">
        <v>1.125</v>
      </c>
      <c r="F40" s="200"/>
      <c r="G40" s="174"/>
      <c r="H40" s="174"/>
      <c r="I40" s="174"/>
      <c r="J40" s="174"/>
      <c r="K40" s="174"/>
      <c r="L40" s="174"/>
      <c r="M40" s="174"/>
      <c r="N40" s="175"/>
      <c r="O40" s="175"/>
      <c r="P40" s="175"/>
      <c r="Q40" s="175"/>
      <c r="R40" s="176"/>
      <c r="S40" s="175"/>
      <c r="T40" s="177"/>
      <c r="U40" s="177"/>
      <c r="V40" s="177"/>
      <c r="W40" s="177"/>
      <c r="X40" s="177"/>
      <c r="Y40" s="177"/>
      <c r="Z40" s="177"/>
      <c r="AA40" s="177"/>
      <c r="AB40" s="177"/>
      <c r="AC40" s="177" t="s">
        <v>100</v>
      </c>
      <c r="AD40" s="177">
        <v>0</v>
      </c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</row>
    <row r="41" spans="1:58" outlineLevel="1" x14ac:dyDescent="0.2">
      <c r="A41" s="169"/>
      <c r="B41" s="170"/>
      <c r="C41" s="178" t="s">
        <v>141</v>
      </c>
      <c r="D41" s="179"/>
      <c r="E41" s="180">
        <v>0.3</v>
      </c>
      <c r="F41" s="200"/>
      <c r="G41" s="174"/>
      <c r="H41" s="174"/>
      <c r="I41" s="174"/>
      <c r="J41" s="174"/>
      <c r="K41" s="174"/>
      <c r="L41" s="174"/>
      <c r="M41" s="174"/>
      <c r="N41" s="175"/>
      <c r="O41" s="175"/>
      <c r="P41" s="175"/>
      <c r="Q41" s="175"/>
      <c r="R41" s="176"/>
      <c r="S41" s="175"/>
      <c r="T41" s="177"/>
      <c r="U41" s="177"/>
      <c r="V41" s="177"/>
      <c r="W41" s="177"/>
      <c r="X41" s="177"/>
      <c r="Y41" s="177"/>
      <c r="Z41" s="177"/>
      <c r="AA41" s="177"/>
      <c r="AB41" s="177"/>
      <c r="AC41" s="177" t="s">
        <v>100</v>
      </c>
      <c r="AD41" s="177">
        <v>0</v>
      </c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</row>
    <row r="42" spans="1:58" x14ac:dyDescent="0.2">
      <c r="A42" s="181" t="s">
        <v>93</v>
      </c>
      <c r="B42" s="182" t="s">
        <v>59</v>
      </c>
      <c r="C42" s="183" t="s">
        <v>60</v>
      </c>
      <c r="D42" s="184"/>
      <c r="E42" s="185"/>
      <c r="F42" s="186"/>
      <c r="G42" s="186">
        <f>SUM(G51:G53,G46:G49,G43:G44)</f>
        <v>0</v>
      </c>
      <c r="H42" s="186"/>
      <c r="I42" s="186"/>
      <c r="J42" s="186"/>
      <c r="K42" s="186"/>
      <c r="L42" s="186"/>
      <c r="M42" s="186"/>
      <c r="N42" s="187"/>
      <c r="O42" s="187">
        <f>SUM(O43:O54)</f>
        <v>0</v>
      </c>
      <c r="P42" s="187"/>
      <c r="Q42" s="187"/>
      <c r="R42" s="188"/>
      <c r="S42" s="187">
        <f>SUM(S43:S54)</f>
        <v>34.159999999999997</v>
      </c>
      <c r="AC42" s="146" t="s">
        <v>94</v>
      </c>
    </row>
    <row r="43" spans="1:58" outlineLevel="1" x14ac:dyDescent="0.2">
      <c r="A43" s="169">
        <v>16</v>
      </c>
      <c r="B43" s="170" t="s">
        <v>142</v>
      </c>
      <c r="C43" s="171" t="s">
        <v>143</v>
      </c>
      <c r="D43" s="172" t="s">
        <v>102</v>
      </c>
      <c r="E43" s="173">
        <v>7.76</v>
      </c>
      <c r="F43" s="174"/>
      <c r="G43" s="174">
        <f>E43*F43</f>
        <v>0</v>
      </c>
      <c r="H43" s="174"/>
      <c r="I43" s="174"/>
      <c r="J43" s="174"/>
      <c r="K43" s="174"/>
      <c r="L43" s="174"/>
      <c r="M43" s="174"/>
      <c r="N43" s="175">
        <v>0</v>
      </c>
      <c r="O43" s="175">
        <f>ROUND(E43*N43,5)</f>
        <v>0</v>
      </c>
      <c r="P43" s="175"/>
      <c r="Q43" s="175"/>
      <c r="R43" s="176">
        <v>0.94199999999999995</v>
      </c>
      <c r="S43" s="175">
        <f>ROUND(E43*R43,2)</f>
        <v>7.31</v>
      </c>
      <c r="T43" s="177"/>
      <c r="U43" s="177"/>
      <c r="V43" s="177"/>
      <c r="W43" s="177"/>
      <c r="X43" s="177"/>
      <c r="Y43" s="177"/>
      <c r="Z43" s="177"/>
      <c r="AA43" s="177"/>
      <c r="AB43" s="177"/>
      <c r="AC43" s="177" t="s">
        <v>98</v>
      </c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</row>
    <row r="44" spans="1:58" outlineLevel="1" x14ac:dyDescent="0.2">
      <c r="A44" s="169">
        <v>17</v>
      </c>
      <c r="B44" s="170" t="s">
        <v>144</v>
      </c>
      <c r="C44" s="171" t="s">
        <v>145</v>
      </c>
      <c r="D44" s="172" t="s">
        <v>102</v>
      </c>
      <c r="E44" s="173">
        <v>15.52</v>
      </c>
      <c r="F44" s="174"/>
      <c r="G44" s="174">
        <f>E44*F44</f>
        <v>0</v>
      </c>
      <c r="H44" s="174"/>
      <c r="I44" s="174"/>
      <c r="J44" s="174"/>
      <c r="K44" s="174"/>
      <c r="L44" s="174"/>
      <c r="M44" s="174"/>
      <c r="N44" s="175">
        <v>0</v>
      </c>
      <c r="O44" s="175">
        <f>ROUND(E44*N44,5)</f>
        <v>0</v>
      </c>
      <c r="P44" s="175"/>
      <c r="Q44" s="175"/>
      <c r="R44" s="176">
        <v>0.105</v>
      </c>
      <c r="S44" s="175">
        <f>ROUND(E44*R44,2)</f>
        <v>1.63</v>
      </c>
      <c r="T44" s="177"/>
      <c r="U44" s="177"/>
      <c r="V44" s="177"/>
      <c r="W44" s="177"/>
      <c r="X44" s="177"/>
      <c r="Y44" s="177"/>
      <c r="Z44" s="177"/>
      <c r="AA44" s="177"/>
      <c r="AB44" s="177"/>
      <c r="AC44" s="177" t="s">
        <v>98</v>
      </c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</row>
    <row r="45" spans="1:58" outlineLevel="1" x14ac:dyDescent="0.2">
      <c r="A45" s="169"/>
      <c r="B45" s="170"/>
      <c r="C45" s="178" t="s">
        <v>146</v>
      </c>
      <c r="D45" s="179"/>
      <c r="E45" s="180">
        <v>15.52</v>
      </c>
      <c r="F45" s="200"/>
      <c r="G45" s="174"/>
      <c r="H45" s="174"/>
      <c r="I45" s="174"/>
      <c r="J45" s="174"/>
      <c r="K45" s="174"/>
      <c r="L45" s="174"/>
      <c r="M45" s="174"/>
      <c r="N45" s="175"/>
      <c r="O45" s="175"/>
      <c r="P45" s="175"/>
      <c r="Q45" s="175"/>
      <c r="R45" s="176"/>
      <c r="S45" s="175"/>
      <c r="T45" s="177"/>
      <c r="U45" s="177"/>
      <c r="V45" s="177"/>
      <c r="W45" s="177"/>
      <c r="X45" s="177"/>
      <c r="Y45" s="177"/>
      <c r="Z45" s="177"/>
      <c r="AA45" s="177"/>
      <c r="AB45" s="177"/>
      <c r="AC45" s="177" t="s">
        <v>100</v>
      </c>
      <c r="AD45" s="177">
        <v>0</v>
      </c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</row>
    <row r="46" spans="1:58" outlineLevel="1" x14ac:dyDescent="0.2">
      <c r="A46" s="169">
        <v>18</v>
      </c>
      <c r="B46" s="170" t="s">
        <v>147</v>
      </c>
      <c r="C46" s="171" t="s">
        <v>148</v>
      </c>
      <c r="D46" s="172" t="s">
        <v>102</v>
      </c>
      <c r="E46" s="173">
        <v>7.76</v>
      </c>
      <c r="F46" s="174"/>
      <c r="G46" s="174">
        <f>E46*F46</f>
        <v>0</v>
      </c>
      <c r="H46" s="174"/>
      <c r="I46" s="174"/>
      <c r="J46" s="174"/>
      <c r="K46" s="174"/>
      <c r="L46" s="174"/>
      <c r="M46" s="174"/>
      <c r="N46" s="175">
        <v>0</v>
      </c>
      <c r="O46" s="175">
        <f>ROUND(E46*N46,5)</f>
        <v>0</v>
      </c>
      <c r="P46" s="175"/>
      <c r="Q46" s="175"/>
      <c r="R46" s="176">
        <v>2.0670000000000002</v>
      </c>
      <c r="S46" s="175">
        <f>ROUND(E46*R46,2)</f>
        <v>16.04</v>
      </c>
      <c r="T46" s="177"/>
      <c r="U46" s="177"/>
      <c r="V46" s="177"/>
      <c r="W46" s="177"/>
      <c r="X46" s="177"/>
      <c r="Y46" s="177"/>
      <c r="Z46" s="177"/>
      <c r="AA46" s="177"/>
      <c r="AB46" s="177"/>
      <c r="AC46" s="177" t="s">
        <v>98</v>
      </c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</row>
    <row r="47" spans="1:58" outlineLevel="1" x14ac:dyDescent="0.2">
      <c r="A47" s="169">
        <v>19</v>
      </c>
      <c r="B47" s="170" t="s">
        <v>149</v>
      </c>
      <c r="C47" s="171" t="s">
        <v>150</v>
      </c>
      <c r="D47" s="172" t="s">
        <v>102</v>
      </c>
      <c r="E47" s="173">
        <v>7.76</v>
      </c>
      <c r="F47" s="174"/>
      <c r="G47" s="174">
        <f>E47*F47</f>
        <v>0</v>
      </c>
      <c r="H47" s="174"/>
      <c r="I47" s="174"/>
      <c r="J47" s="174"/>
      <c r="K47" s="174"/>
      <c r="L47" s="174"/>
      <c r="M47" s="174"/>
      <c r="N47" s="175">
        <v>0</v>
      </c>
      <c r="O47" s="175">
        <f>ROUND(E47*N47,5)</f>
        <v>0</v>
      </c>
      <c r="P47" s="175"/>
      <c r="Q47" s="175"/>
      <c r="R47" s="176">
        <v>0</v>
      </c>
      <c r="S47" s="175">
        <f>ROUND(E47*R47,2)</f>
        <v>0</v>
      </c>
      <c r="T47" s="177"/>
      <c r="U47" s="177"/>
      <c r="V47" s="177"/>
      <c r="W47" s="177"/>
      <c r="X47" s="177"/>
      <c r="Y47" s="177"/>
      <c r="Z47" s="177"/>
      <c r="AA47" s="177"/>
      <c r="AB47" s="177"/>
      <c r="AC47" s="177" t="s">
        <v>98</v>
      </c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</row>
    <row r="48" spans="1:58" outlineLevel="1" x14ac:dyDescent="0.2">
      <c r="A48" s="169">
        <v>20</v>
      </c>
      <c r="B48" s="170" t="s">
        <v>151</v>
      </c>
      <c r="C48" s="171" t="s">
        <v>152</v>
      </c>
      <c r="D48" s="172" t="s">
        <v>102</v>
      </c>
      <c r="E48" s="173">
        <v>7.76</v>
      </c>
      <c r="F48" s="174"/>
      <c r="G48" s="174">
        <f>E48*F48</f>
        <v>0</v>
      </c>
      <c r="H48" s="174"/>
      <c r="I48" s="174"/>
      <c r="J48" s="174"/>
      <c r="K48" s="174"/>
      <c r="L48" s="174"/>
      <c r="M48" s="174"/>
      <c r="N48" s="175">
        <v>0</v>
      </c>
      <c r="O48" s="175">
        <f>ROUND(E48*N48,5)</f>
        <v>0</v>
      </c>
      <c r="P48" s="175"/>
      <c r="Q48" s="175"/>
      <c r="R48" s="176">
        <v>0.49</v>
      </c>
      <c r="S48" s="175">
        <f>ROUND(E48*R48,2)</f>
        <v>3.8</v>
      </c>
      <c r="T48" s="177"/>
      <c r="U48" s="177"/>
      <c r="V48" s="177"/>
      <c r="W48" s="177"/>
      <c r="X48" s="177"/>
      <c r="Y48" s="177"/>
      <c r="Z48" s="177"/>
      <c r="AA48" s="177"/>
      <c r="AB48" s="177"/>
      <c r="AC48" s="177" t="s">
        <v>98</v>
      </c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  <c r="BB48" s="177"/>
      <c r="BC48" s="177"/>
      <c r="BD48" s="177"/>
      <c r="BE48" s="177"/>
      <c r="BF48" s="177"/>
    </row>
    <row r="49" spans="1:58" outlineLevel="1" x14ac:dyDescent="0.2">
      <c r="A49" s="169">
        <v>21</v>
      </c>
      <c r="B49" s="170" t="s">
        <v>153</v>
      </c>
      <c r="C49" s="171" t="s">
        <v>154</v>
      </c>
      <c r="D49" s="172" t="s">
        <v>102</v>
      </c>
      <c r="E49" s="173">
        <v>38.799999999999997</v>
      </c>
      <c r="F49" s="174"/>
      <c r="G49" s="174">
        <f>E49*F49</f>
        <v>0</v>
      </c>
      <c r="H49" s="174"/>
      <c r="I49" s="174"/>
      <c r="J49" s="174"/>
      <c r="K49" s="174"/>
      <c r="L49" s="174"/>
      <c r="M49" s="174"/>
      <c r="N49" s="175">
        <v>0</v>
      </c>
      <c r="O49" s="175">
        <f>ROUND(E49*N49,5)</f>
        <v>0</v>
      </c>
      <c r="P49" s="175"/>
      <c r="Q49" s="175"/>
      <c r="R49" s="176">
        <v>0</v>
      </c>
      <c r="S49" s="175">
        <f>ROUND(E49*R49,2)</f>
        <v>0</v>
      </c>
      <c r="T49" s="177"/>
      <c r="U49" s="177"/>
      <c r="V49" s="177"/>
      <c r="W49" s="177"/>
      <c r="X49" s="177"/>
      <c r="Y49" s="177"/>
      <c r="Z49" s="177"/>
      <c r="AA49" s="177"/>
      <c r="AB49" s="177"/>
      <c r="AC49" s="177" t="s">
        <v>98</v>
      </c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</row>
    <row r="50" spans="1:58" outlineLevel="1" x14ac:dyDescent="0.2">
      <c r="A50" s="169"/>
      <c r="B50" s="170"/>
      <c r="C50" s="178" t="s">
        <v>155</v>
      </c>
      <c r="D50" s="179"/>
      <c r="E50" s="180">
        <v>38.799999999999997</v>
      </c>
      <c r="F50" s="200"/>
      <c r="G50" s="174"/>
      <c r="H50" s="174"/>
      <c r="I50" s="174"/>
      <c r="J50" s="174"/>
      <c r="K50" s="174"/>
      <c r="L50" s="174"/>
      <c r="M50" s="174"/>
      <c r="N50" s="175"/>
      <c r="O50" s="175"/>
      <c r="P50" s="175"/>
      <c r="Q50" s="175"/>
      <c r="R50" s="176"/>
      <c r="S50" s="175"/>
      <c r="T50" s="177"/>
      <c r="U50" s="177"/>
      <c r="V50" s="177"/>
      <c r="W50" s="177"/>
      <c r="X50" s="177"/>
      <c r="Y50" s="177"/>
      <c r="Z50" s="177"/>
      <c r="AA50" s="177"/>
      <c r="AB50" s="177"/>
      <c r="AC50" s="177" t="s">
        <v>100</v>
      </c>
      <c r="AD50" s="177">
        <v>0</v>
      </c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</row>
    <row r="51" spans="1:58" outlineLevel="1" x14ac:dyDescent="0.2">
      <c r="A51" s="169">
        <v>22</v>
      </c>
      <c r="B51" s="170" t="s">
        <v>156</v>
      </c>
      <c r="C51" s="171" t="s">
        <v>157</v>
      </c>
      <c r="D51" s="172" t="s">
        <v>102</v>
      </c>
      <c r="E51" s="173">
        <v>10.97</v>
      </c>
      <c r="F51" s="174"/>
      <c r="G51" s="174">
        <f>E51*F51</f>
        <v>0</v>
      </c>
      <c r="H51" s="174"/>
      <c r="I51" s="174"/>
      <c r="J51" s="174"/>
      <c r="K51" s="174"/>
      <c r="L51" s="174"/>
      <c r="M51" s="174"/>
      <c r="N51" s="175">
        <v>0</v>
      </c>
      <c r="O51" s="175">
        <f>ROUND(E51*N51,5)</f>
        <v>0</v>
      </c>
      <c r="P51" s="175"/>
      <c r="Q51" s="175"/>
      <c r="R51" s="176">
        <v>0</v>
      </c>
      <c r="S51" s="175">
        <f>ROUND(E51*R51,2)</f>
        <v>0</v>
      </c>
      <c r="T51" s="177"/>
      <c r="U51" s="177"/>
      <c r="V51" s="177"/>
      <c r="W51" s="177"/>
      <c r="X51" s="177"/>
      <c r="Y51" s="177"/>
      <c r="Z51" s="177"/>
      <c r="AA51" s="177"/>
      <c r="AB51" s="177"/>
      <c r="AC51" s="177" t="s">
        <v>98</v>
      </c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</row>
    <row r="52" spans="1:58" outlineLevel="1" x14ac:dyDescent="0.2">
      <c r="A52" s="169">
        <v>23</v>
      </c>
      <c r="B52" s="170" t="s">
        <v>151</v>
      </c>
      <c r="C52" s="171" t="s">
        <v>158</v>
      </c>
      <c r="D52" s="172" t="s">
        <v>102</v>
      </c>
      <c r="E52" s="173">
        <v>10.97</v>
      </c>
      <c r="F52" s="174"/>
      <c r="G52" s="174">
        <f>E52*F52</f>
        <v>0</v>
      </c>
      <c r="H52" s="174"/>
      <c r="I52" s="174"/>
      <c r="J52" s="174"/>
      <c r="K52" s="174"/>
      <c r="L52" s="174"/>
      <c r="M52" s="174"/>
      <c r="N52" s="175">
        <v>0</v>
      </c>
      <c r="O52" s="175">
        <f>ROUND(E52*N52,5)</f>
        <v>0</v>
      </c>
      <c r="P52" s="175"/>
      <c r="Q52" s="175"/>
      <c r="R52" s="176">
        <v>0.49</v>
      </c>
      <c r="S52" s="175">
        <f>ROUND(E52*R52,2)</f>
        <v>5.38</v>
      </c>
      <c r="T52" s="177"/>
      <c r="U52" s="177"/>
      <c r="V52" s="177"/>
      <c r="W52" s="177"/>
      <c r="X52" s="177"/>
      <c r="Y52" s="177"/>
      <c r="Z52" s="177"/>
      <c r="AA52" s="177"/>
      <c r="AB52" s="177"/>
      <c r="AC52" s="177" t="s">
        <v>98</v>
      </c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</row>
    <row r="53" spans="1:58" outlineLevel="1" x14ac:dyDescent="0.2">
      <c r="A53" s="169">
        <v>24</v>
      </c>
      <c r="B53" s="170" t="s">
        <v>153</v>
      </c>
      <c r="C53" s="171" t="s">
        <v>159</v>
      </c>
      <c r="D53" s="172" t="s">
        <v>102</v>
      </c>
      <c r="E53" s="173">
        <v>54.85</v>
      </c>
      <c r="F53" s="174"/>
      <c r="G53" s="174">
        <f>E53*F53</f>
        <v>0</v>
      </c>
      <c r="H53" s="174"/>
      <c r="I53" s="174"/>
      <c r="J53" s="174"/>
      <c r="K53" s="174"/>
      <c r="L53" s="174"/>
      <c r="M53" s="174"/>
      <c r="N53" s="175">
        <v>0</v>
      </c>
      <c r="O53" s="175">
        <f>ROUND(E53*N53,5)</f>
        <v>0</v>
      </c>
      <c r="P53" s="175"/>
      <c r="Q53" s="175"/>
      <c r="R53" s="176">
        <v>0</v>
      </c>
      <c r="S53" s="175">
        <f>ROUND(E53*R53,2)</f>
        <v>0</v>
      </c>
      <c r="T53" s="177"/>
      <c r="U53" s="177"/>
      <c r="V53" s="177"/>
      <c r="W53" s="177"/>
      <c r="X53" s="177"/>
      <c r="Y53" s="177"/>
      <c r="Z53" s="177"/>
      <c r="AA53" s="177"/>
      <c r="AB53" s="177"/>
      <c r="AC53" s="177" t="s">
        <v>98</v>
      </c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</row>
    <row r="54" spans="1:58" outlineLevel="1" x14ac:dyDescent="0.2">
      <c r="A54" s="169"/>
      <c r="B54" s="170"/>
      <c r="C54" s="178" t="s">
        <v>160</v>
      </c>
      <c r="D54" s="179"/>
      <c r="E54" s="180">
        <v>54.85</v>
      </c>
      <c r="F54" s="200"/>
      <c r="G54" s="174"/>
      <c r="H54" s="174"/>
      <c r="I54" s="174"/>
      <c r="J54" s="174"/>
      <c r="K54" s="174"/>
      <c r="L54" s="174"/>
      <c r="M54" s="174"/>
      <c r="N54" s="175"/>
      <c r="O54" s="175"/>
      <c r="P54" s="175"/>
      <c r="Q54" s="175"/>
      <c r="R54" s="176"/>
      <c r="S54" s="175"/>
      <c r="T54" s="177"/>
      <c r="U54" s="177"/>
      <c r="V54" s="177"/>
      <c r="W54" s="177"/>
      <c r="X54" s="177"/>
      <c r="Y54" s="177"/>
      <c r="Z54" s="177"/>
      <c r="AA54" s="177"/>
      <c r="AB54" s="177"/>
      <c r="AC54" s="177" t="s">
        <v>100</v>
      </c>
      <c r="AD54" s="177">
        <v>0</v>
      </c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  <c r="BB54" s="177"/>
      <c r="BC54" s="177"/>
      <c r="BD54" s="177"/>
      <c r="BE54" s="177"/>
      <c r="BF54" s="177"/>
    </row>
    <row r="55" spans="1:58" x14ac:dyDescent="0.2">
      <c r="A55" s="181" t="s">
        <v>93</v>
      </c>
      <c r="B55" s="182" t="s">
        <v>61</v>
      </c>
      <c r="C55" s="183" t="s">
        <v>62</v>
      </c>
      <c r="D55" s="184"/>
      <c r="E55" s="185"/>
      <c r="F55" s="186"/>
      <c r="G55" s="186">
        <f>SUM(G56)</f>
        <v>0</v>
      </c>
      <c r="H55" s="186"/>
      <c r="I55" s="186"/>
      <c r="J55" s="186"/>
      <c r="K55" s="186"/>
      <c r="L55" s="186"/>
      <c r="M55" s="186"/>
      <c r="N55" s="187"/>
      <c r="O55" s="187">
        <f>SUM(O56:O57)</f>
        <v>0</v>
      </c>
      <c r="P55" s="187"/>
      <c r="Q55" s="187"/>
      <c r="R55" s="188"/>
      <c r="S55" s="187">
        <f>SUM(S56:S57)</f>
        <v>6.39</v>
      </c>
      <c r="AC55" s="146" t="s">
        <v>94</v>
      </c>
    </row>
    <row r="56" spans="1:58" outlineLevel="1" x14ac:dyDescent="0.2">
      <c r="A56" s="169">
        <v>25</v>
      </c>
      <c r="B56" s="170" t="s">
        <v>161</v>
      </c>
      <c r="C56" s="171" t="s">
        <v>162</v>
      </c>
      <c r="D56" s="172" t="s">
        <v>102</v>
      </c>
      <c r="E56" s="173">
        <v>11.25</v>
      </c>
      <c r="F56" s="174"/>
      <c r="G56" s="174">
        <f>E56*F56</f>
        <v>0</v>
      </c>
      <c r="H56" s="174"/>
      <c r="I56" s="174"/>
      <c r="J56" s="174"/>
      <c r="K56" s="174"/>
      <c r="L56" s="174"/>
      <c r="M56" s="174"/>
      <c r="N56" s="175">
        <v>0</v>
      </c>
      <c r="O56" s="175">
        <f>ROUND(E56*N56,5)</f>
        <v>0</v>
      </c>
      <c r="P56" s="175"/>
      <c r="Q56" s="175"/>
      <c r="R56" s="176">
        <v>0.56799999999999995</v>
      </c>
      <c r="S56" s="175">
        <f>ROUND(E56*R56,2)</f>
        <v>6.39</v>
      </c>
      <c r="T56" s="177"/>
      <c r="U56" s="177"/>
      <c r="V56" s="177"/>
      <c r="W56" s="177"/>
      <c r="X56" s="177"/>
      <c r="Y56" s="177"/>
      <c r="Z56" s="177"/>
      <c r="AA56" s="177"/>
      <c r="AB56" s="177"/>
      <c r="AC56" s="177" t="s">
        <v>98</v>
      </c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</row>
    <row r="57" spans="1:58" outlineLevel="1" x14ac:dyDescent="0.2">
      <c r="A57" s="169"/>
      <c r="B57" s="170"/>
      <c r="C57" s="178" t="s">
        <v>163</v>
      </c>
      <c r="D57" s="179"/>
      <c r="E57" s="180">
        <v>11.25</v>
      </c>
      <c r="F57" s="200"/>
      <c r="G57" s="174"/>
      <c r="H57" s="174"/>
      <c r="I57" s="174"/>
      <c r="J57" s="174"/>
      <c r="K57" s="174"/>
      <c r="L57" s="174"/>
      <c r="M57" s="174"/>
      <c r="N57" s="175"/>
      <c r="O57" s="175"/>
      <c r="P57" s="175"/>
      <c r="Q57" s="175"/>
      <c r="R57" s="176"/>
      <c r="S57" s="175"/>
      <c r="T57" s="177"/>
      <c r="U57" s="177"/>
      <c r="V57" s="177"/>
      <c r="W57" s="177"/>
      <c r="X57" s="177"/>
      <c r="Y57" s="177"/>
      <c r="Z57" s="177"/>
      <c r="AA57" s="177"/>
      <c r="AB57" s="177"/>
      <c r="AC57" s="177" t="s">
        <v>100</v>
      </c>
      <c r="AD57" s="177">
        <v>0</v>
      </c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</row>
    <row r="58" spans="1:58" x14ac:dyDescent="0.2">
      <c r="A58" s="181" t="s">
        <v>93</v>
      </c>
      <c r="B58" s="182" t="s">
        <v>63</v>
      </c>
      <c r="C58" s="201" t="s">
        <v>243</v>
      </c>
      <c r="D58" s="184"/>
      <c r="E58" s="185"/>
      <c r="F58" s="186"/>
      <c r="G58" s="186">
        <f>SUM(G59:G74)</f>
        <v>0</v>
      </c>
      <c r="H58" s="186"/>
      <c r="I58" s="186"/>
      <c r="J58" s="186"/>
      <c r="K58" s="186"/>
      <c r="L58" s="186"/>
      <c r="M58" s="186"/>
      <c r="N58" s="187"/>
      <c r="O58" s="187">
        <f>SUM(O59:O74)</f>
        <v>0</v>
      </c>
      <c r="P58" s="187"/>
      <c r="Q58" s="187"/>
      <c r="R58" s="188"/>
      <c r="S58" s="187">
        <f>SUM(S59:S74)</f>
        <v>0</v>
      </c>
      <c r="AC58" s="146" t="s">
        <v>94</v>
      </c>
    </row>
    <row r="59" spans="1:58" ht="33.75" outlineLevel="1" x14ac:dyDescent="0.2">
      <c r="A59" s="169">
        <v>26</v>
      </c>
      <c r="B59" s="170" t="s">
        <v>164</v>
      </c>
      <c r="C59" s="171" t="s">
        <v>165</v>
      </c>
      <c r="D59" s="172" t="s">
        <v>166</v>
      </c>
      <c r="E59" s="173">
        <v>1</v>
      </c>
      <c r="F59" s="174"/>
      <c r="G59" s="174">
        <f t="shared" ref="G59:G74" si="0">E59*F59</f>
        <v>0</v>
      </c>
      <c r="H59" s="174"/>
      <c r="I59" s="174"/>
      <c r="J59" s="174"/>
      <c r="K59" s="174"/>
      <c r="L59" s="174"/>
      <c r="M59" s="174"/>
      <c r="N59" s="175">
        <v>0</v>
      </c>
      <c r="O59" s="175">
        <f t="shared" ref="O59:O74" si="1">ROUND(E59*N59,5)</f>
        <v>0</v>
      </c>
      <c r="P59" s="175"/>
      <c r="Q59" s="175"/>
      <c r="R59" s="176">
        <v>0</v>
      </c>
      <c r="S59" s="175">
        <f t="shared" ref="S59:S74" si="2">ROUND(E59*R59,2)</f>
        <v>0</v>
      </c>
      <c r="T59" s="177"/>
      <c r="U59" s="177"/>
      <c r="V59" s="177"/>
      <c r="W59" s="177"/>
      <c r="X59" s="177"/>
      <c r="Y59" s="177"/>
      <c r="Z59" s="177"/>
      <c r="AA59" s="177"/>
      <c r="AB59" s="177"/>
      <c r="AC59" s="177" t="s">
        <v>98</v>
      </c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</row>
    <row r="60" spans="1:58" outlineLevel="1" x14ac:dyDescent="0.2">
      <c r="A60" s="169">
        <v>27</v>
      </c>
      <c r="B60" s="170" t="s">
        <v>167</v>
      </c>
      <c r="C60" s="171" t="s">
        <v>168</v>
      </c>
      <c r="D60" s="172" t="s">
        <v>166</v>
      </c>
      <c r="E60" s="173">
        <v>1</v>
      </c>
      <c r="F60" s="174"/>
      <c r="G60" s="174">
        <f t="shared" si="0"/>
        <v>0</v>
      </c>
      <c r="H60" s="174"/>
      <c r="I60" s="174"/>
      <c r="J60" s="174"/>
      <c r="K60" s="174"/>
      <c r="L60" s="174"/>
      <c r="M60" s="174"/>
      <c r="N60" s="175">
        <v>0</v>
      </c>
      <c r="O60" s="175">
        <f t="shared" si="1"/>
        <v>0</v>
      </c>
      <c r="P60" s="175"/>
      <c r="Q60" s="175"/>
      <c r="R60" s="176">
        <v>0</v>
      </c>
      <c r="S60" s="175">
        <f t="shared" si="2"/>
        <v>0</v>
      </c>
      <c r="T60" s="177"/>
      <c r="U60" s="177"/>
      <c r="V60" s="177"/>
      <c r="W60" s="177"/>
      <c r="X60" s="177"/>
      <c r="Y60" s="177"/>
      <c r="Z60" s="177"/>
      <c r="AA60" s="177"/>
      <c r="AB60" s="177"/>
      <c r="AC60" s="177" t="s">
        <v>98</v>
      </c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</row>
    <row r="61" spans="1:58" outlineLevel="1" x14ac:dyDescent="0.2">
      <c r="A61" s="169">
        <v>28</v>
      </c>
      <c r="B61" s="170" t="s">
        <v>169</v>
      </c>
      <c r="C61" s="171" t="s">
        <v>170</v>
      </c>
      <c r="D61" s="172" t="s">
        <v>137</v>
      </c>
      <c r="E61" s="173">
        <v>3</v>
      </c>
      <c r="F61" s="174"/>
      <c r="G61" s="174">
        <f t="shared" si="0"/>
        <v>0</v>
      </c>
      <c r="H61" s="174"/>
      <c r="I61" s="174"/>
      <c r="J61" s="174"/>
      <c r="K61" s="174"/>
      <c r="L61" s="174"/>
      <c r="M61" s="174"/>
      <c r="N61" s="175">
        <v>0</v>
      </c>
      <c r="O61" s="175">
        <f t="shared" si="1"/>
        <v>0</v>
      </c>
      <c r="P61" s="175"/>
      <c r="Q61" s="175"/>
      <c r="R61" s="176">
        <v>0</v>
      </c>
      <c r="S61" s="175">
        <f t="shared" si="2"/>
        <v>0</v>
      </c>
      <c r="T61" s="177"/>
      <c r="U61" s="177"/>
      <c r="V61" s="177"/>
      <c r="W61" s="177"/>
      <c r="X61" s="177"/>
      <c r="Y61" s="177"/>
      <c r="Z61" s="177"/>
      <c r="AA61" s="177"/>
      <c r="AB61" s="177"/>
      <c r="AC61" s="177" t="s">
        <v>98</v>
      </c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  <c r="BB61" s="177"/>
      <c r="BC61" s="177"/>
      <c r="BD61" s="177"/>
      <c r="BE61" s="177"/>
      <c r="BF61" s="177"/>
    </row>
    <row r="62" spans="1:58" outlineLevel="1" x14ac:dyDescent="0.2">
      <c r="A62" s="169">
        <v>29</v>
      </c>
      <c r="B62" s="170" t="s">
        <v>171</v>
      </c>
      <c r="C62" s="171" t="s">
        <v>172</v>
      </c>
      <c r="D62" s="172" t="s">
        <v>137</v>
      </c>
      <c r="E62" s="173">
        <v>1</v>
      </c>
      <c r="F62" s="174"/>
      <c r="G62" s="174">
        <f t="shared" si="0"/>
        <v>0</v>
      </c>
      <c r="H62" s="174"/>
      <c r="I62" s="174"/>
      <c r="J62" s="174"/>
      <c r="K62" s="174"/>
      <c r="L62" s="174"/>
      <c r="M62" s="174"/>
      <c r="N62" s="175">
        <v>0</v>
      </c>
      <c r="O62" s="175">
        <f t="shared" si="1"/>
        <v>0</v>
      </c>
      <c r="P62" s="175"/>
      <c r="Q62" s="175"/>
      <c r="R62" s="176">
        <v>0</v>
      </c>
      <c r="S62" s="175">
        <f t="shared" si="2"/>
        <v>0</v>
      </c>
      <c r="T62" s="177"/>
      <c r="U62" s="177"/>
      <c r="V62" s="177"/>
      <c r="W62" s="177"/>
      <c r="X62" s="177"/>
      <c r="Y62" s="177"/>
      <c r="Z62" s="177"/>
      <c r="AA62" s="177"/>
      <c r="AB62" s="177"/>
      <c r="AC62" s="177" t="s">
        <v>98</v>
      </c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</row>
    <row r="63" spans="1:58" outlineLevel="1" x14ac:dyDescent="0.2">
      <c r="A63" s="169">
        <v>30</v>
      </c>
      <c r="B63" s="170" t="s">
        <v>173</v>
      </c>
      <c r="C63" s="171" t="s">
        <v>174</v>
      </c>
      <c r="D63" s="172" t="s">
        <v>166</v>
      </c>
      <c r="E63" s="173">
        <v>1</v>
      </c>
      <c r="F63" s="174"/>
      <c r="G63" s="174">
        <f t="shared" si="0"/>
        <v>0</v>
      </c>
      <c r="H63" s="174"/>
      <c r="I63" s="174"/>
      <c r="J63" s="174"/>
      <c r="K63" s="174"/>
      <c r="L63" s="174"/>
      <c r="M63" s="174"/>
      <c r="N63" s="175">
        <v>0</v>
      </c>
      <c r="O63" s="175">
        <f t="shared" si="1"/>
        <v>0</v>
      </c>
      <c r="P63" s="175"/>
      <c r="Q63" s="175"/>
      <c r="R63" s="176">
        <v>0</v>
      </c>
      <c r="S63" s="175">
        <f t="shared" si="2"/>
        <v>0</v>
      </c>
      <c r="T63" s="177"/>
      <c r="U63" s="177"/>
      <c r="V63" s="177"/>
      <c r="W63" s="177"/>
      <c r="X63" s="177"/>
      <c r="Y63" s="177"/>
      <c r="Z63" s="177"/>
      <c r="AA63" s="177"/>
      <c r="AB63" s="177"/>
      <c r="AC63" s="177" t="s">
        <v>98</v>
      </c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</row>
    <row r="64" spans="1:58" outlineLevel="1" x14ac:dyDescent="0.2">
      <c r="A64" s="169">
        <v>31</v>
      </c>
      <c r="B64" s="170" t="s">
        <v>175</v>
      </c>
      <c r="C64" s="171" t="s">
        <v>176</v>
      </c>
      <c r="D64" s="172" t="s">
        <v>166</v>
      </c>
      <c r="E64" s="173">
        <v>1</v>
      </c>
      <c r="F64" s="174"/>
      <c r="G64" s="174">
        <f t="shared" si="0"/>
        <v>0</v>
      </c>
      <c r="H64" s="174"/>
      <c r="I64" s="174"/>
      <c r="J64" s="174"/>
      <c r="K64" s="174"/>
      <c r="L64" s="174"/>
      <c r="M64" s="174"/>
      <c r="N64" s="175">
        <v>0</v>
      </c>
      <c r="O64" s="175">
        <f t="shared" si="1"/>
        <v>0</v>
      </c>
      <c r="P64" s="175"/>
      <c r="Q64" s="175"/>
      <c r="R64" s="176">
        <v>0</v>
      </c>
      <c r="S64" s="175">
        <f t="shared" si="2"/>
        <v>0</v>
      </c>
      <c r="T64" s="177"/>
      <c r="U64" s="177"/>
      <c r="V64" s="177"/>
      <c r="W64" s="177"/>
      <c r="X64" s="177"/>
      <c r="Y64" s="177"/>
      <c r="Z64" s="177"/>
      <c r="AA64" s="177"/>
      <c r="AB64" s="177"/>
      <c r="AC64" s="177" t="s">
        <v>98</v>
      </c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</row>
    <row r="65" spans="1:58" outlineLevel="1" x14ac:dyDescent="0.2">
      <c r="A65" s="169">
        <v>32</v>
      </c>
      <c r="B65" s="170" t="s">
        <v>177</v>
      </c>
      <c r="C65" s="171" t="s">
        <v>178</v>
      </c>
      <c r="D65" s="172" t="s">
        <v>166</v>
      </c>
      <c r="E65" s="173">
        <v>1</v>
      </c>
      <c r="F65" s="174"/>
      <c r="G65" s="174">
        <f t="shared" si="0"/>
        <v>0</v>
      </c>
      <c r="H65" s="174"/>
      <c r="I65" s="174"/>
      <c r="J65" s="174"/>
      <c r="K65" s="174"/>
      <c r="L65" s="174"/>
      <c r="M65" s="174"/>
      <c r="N65" s="175">
        <v>0</v>
      </c>
      <c r="O65" s="175">
        <f t="shared" si="1"/>
        <v>0</v>
      </c>
      <c r="P65" s="175"/>
      <c r="Q65" s="175"/>
      <c r="R65" s="176">
        <v>0</v>
      </c>
      <c r="S65" s="175">
        <f t="shared" si="2"/>
        <v>0</v>
      </c>
      <c r="T65" s="177"/>
      <c r="U65" s="177"/>
      <c r="V65" s="177"/>
      <c r="W65" s="177"/>
      <c r="X65" s="177"/>
      <c r="Y65" s="177"/>
      <c r="Z65" s="177"/>
      <c r="AA65" s="177"/>
      <c r="AB65" s="177"/>
      <c r="AC65" s="177" t="s">
        <v>98</v>
      </c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</row>
    <row r="66" spans="1:58" ht="22.5" outlineLevel="1" x14ac:dyDescent="0.2">
      <c r="A66" s="169">
        <v>33</v>
      </c>
      <c r="B66" s="170" t="s">
        <v>179</v>
      </c>
      <c r="C66" s="171" t="s">
        <v>180</v>
      </c>
      <c r="D66" s="172" t="s">
        <v>166</v>
      </c>
      <c r="E66" s="173">
        <v>1</v>
      </c>
      <c r="F66" s="174"/>
      <c r="G66" s="174">
        <f t="shared" si="0"/>
        <v>0</v>
      </c>
      <c r="H66" s="174"/>
      <c r="I66" s="174"/>
      <c r="J66" s="174"/>
      <c r="K66" s="174"/>
      <c r="L66" s="174"/>
      <c r="M66" s="174"/>
      <c r="N66" s="175">
        <v>0</v>
      </c>
      <c r="O66" s="175">
        <f t="shared" si="1"/>
        <v>0</v>
      </c>
      <c r="P66" s="175"/>
      <c r="Q66" s="175"/>
      <c r="R66" s="176">
        <v>0</v>
      </c>
      <c r="S66" s="175">
        <f t="shared" si="2"/>
        <v>0</v>
      </c>
      <c r="T66" s="177"/>
      <c r="U66" s="177"/>
      <c r="V66" s="177"/>
      <c r="W66" s="177"/>
      <c r="X66" s="177"/>
      <c r="Y66" s="177"/>
      <c r="Z66" s="177"/>
      <c r="AA66" s="177"/>
      <c r="AB66" s="177"/>
      <c r="AC66" s="177" t="s">
        <v>98</v>
      </c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</row>
    <row r="67" spans="1:58" ht="22.5" outlineLevel="1" x14ac:dyDescent="0.2">
      <c r="A67" s="169">
        <v>34</v>
      </c>
      <c r="B67" s="170" t="s">
        <v>181</v>
      </c>
      <c r="C67" s="171" t="s">
        <v>226</v>
      </c>
      <c r="D67" s="172" t="s">
        <v>166</v>
      </c>
      <c r="E67" s="173">
        <v>1</v>
      </c>
      <c r="F67" s="174"/>
      <c r="G67" s="174">
        <f t="shared" si="0"/>
        <v>0</v>
      </c>
      <c r="H67" s="174"/>
      <c r="I67" s="174"/>
      <c r="J67" s="174"/>
      <c r="K67" s="174"/>
      <c r="L67" s="174"/>
      <c r="M67" s="174"/>
      <c r="N67" s="175">
        <v>0</v>
      </c>
      <c r="O67" s="175">
        <f t="shared" si="1"/>
        <v>0</v>
      </c>
      <c r="P67" s="175"/>
      <c r="Q67" s="175"/>
      <c r="R67" s="176">
        <v>0</v>
      </c>
      <c r="S67" s="175">
        <f t="shared" si="2"/>
        <v>0</v>
      </c>
      <c r="T67" s="177"/>
      <c r="U67" s="177"/>
      <c r="V67" s="177"/>
      <c r="W67" s="177"/>
      <c r="X67" s="177"/>
      <c r="Y67" s="177"/>
      <c r="Z67" s="177"/>
      <c r="AA67" s="177"/>
      <c r="AB67" s="177"/>
      <c r="AC67" s="177" t="s">
        <v>98</v>
      </c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</row>
    <row r="68" spans="1:58" outlineLevel="1" x14ac:dyDescent="0.2">
      <c r="A68" s="169">
        <v>35</v>
      </c>
      <c r="B68" s="170" t="s">
        <v>182</v>
      </c>
      <c r="C68" s="171" t="s">
        <v>183</v>
      </c>
      <c r="D68" s="172" t="s">
        <v>137</v>
      </c>
      <c r="E68" s="173">
        <v>1</v>
      </c>
      <c r="F68" s="174"/>
      <c r="G68" s="174">
        <f t="shared" si="0"/>
        <v>0</v>
      </c>
      <c r="H68" s="174"/>
      <c r="I68" s="174"/>
      <c r="J68" s="174"/>
      <c r="K68" s="174"/>
      <c r="L68" s="174"/>
      <c r="M68" s="174"/>
      <c r="N68" s="175">
        <v>0</v>
      </c>
      <c r="O68" s="175">
        <f t="shared" si="1"/>
        <v>0</v>
      </c>
      <c r="P68" s="175"/>
      <c r="Q68" s="175"/>
      <c r="R68" s="176">
        <v>0</v>
      </c>
      <c r="S68" s="175">
        <f t="shared" si="2"/>
        <v>0</v>
      </c>
      <c r="T68" s="177"/>
      <c r="U68" s="177"/>
      <c r="V68" s="177"/>
      <c r="W68" s="177"/>
      <c r="X68" s="177"/>
      <c r="Y68" s="177"/>
      <c r="Z68" s="177"/>
      <c r="AA68" s="177"/>
      <c r="AB68" s="177"/>
      <c r="AC68" s="177" t="s">
        <v>98</v>
      </c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</row>
    <row r="69" spans="1:58" ht="22.5" outlineLevel="1" x14ac:dyDescent="0.2">
      <c r="A69" s="169">
        <v>36</v>
      </c>
      <c r="B69" s="170" t="s">
        <v>184</v>
      </c>
      <c r="C69" s="171" t="s">
        <v>185</v>
      </c>
      <c r="D69" s="172" t="s">
        <v>137</v>
      </c>
      <c r="E69" s="173">
        <v>1</v>
      </c>
      <c r="F69" s="174"/>
      <c r="G69" s="174">
        <f t="shared" si="0"/>
        <v>0</v>
      </c>
      <c r="H69" s="174"/>
      <c r="I69" s="174"/>
      <c r="J69" s="174"/>
      <c r="K69" s="174"/>
      <c r="L69" s="174"/>
      <c r="M69" s="174"/>
      <c r="N69" s="175">
        <v>0</v>
      </c>
      <c r="O69" s="175">
        <f t="shared" si="1"/>
        <v>0</v>
      </c>
      <c r="P69" s="175"/>
      <c r="Q69" s="175"/>
      <c r="R69" s="176">
        <v>0</v>
      </c>
      <c r="S69" s="175">
        <f t="shared" si="2"/>
        <v>0</v>
      </c>
      <c r="T69" s="177"/>
      <c r="U69" s="177"/>
      <c r="V69" s="177"/>
      <c r="W69" s="177"/>
      <c r="X69" s="177"/>
      <c r="Y69" s="177"/>
      <c r="Z69" s="177"/>
      <c r="AA69" s="177"/>
      <c r="AB69" s="177"/>
      <c r="AC69" s="177" t="s">
        <v>98</v>
      </c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</row>
    <row r="70" spans="1:58" ht="22.5" outlineLevel="1" x14ac:dyDescent="0.2">
      <c r="A70" s="169">
        <v>37</v>
      </c>
      <c r="B70" s="170" t="s">
        <v>186</v>
      </c>
      <c r="C70" s="171" t="s">
        <v>187</v>
      </c>
      <c r="D70" s="172" t="s">
        <v>137</v>
      </c>
      <c r="E70" s="173">
        <v>3</v>
      </c>
      <c r="F70" s="174"/>
      <c r="G70" s="174">
        <f t="shared" si="0"/>
        <v>0</v>
      </c>
      <c r="H70" s="174"/>
      <c r="I70" s="174"/>
      <c r="J70" s="174"/>
      <c r="K70" s="174"/>
      <c r="L70" s="174"/>
      <c r="M70" s="174"/>
      <c r="N70" s="175">
        <v>0</v>
      </c>
      <c r="O70" s="175">
        <f t="shared" si="1"/>
        <v>0</v>
      </c>
      <c r="P70" s="175"/>
      <c r="Q70" s="175"/>
      <c r="R70" s="176">
        <v>0</v>
      </c>
      <c r="S70" s="175">
        <f t="shared" si="2"/>
        <v>0</v>
      </c>
      <c r="T70" s="177"/>
      <c r="U70" s="177"/>
      <c r="V70" s="177"/>
      <c r="W70" s="177"/>
      <c r="X70" s="177"/>
      <c r="Y70" s="177"/>
      <c r="Z70" s="177"/>
      <c r="AA70" s="177"/>
      <c r="AB70" s="177"/>
      <c r="AC70" s="177" t="s">
        <v>98</v>
      </c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</row>
    <row r="71" spans="1:58" outlineLevel="1" x14ac:dyDescent="0.2">
      <c r="A71" s="169">
        <v>38</v>
      </c>
      <c r="B71" s="170" t="s">
        <v>188</v>
      </c>
      <c r="C71" s="171" t="s">
        <v>189</v>
      </c>
      <c r="D71" s="172" t="s">
        <v>137</v>
      </c>
      <c r="E71" s="173">
        <v>1</v>
      </c>
      <c r="F71" s="174"/>
      <c r="G71" s="174">
        <f t="shared" si="0"/>
        <v>0</v>
      </c>
      <c r="H71" s="174"/>
      <c r="I71" s="174"/>
      <c r="J71" s="174"/>
      <c r="K71" s="174"/>
      <c r="L71" s="174"/>
      <c r="M71" s="174"/>
      <c r="N71" s="175">
        <v>0</v>
      </c>
      <c r="O71" s="175">
        <f t="shared" si="1"/>
        <v>0</v>
      </c>
      <c r="P71" s="175"/>
      <c r="Q71" s="175"/>
      <c r="R71" s="176">
        <v>0</v>
      </c>
      <c r="S71" s="175">
        <f t="shared" si="2"/>
        <v>0</v>
      </c>
      <c r="T71" s="177"/>
      <c r="U71" s="177"/>
      <c r="V71" s="177"/>
      <c r="W71" s="177"/>
      <c r="X71" s="177"/>
      <c r="Y71" s="177"/>
      <c r="Z71" s="177"/>
      <c r="AA71" s="177"/>
      <c r="AB71" s="177"/>
      <c r="AC71" s="177" t="s">
        <v>98</v>
      </c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</row>
    <row r="72" spans="1:58" outlineLevel="1" x14ac:dyDescent="0.2">
      <c r="A72" s="169">
        <v>39</v>
      </c>
      <c r="B72" s="170" t="s">
        <v>190</v>
      </c>
      <c r="C72" s="171" t="s">
        <v>191</v>
      </c>
      <c r="D72" s="172" t="s">
        <v>166</v>
      </c>
      <c r="E72" s="173">
        <v>1</v>
      </c>
      <c r="F72" s="174"/>
      <c r="G72" s="174">
        <f t="shared" si="0"/>
        <v>0</v>
      </c>
      <c r="H72" s="174"/>
      <c r="I72" s="174"/>
      <c r="J72" s="174"/>
      <c r="K72" s="174"/>
      <c r="L72" s="174"/>
      <c r="M72" s="174"/>
      <c r="N72" s="175">
        <v>0</v>
      </c>
      <c r="O72" s="175">
        <f t="shared" si="1"/>
        <v>0</v>
      </c>
      <c r="P72" s="175"/>
      <c r="Q72" s="175"/>
      <c r="R72" s="176">
        <v>0</v>
      </c>
      <c r="S72" s="175">
        <f t="shared" si="2"/>
        <v>0</v>
      </c>
      <c r="T72" s="177"/>
      <c r="U72" s="177"/>
      <c r="V72" s="177"/>
      <c r="W72" s="177"/>
      <c r="X72" s="177"/>
      <c r="Y72" s="177"/>
      <c r="Z72" s="177"/>
      <c r="AA72" s="177"/>
      <c r="AB72" s="177"/>
      <c r="AC72" s="177" t="s">
        <v>98</v>
      </c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</row>
    <row r="73" spans="1:58" ht="22.5" outlineLevel="1" x14ac:dyDescent="0.2">
      <c r="A73" s="169">
        <v>40</v>
      </c>
      <c r="B73" s="170" t="s">
        <v>192</v>
      </c>
      <c r="C73" s="171" t="s">
        <v>193</v>
      </c>
      <c r="D73" s="172" t="s">
        <v>166</v>
      </c>
      <c r="E73" s="173">
        <v>1</v>
      </c>
      <c r="F73" s="174"/>
      <c r="G73" s="174">
        <f t="shared" si="0"/>
        <v>0</v>
      </c>
      <c r="H73" s="174"/>
      <c r="I73" s="174"/>
      <c r="J73" s="174"/>
      <c r="K73" s="174"/>
      <c r="L73" s="174"/>
      <c r="M73" s="174"/>
      <c r="N73" s="175">
        <v>0</v>
      </c>
      <c r="O73" s="175">
        <f t="shared" si="1"/>
        <v>0</v>
      </c>
      <c r="P73" s="175"/>
      <c r="Q73" s="175"/>
      <c r="R73" s="176">
        <v>0</v>
      </c>
      <c r="S73" s="175">
        <f t="shared" si="2"/>
        <v>0</v>
      </c>
      <c r="T73" s="177"/>
      <c r="U73" s="177"/>
      <c r="V73" s="177"/>
      <c r="W73" s="177"/>
      <c r="X73" s="177"/>
      <c r="Y73" s="177"/>
      <c r="Z73" s="177"/>
      <c r="AA73" s="177"/>
      <c r="AB73" s="177"/>
      <c r="AC73" s="177" t="s">
        <v>98</v>
      </c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</row>
    <row r="74" spans="1:58" ht="22.5" outlineLevel="1" x14ac:dyDescent="0.2">
      <c r="A74" s="169">
        <v>41</v>
      </c>
      <c r="B74" s="170" t="s">
        <v>194</v>
      </c>
      <c r="C74" s="171" t="s">
        <v>195</v>
      </c>
      <c r="D74" s="172" t="s">
        <v>166</v>
      </c>
      <c r="E74" s="173">
        <v>1</v>
      </c>
      <c r="F74" s="174"/>
      <c r="G74" s="174">
        <f t="shared" si="0"/>
        <v>0</v>
      </c>
      <c r="H74" s="174"/>
      <c r="I74" s="174"/>
      <c r="J74" s="174"/>
      <c r="K74" s="174"/>
      <c r="L74" s="174"/>
      <c r="M74" s="174"/>
      <c r="N74" s="175">
        <v>0</v>
      </c>
      <c r="O74" s="175">
        <f t="shared" si="1"/>
        <v>0</v>
      </c>
      <c r="P74" s="175"/>
      <c r="Q74" s="175"/>
      <c r="R74" s="176">
        <v>0</v>
      </c>
      <c r="S74" s="175">
        <f t="shared" si="2"/>
        <v>0</v>
      </c>
      <c r="T74" s="177"/>
      <c r="U74" s="177"/>
      <c r="V74" s="177"/>
      <c r="W74" s="177"/>
      <c r="X74" s="177"/>
      <c r="Y74" s="177"/>
      <c r="Z74" s="177"/>
      <c r="AA74" s="177"/>
      <c r="AB74" s="177"/>
      <c r="AC74" s="177" t="s">
        <v>98</v>
      </c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</row>
    <row r="75" spans="1:58" x14ac:dyDescent="0.2">
      <c r="A75" s="181" t="s">
        <v>93</v>
      </c>
      <c r="B75" s="182" t="s">
        <v>64</v>
      </c>
      <c r="C75" s="183" t="s">
        <v>65</v>
      </c>
      <c r="D75" s="184"/>
      <c r="E75" s="185"/>
      <c r="F75" s="186"/>
      <c r="G75" s="186">
        <f>SUM(G83,G82,G80,G76)</f>
        <v>0</v>
      </c>
      <c r="H75" s="186"/>
      <c r="I75" s="186"/>
      <c r="J75" s="186"/>
      <c r="K75" s="186"/>
      <c r="L75" s="186"/>
      <c r="M75" s="186"/>
      <c r="N75" s="187"/>
      <c r="O75" s="187">
        <f>SUM(O76:O83)</f>
        <v>0</v>
      </c>
      <c r="P75" s="187"/>
      <c r="Q75" s="187"/>
      <c r="R75" s="188"/>
      <c r="S75" s="187">
        <f>SUM(S76:S83)</f>
        <v>55.99</v>
      </c>
      <c r="AC75" s="146" t="s">
        <v>94</v>
      </c>
    </row>
    <row r="76" spans="1:58" ht="22.5" outlineLevel="1" x14ac:dyDescent="0.2">
      <c r="A76" s="169">
        <v>42</v>
      </c>
      <c r="B76" s="170" t="s">
        <v>196</v>
      </c>
      <c r="C76" s="171" t="s">
        <v>197</v>
      </c>
      <c r="D76" s="172" t="s">
        <v>198</v>
      </c>
      <c r="E76" s="173">
        <v>1015.096</v>
      </c>
      <c r="F76" s="174"/>
      <c r="G76" s="174">
        <f>E76*F76</f>
        <v>0</v>
      </c>
      <c r="H76" s="174"/>
      <c r="I76" s="174"/>
      <c r="J76" s="174"/>
      <c r="K76" s="174"/>
      <c r="L76" s="174"/>
      <c r="M76" s="174"/>
      <c r="N76" s="175">
        <v>0</v>
      </c>
      <c r="O76" s="175">
        <f>ROUND(E76*N76,5)</f>
        <v>0</v>
      </c>
      <c r="P76" s="175"/>
      <c r="Q76" s="175"/>
      <c r="R76" s="176">
        <v>5.5160000000000001E-2</v>
      </c>
      <c r="S76" s="175">
        <f>ROUND(E76*R76,2)</f>
        <v>55.99</v>
      </c>
      <c r="T76" s="177"/>
      <c r="U76" s="177"/>
      <c r="V76" s="177"/>
      <c r="W76" s="177"/>
      <c r="X76" s="177"/>
      <c r="Y76" s="177"/>
      <c r="Z76" s="177"/>
      <c r="AA76" s="177"/>
      <c r="AB76" s="177"/>
      <c r="AC76" s="177" t="s">
        <v>199</v>
      </c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</row>
    <row r="77" spans="1:58" outlineLevel="1" x14ac:dyDescent="0.2">
      <c r="A77" s="169"/>
      <c r="B77" s="170"/>
      <c r="C77" s="178" t="s">
        <v>200</v>
      </c>
      <c r="D77" s="179"/>
      <c r="E77" s="180">
        <v>706.56</v>
      </c>
      <c r="F77" s="200"/>
      <c r="G77" s="174"/>
      <c r="H77" s="174"/>
      <c r="I77" s="174"/>
      <c r="J77" s="174"/>
      <c r="K77" s="174"/>
      <c r="L77" s="174"/>
      <c r="M77" s="174"/>
      <c r="N77" s="175"/>
      <c r="O77" s="175"/>
      <c r="P77" s="175"/>
      <c r="Q77" s="175"/>
      <c r="R77" s="176"/>
      <c r="S77" s="175"/>
      <c r="T77" s="177"/>
      <c r="U77" s="177"/>
      <c r="V77" s="177"/>
      <c r="W77" s="177"/>
      <c r="X77" s="177"/>
      <c r="Y77" s="177"/>
      <c r="Z77" s="177"/>
      <c r="AA77" s="177"/>
      <c r="AB77" s="177"/>
      <c r="AC77" s="177" t="s">
        <v>100</v>
      </c>
      <c r="AD77" s="177">
        <v>0</v>
      </c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</row>
    <row r="78" spans="1:58" outlineLevel="1" x14ac:dyDescent="0.2">
      <c r="A78" s="169"/>
      <c r="B78" s="170"/>
      <c r="C78" s="178" t="s">
        <v>201</v>
      </c>
      <c r="D78" s="179"/>
      <c r="E78" s="180">
        <v>268.536</v>
      </c>
      <c r="F78" s="200"/>
      <c r="G78" s="174"/>
      <c r="H78" s="174"/>
      <c r="I78" s="174"/>
      <c r="J78" s="174"/>
      <c r="K78" s="174"/>
      <c r="L78" s="174"/>
      <c r="M78" s="174"/>
      <c r="N78" s="175"/>
      <c r="O78" s="175"/>
      <c r="P78" s="175"/>
      <c r="Q78" s="175"/>
      <c r="R78" s="176"/>
      <c r="S78" s="175"/>
      <c r="T78" s="177"/>
      <c r="U78" s="177"/>
      <c r="V78" s="177"/>
      <c r="W78" s="177"/>
      <c r="X78" s="177"/>
      <c r="Y78" s="177"/>
      <c r="Z78" s="177"/>
      <c r="AA78" s="177"/>
      <c r="AB78" s="177"/>
      <c r="AC78" s="177" t="s">
        <v>100</v>
      </c>
      <c r="AD78" s="177">
        <v>0</v>
      </c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</row>
    <row r="79" spans="1:58" outlineLevel="1" x14ac:dyDescent="0.2">
      <c r="A79" s="169"/>
      <c r="B79" s="170"/>
      <c r="C79" s="178" t="s">
        <v>202</v>
      </c>
      <c r="D79" s="179"/>
      <c r="E79" s="180">
        <v>40</v>
      </c>
      <c r="F79" s="200"/>
      <c r="G79" s="174"/>
      <c r="H79" s="174"/>
      <c r="I79" s="174"/>
      <c r="J79" s="174"/>
      <c r="K79" s="174"/>
      <c r="L79" s="174"/>
      <c r="M79" s="174"/>
      <c r="N79" s="175"/>
      <c r="O79" s="175"/>
      <c r="P79" s="175"/>
      <c r="Q79" s="175"/>
      <c r="R79" s="176"/>
      <c r="S79" s="175"/>
      <c r="T79" s="177"/>
      <c r="U79" s="177"/>
      <c r="V79" s="177"/>
      <c r="W79" s="177"/>
      <c r="X79" s="177"/>
      <c r="Y79" s="177"/>
      <c r="Z79" s="177"/>
      <c r="AA79" s="177"/>
      <c r="AB79" s="177"/>
      <c r="AC79" s="177" t="s">
        <v>100</v>
      </c>
      <c r="AD79" s="177">
        <v>0</v>
      </c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</row>
    <row r="80" spans="1:58" outlineLevel="1" x14ac:dyDescent="0.2">
      <c r="A80" s="169">
        <v>43</v>
      </c>
      <c r="B80" s="170" t="s">
        <v>51</v>
      </c>
      <c r="C80" s="171" t="s">
        <v>203</v>
      </c>
      <c r="D80" s="172" t="s">
        <v>117</v>
      </c>
      <c r="E80" s="173">
        <v>12.148</v>
      </c>
      <c r="F80" s="174"/>
      <c r="G80" s="174">
        <f>E80*F80</f>
        <v>0</v>
      </c>
      <c r="H80" s="174"/>
      <c r="I80" s="174"/>
      <c r="J80" s="174"/>
      <c r="K80" s="174"/>
      <c r="L80" s="174"/>
      <c r="M80" s="174"/>
      <c r="N80" s="175">
        <v>0</v>
      </c>
      <c r="O80" s="175">
        <f>ROUND(E80*N80,5)</f>
        <v>0</v>
      </c>
      <c r="P80" s="175"/>
      <c r="Q80" s="175"/>
      <c r="R80" s="176">
        <v>0</v>
      </c>
      <c r="S80" s="175">
        <f>ROUND(E80*R80,2)</f>
        <v>0</v>
      </c>
      <c r="T80" s="177"/>
      <c r="U80" s="177"/>
      <c r="V80" s="177"/>
      <c r="W80" s="177"/>
      <c r="X80" s="177"/>
      <c r="Y80" s="177"/>
      <c r="Z80" s="177"/>
      <c r="AA80" s="177"/>
      <c r="AB80" s="177"/>
      <c r="AC80" s="177" t="s">
        <v>98</v>
      </c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</row>
    <row r="81" spans="1:58" outlineLevel="1" x14ac:dyDescent="0.2">
      <c r="A81" s="169"/>
      <c r="B81" s="170"/>
      <c r="C81" s="178" t="s">
        <v>238</v>
      </c>
      <c r="D81" s="179"/>
      <c r="E81" s="180">
        <v>12.148</v>
      </c>
      <c r="F81" s="200"/>
      <c r="G81" s="174"/>
      <c r="H81" s="174"/>
      <c r="I81" s="174"/>
      <c r="J81" s="174"/>
      <c r="K81" s="174"/>
      <c r="L81" s="174"/>
      <c r="M81" s="174"/>
      <c r="N81" s="175"/>
      <c r="O81" s="175"/>
      <c r="P81" s="175"/>
      <c r="Q81" s="175"/>
      <c r="R81" s="176"/>
      <c r="S81" s="175"/>
      <c r="T81" s="177"/>
      <c r="U81" s="177"/>
      <c r="V81" s="177"/>
      <c r="W81" s="177"/>
      <c r="X81" s="177"/>
      <c r="Y81" s="177"/>
      <c r="Z81" s="177"/>
      <c r="AA81" s="177"/>
      <c r="AB81" s="177"/>
      <c r="AC81" s="177" t="s">
        <v>100</v>
      </c>
      <c r="AD81" s="177">
        <v>0</v>
      </c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</row>
    <row r="82" spans="1:58" ht="22.5" outlineLevel="1" x14ac:dyDescent="0.2">
      <c r="A82" s="169">
        <v>44</v>
      </c>
      <c r="B82" s="170" t="s">
        <v>204</v>
      </c>
      <c r="C82" s="171" t="s">
        <v>205</v>
      </c>
      <c r="D82" s="172" t="s">
        <v>117</v>
      </c>
      <c r="E82" s="173">
        <v>8.8000000000000007</v>
      </c>
      <c r="F82" s="174"/>
      <c r="G82" s="174">
        <f>E82*F82</f>
        <v>0</v>
      </c>
      <c r="H82" s="174"/>
      <c r="I82" s="174"/>
      <c r="J82" s="174"/>
      <c r="K82" s="174"/>
      <c r="L82" s="174"/>
      <c r="M82" s="174"/>
      <c r="N82" s="175">
        <v>0</v>
      </c>
      <c r="O82" s="175">
        <f>ROUND(E82*N82,5)</f>
        <v>0</v>
      </c>
      <c r="P82" s="175"/>
      <c r="Q82" s="175"/>
      <c r="R82" s="176">
        <v>0</v>
      </c>
      <c r="S82" s="175">
        <f>ROUND(E82*R82,2)</f>
        <v>0</v>
      </c>
      <c r="T82" s="177"/>
      <c r="U82" s="177"/>
      <c r="V82" s="177"/>
      <c r="W82" s="177"/>
      <c r="X82" s="177"/>
      <c r="Y82" s="177"/>
      <c r="Z82" s="177"/>
      <c r="AA82" s="177"/>
      <c r="AB82" s="177"/>
      <c r="AC82" s="177" t="s">
        <v>98</v>
      </c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</row>
    <row r="83" spans="1:58" ht="22.5" outlineLevel="1" x14ac:dyDescent="0.2">
      <c r="A83" s="169">
        <v>45</v>
      </c>
      <c r="B83" s="170" t="s">
        <v>53</v>
      </c>
      <c r="C83" s="171" t="s">
        <v>237</v>
      </c>
      <c r="D83" s="172" t="s">
        <v>166</v>
      </c>
      <c r="E83" s="173">
        <v>3</v>
      </c>
      <c r="F83" s="174"/>
      <c r="G83" s="174">
        <f>E83*F83</f>
        <v>0</v>
      </c>
      <c r="H83" s="174"/>
      <c r="I83" s="174"/>
      <c r="J83" s="174"/>
      <c r="K83" s="174"/>
      <c r="L83" s="174"/>
      <c r="M83" s="174"/>
      <c r="N83" s="175">
        <v>0</v>
      </c>
      <c r="O83" s="175">
        <f>ROUND(E83*N83,5)</f>
        <v>0</v>
      </c>
      <c r="P83" s="175"/>
      <c r="Q83" s="175"/>
      <c r="R83" s="176">
        <v>0</v>
      </c>
      <c r="S83" s="175">
        <f>ROUND(E83*R83,2)</f>
        <v>0</v>
      </c>
      <c r="T83" s="177"/>
      <c r="U83" s="177"/>
      <c r="V83" s="177"/>
      <c r="W83" s="177"/>
      <c r="X83" s="177"/>
      <c r="Y83" s="177"/>
      <c r="Z83" s="177"/>
      <c r="AA83" s="177"/>
      <c r="AB83" s="177"/>
      <c r="AC83" s="177" t="s">
        <v>98</v>
      </c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</row>
    <row r="84" spans="1:58" x14ac:dyDescent="0.2">
      <c r="A84" s="181" t="s">
        <v>93</v>
      </c>
      <c r="B84" s="182" t="s">
        <v>66</v>
      </c>
      <c r="C84" s="183" t="s">
        <v>67</v>
      </c>
      <c r="D84" s="184"/>
      <c r="E84" s="185"/>
      <c r="F84" s="186"/>
      <c r="G84" s="186">
        <f>SUM(G85:G92)</f>
        <v>0</v>
      </c>
      <c r="H84" s="186"/>
      <c r="I84" s="186"/>
      <c r="J84" s="186"/>
      <c r="K84" s="186"/>
      <c r="L84" s="186"/>
      <c r="M84" s="186"/>
      <c r="N84" s="187"/>
      <c r="O84" s="187">
        <f>SUM(O85:O92)</f>
        <v>0</v>
      </c>
      <c r="P84" s="187"/>
      <c r="Q84" s="187"/>
      <c r="R84" s="188"/>
      <c r="S84" s="187">
        <f>SUM(S85:S92)</f>
        <v>0</v>
      </c>
      <c r="AC84" s="146" t="s">
        <v>94</v>
      </c>
    </row>
    <row r="85" spans="1:58" ht="22.5" outlineLevel="1" x14ac:dyDescent="0.2">
      <c r="A85" s="169">
        <v>46</v>
      </c>
      <c r="B85" s="170" t="s">
        <v>206</v>
      </c>
      <c r="C85" s="171" t="s">
        <v>207</v>
      </c>
      <c r="D85" s="172" t="s">
        <v>137</v>
      </c>
      <c r="E85" s="173">
        <v>5</v>
      </c>
      <c r="F85" s="174"/>
      <c r="G85" s="174">
        <f t="shared" ref="G85:G92" si="3">E85*F85</f>
        <v>0</v>
      </c>
      <c r="H85" s="174"/>
      <c r="I85" s="174"/>
      <c r="J85" s="174"/>
      <c r="K85" s="174"/>
      <c r="L85" s="174"/>
      <c r="M85" s="174"/>
      <c r="N85" s="175">
        <v>0</v>
      </c>
      <c r="O85" s="175">
        <f t="shared" ref="O85:O92" si="4">ROUND(E85*N85,5)</f>
        <v>0</v>
      </c>
      <c r="P85" s="175"/>
      <c r="Q85" s="175"/>
      <c r="R85" s="176">
        <v>0</v>
      </c>
      <c r="S85" s="175">
        <f t="shared" ref="S85:S92" si="5">ROUND(E85*R85,2)</f>
        <v>0</v>
      </c>
      <c r="T85" s="177"/>
      <c r="U85" s="177"/>
      <c r="V85" s="177"/>
      <c r="W85" s="177"/>
      <c r="X85" s="177"/>
      <c r="Y85" s="177"/>
      <c r="Z85" s="177"/>
      <c r="AA85" s="177"/>
      <c r="AB85" s="177"/>
      <c r="AC85" s="177" t="s">
        <v>98</v>
      </c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</row>
    <row r="86" spans="1:58" ht="33.75" outlineLevel="1" x14ac:dyDescent="0.2">
      <c r="A86" s="169">
        <v>47</v>
      </c>
      <c r="B86" s="170" t="s">
        <v>208</v>
      </c>
      <c r="C86" s="171" t="s">
        <v>227</v>
      </c>
      <c r="D86" s="172" t="s">
        <v>209</v>
      </c>
      <c r="E86" s="173">
        <v>17.5</v>
      </c>
      <c r="F86" s="174"/>
      <c r="G86" s="174">
        <f t="shared" si="3"/>
        <v>0</v>
      </c>
      <c r="H86" s="174"/>
      <c r="I86" s="174"/>
      <c r="J86" s="174"/>
      <c r="K86" s="174"/>
      <c r="L86" s="174"/>
      <c r="M86" s="174"/>
      <c r="N86" s="175">
        <v>0</v>
      </c>
      <c r="O86" s="175">
        <f t="shared" si="4"/>
        <v>0</v>
      </c>
      <c r="P86" s="175"/>
      <c r="Q86" s="175"/>
      <c r="R86" s="176">
        <v>0</v>
      </c>
      <c r="S86" s="175">
        <f t="shared" si="5"/>
        <v>0</v>
      </c>
      <c r="T86" s="177"/>
      <c r="U86" s="177"/>
      <c r="V86" s="177"/>
      <c r="W86" s="177"/>
      <c r="X86" s="177"/>
      <c r="Y86" s="177"/>
      <c r="Z86" s="177"/>
      <c r="AA86" s="177"/>
      <c r="AB86" s="177"/>
      <c r="AC86" s="177" t="s">
        <v>98</v>
      </c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</row>
    <row r="87" spans="1:58" ht="22.5" outlineLevel="1" x14ac:dyDescent="0.2">
      <c r="A87" s="169">
        <v>48</v>
      </c>
      <c r="B87" s="170" t="s">
        <v>210</v>
      </c>
      <c r="C87" s="171" t="s">
        <v>228</v>
      </c>
      <c r="D87" s="172" t="s">
        <v>209</v>
      </c>
      <c r="E87" s="173">
        <v>14</v>
      </c>
      <c r="F87" s="174"/>
      <c r="G87" s="174">
        <f t="shared" si="3"/>
        <v>0</v>
      </c>
      <c r="H87" s="174"/>
      <c r="I87" s="174"/>
      <c r="J87" s="174"/>
      <c r="K87" s="174"/>
      <c r="L87" s="174"/>
      <c r="M87" s="174"/>
      <c r="N87" s="175">
        <v>0</v>
      </c>
      <c r="O87" s="175">
        <f t="shared" si="4"/>
        <v>0</v>
      </c>
      <c r="P87" s="175"/>
      <c r="Q87" s="175"/>
      <c r="R87" s="176">
        <v>0</v>
      </c>
      <c r="S87" s="175">
        <f t="shared" si="5"/>
        <v>0</v>
      </c>
      <c r="T87" s="177"/>
      <c r="U87" s="177"/>
      <c r="V87" s="177"/>
      <c r="W87" s="177"/>
      <c r="X87" s="177"/>
      <c r="Y87" s="177"/>
      <c r="Z87" s="177"/>
      <c r="AA87" s="177"/>
      <c r="AB87" s="177"/>
      <c r="AC87" s="177" t="s">
        <v>98</v>
      </c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</row>
    <row r="88" spans="1:58" ht="22.5" outlineLevel="1" x14ac:dyDescent="0.2">
      <c r="A88" s="169">
        <v>49</v>
      </c>
      <c r="B88" s="170" t="s">
        <v>211</v>
      </c>
      <c r="C88" s="171" t="s">
        <v>212</v>
      </c>
      <c r="D88" s="172" t="s">
        <v>209</v>
      </c>
      <c r="E88" s="173">
        <v>10</v>
      </c>
      <c r="F88" s="174"/>
      <c r="G88" s="174">
        <f t="shared" si="3"/>
        <v>0</v>
      </c>
      <c r="H88" s="174"/>
      <c r="I88" s="174"/>
      <c r="J88" s="174"/>
      <c r="K88" s="174"/>
      <c r="L88" s="174"/>
      <c r="M88" s="174"/>
      <c r="N88" s="175">
        <v>0</v>
      </c>
      <c r="O88" s="175">
        <f t="shared" si="4"/>
        <v>0</v>
      </c>
      <c r="P88" s="175"/>
      <c r="Q88" s="175"/>
      <c r="R88" s="176">
        <v>0</v>
      </c>
      <c r="S88" s="175">
        <f t="shared" si="5"/>
        <v>0</v>
      </c>
      <c r="T88" s="177"/>
      <c r="U88" s="177"/>
      <c r="V88" s="177"/>
      <c r="W88" s="177"/>
      <c r="X88" s="177"/>
      <c r="Y88" s="177"/>
      <c r="Z88" s="177"/>
      <c r="AA88" s="177"/>
      <c r="AB88" s="177"/>
      <c r="AC88" s="177" t="s">
        <v>98</v>
      </c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</row>
    <row r="89" spans="1:58" outlineLevel="1" x14ac:dyDescent="0.2">
      <c r="A89" s="169">
        <v>50</v>
      </c>
      <c r="B89" s="170" t="s">
        <v>213</v>
      </c>
      <c r="C89" s="171" t="s">
        <v>214</v>
      </c>
      <c r="D89" s="172" t="s">
        <v>137</v>
      </c>
      <c r="E89" s="173">
        <v>2</v>
      </c>
      <c r="F89" s="174"/>
      <c r="G89" s="174">
        <f t="shared" si="3"/>
        <v>0</v>
      </c>
      <c r="H89" s="174"/>
      <c r="I89" s="174"/>
      <c r="J89" s="174"/>
      <c r="K89" s="174"/>
      <c r="L89" s="174"/>
      <c r="M89" s="174"/>
      <c r="N89" s="175">
        <v>0</v>
      </c>
      <c r="O89" s="175">
        <f t="shared" si="4"/>
        <v>0</v>
      </c>
      <c r="P89" s="175"/>
      <c r="Q89" s="175"/>
      <c r="R89" s="176">
        <v>0</v>
      </c>
      <c r="S89" s="175">
        <f t="shared" si="5"/>
        <v>0</v>
      </c>
      <c r="T89" s="177"/>
      <c r="U89" s="177"/>
      <c r="V89" s="177"/>
      <c r="W89" s="177"/>
      <c r="X89" s="177"/>
      <c r="Y89" s="177"/>
      <c r="Z89" s="177"/>
      <c r="AA89" s="177"/>
      <c r="AB89" s="177"/>
      <c r="AC89" s="177" t="s">
        <v>98</v>
      </c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</row>
    <row r="90" spans="1:58" ht="22.5" outlineLevel="1" x14ac:dyDescent="0.2">
      <c r="A90" s="169">
        <v>51</v>
      </c>
      <c r="B90" s="170" t="s">
        <v>215</v>
      </c>
      <c r="C90" s="171" t="s">
        <v>229</v>
      </c>
      <c r="D90" s="172" t="s">
        <v>137</v>
      </c>
      <c r="E90" s="173">
        <v>1</v>
      </c>
      <c r="F90" s="174"/>
      <c r="G90" s="174">
        <f t="shared" si="3"/>
        <v>0</v>
      </c>
      <c r="H90" s="174"/>
      <c r="I90" s="174"/>
      <c r="J90" s="174"/>
      <c r="K90" s="174"/>
      <c r="L90" s="174"/>
      <c r="M90" s="174"/>
      <c r="N90" s="175">
        <v>0</v>
      </c>
      <c r="O90" s="175">
        <f t="shared" si="4"/>
        <v>0</v>
      </c>
      <c r="P90" s="175"/>
      <c r="Q90" s="175"/>
      <c r="R90" s="176">
        <v>0</v>
      </c>
      <c r="S90" s="175">
        <f t="shared" si="5"/>
        <v>0</v>
      </c>
      <c r="T90" s="177"/>
      <c r="U90" s="177"/>
      <c r="V90" s="177"/>
      <c r="W90" s="177"/>
      <c r="X90" s="177"/>
      <c r="Y90" s="177"/>
      <c r="Z90" s="177"/>
      <c r="AA90" s="177"/>
      <c r="AB90" s="177"/>
      <c r="AC90" s="177" t="s">
        <v>98</v>
      </c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</row>
    <row r="91" spans="1:58" outlineLevel="1" x14ac:dyDescent="0.2">
      <c r="A91" s="169">
        <v>52</v>
      </c>
      <c r="B91" s="170" t="s">
        <v>216</v>
      </c>
      <c r="C91" s="171" t="s">
        <v>217</v>
      </c>
      <c r="D91" s="172" t="s">
        <v>166</v>
      </c>
      <c r="E91" s="173">
        <v>1</v>
      </c>
      <c r="F91" s="174"/>
      <c r="G91" s="174">
        <f t="shared" si="3"/>
        <v>0</v>
      </c>
      <c r="H91" s="174"/>
      <c r="I91" s="174"/>
      <c r="J91" s="174"/>
      <c r="K91" s="174"/>
      <c r="L91" s="174"/>
      <c r="M91" s="174"/>
      <c r="N91" s="175">
        <v>0</v>
      </c>
      <c r="O91" s="175">
        <f t="shared" si="4"/>
        <v>0</v>
      </c>
      <c r="P91" s="175"/>
      <c r="Q91" s="175"/>
      <c r="R91" s="176">
        <v>0</v>
      </c>
      <c r="S91" s="175">
        <f t="shared" si="5"/>
        <v>0</v>
      </c>
      <c r="T91" s="177"/>
      <c r="U91" s="177"/>
      <c r="V91" s="177"/>
      <c r="W91" s="177"/>
      <c r="X91" s="177"/>
      <c r="Y91" s="177"/>
      <c r="Z91" s="177"/>
      <c r="AA91" s="177"/>
      <c r="AB91" s="177"/>
      <c r="AC91" s="177" t="s">
        <v>98</v>
      </c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</row>
    <row r="92" spans="1:58" ht="22.5" outlineLevel="1" x14ac:dyDescent="0.2">
      <c r="A92" s="169">
        <v>53</v>
      </c>
      <c r="B92" s="170" t="s">
        <v>218</v>
      </c>
      <c r="C92" s="171" t="s">
        <v>230</v>
      </c>
      <c r="D92" s="172" t="s">
        <v>137</v>
      </c>
      <c r="E92" s="173">
        <v>1</v>
      </c>
      <c r="F92" s="174"/>
      <c r="G92" s="174">
        <f t="shared" si="3"/>
        <v>0</v>
      </c>
      <c r="H92" s="174"/>
      <c r="I92" s="174"/>
      <c r="J92" s="174"/>
      <c r="K92" s="174"/>
      <c r="L92" s="174"/>
      <c r="M92" s="174"/>
      <c r="N92" s="175">
        <v>0</v>
      </c>
      <c r="O92" s="175">
        <f t="shared" si="4"/>
        <v>0</v>
      </c>
      <c r="P92" s="175"/>
      <c r="Q92" s="175"/>
      <c r="R92" s="176">
        <v>0</v>
      </c>
      <c r="S92" s="175">
        <f t="shared" si="5"/>
        <v>0</v>
      </c>
      <c r="T92" s="177"/>
      <c r="U92" s="177"/>
      <c r="V92" s="177"/>
      <c r="W92" s="177"/>
      <c r="X92" s="177"/>
      <c r="Y92" s="177"/>
      <c r="Z92" s="177"/>
      <c r="AA92" s="177"/>
      <c r="AB92" s="177"/>
      <c r="AC92" s="177" t="s">
        <v>98</v>
      </c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</row>
    <row r="93" spans="1:58" x14ac:dyDescent="0.2">
      <c r="A93" s="181" t="s">
        <v>93</v>
      </c>
      <c r="B93" s="182" t="s">
        <v>68</v>
      </c>
      <c r="C93" s="183" t="s">
        <v>242</v>
      </c>
      <c r="D93" s="184"/>
      <c r="E93" s="185"/>
      <c r="F93" s="186"/>
      <c r="G93" s="186">
        <f>SUM(G94:G99)</f>
        <v>0</v>
      </c>
      <c r="H93" s="186"/>
      <c r="I93" s="186"/>
      <c r="J93" s="186"/>
      <c r="K93" s="186"/>
      <c r="L93" s="186"/>
      <c r="M93" s="186"/>
      <c r="N93" s="187"/>
      <c r="O93" s="187">
        <f>SUM(O94:O99)</f>
        <v>0</v>
      </c>
      <c r="P93" s="187"/>
      <c r="Q93" s="187"/>
      <c r="R93" s="188"/>
      <c r="S93" s="187">
        <f>SUM(S94:S99)</f>
        <v>0</v>
      </c>
      <c r="AC93" s="146" t="s">
        <v>94</v>
      </c>
    </row>
    <row r="94" spans="1:58" outlineLevel="1" x14ac:dyDescent="0.2">
      <c r="A94" s="169">
        <v>54</v>
      </c>
      <c r="B94" s="170" t="s">
        <v>219</v>
      </c>
      <c r="C94" s="171" t="s">
        <v>220</v>
      </c>
      <c r="D94" s="172" t="s">
        <v>166</v>
      </c>
      <c r="E94" s="173">
        <v>1</v>
      </c>
      <c r="F94" s="174"/>
      <c r="G94" s="174">
        <f t="shared" ref="G94:G99" si="6">E94*F94</f>
        <v>0</v>
      </c>
      <c r="H94" s="174"/>
      <c r="I94" s="174"/>
      <c r="J94" s="174"/>
      <c r="K94" s="174"/>
      <c r="L94" s="174"/>
      <c r="M94" s="174"/>
      <c r="N94" s="175">
        <v>0</v>
      </c>
      <c r="O94" s="175">
        <f>ROUND(E94*N94,5)</f>
        <v>0</v>
      </c>
      <c r="P94" s="175"/>
      <c r="Q94" s="175"/>
      <c r="R94" s="176">
        <v>0</v>
      </c>
      <c r="S94" s="175">
        <f>ROUND(E94*R94,2)</f>
        <v>0</v>
      </c>
      <c r="T94" s="177"/>
      <c r="U94" s="177"/>
      <c r="V94" s="177"/>
      <c r="W94" s="177"/>
      <c r="X94" s="177"/>
      <c r="Y94" s="177"/>
      <c r="Z94" s="177"/>
      <c r="AA94" s="177"/>
      <c r="AB94" s="177"/>
      <c r="AC94" s="177" t="s">
        <v>98</v>
      </c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</row>
    <row r="95" spans="1:58" ht="22.5" outlineLevel="1" x14ac:dyDescent="0.2">
      <c r="A95" s="169">
        <v>55</v>
      </c>
      <c r="B95" s="170" t="s">
        <v>221</v>
      </c>
      <c r="C95" s="171" t="s">
        <v>233</v>
      </c>
      <c r="D95" s="172" t="s">
        <v>166</v>
      </c>
      <c r="E95" s="173">
        <v>1</v>
      </c>
      <c r="F95" s="174"/>
      <c r="G95" s="174">
        <f t="shared" si="6"/>
        <v>0</v>
      </c>
      <c r="H95" s="174"/>
      <c r="I95" s="174"/>
      <c r="J95" s="174"/>
      <c r="K95" s="174"/>
      <c r="L95" s="174"/>
      <c r="M95" s="174"/>
      <c r="N95" s="175">
        <v>0</v>
      </c>
      <c r="O95" s="175">
        <f>ROUND(E95*N95,5)</f>
        <v>0</v>
      </c>
      <c r="P95" s="175"/>
      <c r="Q95" s="175"/>
      <c r="R95" s="176">
        <v>0</v>
      </c>
      <c r="S95" s="175">
        <f>ROUND(E95*R95,2)</f>
        <v>0</v>
      </c>
      <c r="T95" s="177"/>
      <c r="U95" s="177"/>
      <c r="V95" s="177"/>
      <c r="W95" s="177"/>
      <c r="X95" s="177"/>
      <c r="Y95" s="177"/>
      <c r="Z95" s="177"/>
      <c r="AA95" s="177"/>
      <c r="AB95" s="177"/>
      <c r="AC95" s="177" t="s">
        <v>98</v>
      </c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</row>
    <row r="96" spans="1:58" ht="22.5" outlineLevel="1" x14ac:dyDescent="0.2">
      <c r="A96" s="169">
        <v>56</v>
      </c>
      <c r="B96" s="170" t="s">
        <v>222</v>
      </c>
      <c r="C96" s="171" t="s">
        <v>234</v>
      </c>
      <c r="D96" s="172" t="s">
        <v>166</v>
      </c>
      <c r="E96" s="173">
        <v>1</v>
      </c>
      <c r="F96" s="174"/>
      <c r="G96" s="174">
        <f t="shared" si="6"/>
        <v>0</v>
      </c>
      <c r="H96" s="174"/>
      <c r="I96" s="174"/>
      <c r="J96" s="174"/>
      <c r="K96" s="174"/>
      <c r="L96" s="174"/>
      <c r="M96" s="174"/>
      <c r="N96" s="175"/>
      <c r="O96" s="175"/>
      <c r="P96" s="175"/>
      <c r="Q96" s="175"/>
      <c r="R96" s="176"/>
      <c r="S96" s="175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</row>
    <row r="97" spans="1:58" ht="33.75" outlineLevel="1" x14ac:dyDescent="0.2">
      <c r="A97" s="169">
        <v>57</v>
      </c>
      <c r="B97" s="170" t="s">
        <v>231</v>
      </c>
      <c r="C97" s="171" t="s">
        <v>235</v>
      </c>
      <c r="D97" s="172" t="s">
        <v>166</v>
      </c>
      <c r="E97" s="173">
        <v>1</v>
      </c>
      <c r="F97" s="174"/>
      <c r="G97" s="174">
        <f t="shared" si="6"/>
        <v>0</v>
      </c>
      <c r="H97" s="174"/>
      <c r="I97" s="174"/>
      <c r="J97" s="174"/>
      <c r="K97" s="174"/>
      <c r="L97" s="174"/>
      <c r="M97" s="174"/>
      <c r="N97" s="175"/>
      <c r="O97" s="175"/>
      <c r="P97" s="175"/>
      <c r="Q97" s="175"/>
      <c r="R97" s="176"/>
      <c r="S97" s="175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</row>
    <row r="98" spans="1:58" ht="22.5" outlineLevel="1" x14ac:dyDescent="0.2">
      <c r="A98" s="169">
        <v>58</v>
      </c>
      <c r="B98" s="170" t="s">
        <v>232</v>
      </c>
      <c r="C98" s="171" t="s">
        <v>241</v>
      </c>
      <c r="D98" s="172" t="s">
        <v>166</v>
      </c>
      <c r="E98" s="173">
        <v>1</v>
      </c>
      <c r="F98" s="174"/>
      <c r="G98" s="174">
        <f t="shared" si="6"/>
        <v>0</v>
      </c>
      <c r="H98" s="174"/>
      <c r="I98" s="174"/>
      <c r="J98" s="174"/>
      <c r="K98" s="174"/>
      <c r="L98" s="174"/>
      <c r="M98" s="174"/>
      <c r="N98" s="175"/>
      <c r="O98" s="175"/>
      <c r="P98" s="175"/>
      <c r="Q98" s="175"/>
      <c r="R98" s="176"/>
      <c r="S98" s="175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</row>
    <row r="99" spans="1:58" ht="22.5" outlineLevel="1" x14ac:dyDescent="0.2">
      <c r="A99" s="169">
        <v>59</v>
      </c>
      <c r="B99" s="170" t="s">
        <v>240</v>
      </c>
      <c r="C99" s="189" t="s">
        <v>239</v>
      </c>
      <c r="D99" s="190" t="s">
        <v>166</v>
      </c>
      <c r="E99" s="191">
        <v>1</v>
      </c>
      <c r="F99" s="192"/>
      <c r="G99" s="192">
        <f t="shared" si="6"/>
        <v>0</v>
      </c>
      <c r="H99" s="192"/>
      <c r="I99" s="192"/>
      <c r="J99" s="192"/>
      <c r="K99" s="192"/>
      <c r="L99" s="192"/>
      <c r="M99" s="192"/>
      <c r="N99" s="193">
        <v>0</v>
      </c>
      <c r="O99" s="193">
        <f>ROUND(E99*N99,5)</f>
        <v>0</v>
      </c>
      <c r="P99" s="193"/>
      <c r="Q99" s="193"/>
      <c r="R99" s="194">
        <v>0</v>
      </c>
      <c r="S99" s="193">
        <f>ROUND(E99*R99,2)</f>
        <v>0</v>
      </c>
      <c r="T99" s="177"/>
      <c r="U99" s="177"/>
      <c r="V99" s="177"/>
      <c r="W99" s="177"/>
      <c r="X99" s="177"/>
      <c r="Y99" s="177"/>
      <c r="Z99" s="177"/>
      <c r="AA99" s="177"/>
      <c r="AB99" s="177"/>
      <c r="AC99" s="177" t="s">
        <v>98</v>
      </c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</row>
    <row r="100" spans="1:58" x14ac:dyDescent="0.2">
      <c r="A100" s="195"/>
      <c r="B100" s="196" t="s">
        <v>223</v>
      </c>
      <c r="C100" s="197" t="s">
        <v>223</v>
      </c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5"/>
      <c r="Q100" s="195"/>
      <c r="R100" s="195"/>
      <c r="S100" s="195"/>
      <c r="AA100" s="146">
        <v>15</v>
      </c>
      <c r="AB100" s="146">
        <v>21</v>
      </c>
    </row>
    <row r="101" spans="1:58" x14ac:dyDescent="0.2">
      <c r="C101" s="199"/>
      <c r="AC101" s="146" t="s">
        <v>224</v>
      </c>
    </row>
  </sheetData>
  <sheetProtection password="CC4E" sheet="1" objects="1" scenarios="1" formatCells="0" formatColumns="0" formatRows="0" selectLockedCells="1"/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DASTAVEBNI</dc:creator>
  <cp:lastModifiedBy>Sedláček Zdeněk</cp:lastModifiedBy>
  <cp:lastPrinted>2014-02-28T09:52:57Z</cp:lastPrinted>
  <dcterms:created xsi:type="dcterms:W3CDTF">2009-04-08T07:15:50Z</dcterms:created>
  <dcterms:modified xsi:type="dcterms:W3CDTF">2020-04-03T05:20:19Z</dcterms:modified>
</cp:coreProperties>
</file>