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1"/>
  </bookViews>
  <sheets>
    <sheet name="Rekapitulace stavby" sheetId="1" r:id="rId1"/>
    <sheet name="SO 101 - SO101 - Oprava m..." sheetId="2" r:id="rId2"/>
  </sheets>
  <definedNames>
    <definedName name="_xlnm._FilterDatabase" localSheetId="1" hidden="1">'SO 101 - SO101 - Oprava m...'!$C$122:$K$152</definedName>
    <definedName name="_xlnm.Print_Titles" localSheetId="0">'Rekapitulace stavby'!$92:$92</definedName>
    <definedName name="_xlnm.Print_Titles" localSheetId="1">'SO 101 - SO101 - Oprava m...'!$122:$122</definedName>
    <definedName name="_xlnm.Print_Area" localSheetId="0">'Rekapitulace stavby'!$D$4:$AO$76,'Rekapitulace stavby'!$C$82:$AQ$96</definedName>
    <definedName name="_xlnm.Print_Area" localSheetId="1">'SO 101 - SO101 - Oprava m...'!$C$4:$J$76,'SO 101 - SO101 - Oprava m...'!$C$110:$K$152</definedName>
  </definedNames>
  <calcPr calcId="145621"/>
</workbook>
</file>

<file path=xl/calcChain.xml><?xml version="1.0" encoding="utf-8"?>
<calcChain xmlns="http://schemas.openxmlformats.org/spreadsheetml/2006/main">
  <c r="J17" i="2" l="1"/>
  <c r="J37" i="2" l="1"/>
  <c r="J36" i="2"/>
  <c r="AY95" i="1" s="1"/>
  <c r="J35" i="2"/>
  <c r="AX95" i="1"/>
  <c r="BI151" i="2"/>
  <c r="BH151" i="2"/>
  <c r="BG151" i="2"/>
  <c r="BF151" i="2"/>
  <c r="T151" i="2"/>
  <c r="T150" i="2" s="1"/>
  <c r="R151" i="2"/>
  <c r="R150" i="2"/>
  <c r="P151" i="2"/>
  <c r="P150" i="2" s="1"/>
  <c r="BK151" i="2"/>
  <c r="BK150" i="2" s="1"/>
  <c r="J150" i="2" s="1"/>
  <c r="J103" i="2" s="1"/>
  <c r="J151" i="2"/>
  <c r="BE151" i="2"/>
  <c r="BI149" i="2"/>
  <c r="BH149" i="2"/>
  <c r="BG149" i="2"/>
  <c r="BF149" i="2"/>
  <c r="T149" i="2"/>
  <c r="T148" i="2"/>
  <c r="R149" i="2"/>
  <c r="R148" i="2" s="1"/>
  <c r="P149" i="2"/>
  <c r="P148" i="2"/>
  <c r="BK149" i="2"/>
  <c r="BK148" i="2" s="1"/>
  <c r="J149" i="2"/>
  <c r="BE149" i="2"/>
  <c r="BI147" i="2"/>
  <c r="BH147" i="2"/>
  <c r="BG147" i="2"/>
  <c r="BF147" i="2"/>
  <c r="T147" i="2"/>
  <c r="R147" i="2"/>
  <c r="P147" i="2"/>
  <c r="P144" i="2" s="1"/>
  <c r="P143" i="2" s="1"/>
  <c r="BK147" i="2"/>
  <c r="J147" i="2"/>
  <c r="BE147" i="2"/>
  <c r="BI145" i="2"/>
  <c r="BH145" i="2"/>
  <c r="BG145" i="2"/>
  <c r="BF145" i="2"/>
  <c r="T145" i="2"/>
  <c r="T144" i="2" s="1"/>
  <c r="T143" i="2" s="1"/>
  <c r="R145" i="2"/>
  <c r="R144" i="2"/>
  <c r="P145" i="2"/>
  <c r="BK145" i="2"/>
  <c r="BK144" i="2"/>
  <c r="J144" i="2"/>
  <c r="J145" i="2"/>
  <c r="BE145" i="2"/>
  <c r="J101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P131" i="2" s="1"/>
  <c r="BK134" i="2"/>
  <c r="J134" i="2"/>
  <c r="BE134" i="2"/>
  <c r="BI133" i="2"/>
  <c r="BH133" i="2"/>
  <c r="BG133" i="2"/>
  <c r="BF133" i="2"/>
  <c r="T133" i="2"/>
  <c r="T131" i="2" s="1"/>
  <c r="R133" i="2"/>
  <c r="P133" i="2"/>
  <c r="BK133" i="2"/>
  <c r="J133" i="2"/>
  <c r="BE133" i="2"/>
  <c r="BI132" i="2"/>
  <c r="BH132" i="2"/>
  <c r="BG132" i="2"/>
  <c r="BF132" i="2"/>
  <c r="T132" i="2"/>
  <c r="R132" i="2"/>
  <c r="R131" i="2"/>
  <c r="P132" i="2"/>
  <c r="BK132" i="2"/>
  <c r="BK131" i="2"/>
  <c r="J131" i="2" s="1"/>
  <c r="J99" i="2" s="1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F36" i="2" s="1"/>
  <c r="BC95" i="1" s="1"/>
  <c r="BC94" i="1" s="1"/>
  <c r="BG129" i="2"/>
  <c r="BF129" i="2"/>
  <c r="T129" i="2"/>
  <c r="T125" i="2" s="1"/>
  <c r="T124" i="2" s="1"/>
  <c r="T123" i="2" s="1"/>
  <c r="R129" i="2"/>
  <c r="R125" i="2" s="1"/>
  <c r="R124" i="2" s="1"/>
  <c r="P129" i="2"/>
  <c r="BK129" i="2"/>
  <c r="J129" i="2"/>
  <c r="BE129" i="2"/>
  <c r="BI128" i="2"/>
  <c r="BH128" i="2"/>
  <c r="BG128" i="2"/>
  <c r="F35" i="2" s="1"/>
  <c r="BB95" i="1" s="1"/>
  <c r="BB94" i="1" s="1"/>
  <c r="BF128" i="2"/>
  <c r="T128" i="2"/>
  <c r="R128" i="2"/>
  <c r="P128" i="2"/>
  <c r="P125" i="2" s="1"/>
  <c r="P124" i="2" s="1"/>
  <c r="P123" i="2" s="1"/>
  <c r="AU95" i="1" s="1"/>
  <c r="AU94" i="1" s="1"/>
  <c r="BK128" i="2"/>
  <c r="BK125" i="2" s="1"/>
  <c r="J128" i="2"/>
  <c r="BE128" i="2"/>
  <c r="BI126" i="2"/>
  <c r="F37" i="2"/>
  <c r="BD95" i="1" s="1"/>
  <c r="BD94" i="1" s="1"/>
  <c r="W33" i="1" s="1"/>
  <c r="BH126" i="2"/>
  <c r="BG126" i="2"/>
  <c r="BF126" i="2"/>
  <c r="J34" i="2" s="1"/>
  <c r="AW95" i="1" s="1"/>
  <c r="T126" i="2"/>
  <c r="R126" i="2"/>
  <c r="P126" i="2"/>
  <c r="BK126" i="2"/>
  <c r="J126" i="2"/>
  <c r="BE126" i="2" s="1"/>
  <c r="F117" i="2"/>
  <c r="E115" i="2"/>
  <c r="F89" i="2"/>
  <c r="E87" i="2"/>
  <c r="J24" i="2"/>
  <c r="E24" i="2"/>
  <c r="J120" i="2" s="1"/>
  <c r="J92" i="2"/>
  <c r="J23" i="2"/>
  <c r="J21" i="2"/>
  <c r="E21" i="2"/>
  <c r="J91" i="2" s="1"/>
  <c r="J119" i="2"/>
  <c r="J20" i="2"/>
  <c r="J18" i="2"/>
  <c r="E18" i="2"/>
  <c r="F120" i="2" s="1"/>
  <c r="J15" i="2"/>
  <c r="E15" i="2"/>
  <c r="F91" i="2" s="1"/>
  <c r="F119" i="2"/>
  <c r="J14" i="2"/>
  <c r="J12" i="2"/>
  <c r="J89" i="2" s="1"/>
  <c r="J117" i="2"/>
  <c r="E7" i="2"/>
  <c r="E113" i="2" s="1"/>
  <c r="AS94" i="1"/>
  <c r="L90" i="1"/>
  <c r="AM90" i="1"/>
  <c r="AM89" i="1"/>
  <c r="L89" i="1"/>
  <c r="AM87" i="1"/>
  <c r="L87" i="1"/>
  <c r="L85" i="1"/>
  <c r="L84" i="1"/>
  <c r="F33" i="2" l="1"/>
  <c r="AZ95" i="1" s="1"/>
  <c r="AZ94" i="1" s="1"/>
  <c r="J33" i="2"/>
  <c r="AV95" i="1" s="1"/>
  <c r="AT95" i="1" s="1"/>
  <c r="BK124" i="2"/>
  <c r="J125" i="2"/>
  <c r="J98" i="2" s="1"/>
  <c r="R123" i="2"/>
  <c r="AY94" i="1"/>
  <c r="W32" i="1"/>
  <c r="AX94" i="1"/>
  <c r="W31" i="1"/>
  <c r="J148" i="2"/>
  <c r="J102" i="2" s="1"/>
  <c r="BK143" i="2"/>
  <c r="J143" i="2" s="1"/>
  <c r="J100" i="2" s="1"/>
  <c r="R143" i="2"/>
  <c r="F34" i="2"/>
  <c r="BA95" i="1" s="1"/>
  <c r="BA94" i="1" s="1"/>
  <c r="E85" i="2"/>
  <c r="F92" i="2"/>
  <c r="J124" i="2" l="1"/>
  <c r="J97" i="2" s="1"/>
  <c r="BK123" i="2"/>
  <c r="J123" i="2" s="1"/>
  <c r="W30" i="1"/>
  <c r="AW94" i="1"/>
  <c r="AK30" i="1" s="1"/>
  <c r="AV94" i="1"/>
  <c r="W29" i="1"/>
  <c r="J96" i="2" l="1"/>
  <c r="J30" i="2"/>
  <c r="AK29" i="1"/>
  <c r="AT94" i="1"/>
  <c r="J39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<sst xmlns="http://schemas.openxmlformats.org/spreadsheetml/2006/main" count="557" uniqueCount="192">
  <si>
    <t>Export Komplet</t>
  </si>
  <si>
    <t/>
  </si>
  <si>
    <t>2.0</t>
  </si>
  <si>
    <t>ZAMOK</t>
  </si>
  <si>
    <t>False</t>
  </si>
  <si>
    <t>{e98403b7-d594-47bc-b3d9-21e382166072}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</si>
  <si>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</si>
  <si>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</si>
  <si>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</si>
  <si>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</si>
  <si>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</si>
  <si>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</si>
  <si>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</si>
  <si>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</si>
  <si>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</si>
  <si>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</si>
  <si>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</si>
  <si>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SO101 - Oprava místní komunikace k Toužínské nádrži</t>
  </si>
  <si>
    <t>KSO:</t>
  </si>
  <si>
    <t>CC-CZ:</t>
  </si>
  <si>
    <t>Místo:</t>
  </si>
  <si>
    <t xml:space="preserve"> </t>
  </si>
  <si>
    <t>Datum:</t>
  </si>
  <si>
    <t>25. 7. 2019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</si>
  <si>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</si>
  <si>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</si>
  <si>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</si>
  <si>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</si>
  <si>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</si>
  <si>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</si>
  <si>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</si>
  <si>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</si>
  <si>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</si>
  <si>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</si>
  <si>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</si>
  <si>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</si>
  <si>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</si>
  <si>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</si>
  <si>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</si>
  <si>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</si>
  <si>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</si>
  <si>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</si>
  <si>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</si>
  <si>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</si>
  <si>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</si>
  <si>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</si>
  <si>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</si>
  <si>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</si>
  <si>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</si>
  <si>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</si>
  <si>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</si>
  <si>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</si>
  <si>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</si>
  <si>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</si>
  <si>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</si>
  <si>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</si>
  <si>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</si>
  <si>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</si>
  <si>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</si>
  <si>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</si>
  <si>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</si>
  <si>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</si>
  <si>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</si>
  <si>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</si>
  <si>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</si>
  <si>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</si>
  <si>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</si>
  <si>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</si>
  <si>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</si>
  <si>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</si>
  <si>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</si>
  <si>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</si>
  <si>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</si>
  <si>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</si>
  <si>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</si>
  <si>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</si>
  <si>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</si>
  <si>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SO 101</t>
  </si>
  <si>
    <t>STA</t>
  </si>
  <si>
    <t>1</t>
  </si>
  <si>
    <t>{0b07d4c7-6be9-4acb-80c0-c753751b07a3}</t>
  </si>
  <si>
    <t>2</t>
  </si>
  <si>
    <t>KRYCÍ LIST SOUPISU PRACÍ</t>
  </si>
  <si>
    <t>Objekt:</t>
  </si>
  <si>
    <t>SO 101 - SO101 - Oprava místní komunikace k Toužínské nádrži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</si>
  <si>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</si>
  <si>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</si>
  <si>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</si>
  <si>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</si>
  <si>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</si>
  <si>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</si>
  <si>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</si>
  <si>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</si>
  <si>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</si>
  <si>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</si>
  <si>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</si>
  <si>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</si>
  <si>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</si>
  <si>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</si>
  <si>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</si>
  <si>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</si>
  <si>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</si>
  <si>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</si>
  <si>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</si>
  <si>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</si>
  <si>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</si>
  <si>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</si>
  <si>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</si>
  <si>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</si>
  <si>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</si>
  <si>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</si>
  <si>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</si>
  <si>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</si>
  <si>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</si>
  <si>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</si>
  <si>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171201211</t>
  </si>
  <si>
    <t>Skládkovné</t>
  </si>
  <si>
    <t>t</t>
  </si>
  <si>
    <t>4</t>
  </si>
  <si>
    <t>1554345432</t>
  </si>
  <si>
    <t>VV</t>
  </si>
  <si>
    <t>20*1,9</t>
  </si>
  <si>
    <t>182101101</t>
  </si>
  <si>
    <t>Svahování v zářezech v hornině tř. 1 až 4</t>
  </si>
  <si>
    <t>m2</t>
  </si>
  <si>
    <t>4252728</t>
  </si>
  <si>
    <t>3</t>
  </si>
  <si>
    <t>122102201</t>
  </si>
  <si>
    <t>Odkopávky a prokopávky pro silnice s naložením na dopravní prostředek</t>
  </si>
  <si>
    <t>M3</t>
  </si>
  <si>
    <t>162701105</t>
  </si>
  <si>
    <t>Vodorovné přemístění výkopku do 10 000 m</t>
  </si>
  <si>
    <t>5</t>
  </si>
  <si>
    <t>Komunikace pozemní</t>
  </si>
  <si>
    <t>564851111</t>
  </si>
  <si>
    <t>Podklad z kameniva drceného 32-63 v tl. 150mm</t>
  </si>
  <si>
    <t>M2</t>
  </si>
  <si>
    <t>8</t>
  </si>
  <si>
    <t>6</t>
  </si>
  <si>
    <t>564911411</t>
  </si>
  <si>
    <t>Podklad z asfaltového recyklátu tl. 80 mm</t>
  </si>
  <si>
    <t>10</t>
  </si>
  <si>
    <t>7</t>
  </si>
  <si>
    <t>572211-A</t>
  </si>
  <si>
    <t>Třídění asfaltového recyklátu na meziskládce</t>
  </si>
  <si>
    <t>T</t>
  </si>
  <si>
    <t>12</t>
  </si>
  <si>
    <t>"2 400 kg/m3 - vrstva 80 mm na 1530 m2=122,4 m3"</t>
  </si>
  <si>
    <t>1530*0,08* 2,4</t>
  </si>
  <si>
    <t>569721112</t>
  </si>
  <si>
    <t>Zpevnění krajnic kamenivem drceným tl. 90 mm</t>
  </si>
  <si>
    <t>14</t>
  </si>
  <si>
    <t>470*0,3*2</t>
  </si>
  <si>
    <t>9</t>
  </si>
  <si>
    <t>58920</t>
  </si>
  <si>
    <t>Výplň spar modifikovaným asfaltem</t>
  </si>
  <si>
    <t>M</t>
  </si>
  <si>
    <t>16</t>
  </si>
  <si>
    <t>597311121</t>
  </si>
  <si>
    <t>Svodnice ocelová typ 120 kotvená do sypaniny</t>
  </si>
  <si>
    <t>18</t>
  </si>
  <si>
    <t>11</t>
  </si>
  <si>
    <t>935113211</t>
  </si>
  <si>
    <t>Osazení ocelových svodnic</t>
  </si>
  <si>
    <t>20</t>
  </si>
  <si>
    <t>9 + 6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</si>
  <si>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</si>
  <si>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</si>
  <si>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</si>
  <si>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</si>
  <si>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</si>
  <si>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</si>
  <si>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soub</t>
  </si>
  <si>
    <t>1024</t>
  </si>
  <si>
    <t>-1908840571</t>
  </si>
  <si>
    <t>P</t>
  </si>
  <si>
    <t>Poznámka k položce:_x000D_
Geodetické zaměření skutečného provedení stavby</t>
  </si>
  <si>
    <t>13</t>
  </si>
  <si>
    <t>013254000</t>
  </si>
  <si>
    <t>Dokumentace skutečného provedení stavby</t>
  </si>
  <si>
    <t>ks</t>
  </si>
  <si>
    <t>1896964469</t>
  </si>
  <si>
    <t>VRN3</t>
  </si>
  <si>
    <t>Zařízení staveniště</t>
  </si>
  <si>
    <t>030001000</t>
  </si>
  <si>
    <t>10937809</t>
  </si>
  <si>
    <t>VRN9</t>
  </si>
  <si>
    <t>Ostatní náklady</t>
  </si>
  <si>
    <t>090001000</t>
  </si>
  <si>
    <t xml:space="preserve">Ostatní náklady - dočasná dopravní opatření </t>
  </si>
  <si>
    <t>617146868</t>
  </si>
  <si>
    <t xml:space="preserve">Poznámka k položce:_x000D_
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</si>
</sst>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" workbookViewId="0">
      <selection activeCell="AD38" sqref="AD3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1"/>
      <c r="AQ5" s="21"/>
      <c r="AR5" s="19"/>
      <c r="BE5" s="279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1"/>
      <c r="AQ6" s="21"/>
      <c r="AR6" s="19"/>
      <c r="BE6" s="280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80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80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0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80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80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0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80"/>
      <c r="BS13" s="16" t="s">
        <v>6</v>
      </c>
    </row>
    <row r="14" spans="1:74" ht="12.75">
      <c r="B14" s="20"/>
      <c r="C14" s="21"/>
      <c r="D14" s="21"/>
      <c r="E14" s="274" t="s">
        <v>28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80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0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80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80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0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80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80"/>
      <c r="BS20" s="16" t="s">
        <v>30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0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0"/>
    </row>
    <row r="23" spans="1:71" s="1" customFormat="1" ht="16.5" customHeight="1">
      <c r="B23" s="20"/>
      <c r="C23" s="21"/>
      <c r="D23" s="21"/>
      <c r="E23" s="276" t="s">
        <v>1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1"/>
      <c r="AP23" s="21"/>
      <c r="AQ23" s="21"/>
      <c r="AR23" s="19"/>
      <c r="BE23" s="280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0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0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2">
        <f>ROUND(AG94,2)</f>
        <v>0</v>
      </c>
      <c r="AL26" s="283"/>
      <c r="AM26" s="283"/>
      <c r="AN26" s="283"/>
      <c r="AO26" s="283"/>
      <c r="AP26" s="35"/>
      <c r="AQ26" s="35"/>
      <c r="AR26" s="38"/>
      <c r="BE26" s="28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7" t="s">
        <v>34</v>
      </c>
      <c r="M28" s="277"/>
      <c r="N28" s="277"/>
      <c r="O28" s="277"/>
      <c r="P28" s="277"/>
      <c r="Q28" s="35"/>
      <c r="R28" s="35"/>
      <c r="S28" s="35"/>
      <c r="T28" s="35"/>
      <c r="U28" s="35"/>
      <c r="V28" s="35"/>
      <c r="W28" s="277" t="s">
        <v>35</v>
      </c>
      <c r="X28" s="277"/>
      <c r="Y28" s="277"/>
      <c r="Z28" s="277"/>
      <c r="AA28" s="277"/>
      <c r="AB28" s="277"/>
      <c r="AC28" s="277"/>
      <c r="AD28" s="277"/>
      <c r="AE28" s="277"/>
      <c r="AF28" s="35"/>
      <c r="AG28" s="35"/>
      <c r="AH28" s="35"/>
      <c r="AI28" s="35"/>
      <c r="AJ28" s="35"/>
      <c r="AK28" s="277" t="s">
        <v>36</v>
      </c>
      <c r="AL28" s="277"/>
      <c r="AM28" s="277"/>
      <c r="AN28" s="277"/>
      <c r="AO28" s="277"/>
      <c r="AP28" s="35"/>
      <c r="AQ28" s="35"/>
      <c r="AR28" s="38"/>
      <c r="BE28" s="280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43">
        <v>0.21</v>
      </c>
      <c r="M29" s="244"/>
      <c r="N29" s="244"/>
      <c r="O29" s="244"/>
      <c r="P29" s="244"/>
      <c r="Q29" s="40"/>
      <c r="R29" s="40"/>
      <c r="S29" s="40"/>
      <c r="T29" s="40"/>
      <c r="U29" s="40"/>
      <c r="V29" s="40"/>
      <c r="W29" s="278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F29" s="40"/>
      <c r="AG29" s="40"/>
      <c r="AH29" s="40"/>
      <c r="AI29" s="40"/>
      <c r="AJ29" s="40"/>
      <c r="AK29" s="278">
        <f>ROUND(AV94, 2)</f>
        <v>0</v>
      </c>
      <c r="AL29" s="244"/>
      <c r="AM29" s="244"/>
      <c r="AN29" s="244"/>
      <c r="AO29" s="244"/>
      <c r="AP29" s="40"/>
      <c r="AQ29" s="40"/>
      <c r="AR29" s="41"/>
      <c r="BE29" s="281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43">
        <v>0.15</v>
      </c>
      <c r="M30" s="244"/>
      <c r="N30" s="244"/>
      <c r="O30" s="244"/>
      <c r="P30" s="244"/>
      <c r="Q30" s="40"/>
      <c r="R30" s="40"/>
      <c r="S30" s="40"/>
      <c r="T30" s="40"/>
      <c r="U30" s="40"/>
      <c r="V30" s="40"/>
      <c r="W30" s="278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F30" s="40"/>
      <c r="AG30" s="40"/>
      <c r="AH30" s="40"/>
      <c r="AI30" s="40"/>
      <c r="AJ30" s="40"/>
      <c r="AK30" s="278">
        <f>ROUND(AW94, 2)</f>
        <v>0</v>
      </c>
      <c r="AL30" s="244"/>
      <c r="AM30" s="244"/>
      <c r="AN30" s="244"/>
      <c r="AO30" s="244"/>
      <c r="AP30" s="40"/>
      <c r="AQ30" s="40"/>
      <c r="AR30" s="41"/>
      <c r="BE30" s="281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43">
        <v>0.21</v>
      </c>
      <c r="M31" s="244"/>
      <c r="N31" s="244"/>
      <c r="O31" s="244"/>
      <c r="P31" s="244"/>
      <c r="Q31" s="40"/>
      <c r="R31" s="40"/>
      <c r="S31" s="40"/>
      <c r="T31" s="40"/>
      <c r="U31" s="40"/>
      <c r="V31" s="40"/>
      <c r="W31" s="278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F31" s="40"/>
      <c r="AG31" s="40"/>
      <c r="AH31" s="40"/>
      <c r="AI31" s="40"/>
      <c r="AJ31" s="40"/>
      <c r="AK31" s="278">
        <v>0</v>
      </c>
      <c r="AL31" s="244"/>
      <c r="AM31" s="244"/>
      <c r="AN31" s="244"/>
      <c r="AO31" s="244"/>
      <c r="AP31" s="40"/>
      <c r="AQ31" s="40"/>
      <c r="AR31" s="41"/>
      <c r="BE31" s="281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43">
        <v>0.15</v>
      </c>
      <c r="M32" s="244"/>
      <c r="N32" s="244"/>
      <c r="O32" s="244"/>
      <c r="P32" s="244"/>
      <c r="Q32" s="40"/>
      <c r="R32" s="40"/>
      <c r="S32" s="40"/>
      <c r="T32" s="40"/>
      <c r="U32" s="40"/>
      <c r="V32" s="40"/>
      <c r="W32" s="278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F32" s="40"/>
      <c r="AG32" s="40"/>
      <c r="AH32" s="40"/>
      <c r="AI32" s="40"/>
      <c r="AJ32" s="40"/>
      <c r="AK32" s="278">
        <v>0</v>
      </c>
      <c r="AL32" s="244"/>
      <c r="AM32" s="244"/>
      <c r="AN32" s="244"/>
      <c r="AO32" s="244"/>
      <c r="AP32" s="40"/>
      <c r="AQ32" s="40"/>
      <c r="AR32" s="41"/>
      <c r="BE32" s="281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43">
        <v>0</v>
      </c>
      <c r="M33" s="244"/>
      <c r="N33" s="244"/>
      <c r="O33" s="244"/>
      <c r="P33" s="244"/>
      <c r="Q33" s="40"/>
      <c r="R33" s="40"/>
      <c r="S33" s="40"/>
      <c r="T33" s="40"/>
      <c r="U33" s="40"/>
      <c r="V33" s="40"/>
      <c r="W33" s="278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F33" s="40"/>
      <c r="AG33" s="40"/>
      <c r="AH33" s="40"/>
      <c r="AI33" s="40"/>
      <c r="AJ33" s="40"/>
      <c r="AK33" s="278">
        <v>0</v>
      </c>
      <c r="AL33" s="244"/>
      <c r="AM33" s="244"/>
      <c r="AN33" s="244"/>
      <c r="AO33" s="244"/>
      <c r="AP33" s="40"/>
      <c r="AQ33" s="40"/>
      <c r="AR33" s="41"/>
      <c r="BE33" s="28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80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55" t="s">
        <v>45</v>
      </c>
      <c r="Y35" s="256"/>
      <c r="Z35" s="256"/>
      <c r="AA35" s="256"/>
      <c r="AB35" s="256"/>
      <c r="AC35" s="44"/>
      <c r="AD35" s="44"/>
      <c r="AE35" s="44"/>
      <c r="AF35" s="44"/>
      <c r="AG35" s="44"/>
      <c r="AH35" s="44"/>
      <c r="AI35" s="44"/>
      <c r="AJ35" s="44"/>
      <c r="AK35" s="257">
        <f>SUM(AK26:AK33)</f>
        <v>0</v>
      </c>
      <c r="AL35" s="256"/>
      <c r="AM35" s="256"/>
      <c r="AN35" s="256"/>
      <c r="AO35" s="258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IMPORT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2" t="str">
        <f>K6</f>
        <v>SO101 - Oprava místní komunikace k Toužínské nádrži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4" t="str">
        <f>IF(AN8= "","",AN8)</f>
        <v>25. 7. 2019</v>
      </c>
      <c r="AN87" s="264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60" t="str">
        <f>IF(E17="","",E17)</f>
        <v xml:space="preserve"> </v>
      </c>
      <c r="AN89" s="261"/>
      <c r="AO89" s="261"/>
      <c r="AP89" s="261"/>
      <c r="AQ89" s="35"/>
      <c r="AR89" s="38"/>
      <c r="AS89" s="265" t="s">
        <v>53</v>
      </c>
      <c r="AT89" s="266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60" t="str">
        <f>IF(E20="","",E20)</f>
        <v xml:space="preserve"> </v>
      </c>
      <c r="AN90" s="261"/>
      <c r="AO90" s="261"/>
      <c r="AP90" s="261"/>
      <c r="AQ90" s="35"/>
      <c r="AR90" s="38"/>
      <c r="AS90" s="267"/>
      <c r="AT90" s="268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9"/>
      <c r="AT91" s="270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45" t="s">
        <v>54</v>
      </c>
      <c r="D92" s="246"/>
      <c r="E92" s="246"/>
      <c r="F92" s="246"/>
      <c r="G92" s="246"/>
      <c r="H92" s="72"/>
      <c r="I92" s="247" t="s">
        <v>55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56</v>
      </c>
      <c r="AH92" s="246"/>
      <c r="AI92" s="246"/>
      <c r="AJ92" s="246"/>
      <c r="AK92" s="246"/>
      <c r="AL92" s="246"/>
      <c r="AM92" s="246"/>
      <c r="AN92" s="247" t="s">
        <v>57</v>
      </c>
      <c r="AO92" s="246"/>
      <c r="AP92" s="249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53">
        <f>ROUND(AG95,2)</f>
        <v>0</v>
      </c>
      <c r="AH94" s="253"/>
      <c r="AI94" s="253"/>
      <c r="AJ94" s="253"/>
      <c r="AK94" s="253"/>
      <c r="AL94" s="253"/>
      <c r="AM94" s="253"/>
      <c r="AN94" s="254">
        <f>SUM(AG94,AT94)</f>
        <v>0</v>
      </c>
      <c r="AO94" s="254"/>
      <c r="AP94" s="254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U94" s="91" t="s">
        <v>74</v>
      </c>
      <c r="BV94" s="90" t="s">
        <v>14</v>
      </c>
      <c r="BW94" s="90" t="s">
        <v>5</v>
      </c>
      <c r="BX94" s="90" t="s">
        <v>75</v>
      </c>
      <c r="CL94" s="90" t="s">
        <v>1</v>
      </c>
    </row>
    <row r="95" spans="1:91" s="7" customFormat="1" ht="27" customHeight="1">
      <c r="A95" s="92" t="s">
        <v>76</v>
      </c>
      <c r="B95" s="93"/>
      <c r="C95" s="94"/>
      <c r="D95" s="252" t="s">
        <v>77</v>
      </c>
      <c r="E95" s="252"/>
      <c r="F95" s="252"/>
      <c r="G95" s="252"/>
      <c r="H95" s="252"/>
      <c r="I95" s="95"/>
      <c r="J95" s="252" t="s">
        <v>17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0">
        <f>'SO 101 - SO101 - Oprava m...'!J30</f>
        <v>0</v>
      </c>
      <c r="AH95" s="251"/>
      <c r="AI95" s="251"/>
      <c r="AJ95" s="251"/>
      <c r="AK95" s="251"/>
      <c r="AL95" s="251"/>
      <c r="AM95" s="251"/>
      <c r="AN95" s="250">
        <f>SUM(AG95,AT95)</f>
        <v>0</v>
      </c>
      <c r="AO95" s="251"/>
      <c r="AP95" s="251"/>
      <c r="AQ95" s="96" t="s">
        <v>78</v>
      </c>
      <c r="AR95" s="97"/>
      <c r="AS95" s="98">
        <v>0</v>
      </c>
      <c r="AT95" s="99">
        <f>ROUND(SUM(AV95:AW95),2)</f>
        <v>0</v>
      </c>
      <c r="AU95" s="100">
        <f>'SO 101 - SO101 - Oprava m...'!P123</f>
        <v>0</v>
      </c>
      <c r="AV95" s="99">
        <f>'SO 101 - SO101 - Oprava m...'!J33</f>
        <v>0</v>
      </c>
      <c r="AW95" s="99">
        <f>'SO 101 - SO101 - Oprava m...'!J34</f>
        <v>0</v>
      </c>
      <c r="AX95" s="99">
        <f>'SO 101 - SO101 - Oprava m...'!J35</f>
        <v>0</v>
      </c>
      <c r="AY95" s="99">
        <f>'SO 101 - SO101 - Oprava m...'!J36</f>
        <v>0</v>
      </c>
      <c r="AZ95" s="99">
        <f>'SO 101 - SO101 - Oprava m...'!F33</f>
        <v>0</v>
      </c>
      <c r="BA95" s="99">
        <f>'SO 101 - SO101 - Oprava m...'!F34</f>
        <v>0</v>
      </c>
      <c r="BB95" s="99">
        <f>'SO 101 - SO101 - Oprava m...'!F35</f>
        <v>0</v>
      </c>
      <c r="BC95" s="99">
        <f>'SO 101 - SO101 - Oprava m...'!F36</f>
        <v>0</v>
      </c>
      <c r="BD95" s="101">
        <f>'SO 101 - SO101 - Oprava m...'!F37</f>
        <v>0</v>
      </c>
      <c r="BT95" s="102" t="s">
        <v>79</v>
      </c>
      <c r="BV95" s="102" t="s">
        <v>14</v>
      </c>
      <c r="BW95" s="102" t="s">
        <v>80</v>
      </c>
      <c r="BX95" s="102" t="s">
        <v>5</v>
      </c>
      <c r="CL95" s="102" t="s">
        <v>1</v>
      </c>
      <c r="CM95" s="102" t="s">
        <v>81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41ELKIOE6DYWKhT4VTm/t1lboMDhug/fOvwCQvph8U/JRrnPmf9JRN8qTT7Lc/3lLxQXhcFy9plXoBQvfzxe0w==" saltValue="jxgw7MeaecI8ydD+uKyTolqc7rsV6UXt/ya3cgdHBUWb1oqgBi4m4+su4Ic86pcnmT5lOTe7NNU6mtVieBGscw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SO 101 - SO101 - Oprava m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abSelected="1" workbookViewId="0">
      <selection activeCell="F14" sqref="F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6" t="s">
        <v>80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19"/>
      <c r="AT3" s="16" t="s">
        <v>81</v>
      </c>
    </row>
    <row r="4" spans="1:46" s="1" customFormat="1" ht="24.95" customHeight="1">
      <c r="B4" s="19"/>
      <c r="D4" s="107" t="s">
        <v>82</v>
      </c>
      <c r="I4" s="103"/>
      <c r="L4" s="19"/>
      <c r="M4" s="108" t="s">
        <v>10</v>
      </c>
      <c r="AT4" s="16" t="s">
        <v>4</v>
      </c>
    </row>
    <row r="5" spans="1:46" s="1" customFormat="1" ht="6.95" customHeight="1">
      <c r="B5" s="19"/>
      <c r="I5" s="103"/>
      <c r="L5" s="19"/>
    </row>
    <row r="6" spans="1:46" s="1" customFormat="1" ht="12" customHeight="1">
      <c r="B6" s="19"/>
      <c r="D6" s="109" t="s">
        <v>16</v>
      </c>
      <c r="I6" s="103"/>
      <c r="L6" s="19"/>
    </row>
    <row r="7" spans="1:46" s="1" customFormat="1" ht="16.5" customHeight="1">
      <c r="B7" s="19"/>
      <c r="E7" s="287" t="str">
        <f>'Rekapitulace stavby'!K6</f>
        <v>SO101 - Oprava místní komunikace k Toužínské nádrži</v>
      </c>
      <c r="F7" s="288"/>
      <c r="G7" s="288"/>
      <c r="H7" s="288"/>
      <c r="I7" s="103"/>
      <c r="L7" s="19"/>
    </row>
    <row r="8" spans="1:46" s="2" customFormat="1" ht="12" customHeight="1">
      <c r="A8" s="33"/>
      <c r="B8" s="38"/>
      <c r="C8" s="33"/>
      <c r="D8" s="109" t="s">
        <v>83</v>
      </c>
      <c r="E8" s="33"/>
      <c r="F8" s="33"/>
      <c r="G8" s="33"/>
      <c r="H8" s="33"/>
      <c r="I8" s="110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9" t="s">
        <v>84</v>
      </c>
      <c r="F9" s="290"/>
      <c r="G9" s="290"/>
      <c r="H9" s="290"/>
      <c r="I9" s="110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0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9" t="s">
        <v>18</v>
      </c>
      <c r="E11" s="33"/>
      <c r="F11" s="111" t="s">
        <v>1</v>
      </c>
      <c r="G11" s="33"/>
      <c r="H11" s="33"/>
      <c r="I11" s="112" t="s">
        <v>19</v>
      </c>
      <c r="J11" s="111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9" t="s">
        <v>20</v>
      </c>
      <c r="E12" s="33"/>
      <c r="F12" s="111" t="s">
        <v>21</v>
      </c>
      <c r="G12" s="33"/>
      <c r="H12" s="33"/>
      <c r="I12" s="112" t="s">
        <v>22</v>
      </c>
      <c r="J12" s="113" t="str">
        <f>'Rekapitulace stavby'!AN8</f>
        <v>25. 7. 2019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0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9" t="s">
        <v>24</v>
      </c>
      <c r="E14" s="33"/>
      <c r="F14" s="33"/>
      <c r="G14" s="33"/>
      <c r="H14" s="33"/>
      <c r="I14" s="112" t="s">
        <v>25</v>
      </c>
      <c r="J14" s="111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1" t="str">
        <f>IF('Rekapitulace stavby'!E11="","",'Rekapitulace stavby'!E11)</f>
        <v xml:space="preserve"> </v>
      </c>
      <c r="F15" s="33"/>
      <c r="G15" s="33"/>
      <c r="H15" s="33"/>
      <c r="I15" s="112" t="s">
        <v>26</v>
      </c>
      <c r="J15" s="111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0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9" t="s">
        <v>27</v>
      </c>
      <c r="E17" s="33"/>
      <c r="F17" s="33"/>
      <c r="G17" s="33"/>
      <c r="H17" s="33"/>
      <c r="I17" s="112" t="s">
        <v>25</v>
      </c>
      <c r="J17" s="242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1" t="str">
        <f>'Rekapitulace stavby'!E14</f>
        <v>Vyplň údaj</v>
      </c>
      <c r="F18" s="292"/>
      <c r="G18" s="292"/>
      <c r="H18" s="292"/>
      <c r="I18" s="112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0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9" t="s">
        <v>29</v>
      </c>
      <c r="E20" s="33"/>
      <c r="F20" s="33"/>
      <c r="G20" s="33"/>
      <c r="H20" s="33"/>
      <c r="I20" s="112" t="s">
        <v>25</v>
      </c>
      <c r="J20" s="111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1" t="str">
        <f>IF('Rekapitulace stavby'!E17="","",'Rekapitulace stavby'!E17)</f>
        <v xml:space="preserve"> </v>
      </c>
      <c r="F21" s="33"/>
      <c r="G21" s="33"/>
      <c r="H21" s="33"/>
      <c r="I21" s="112" t="s">
        <v>26</v>
      </c>
      <c r="J21" s="111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0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9" t="s">
        <v>31</v>
      </c>
      <c r="E23" s="33"/>
      <c r="F23" s="33"/>
      <c r="G23" s="33"/>
      <c r="H23" s="33"/>
      <c r="I23" s="112" t="s">
        <v>25</v>
      </c>
      <c r="J23" s="111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1" t="str">
        <f>IF('Rekapitulace stavby'!E20="","",'Rekapitulace stavby'!E20)</f>
        <v xml:space="preserve"> </v>
      </c>
      <c r="F24" s="33"/>
      <c r="G24" s="33"/>
      <c r="H24" s="33"/>
      <c r="I24" s="112" t="s">
        <v>26</v>
      </c>
      <c r="J24" s="111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0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9" t="s">
        <v>32</v>
      </c>
      <c r="E26" s="33"/>
      <c r="F26" s="33"/>
      <c r="G26" s="33"/>
      <c r="H26" s="33"/>
      <c r="I26" s="110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3" t="s">
        <v>1</v>
      </c>
      <c r="F27" s="293"/>
      <c r="G27" s="293"/>
      <c r="H27" s="293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0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8"/>
      <c r="E29" s="118"/>
      <c r="F29" s="118"/>
      <c r="G29" s="118"/>
      <c r="H29" s="118"/>
      <c r="I29" s="119"/>
      <c r="J29" s="118"/>
      <c r="K29" s="11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0" t="s">
        <v>33</v>
      </c>
      <c r="E30" s="33"/>
      <c r="F30" s="33"/>
      <c r="G30" s="33"/>
      <c r="H30" s="33"/>
      <c r="I30" s="110"/>
      <c r="J30" s="121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8"/>
      <c r="E31" s="118"/>
      <c r="F31" s="118"/>
      <c r="G31" s="118"/>
      <c r="H31" s="118"/>
      <c r="I31" s="119"/>
      <c r="J31" s="118"/>
      <c r="K31" s="11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2" t="s">
        <v>35</v>
      </c>
      <c r="G32" s="33"/>
      <c r="H32" s="33"/>
      <c r="I32" s="123" t="s">
        <v>34</v>
      </c>
      <c r="J32" s="122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4" t="s">
        <v>37</v>
      </c>
      <c r="E33" s="109" t="s">
        <v>38</v>
      </c>
      <c r="F33" s="125">
        <f>ROUND((SUM(BE123:BE152)),  2)</f>
        <v>0</v>
      </c>
      <c r="G33" s="33"/>
      <c r="H33" s="33"/>
      <c r="I33" s="126">
        <v>0.21</v>
      </c>
      <c r="J33" s="125">
        <f>ROUND(((SUM(BE123:BE152))*I33),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9" t="s">
        <v>39</v>
      </c>
      <c r="F34" s="125">
        <f>ROUND((SUM(BF123:BF152)),  2)</f>
        <v>0</v>
      </c>
      <c r="G34" s="33"/>
      <c r="H34" s="33"/>
      <c r="I34" s="126">
        <v>0.15</v>
      </c>
      <c r="J34" s="125">
        <f>ROUND(((SUM(BF123:BF152))*I34),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9" t="s">
        <v>40</v>
      </c>
      <c r="F35" s="125">
        <f>ROUND((SUM(BG123:BG152)),  2)</f>
        <v>0</v>
      </c>
      <c r="G35" s="33"/>
      <c r="H35" s="33"/>
      <c r="I35" s="126">
        <v>0.21</v>
      </c>
      <c r="J35" s="125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9" t="s">
        <v>41</v>
      </c>
      <c r="F36" s="125">
        <f>ROUND((SUM(BH123:BH152)),  2)</f>
        <v>0</v>
      </c>
      <c r="G36" s="33"/>
      <c r="H36" s="33"/>
      <c r="I36" s="126">
        <v>0.15</v>
      </c>
      <c r="J36" s="125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9" t="s">
        <v>42</v>
      </c>
      <c r="F37" s="125">
        <f>ROUND((SUM(BI123:BI152)),  2)</f>
        <v>0</v>
      </c>
      <c r="G37" s="33"/>
      <c r="H37" s="33"/>
      <c r="I37" s="126">
        <v>0</v>
      </c>
      <c r="J37" s="12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0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7"/>
      <c r="D39" s="128" t="s">
        <v>43</v>
      </c>
      <c r="E39" s="129"/>
      <c r="F39" s="129"/>
      <c r="G39" s="130" t="s">
        <v>44</v>
      </c>
      <c r="H39" s="131" t="s">
        <v>45</v>
      </c>
      <c r="I39" s="132"/>
      <c r="J39" s="133">
        <f>SUM(J30:J37)</f>
        <v>0</v>
      </c>
      <c r="K39" s="134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0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3"/>
      <c r="L41" s="19"/>
    </row>
    <row r="42" spans="1:31" s="1" customFormat="1" ht="14.45" customHeight="1">
      <c r="B42" s="19"/>
      <c r="I42" s="103"/>
      <c r="L42" s="19"/>
    </row>
    <row r="43" spans="1:31" s="1" customFormat="1" ht="14.45" customHeight="1">
      <c r="B43" s="19"/>
      <c r="I43" s="103"/>
      <c r="L43" s="19"/>
    </row>
    <row r="44" spans="1:31" s="1" customFormat="1" ht="14.45" customHeight="1">
      <c r="B44" s="19"/>
      <c r="I44" s="103"/>
      <c r="L44" s="19"/>
    </row>
    <row r="45" spans="1:31" s="1" customFormat="1" ht="14.45" customHeight="1">
      <c r="B45" s="19"/>
      <c r="I45" s="103"/>
      <c r="L45" s="19"/>
    </row>
    <row r="46" spans="1:31" s="1" customFormat="1" ht="14.45" customHeight="1">
      <c r="B46" s="19"/>
      <c r="I46" s="103"/>
      <c r="L46" s="19"/>
    </row>
    <row r="47" spans="1:31" s="1" customFormat="1" ht="14.45" customHeight="1">
      <c r="B47" s="19"/>
      <c r="I47" s="103"/>
      <c r="L47" s="19"/>
    </row>
    <row r="48" spans="1:31" s="1" customFormat="1" ht="14.45" customHeight="1">
      <c r="B48" s="19"/>
      <c r="I48" s="103"/>
      <c r="L48" s="19"/>
    </row>
    <row r="49" spans="1:31" s="1" customFormat="1" ht="14.45" customHeight="1">
      <c r="B49" s="19"/>
      <c r="I49" s="103"/>
      <c r="L49" s="19"/>
    </row>
    <row r="50" spans="1:31" s="2" customFormat="1" ht="14.45" customHeight="1">
      <c r="B50" s="50"/>
      <c r="D50" s="135" t="s">
        <v>46</v>
      </c>
      <c r="E50" s="136"/>
      <c r="F50" s="136"/>
      <c r="G50" s="135" t="s">
        <v>47</v>
      </c>
      <c r="H50" s="136"/>
      <c r="I50" s="137"/>
      <c r="J50" s="136"/>
      <c r="K50" s="13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8" t="s">
        <v>48</v>
      </c>
      <c r="E61" s="139"/>
      <c r="F61" s="140" t="s">
        <v>49</v>
      </c>
      <c r="G61" s="138" t="s">
        <v>48</v>
      </c>
      <c r="H61" s="139"/>
      <c r="I61" s="141"/>
      <c r="J61" s="142" t="s">
        <v>49</v>
      </c>
      <c r="K61" s="13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5" t="s">
        <v>50</v>
      </c>
      <c r="E65" s="143"/>
      <c r="F65" s="143"/>
      <c r="G65" s="135" t="s">
        <v>51</v>
      </c>
      <c r="H65" s="143"/>
      <c r="I65" s="144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8" t="s">
        <v>48</v>
      </c>
      <c r="E76" s="139"/>
      <c r="F76" s="140" t="s">
        <v>49</v>
      </c>
      <c r="G76" s="138" t="s">
        <v>48</v>
      </c>
      <c r="H76" s="139"/>
      <c r="I76" s="141"/>
      <c r="J76" s="142" t="s">
        <v>49</v>
      </c>
      <c r="K76" s="13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85</v>
      </c>
      <c r="D82" s="35"/>
      <c r="E82" s="35"/>
      <c r="F82" s="35"/>
      <c r="G82" s="35"/>
      <c r="H82" s="35"/>
      <c r="I82" s="110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0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5" t="str">
        <f>E7</f>
        <v>SO101 - Oprava místní komunikace k Toužínské nádrži</v>
      </c>
      <c r="F85" s="286"/>
      <c r="G85" s="286"/>
      <c r="H85" s="286"/>
      <c r="I85" s="110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83</v>
      </c>
      <c r="D86" s="35"/>
      <c r="E86" s="35"/>
      <c r="F86" s="35"/>
      <c r="G86" s="35"/>
      <c r="H86" s="35"/>
      <c r="I86" s="110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62" t="str">
        <f>E9</f>
        <v>SO 101 - SO101 - Oprava místní komunikace k Toužínské nádrži</v>
      </c>
      <c r="F87" s="284"/>
      <c r="G87" s="284"/>
      <c r="H87" s="284"/>
      <c r="I87" s="110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112" t="s">
        <v>22</v>
      </c>
      <c r="J89" s="65" t="str">
        <f>IF(J12="","",J12)</f>
        <v>25. 7. 2019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2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112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51" t="s">
        <v>86</v>
      </c>
      <c r="D94" s="152"/>
      <c r="E94" s="152"/>
      <c r="F94" s="152"/>
      <c r="G94" s="152"/>
      <c r="H94" s="152"/>
      <c r="I94" s="153"/>
      <c r="J94" s="154" t="s">
        <v>87</v>
      </c>
      <c r="K94" s="15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55" t="s">
        <v>88</v>
      </c>
      <c r="D96" s="35"/>
      <c r="E96" s="35"/>
      <c r="F96" s="35"/>
      <c r="G96" s="35"/>
      <c r="H96" s="35"/>
      <c r="I96" s="110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89</v>
      </c>
    </row>
    <row r="97" spans="1:31" s="9" customFormat="1" ht="24.95" hidden="1" customHeight="1">
      <c r="B97" s="156"/>
      <c r="C97" s="157"/>
      <c r="D97" s="158" t="s">
        <v>90</v>
      </c>
      <c r="E97" s="159"/>
      <c r="F97" s="159"/>
      <c r="G97" s="159"/>
      <c r="H97" s="159"/>
      <c r="I97" s="160"/>
      <c r="J97" s="161">
        <f>J124</f>
        <v>0</v>
      </c>
      <c r="K97" s="157"/>
      <c r="L97" s="162"/>
    </row>
    <row r="98" spans="1:31" s="10" customFormat="1" ht="19.899999999999999" hidden="1" customHeight="1">
      <c r="B98" s="163"/>
      <c r="C98" s="164"/>
      <c r="D98" s="165" t="s">
        <v>91</v>
      </c>
      <c r="E98" s="166"/>
      <c r="F98" s="166"/>
      <c r="G98" s="166"/>
      <c r="H98" s="166"/>
      <c r="I98" s="167"/>
      <c r="J98" s="168">
        <f>J125</f>
        <v>0</v>
      </c>
      <c r="K98" s="164"/>
      <c r="L98" s="169"/>
    </row>
    <row r="99" spans="1:31" s="10" customFormat="1" ht="19.899999999999999" hidden="1" customHeight="1">
      <c r="B99" s="163"/>
      <c r="C99" s="164"/>
      <c r="D99" s="165" t="s">
        <v>92</v>
      </c>
      <c r="E99" s="166"/>
      <c r="F99" s="166"/>
      <c r="G99" s="166"/>
      <c r="H99" s="166"/>
      <c r="I99" s="167"/>
      <c r="J99" s="168">
        <f>J131</f>
        <v>0</v>
      </c>
      <c r="K99" s="164"/>
      <c r="L99" s="169"/>
    </row>
    <row r="100" spans="1:31" s="9" customFormat="1" ht="24.95" hidden="1" customHeight="1">
      <c r="B100" s="156"/>
      <c r="C100" s="157"/>
      <c r="D100" s="158" t="s">
        <v>93</v>
      </c>
      <c r="E100" s="159"/>
      <c r="F100" s="159"/>
      <c r="G100" s="159"/>
      <c r="H100" s="159"/>
      <c r="I100" s="160"/>
      <c r="J100" s="161">
        <f>J143</f>
        <v>0</v>
      </c>
      <c r="K100" s="157"/>
      <c r="L100" s="162"/>
    </row>
    <row r="101" spans="1:31" s="10" customFormat="1" ht="19.899999999999999" hidden="1" customHeight="1">
      <c r="B101" s="163"/>
      <c r="C101" s="164"/>
      <c r="D101" s="165" t="s">
        <v>94</v>
      </c>
      <c r="E101" s="166"/>
      <c r="F101" s="166"/>
      <c r="G101" s="166"/>
      <c r="H101" s="166"/>
      <c r="I101" s="167"/>
      <c r="J101" s="168">
        <f>J144</f>
        <v>0</v>
      </c>
      <c r="K101" s="164"/>
      <c r="L101" s="169"/>
    </row>
    <row r="102" spans="1:31" s="10" customFormat="1" ht="19.899999999999999" hidden="1" customHeight="1">
      <c r="B102" s="163"/>
      <c r="C102" s="164"/>
      <c r="D102" s="165" t="s">
        <v>95</v>
      </c>
      <c r="E102" s="166"/>
      <c r="F102" s="166"/>
      <c r="G102" s="166"/>
      <c r="H102" s="166"/>
      <c r="I102" s="167"/>
      <c r="J102" s="168">
        <f>J148</f>
        <v>0</v>
      </c>
      <c r="K102" s="164"/>
      <c r="L102" s="169"/>
    </row>
    <row r="103" spans="1:31" s="10" customFormat="1" ht="19.899999999999999" hidden="1" customHeight="1">
      <c r="B103" s="163"/>
      <c r="C103" s="164"/>
      <c r="D103" s="165" t="s">
        <v>96</v>
      </c>
      <c r="E103" s="166"/>
      <c r="F103" s="166"/>
      <c r="G103" s="166"/>
      <c r="H103" s="166"/>
      <c r="I103" s="167"/>
      <c r="J103" s="168">
        <f>J150</f>
        <v>0</v>
      </c>
      <c r="K103" s="164"/>
      <c r="L103" s="169"/>
    </row>
    <row r="104" spans="1:31" s="2" customFormat="1" ht="21.75" hidden="1" customHeight="1">
      <c r="A104" s="33"/>
      <c r="B104" s="34"/>
      <c r="C104" s="35"/>
      <c r="D104" s="35"/>
      <c r="E104" s="35"/>
      <c r="F104" s="35"/>
      <c r="G104" s="35"/>
      <c r="H104" s="35"/>
      <c r="I104" s="110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hidden="1" customHeight="1">
      <c r="A105" s="33"/>
      <c r="B105" s="53"/>
      <c r="C105" s="54"/>
      <c r="D105" s="54"/>
      <c r="E105" s="54"/>
      <c r="F105" s="54"/>
      <c r="G105" s="54"/>
      <c r="H105" s="54"/>
      <c r="I105" s="147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hidden="1"/>
    <row r="107" spans="1:31" hidden="1"/>
    <row r="108" spans="1:31" hidden="1"/>
    <row r="109" spans="1:31" s="2" customFormat="1" ht="6.95" customHeight="1">
      <c r="A109" s="33"/>
      <c r="B109" s="55"/>
      <c r="C109" s="56"/>
      <c r="D109" s="56"/>
      <c r="E109" s="56"/>
      <c r="F109" s="56"/>
      <c r="G109" s="56"/>
      <c r="H109" s="56"/>
      <c r="I109" s="150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97</v>
      </c>
      <c r="D110" s="35"/>
      <c r="E110" s="35"/>
      <c r="F110" s="35"/>
      <c r="G110" s="35"/>
      <c r="H110" s="35"/>
      <c r="I110" s="110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110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110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85" t="str">
        <f>E7</f>
        <v>SO101 - Oprava místní komunikace k Toužínské nádrži</v>
      </c>
      <c r="F113" s="286"/>
      <c r="G113" s="286"/>
      <c r="H113" s="286"/>
      <c r="I113" s="110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83</v>
      </c>
      <c r="D114" s="35"/>
      <c r="E114" s="35"/>
      <c r="F114" s="35"/>
      <c r="G114" s="35"/>
      <c r="H114" s="35"/>
      <c r="I114" s="110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62" t="str">
        <f>E9</f>
        <v>SO 101 - SO101 - Oprava místní komunikace k Toužínské nádrži</v>
      </c>
      <c r="F115" s="284"/>
      <c r="G115" s="284"/>
      <c r="H115" s="284"/>
      <c r="I115" s="110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110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5"/>
      <c r="E117" s="35"/>
      <c r="F117" s="26" t="str">
        <f>F12</f>
        <v xml:space="preserve"> </v>
      </c>
      <c r="G117" s="35"/>
      <c r="H117" s="35"/>
      <c r="I117" s="112" t="s">
        <v>22</v>
      </c>
      <c r="J117" s="65" t="str">
        <f>IF(J12="","",J12)</f>
        <v>25. 7. 2019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5"/>
      <c r="E119" s="35"/>
      <c r="F119" s="26" t="str">
        <f>E15</f>
        <v xml:space="preserve"> </v>
      </c>
      <c r="G119" s="35"/>
      <c r="H119" s="35"/>
      <c r="I119" s="112" t="s">
        <v>29</v>
      </c>
      <c r="J119" s="31" t="str">
        <f>E21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5"/>
      <c r="E120" s="35"/>
      <c r="F120" s="26" t="str">
        <f>IF(E18="","",E18)</f>
        <v>Vyplň údaj</v>
      </c>
      <c r="G120" s="35"/>
      <c r="H120" s="35"/>
      <c r="I120" s="112" t="s">
        <v>31</v>
      </c>
      <c r="J120" s="31" t="str">
        <f>E24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70"/>
      <c r="B122" s="171"/>
      <c r="C122" s="172" t="s">
        <v>98</v>
      </c>
      <c r="D122" s="173" t="s">
        <v>58</v>
      </c>
      <c r="E122" s="173" t="s">
        <v>54</v>
      </c>
      <c r="F122" s="173" t="s">
        <v>55</v>
      </c>
      <c r="G122" s="173" t="s">
        <v>99</v>
      </c>
      <c r="H122" s="173" t="s">
        <v>100</v>
      </c>
      <c r="I122" s="174" t="s">
        <v>101</v>
      </c>
      <c r="J122" s="175" t="s">
        <v>87</v>
      </c>
      <c r="K122" s="176" t="s">
        <v>102</v>
      </c>
      <c r="L122" s="177"/>
      <c r="M122" s="74" t="s">
        <v>1</v>
      </c>
      <c r="N122" s="75" t="s">
        <v>37</v>
      </c>
      <c r="O122" s="75" t="s">
        <v>103</v>
      </c>
      <c r="P122" s="75" t="s">
        <v>104</v>
      </c>
      <c r="Q122" s="75" t="s">
        <v>105</v>
      </c>
      <c r="R122" s="75" t="s">
        <v>106</v>
      </c>
      <c r="S122" s="75" t="s">
        <v>107</v>
      </c>
      <c r="T122" s="76" t="s">
        <v>108</v>
      </c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65" s="2" customFormat="1" ht="22.9" customHeight="1">
      <c r="A123" s="33"/>
      <c r="B123" s="34"/>
      <c r="C123" s="81" t="s">
        <v>109</v>
      </c>
      <c r="D123" s="35"/>
      <c r="E123" s="35"/>
      <c r="F123" s="35"/>
      <c r="G123" s="35"/>
      <c r="H123" s="35"/>
      <c r="I123" s="110"/>
      <c r="J123" s="178">
        <f>BK123</f>
        <v>0</v>
      </c>
      <c r="K123" s="35"/>
      <c r="L123" s="38"/>
      <c r="M123" s="77"/>
      <c r="N123" s="179"/>
      <c r="O123" s="78"/>
      <c r="P123" s="180">
        <f>P124+P143</f>
        <v>0</v>
      </c>
      <c r="Q123" s="78"/>
      <c r="R123" s="180">
        <f>R124+R143</f>
        <v>0</v>
      </c>
      <c r="S123" s="78"/>
      <c r="T123" s="181">
        <f>T124+T143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72</v>
      </c>
      <c r="AU123" s="16" t="s">
        <v>89</v>
      </c>
      <c r="BK123" s="182">
        <f>BK124+BK143</f>
        <v>0</v>
      </c>
    </row>
    <row r="124" spans="1:65" s="12" customFormat="1" ht="25.9" customHeight="1">
      <c r="B124" s="183"/>
      <c r="C124" s="184"/>
      <c r="D124" s="185" t="s">
        <v>72</v>
      </c>
      <c r="E124" s="186" t="s">
        <v>110</v>
      </c>
      <c r="F124" s="186" t="s">
        <v>111</v>
      </c>
      <c r="G124" s="184"/>
      <c r="H124" s="184"/>
      <c r="I124" s="187"/>
      <c r="J124" s="188">
        <f>BK124</f>
        <v>0</v>
      </c>
      <c r="K124" s="184"/>
      <c r="L124" s="189"/>
      <c r="M124" s="190"/>
      <c r="N124" s="191"/>
      <c r="O124" s="191"/>
      <c r="P124" s="192">
        <f>P125+P131</f>
        <v>0</v>
      </c>
      <c r="Q124" s="191"/>
      <c r="R124" s="192">
        <f>R125+R131</f>
        <v>0</v>
      </c>
      <c r="S124" s="191"/>
      <c r="T124" s="193">
        <f>T125+T131</f>
        <v>0</v>
      </c>
      <c r="AR124" s="194" t="s">
        <v>79</v>
      </c>
      <c r="AT124" s="195" t="s">
        <v>72</v>
      </c>
      <c r="AU124" s="195" t="s">
        <v>73</v>
      </c>
      <c r="AY124" s="194" t="s">
        <v>112</v>
      </c>
      <c r="BK124" s="196">
        <f>BK125+BK131</f>
        <v>0</v>
      </c>
    </row>
    <row r="125" spans="1:65" s="12" customFormat="1" ht="22.9" customHeight="1">
      <c r="B125" s="183"/>
      <c r="C125" s="184"/>
      <c r="D125" s="185" t="s">
        <v>72</v>
      </c>
      <c r="E125" s="197" t="s">
        <v>79</v>
      </c>
      <c r="F125" s="197" t="s">
        <v>113</v>
      </c>
      <c r="G125" s="184"/>
      <c r="H125" s="184"/>
      <c r="I125" s="187"/>
      <c r="J125" s="198">
        <f>BK125</f>
        <v>0</v>
      </c>
      <c r="K125" s="184"/>
      <c r="L125" s="189"/>
      <c r="M125" s="190"/>
      <c r="N125" s="191"/>
      <c r="O125" s="191"/>
      <c r="P125" s="192">
        <f>SUM(P126:P130)</f>
        <v>0</v>
      </c>
      <c r="Q125" s="191"/>
      <c r="R125" s="192">
        <f>SUM(R126:R130)</f>
        <v>0</v>
      </c>
      <c r="S125" s="191"/>
      <c r="T125" s="193">
        <f>SUM(T126:T130)</f>
        <v>0</v>
      </c>
      <c r="AR125" s="194" t="s">
        <v>79</v>
      </c>
      <c r="AT125" s="195" t="s">
        <v>72</v>
      </c>
      <c r="AU125" s="195" t="s">
        <v>79</v>
      </c>
      <c r="AY125" s="194" t="s">
        <v>112</v>
      </c>
      <c r="BK125" s="196">
        <f>SUM(BK126:BK130)</f>
        <v>0</v>
      </c>
    </row>
    <row r="126" spans="1:65" s="2" customFormat="1" ht="16.5" customHeight="1">
      <c r="A126" s="33"/>
      <c r="B126" s="34"/>
      <c r="C126" s="199" t="s">
        <v>79</v>
      </c>
      <c r="D126" s="199" t="s">
        <v>114</v>
      </c>
      <c r="E126" s="200" t="s">
        <v>115</v>
      </c>
      <c r="F126" s="201" t="s">
        <v>116</v>
      </c>
      <c r="G126" s="202" t="s">
        <v>117</v>
      </c>
      <c r="H126" s="203">
        <v>38</v>
      </c>
      <c r="I126" s="204"/>
      <c r="J126" s="205">
        <f>ROUND(I126*H126,2)</f>
        <v>0</v>
      </c>
      <c r="K126" s="206"/>
      <c r="L126" s="38"/>
      <c r="M126" s="207" t="s">
        <v>1</v>
      </c>
      <c r="N126" s="208" t="s">
        <v>38</v>
      </c>
      <c r="O126" s="70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1" t="s">
        <v>118</v>
      </c>
      <c r="AT126" s="211" t="s">
        <v>114</v>
      </c>
      <c r="AU126" s="211" t="s">
        <v>81</v>
      </c>
      <c r="AY126" s="16" t="s">
        <v>112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6" t="s">
        <v>79</v>
      </c>
      <c r="BK126" s="212">
        <f>ROUND(I126*H126,2)</f>
        <v>0</v>
      </c>
      <c r="BL126" s="16" t="s">
        <v>118</v>
      </c>
      <c r="BM126" s="211" t="s">
        <v>119</v>
      </c>
    </row>
    <row r="127" spans="1:65" s="13" customFormat="1">
      <c r="B127" s="213"/>
      <c r="C127" s="214"/>
      <c r="D127" s="215" t="s">
        <v>120</v>
      </c>
      <c r="E127" s="216" t="s">
        <v>1</v>
      </c>
      <c r="F127" s="217" t="s">
        <v>121</v>
      </c>
      <c r="G127" s="214"/>
      <c r="H127" s="218">
        <v>38</v>
      </c>
      <c r="I127" s="219"/>
      <c r="J127" s="214"/>
      <c r="K127" s="214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120</v>
      </c>
      <c r="AU127" s="224" t="s">
        <v>81</v>
      </c>
      <c r="AV127" s="13" t="s">
        <v>81</v>
      </c>
      <c r="AW127" s="13" t="s">
        <v>30</v>
      </c>
      <c r="AX127" s="13" t="s">
        <v>79</v>
      </c>
      <c r="AY127" s="224" t="s">
        <v>112</v>
      </c>
    </row>
    <row r="128" spans="1:65" s="2" customFormat="1" ht="16.5" customHeight="1">
      <c r="A128" s="33"/>
      <c r="B128" s="34"/>
      <c r="C128" s="199" t="s">
        <v>81</v>
      </c>
      <c r="D128" s="199" t="s">
        <v>114</v>
      </c>
      <c r="E128" s="200" t="s">
        <v>122</v>
      </c>
      <c r="F128" s="201" t="s">
        <v>123</v>
      </c>
      <c r="G128" s="202" t="s">
        <v>124</v>
      </c>
      <c r="H128" s="203">
        <v>29</v>
      </c>
      <c r="I128" s="204"/>
      <c r="J128" s="205">
        <f>ROUND(I128*H128,2)</f>
        <v>0</v>
      </c>
      <c r="K128" s="206"/>
      <c r="L128" s="38"/>
      <c r="M128" s="207" t="s">
        <v>1</v>
      </c>
      <c r="N128" s="208" t="s">
        <v>38</v>
      </c>
      <c r="O128" s="70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1" t="s">
        <v>118</v>
      </c>
      <c r="AT128" s="211" t="s">
        <v>114</v>
      </c>
      <c r="AU128" s="211" t="s">
        <v>81</v>
      </c>
      <c r="AY128" s="16" t="s">
        <v>112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6" t="s">
        <v>79</v>
      </c>
      <c r="BK128" s="212">
        <f>ROUND(I128*H128,2)</f>
        <v>0</v>
      </c>
      <c r="BL128" s="16" t="s">
        <v>118</v>
      </c>
      <c r="BM128" s="211" t="s">
        <v>125</v>
      </c>
    </row>
    <row r="129" spans="1:65" s="2" customFormat="1" ht="24" customHeight="1">
      <c r="A129" s="33"/>
      <c r="B129" s="34"/>
      <c r="C129" s="199" t="s">
        <v>126</v>
      </c>
      <c r="D129" s="199" t="s">
        <v>114</v>
      </c>
      <c r="E129" s="200" t="s">
        <v>127</v>
      </c>
      <c r="F129" s="201" t="s">
        <v>128</v>
      </c>
      <c r="G129" s="202" t="s">
        <v>129</v>
      </c>
      <c r="H129" s="203">
        <v>20</v>
      </c>
      <c r="I129" s="204"/>
      <c r="J129" s="205">
        <f>ROUND(I129*H129,2)</f>
        <v>0</v>
      </c>
      <c r="K129" s="206"/>
      <c r="L129" s="38"/>
      <c r="M129" s="207" t="s">
        <v>1</v>
      </c>
      <c r="N129" s="208" t="s">
        <v>38</v>
      </c>
      <c r="O129" s="70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1" t="s">
        <v>118</v>
      </c>
      <c r="AT129" s="211" t="s">
        <v>114</v>
      </c>
      <c r="AU129" s="211" t="s">
        <v>81</v>
      </c>
      <c r="AY129" s="16" t="s">
        <v>112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6" t="s">
        <v>79</v>
      </c>
      <c r="BK129" s="212">
        <f>ROUND(I129*H129,2)</f>
        <v>0</v>
      </c>
      <c r="BL129" s="16" t="s">
        <v>118</v>
      </c>
      <c r="BM129" s="211" t="s">
        <v>81</v>
      </c>
    </row>
    <row r="130" spans="1:65" s="2" customFormat="1" ht="16.5" customHeight="1">
      <c r="A130" s="33"/>
      <c r="B130" s="34"/>
      <c r="C130" s="199" t="s">
        <v>118</v>
      </c>
      <c r="D130" s="199" t="s">
        <v>114</v>
      </c>
      <c r="E130" s="200" t="s">
        <v>130</v>
      </c>
      <c r="F130" s="201" t="s">
        <v>131</v>
      </c>
      <c r="G130" s="202" t="s">
        <v>129</v>
      </c>
      <c r="H130" s="203">
        <v>20</v>
      </c>
      <c r="I130" s="204"/>
      <c r="J130" s="205">
        <f>ROUND(I130*H130,2)</f>
        <v>0</v>
      </c>
      <c r="K130" s="206"/>
      <c r="L130" s="38"/>
      <c r="M130" s="207" t="s">
        <v>1</v>
      </c>
      <c r="N130" s="208" t="s">
        <v>38</v>
      </c>
      <c r="O130" s="70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1" t="s">
        <v>118</v>
      </c>
      <c r="AT130" s="211" t="s">
        <v>114</v>
      </c>
      <c r="AU130" s="211" t="s">
        <v>81</v>
      </c>
      <c r="AY130" s="16" t="s">
        <v>112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6" t="s">
        <v>79</v>
      </c>
      <c r="BK130" s="212">
        <f>ROUND(I130*H130,2)</f>
        <v>0</v>
      </c>
      <c r="BL130" s="16" t="s">
        <v>118</v>
      </c>
      <c r="BM130" s="211" t="s">
        <v>118</v>
      </c>
    </row>
    <row r="131" spans="1:65" s="12" customFormat="1" ht="22.9" customHeight="1">
      <c r="B131" s="183"/>
      <c r="C131" s="184"/>
      <c r="D131" s="185" t="s">
        <v>72</v>
      </c>
      <c r="E131" s="197" t="s">
        <v>132</v>
      </c>
      <c r="F131" s="197" t="s">
        <v>133</v>
      </c>
      <c r="G131" s="184"/>
      <c r="H131" s="184"/>
      <c r="I131" s="187"/>
      <c r="J131" s="198">
        <f>BK131</f>
        <v>0</v>
      </c>
      <c r="K131" s="184"/>
      <c r="L131" s="189"/>
      <c r="M131" s="190"/>
      <c r="N131" s="191"/>
      <c r="O131" s="191"/>
      <c r="P131" s="192">
        <f>SUM(P132:P142)</f>
        <v>0</v>
      </c>
      <c r="Q131" s="191"/>
      <c r="R131" s="192">
        <f>SUM(R132:R142)</f>
        <v>0</v>
      </c>
      <c r="S131" s="191"/>
      <c r="T131" s="193">
        <f>SUM(T132:T142)</f>
        <v>0</v>
      </c>
      <c r="AR131" s="194" t="s">
        <v>79</v>
      </c>
      <c r="AT131" s="195" t="s">
        <v>72</v>
      </c>
      <c r="AU131" s="195" t="s">
        <v>79</v>
      </c>
      <c r="AY131" s="194" t="s">
        <v>112</v>
      </c>
      <c r="BK131" s="196">
        <f>SUM(BK132:BK142)</f>
        <v>0</v>
      </c>
    </row>
    <row r="132" spans="1:65" s="2" customFormat="1" ht="16.5" customHeight="1">
      <c r="A132" s="33"/>
      <c r="B132" s="34"/>
      <c r="C132" s="199" t="s">
        <v>132</v>
      </c>
      <c r="D132" s="199" t="s">
        <v>114</v>
      </c>
      <c r="E132" s="200" t="s">
        <v>134</v>
      </c>
      <c r="F132" s="201" t="s">
        <v>135</v>
      </c>
      <c r="G132" s="202" t="s">
        <v>136</v>
      </c>
      <c r="H132" s="203">
        <v>1530</v>
      </c>
      <c r="I132" s="204"/>
      <c r="J132" s="205">
        <f>ROUND(I132*H132,2)</f>
        <v>0</v>
      </c>
      <c r="K132" s="206"/>
      <c r="L132" s="38"/>
      <c r="M132" s="207" t="s">
        <v>1</v>
      </c>
      <c r="N132" s="208" t="s">
        <v>38</v>
      </c>
      <c r="O132" s="7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1" t="s">
        <v>118</v>
      </c>
      <c r="AT132" s="211" t="s">
        <v>114</v>
      </c>
      <c r="AU132" s="211" t="s">
        <v>81</v>
      </c>
      <c r="AY132" s="16" t="s">
        <v>112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6" t="s">
        <v>79</v>
      </c>
      <c r="BK132" s="212">
        <f>ROUND(I132*H132,2)</f>
        <v>0</v>
      </c>
      <c r="BL132" s="16" t="s">
        <v>118</v>
      </c>
      <c r="BM132" s="211" t="s">
        <v>137</v>
      </c>
    </row>
    <row r="133" spans="1:65" s="2" customFormat="1" ht="16.5" customHeight="1">
      <c r="A133" s="33"/>
      <c r="B133" s="34"/>
      <c r="C133" s="199" t="s">
        <v>138</v>
      </c>
      <c r="D133" s="199" t="s">
        <v>114</v>
      </c>
      <c r="E133" s="200" t="s">
        <v>139</v>
      </c>
      <c r="F133" s="201" t="s">
        <v>140</v>
      </c>
      <c r="G133" s="202" t="s">
        <v>136</v>
      </c>
      <c r="H133" s="203">
        <v>1530</v>
      </c>
      <c r="I133" s="204"/>
      <c r="J133" s="205">
        <f>ROUND(I133*H133,2)</f>
        <v>0</v>
      </c>
      <c r="K133" s="206"/>
      <c r="L133" s="38"/>
      <c r="M133" s="207" t="s">
        <v>1</v>
      </c>
      <c r="N133" s="208" t="s">
        <v>38</v>
      </c>
      <c r="O133" s="70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1" t="s">
        <v>118</v>
      </c>
      <c r="AT133" s="211" t="s">
        <v>114</v>
      </c>
      <c r="AU133" s="211" t="s">
        <v>81</v>
      </c>
      <c r="AY133" s="16" t="s">
        <v>112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6" t="s">
        <v>79</v>
      </c>
      <c r="BK133" s="212">
        <f>ROUND(I133*H133,2)</f>
        <v>0</v>
      </c>
      <c r="BL133" s="16" t="s">
        <v>118</v>
      </c>
      <c r="BM133" s="211" t="s">
        <v>141</v>
      </c>
    </row>
    <row r="134" spans="1:65" s="2" customFormat="1" ht="16.5" customHeight="1">
      <c r="A134" s="33"/>
      <c r="B134" s="34"/>
      <c r="C134" s="199" t="s">
        <v>142</v>
      </c>
      <c r="D134" s="199" t="s">
        <v>114</v>
      </c>
      <c r="E134" s="200" t="s">
        <v>143</v>
      </c>
      <c r="F134" s="201" t="s">
        <v>144</v>
      </c>
      <c r="G134" s="202" t="s">
        <v>145</v>
      </c>
      <c r="H134" s="203">
        <v>293.76</v>
      </c>
      <c r="I134" s="204"/>
      <c r="J134" s="205">
        <f>ROUND(I134*H134,2)</f>
        <v>0</v>
      </c>
      <c r="K134" s="206"/>
      <c r="L134" s="38"/>
      <c r="M134" s="207" t="s">
        <v>1</v>
      </c>
      <c r="N134" s="208" t="s">
        <v>38</v>
      </c>
      <c r="O134" s="70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1" t="s">
        <v>118</v>
      </c>
      <c r="AT134" s="211" t="s">
        <v>114</v>
      </c>
      <c r="AU134" s="211" t="s">
        <v>81</v>
      </c>
      <c r="AY134" s="16" t="s">
        <v>112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6" t="s">
        <v>79</v>
      </c>
      <c r="BK134" s="212">
        <f>ROUND(I134*H134,2)</f>
        <v>0</v>
      </c>
      <c r="BL134" s="16" t="s">
        <v>118</v>
      </c>
      <c r="BM134" s="211" t="s">
        <v>146</v>
      </c>
    </row>
    <row r="135" spans="1:65" s="14" customFormat="1">
      <c r="B135" s="225"/>
      <c r="C135" s="226"/>
      <c r="D135" s="215" t="s">
        <v>120</v>
      </c>
      <c r="E135" s="227" t="s">
        <v>1</v>
      </c>
      <c r="F135" s="228" t="s">
        <v>147</v>
      </c>
      <c r="G135" s="226"/>
      <c r="H135" s="227" t="s">
        <v>1</v>
      </c>
      <c r="I135" s="229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AT135" s="234" t="s">
        <v>120</v>
      </c>
      <c r="AU135" s="234" t="s">
        <v>81</v>
      </c>
      <c r="AV135" s="14" t="s">
        <v>79</v>
      </c>
      <c r="AW135" s="14" t="s">
        <v>30</v>
      </c>
      <c r="AX135" s="14" t="s">
        <v>73</v>
      </c>
      <c r="AY135" s="234" t="s">
        <v>112</v>
      </c>
    </row>
    <row r="136" spans="1:65" s="13" customFormat="1">
      <c r="B136" s="213"/>
      <c r="C136" s="214"/>
      <c r="D136" s="215" t="s">
        <v>120</v>
      </c>
      <c r="E136" s="216" t="s">
        <v>1</v>
      </c>
      <c r="F136" s="217" t="s">
        <v>148</v>
      </c>
      <c r="G136" s="214"/>
      <c r="H136" s="218">
        <v>293.76</v>
      </c>
      <c r="I136" s="219"/>
      <c r="J136" s="214"/>
      <c r="K136" s="214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120</v>
      </c>
      <c r="AU136" s="224" t="s">
        <v>81</v>
      </c>
      <c r="AV136" s="13" t="s">
        <v>81</v>
      </c>
      <c r="AW136" s="13" t="s">
        <v>30</v>
      </c>
      <c r="AX136" s="13" t="s">
        <v>79</v>
      </c>
      <c r="AY136" s="224" t="s">
        <v>112</v>
      </c>
    </row>
    <row r="137" spans="1:65" s="2" customFormat="1" ht="16.5" customHeight="1">
      <c r="A137" s="33"/>
      <c r="B137" s="34"/>
      <c r="C137" s="199" t="s">
        <v>137</v>
      </c>
      <c r="D137" s="199" t="s">
        <v>114</v>
      </c>
      <c r="E137" s="200" t="s">
        <v>149</v>
      </c>
      <c r="F137" s="201" t="s">
        <v>150</v>
      </c>
      <c r="G137" s="202" t="s">
        <v>136</v>
      </c>
      <c r="H137" s="203">
        <v>282</v>
      </c>
      <c r="I137" s="204"/>
      <c r="J137" s="205">
        <f>ROUND(I137*H137,2)</f>
        <v>0</v>
      </c>
      <c r="K137" s="206"/>
      <c r="L137" s="38"/>
      <c r="M137" s="207" t="s">
        <v>1</v>
      </c>
      <c r="N137" s="208" t="s">
        <v>38</v>
      </c>
      <c r="O137" s="70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1" t="s">
        <v>118</v>
      </c>
      <c r="AT137" s="211" t="s">
        <v>114</v>
      </c>
      <c r="AU137" s="211" t="s">
        <v>81</v>
      </c>
      <c r="AY137" s="16" t="s">
        <v>112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6" t="s">
        <v>79</v>
      </c>
      <c r="BK137" s="212">
        <f>ROUND(I137*H137,2)</f>
        <v>0</v>
      </c>
      <c r="BL137" s="16" t="s">
        <v>118</v>
      </c>
      <c r="BM137" s="211" t="s">
        <v>151</v>
      </c>
    </row>
    <row r="138" spans="1:65" s="13" customFormat="1">
      <c r="B138" s="213"/>
      <c r="C138" s="214"/>
      <c r="D138" s="215" t="s">
        <v>120</v>
      </c>
      <c r="E138" s="216" t="s">
        <v>1</v>
      </c>
      <c r="F138" s="217" t="s">
        <v>152</v>
      </c>
      <c r="G138" s="214"/>
      <c r="H138" s="218">
        <v>282</v>
      </c>
      <c r="I138" s="219"/>
      <c r="J138" s="214"/>
      <c r="K138" s="214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120</v>
      </c>
      <c r="AU138" s="224" t="s">
        <v>81</v>
      </c>
      <c r="AV138" s="13" t="s">
        <v>81</v>
      </c>
      <c r="AW138" s="13" t="s">
        <v>30</v>
      </c>
      <c r="AX138" s="13" t="s">
        <v>79</v>
      </c>
      <c r="AY138" s="224" t="s">
        <v>112</v>
      </c>
    </row>
    <row r="139" spans="1:65" s="2" customFormat="1" ht="16.5" customHeight="1">
      <c r="A139" s="33"/>
      <c r="B139" s="34"/>
      <c r="C139" s="199" t="s">
        <v>153</v>
      </c>
      <c r="D139" s="199" t="s">
        <v>114</v>
      </c>
      <c r="E139" s="200" t="s">
        <v>154</v>
      </c>
      <c r="F139" s="201" t="s">
        <v>155</v>
      </c>
      <c r="G139" s="202" t="s">
        <v>156</v>
      </c>
      <c r="H139" s="203">
        <v>3</v>
      </c>
      <c r="I139" s="204"/>
      <c r="J139" s="205">
        <f>ROUND(I139*H139,2)</f>
        <v>0</v>
      </c>
      <c r="K139" s="206"/>
      <c r="L139" s="38"/>
      <c r="M139" s="207" t="s">
        <v>1</v>
      </c>
      <c r="N139" s="208" t="s">
        <v>38</v>
      </c>
      <c r="O139" s="70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1" t="s">
        <v>118</v>
      </c>
      <c r="AT139" s="211" t="s">
        <v>114</v>
      </c>
      <c r="AU139" s="211" t="s">
        <v>81</v>
      </c>
      <c r="AY139" s="16" t="s">
        <v>112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6" t="s">
        <v>79</v>
      </c>
      <c r="BK139" s="212">
        <f>ROUND(I139*H139,2)</f>
        <v>0</v>
      </c>
      <c r="BL139" s="16" t="s">
        <v>118</v>
      </c>
      <c r="BM139" s="211" t="s">
        <v>157</v>
      </c>
    </row>
    <row r="140" spans="1:65" s="2" customFormat="1" ht="16.5" customHeight="1">
      <c r="A140" s="33"/>
      <c r="B140" s="34"/>
      <c r="C140" s="199" t="s">
        <v>141</v>
      </c>
      <c r="D140" s="199" t="s">
        <v>114</v>
      </c>
      <c r="E140" s="200" t="s">
        <v>158</v>
      </c>
      <c r="F140" s="201" t="s">
        <v>159</v>
      </c>
      <c r="G140" s="202" t="s">
        <v>156</v>
      </c>
      <c r="H140" s="203">
        <v>15</v>
      </c>
      <c r="I140" s="204"/>
      <c r="J140" s="205">
        <f>ROUND(I140*H140,2)</f>
        <v>0</v>
      </c>
      <c r="K140" s="206"/>
      <c r="L140" s="38"/>
      <c r="M140" s="207" t="s">
        <v>1</v>
      </c>
      <c r="N140" s="208" t="s">
        <v>38</v>
      </c>
      <c r="O140" s="7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1" t="s">
        <v>118</v>
      </c>
      <c r="AT140" s="211" t="s">
        <v>114</v>
      </c>
      <c r="AU140" s="211" t="s">
        <v>81</v>
      </c>
      <c r="AY140" s="16" t="s">
        <v>112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6" t="s">
        <v>79</v>
      </c>
      <c r="BK140" s="212">
        <f>ROUND(I140*H140,2)</f>
        <v>0</v>
      </c>
      <c r="BL140" s="16" t="s">
        <v>118</v>
      </c>
      <c r="BM140" s="211" t="s">
        <v>160</v>
      </c>
    </row>
    <row r="141" spans="1:65" s="2" customFormat="1" ht="16.5" customHeight="1">
      <c r="A141" s="33"/>
      <c r="B141" s="34"/>
      <c r="C141" s="199" t="s">
        <v>161</v>
      </c>
      <c r="D141" s="199" t="s">
        <v>114</v>
      </c>
      <c r="E141" s="200" t="s">
        <v>162</v>
      </c>
      <c r="F141" s="201" t="s">
        <v>163</v>
      </c>
      <c r="G141" s="202" t="s">
        <v>156</v>
      </c>
      <c r="H141" s="203">
        <v>15</v>
      </c>
      <c r="I141" s="204"/>
      <c r="J141" s="205">
        <f>ROUND(I141*H141,2)</f>
        <v>0</v>
      </c>
      <c r="K141" s="206"/>
      <c r="L141" s="38"/>
      <c r="M141" s="207" t="s">
        <v>1</v>
      </c>
      <c r="N141" s="208" t="s">
        <v>38</v>
      </c>
      <c r="O141" s="7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1" t="s">
        <v>118</v>
      </c>
      <c r="AT141" s="211" t="s">
        <v>114</v>
      </c>
      <c r="AU141" s="211" t="s">
        <v>81</v>
      </c>
      <c r="AY141" s="16" t="s">
        <v>112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6" t="s">
        <v>79</v>
      </c>
      <c r="BK141" s="212">
        <f>ROUND(I141*H141,2)</f>
        <v>0</v>
      </c>
      <c r="BL141" s="16" t="s">
        <v>118</v>
      </c>
      <c r="BM141" s="211" t="s">
        <v>164</v>
      </c>
    </row>
    <row r="142" spans="1:65" s="13" customFormat="1">
      <c r="B142" s="213"/>
      <c r="C142" s="214"/>
      <c r="D142" s="215" t="s">
        <v>120</v>
      </c>
      <c r="E142" s="216" t="s">
        <v>1</v>
      </c>
      <c r="F142" s="217" t="s">
        <v>165</v>
      </c>
      <c r="G142" s="214"/>
      <c r="H142" s="218">
        <v>15</v>
      </c>
      <c r="I142" s="219"/>
      <c r="J142" s="214"/>
      <c r="K142" s="214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120</v>
      </c>
      <c r="AU142" s="224" t="s">
        <v>81</v>
      </c>
      <c r="AV142" s="13" t="s">
        <v>81</v>
      </c>
      <c r="AW142" s="13" t="s">
        <v>30</v>
      </c>
      <c r="AX142" s="13" t="s">
        <v>79</v>
      </c>
      <c r="AY142" s="224" t="s">
        <v>112</v>
      </c>
    </row>
    <row r="143" spans="1:65" s="12" customFormat="1" ht="25.9" customHeight="1">
      <c r="B143" s="183"/>
      <c r="C143" s="184"/>
      <c r="D143" s="185" t="s">
        <v>72</v>
      </c>
      <c r="E143" s="186" t="s">
        <v>166</v>
      </c>
      <c r="F143" s="186" t="s">
        <v>167</v>
      </c>
      <c r="G143" s="184"/>
      <c r="H143" s="184"/>
      <c r="I143" s="187"/>
      <c r="J143" s="188">
        <f>BK143</f>
        <v>0</v>
      </c>
      <c r="K143" s="184"/>
      <c r="L143" s="189"/>
      <c r="M143" s="190"/>
      <c r="N143" s="191"/>
      <c r="O143" s="191"/>
      <c r="P143" s="192">
        <f>P144+P148+P150</f>
        <v>0</v>
      </c>
      <c r="Q143" s="191"/>
      <c r="R143" s="192">
        <f>R144+R148+R150</f>
        <v>0</v>
      </c>
      <c r="S143" s="191"/>
      <c r="T143" s="193">
        <f>T144+T148+T150</f>
        <v>0</v>
      </c>
      <c r="AR143" s="194" t="s">
        <v>132</v>
      </c>
      <c r="AT143" s="195" t="s">
        <v>72</v>
      </c>
      <c r="AU143" s="195" t="s">
        <v>73</v>
      </c>
      <c r="AY143" s="194" t="s">
        <v>112</v>
      </c>
      <c r="BK143" s="196">
        <f>BK144+BK148+BK150</f>
        <v>0</v>
      </c>
    </row>
    <row r="144" spans="1:65" s="12" customFormat="1" ht="22.9" customHeight="1">
      <c r="B144" s="183"/>
      <c r="C144" s="184"/>
      <c r="D144" s="185" t="s">
        <v>72</v>
      </c>
      <c r="E144" s="197" t="s">
        <v>168</v>
      </c>
      <c r="F144" s="197" t="s">
        <v>169</v>
      </c>
      <c r="G144" s="184"/>
      <c r="H144" s="184"/>
      <c r="I144" s="187"/>
      <c r="J144" s="198">
        <f>BK144</f>
        <v>0</v>
      </c>
      <c r="K144" s="184"/>
      <c r="L144" s="189"/>
      <c r="M144" s="190"/>
      <c r="N144" s="191"/>
      <c r="O144" s="191"/>
      <c r="P144" s="192">
        <f>SUM(P145:P147)</f>
        <v>0</v>
      </c>
      <c r="Q144" s="191"/>
      <c r="R144" s="192">
        <f>SUM(R145:R147)</f>
        <v>0</v>
      </c>
      <c r="S144" s="191"/>
      <c r="T144" s="193">
        <f>SUM(T145:T147)</f>
        <v>0</v>
      </c>
      <c r="AR144" s="194" t="s">
        <v>132</v>
      </c>
      <c r="AT144" s="195" t="s">
        <v>72</v>
      </c>
      <c r="AU144" s="195" t="s">
        <v>79</v>
      </c>
      <c r="AY144" s="194" t="s">
        <v>112</v>
      </c>
      <c r="BK144" s="196">
        <f>SUM(BK145:BK147)</f>
        <v>0</v>
      </c>
    </row>
    <row r="145" spans="1:65" s="2" customFormat="1" ht="16.5" customHeight="1">
      <c r="A145" s="33"/>
      <c r="B145" s="34"/>
      <c r="C145" s="199" t="s">
        <v>146</v>
      </c>
      <c r="D145" s="199" t="s">
        <v>114</v>
      </c>
      <c r="E145" s="200" t="s">
        <v>170</v>
      </c>
      <c r="F145" s="201" t="s">
        <v>171</v>
      </c>
      <c r="G145" s="202" t="s">
        <v>172</v>
      </c>
      <c r="H145" s="203">
        <v>1</v>
      </c>
      <c r="I145" s="204"/>
      <c r="J145" s="205">
        <f>ROUND(I145*H145,2)</f>
        <v>0</v>
      </c>
      <c r="K145" s="206"/>
      <c r="L145" s="38"/>
      <c r="M145" s="207" t="s">
        <v>1</v>
      </c>
      <c r="N145" s="208" t="s">
        <v>38</v>
      </c>
      <c r="O145" s="70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1" t="s">
        <v>173</v>
      </c>
      <c r="AT145" s="211" t="s">
        <v>114</v>
      </c>
      <c r="AU145" s="211" t="s">
        <v>81</v>
      </c>
      <c r="AY145" s="16" t="s">
        <v>112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6" t="s">
        <v>79</v>
      </c>
      <c r="BK145" s="212">
        <f>ROUND(I145*H145,2)</f>
        <v>0</v>
      </c>
      <c r="BL145" s="16" t="s">
        <v>173</v>
      </c>
      <c r="BM145" s="211" t="s">
        <v>174</v>
      </c>
    </row>
    <row r="146" spans="1:65" s="2" customFormat="1" ht="19.5">
      <c r="A146" s="33"/>
      <c r="B146" s="34"/>
      <c r="C146" s="35"/>
      <c r="D146" s="215" t="s">
        <v>175</v>
      </c>
      <c r="E146" s="35"/>
      <c r="F146" s="235" t="s">
        <v>176</v>
      </c>
      <c r="G146" s="35"/>
      <c r="H146" s="35"/>
      <c r="I146" s="110"/>
      <c r="J146" s="35"/>
      <c r="K146" s="35"/>
      <c r="L146" s="38"/>
      <c r="M146" s="236"/>
      <c r="N146" s="237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175</v>
      </c>
      <c r="AU146" s="16" t="s">
        <v>81</v>
      </c>
    </row>
    <row r="147" spans="1:65" s="2" customFormat="1" ht="16.5" customHeight="1">
      <c r="A147" s="33"/>
      <c r="B147" s="34"/>
      <c r="C147" s="199" t="s">
        <v>177</v>
      </c>
      <c r="D147" s="199" t="s">
        <v>114</v>
      </c>
      <c r="E147" s="200" t="s">
        <v>178</v>
      </c>
      <c r="F147" s="201" t="s">
        <v>179</v>
      </c>
      <c r="G147" s="202" t="s">
        <v>180</v>
      </c>
      <c r="H147" s="203">
        <v>1</v>
      </c>
      <c r="I147" s="204"/>
      <c r="J147" s="205">
        <f>ROUND(I147*H147,2)</f>
        <v>0</v>
      </c>
      <c r="K147" s="206"/>
      <c r="L147" s="38"/>
      <c r="M147" s="207" t="s">
        <v>1</v>
      </c>
      <c r="N147" s="208" t="s">
        <v>38</v>
      </c>
      <c r="O147" s="7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1" t="s">
        <v>173</v>
      </c>
      <c r="AT147" s="211" t="s">
        <v>114</v>
      </c>
      <c r="AU147" s="211" t="s">
        <v>81</v>
      </c>
      <c r="AY147" s="16" t="s">
        <v>112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6" t="s">
        <v>79</v>
      </c>
      <c r="BK147" s="212">
        <f>ROUND(I147*H147,2)</f>
        <v>0</v>
      </c>
      <c r="BL147" s="16" t="s">
        <v>173</v>
      </c>
      <c r="BM147" s="211" t="s">
        <v>181</v>
      </c>
    </row>
    <row r="148" spans="1:65" s="12" customFormat="1" ht="22.9" customHeight="1">
      <c r="B148" s="183"/>
      <c r="C148" s="184"/>
      <c r="D148" s="185" t="s">
        <v>72</v>
      </c>
      <c r="E148" s="197" t="s">
        <v>182</v>
      </c>
      <c r="F148" s="197" t="s">
        <v>183</v>
      </c>
      <c r="G148" s="184"/>
      <c r="H148" s="184"/>
      <c r="I148" s="187"/>
      <c r="J148" s="198">
        <f>BK148</f>
        <v>0</v>
      </c>
      <c r="K148" s="184"/>
      <c r="L148" s="189"/>
      <c r="M148" s="190"/>
      <c r="N148" s="191"/>
      <c r="O148" s="191"/>
      <c r="P148" s="192">
        <f>P149</f>
        <v>0</v>
      </c>
      <c r="Q148" s="191"/>
      <c r="R148" s="192">
        <f>R149</f>
        <v>0</v>
      </c>
      <c r="S148" s="191"/>
      <c r="T148" s="193">
        <f>T149</f>
        <v>0</v>
      </c>
      <c r="AR148" s="194" t="s">
        <v>132</v>
      </c>
      <c r="AT148" s="195" t="s">
        <v>72</v>
      </c>
      <c r="AU148" s="195" t="s">
        <v>79</v>
      </c>
      <c r="AY148" s="194" t="s">
        <v>112</v>
      </c>
      <c r="BK148" s="196">
        <f>BK149</f>
        <v>0</v>
      </c>
    </row>
    <row r="149" spans="1:65" s="2" customFormat="1" ht="16.5" customHeight="1">
      <c r="A149" s="33"/>
      <c r="B149" s="34"/>
      <c r="C149" s="199" t="s">
        <v>151</v>
      </c>
      <c r="D149" s="199" t="s">
        <v>114</v>
      </c>
      <c r="E149" s="200" t="s">
        <v>184</v>
      </c>
      <c r="F149" s="201" t="s">
        <v>183</v>
      </c>
      <c r="G149" s="202" t="s">
        <v>172</v>
      </c>
      <c r="H149" s="203">
        <v>1</v>
      </c>
      <c r="I149" s="204"/>
      <c r="J149" s="205">
        <f>ROUND(I149*H149,2)</f>
        <v>0</v>
      </c>
      <c r="K149" s="206"/>
      <c r="L149" s="38"/>
      <c r="M149" s="207" t="s">
        <v>1</v>
      </c>
      <c r="N149" s="208" t="s">
        <v>38</v>
      </c>
      <c r="O149" s="70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1" t="s">
        <v>173</v>
      </c>
      <c r="AT149" s="211" t="s">
        <v>114</v>
      </c>
      <c r="AU149" s="211" t="s">
        <v>81</v>
      </c>
      <c r="AY149" s="16" t="s">
        <v>112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6" t="s">
        <v>79</v>
      </c>
      <c r="BK149" s="212">
        <f>ROUND(I149*H149,2)</f>
        <v>0</v>
      </c>
      <c r="BL149" s="16" t="s">
        <v>173</v>
      </c>
      <c r="BM149" s="211" t="s">
        <v>185</v>
      </c>
    </row>
    <row r="150" spans="1:65" s="12" customFormat="1" ht="22.9" customHeight="1">
      <c r="B150" s="183"/>
      <c r="C150" s="184"/>
      <c r="D150" s="185" t="s">
        <v>72</v>
      </c>
      <c r="E150" s="197" t="s">
        <v>186</v>
      </c>
      <c r="F150" s="197" t="s">
        <v>187</v>
      </c>
      <c r="G150" s="184"/>
      <c r="H150" s="184"/>
      <c r="I150" s="187"/>
      <c r="J150" s="198">
        <f>BK150</f>
        <v>0</v>
      </c>
      <c r="K150" s="184"/>
      <c r="L150" s="189"/>
      <c r="M150" s="190"/>
      <c r="N150" s="191"/>
      <c r="O150" s="191"/>
      <c r="P150" s="192">
        <f>SUM(P151:P152)</f>
        <v>0</v>
      </c>
      <c r="Q150" s="191"/>
      <c r="R150" s="192">
        <f>SUM(R151:R152)</f>
        <v>0</v>
      </c>
      <c r="S150" s="191"/>
      <c r="T150" s="193">
        <f>SUM(T151:T152)</f>
        <v>0</v>
      </c>
      <c r="AR150" s="194" t="s">
        <v>132</v>
      </c>
      <c r="AT150" s="195" t="s">
        <v>72</v>
      </c>
      <c r="AU150" s="195" t="s">
        <v>79</v>
      </c>
      <c r="AY150" s="194" t="s">
        <v>112</v>
      </c>
      <c r="BK150" s="196">
        <f>SUM(BK151:BK152)</f>
        <v>0</v>
      </c>
    </row>
    <row r="151" spans="1:65" s="2" customFormat="1" ht="16.5" customHeight="1">
      <c r="A151" s="33"/>
      <c r="B151" s="34"/>
      <c r="C151" s="199" t="s">
        <v>8</v>
      </c>
      <c r="D151" s="199" t="s">
        <v>114</v>
      </c>
      <c r="E151" s="200" t="s">
        <v>188</v>
      </c>
      <c r="F151" s="201" t="s">
        <v>189</v>
      </c>
      <c r="G151" s="202" t="s">
        <v>172</v>
      </c>
      <c r="H151" s="203">
        <v>1</v>
      </c>
      <c r="I151" s="204"/>
      <c r="J151" s="205">
        <f>ROUND(I151*H151,2)</f>
        <v>0</v>
      </c>
      <c r="K151" s="206"/>
      <c r="L151" s="38"/>
      <c r="M151" s="207" t="s">
        <v>1</v>
      </c>
      <c r="N151" s="208" t="s">
        <v>38</v>
      </c>
      <c r="O151" s="70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1" t="s">
        <v>173</v>
      </c>
      <c r="AT151" s="211" t="s">
        <v>114</v>
      </c>
      <c r="AU151" s="211" t="s">
        <v>81</v>
      </c>
      <c r="AY151" s="16" t="s">
        <v>112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6" t="s">
        <v>79</v>
      </c>
      <c r="BK151" s="212">
        <f>ROUND(I151*H151,2)</f>
        <v>0</v>
      </c>
      <c r="BL151" s="16" t="s">
        <v>173</v>
      </c>
      <c r="BM151" s="211" t="s">
        <v>190</v>
      </c>
    </row>
    <row r="152" spans="1:65" s="2" customFormat="1" ht="58.5">
      <c r="A152" s="33"/>
      <c r="B152" s="34"/>
      <c r="C152" s="35"/>
      <c r="D152" s="215" t="s">
        <v>175</v>
      </c>
      <c r="E152" s="35"/>
      <c r="F152" s="235" t="s">
        <v>191</v>
      </c>
      <c r="G152" s="35"/>
      <c r="H152" s="35"/>
      <c r="I152" s="110"/>
      <c r="J152" s="35"/>
      <c r="K152" s="35"/>
      <c r="L152" s="38"/>
      <c r="M152" s="238"/>
      <c r="N152" s="239"/>
      <c r="O152" s="240"/>
      <c r="P152" s="240"/>
      <c r="Q152" s="240"/>
      <c r="R152" s="240"/>
      <c r="S152" s="240"/>
      <c r="T152" s="24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175</v>
      </c>
      <c r="AU152" s="16" t="s">
        <v>81</v>
      </c>
    </row>
    <row r="153" spans="1:65" s="2" customFormat="1" ht="6.95" customHeight="1">
      <c r="A153" s="33"/>
      <c r="B153" s="53"/>
      <c r="C153" s="54"/>
      <c r="D153" s="54"/>
      <c r="E153" s="54"/>
      <c r="F153" s="54"/>
      <c r="G153" s="54"/>
      <c r="H153" s="54"/>
      <c r="I153" s="147"/>
      <c r="J153" s="54"/>
      <c r="K153" s="54"/>
      <c r="L153" s="38"/>
      <c r="M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</sheetData>
  <sheetProtection algorithmName="SHA-512" hashValue="bLtXtzPkb6EAGMAy11wbsjJDATZcQOz9j8UUGybBhKF5Nk2Ok3lVbnSHuRxpMayolXluEx/W51oBTfJzMVQA0g==" saltValue="X8lQB2uQV3rt8u3bm0VAM1jRL6tyKpaTXCYhkYCFZYZ03cp+2sQ1cmqN+07MTQRukdkvt8JH7zF7TL3uxCIVxg==" spinCount="100000" sheet="1" objects="1" scenarios="1" formatColumns="0" formatRows="0" autoFilter="0"/>
  <autoFilter ref="C122:K15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SO101 - Oprava m...</vt:lpstr>
      <vt:lpstr>'Rekapitulace stavby'!Názvy_tisku</vt:lpstr>
      <vt:lpstr>'SO 101 - SO101 - Oprava m...'!Názvy_tisku</vt:lpstr>
      <vt:lpstr>'Rekapitulace stavby'!Oblast_tisku</vt:lpstr>
      <vt:lpstr>'SO 101 - SO101 - Oprava m...'!Oblast_tisku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Sedláček Zdeněk</dc:creator>
  <cp:lastModifiedBy>Škarda Daniel</cp:lastModifiedBy>
  <dcterms:created xsi:type="dcterms:W3CDTF">2019-07-25T12:16:34Z</dcterms:created>
  <dcterms:modified xsi:type="dcterms:W3CDTF">2019-07-25T12:20:09Z</dcterms:modified>
</cp:coreProperties>
</file>