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00" windowWidth="27495" windowHeight="13995"/>
  </bookViews>
  <sheets>
    <sheet name="Rekapitulace stavby" sheetId="1" r:id="rId1"/>
    <sheet name="01 - Stavební část" sheetId="2" r:id="rId2"/>
    <sheet name="02 - Zdravotní technika -..." sheetId="3" r:id="rId3"/>
    <sheet name="03 - Ústřední vytápění" sheetId="4" r:id="rId4"/>
    <sheet name="04 - Měření a regulace" sheetId="5" r:id="rId5"/>
    <sheet name="05 - VON" sheetId="6" r:id="rId6"/>
    <sheet name="Pokyny pro vyplnění" sheetId="7" r:id="rId7"/>
  </sheets>
  <definedNames>
    <definedName name="_xlnm._FilterDatabase" localSheetId="1" hidden="1">'01 - Stavební část'!$C$83:$K$83</definedName>
    <definedName name="_xlnm._FilterDatabase" localSheetId="2" hidden="1">'02 - Zdravotní technika -...'!$C$81:$K$81</definedName>
    <definedName name="_xlnm._FilterDatabase" localSheetId="3" hidden="1">'03 - Ústřední vytápění'!$C$82:$K$82</definedName>
    <definedName name="_xlnm._FilterDatabase" localSheetId="4" hidden="1">'04 - Měření a regulace'!$C$79:$K$79</definedName>
    <definedName name="_xlnm._FilterDatabase" localSheetId="5" hidden="1">'05 - VON'!$C$76:$K$76</definedName>
    <definedName name="_xlnm.Print_Titles" localSheetId="1">'01 - Stavební část'!$83:$83</definedName>
    <definedName name="_xlnm.Print_Titles" localSheetId="2">'02 - Zdravotní technika -...'!$81:$81</definedName>
    <definedName name="_xlnm.Print_Titles" localSheetId="3">'03 - Ústřední vytápění'!$82:$82</definedName>
    <definedName name="_xlnm.Print_Titles" localSheetId="4">'04 - Měření a regulace'!$79:$79</definedName>
    <definedName name="_xlnm.Print_Titles" localSheetId="5">'05 - VON'!$76:$76</definedName>
    <definedName name="_xlnm.Print_Titles" localSheetId="0">'Rekapitulace stavby'!$49:$49</definedName>
    <definedName name="_xlnm.Print_Area" localSheetId="1">'01 - Stavební část'!$C$4:$J$36,'01 - Stavební část'!$C$42:$J$65,'01 - Stavební část'!$C$71:$K$134</definedName>
    <definedName name="_xlnm.Print_Area" localSheetId="2">'02 - Zdravotní technika -...'!$C$4:$J$36,'02 - Zdravotní technika -...'!$C$42:$J$63,'02 - Zdravotní technika -...'!$C$69:$K$161</definedName>
    <definedName name="_xlnm.Print_Area" localSheetId="3">'03 - Ústřední vytápění'!$C$4:$J$36,'03 - Ústřední vytápění'!$C$42:$J$64,'03 - Ústřední vytápění'!$C$70:$K$174</definedName>
    <definedName name="_xlnm.Print_Area" localSheetId="4">'04 - Měření a regulace'!$C$4:$J$36,'04 - Měření a regulace'!$C$42:$J$61,'04 - Měření a regulace'!$C$67:$K$138</definedName>
    <definedName name="_xlnm.Print_Area" localSheetId="5">'05 - VON'!$C$4:$J$36,'05 - VON'!$C$42:$J$58,'05 - VON'!$C$64:$K$81</definedName>
    <definedName name="_xlnm.Print_Area" localSheetId="6">'Pokyny pro vyplnění'!$B$2:$K$69,'Pokyny pro vyplnění'!$B$72:$K$116,'Pokyny pro vyplnění'!$B$119:$K$188,'Pokyny pro vyplnění'!$B$196:$K$216</definedName>
    <definedName name="_xlnm.Print_Area" localSheetId="0">'Rekapitulace stavby'!$D$4:$AO$33,'Rekapitulace stavby'!$C$39:$AQ$57</definedName>
  </definedNames>
  <calcPr calcId="145621"/>
</workbook>
</file>

<file path=xl/calcChain.xml><?xml version="1.0" encoding="utf-8"?>
<calcChain xmlns="http://schemas.openxmlformats.org/spreadsheetml/2006/main">
  <c r="AY56" i="1" l="1"/>
  <c r="AX56" i="1"/>
  <c r="BI81" i="6"/>
  <c r="BH81" i="6"/>
  <c r="BF81" i="6"/>
  <c r="BE81" i="6"/>
  <c r="T81" i="6"/>
  <c r="R81" i="6"/>
  <c r="P81" i="6"/>
  <c r="BK81" i="6"/>
  <c r="J81" i="6"/>
  <c r="BG81" i="6" s="1"/>
  <c r="BI80" i="6"/>
  <c r="BH80" i="6"/>
  <c r="BG80" i="6"/>
  <c r="BF80" i="6"/>
  <c r="BE80" i="6"/>
  <c r="T80" i="6"/>
  <c r="R80" i="6"/>
  <c r="P80" i="6"/>
  <c r="BK80" i="6"/>
  <c r="J80" i="6"/>
  <c r="BI79" i="6"/>
  <c r="F34" i="6" s="1"/>
  <c r="BD56" i="1" s="1"/>
  <c r="BH79" i="6"/>
  <c r="F33" i="6" s="1"/>
  <c r="BC56" i="1" s="1"/>
  <c r="BG79" i="6"/>
  <c r="BF79" i="6"/>
  <c r="J31" i="6" s="1"/>
  <c r="AW56" i="1" s="1"/>
  <c r="BE79" i="6"/>
  <c r="J30" i="6" s="1"/>
  <c r="AV56" i="1" s="1"/>
  <c r="T79" i="6"/>
  <c r="T78" i="6" s="1"/>
  <c r="T77" i="6" s="1"/>
  <c r="R79" i="6"/>
  <c r="R78" i="6" s="1"/>
  <c r="R77" i="6" s="1"/>
  <c r="P79" i="6"/>
  <c r="P78" i="6" s="1"/>
  <c r="P77" i="6" s="1"/>
  <c r="AU56" i="1" s="1"/>
  <c r="BK79" i="6"/>
  <c r="BK78" i="6" s="1"/>
  <c r="J79" i="6"/>
  <c r="J73" i="6"/>
  <c r="F73" i="6"/>
  <c r="F71" i="6"/>
  <c r="E69" i="6"/>
  <c r="J51" i="6"/>
  <c r="F51" i="6"/>
  <c r="F49" i="6"/>
  <c r="E47" i="6"/>
  <c r="J18" i="6"/>
  <c r="E18" i="6"/>
  <c r="F52" i="6" s="1"/>
  <c r="J17" i="6"/>
  <c r="J12" i="6"/>
  <c r="J71" i="6" s="1"/>
  <c r="E7" i="6"/>
  <c r="E45" i="6" s="1"/>
  <c r="AY55" i="1"/>
  <c r="AX55" i="1"/>
  <c r="BI138" i="5"/>
  <c r="BH138" i="5"/>
  <c r="BG138" i="5"/>
  <c r="BF138" i="5"/>
  <c r="BE138" i="5"/>
  <c r="T138" i="5"/>
  <c r="R138" i="5"/>
  <c r="P138" i="5"/>
  <c r="BK138" i="5"/>
  <c r="J138" i="5"/>
  <c r="BI137" i="5"/>
  <c r="BH137" i="5"/>
  <c r="BG137" i="5"/>
  <c r="BF137" i="5"/>
  <c r="BE137" i="5"/>
  <c r="T137" i="5"/>
  <c r="R137" i="5"/>
  <c r="P137" i="5"/>
  <c r="BK137" i="5"/>
  <c r="J137" i="5"/>
  <c r="BI136" i="5"/>
  <c r="BH136" i="5"/>
  <c r="BG136" i="5"/>
  <c r="BF136" i="5"/>
  <c r="BE136" i="5"/>
  <c r="T136" i="5"/>
  <c r="R136" i="5"/>
  <c r="P136" i="5"/>
  <c r="BK136" i="5"/>
  <c r="J136" i="5"/>
  <c r="BI135" i="5"/>
  <c r="BH135" i="5"/>
  <c r="BG135" i="5"/>
  <c r="BF135" i="5"/>
  <c r="BE135" i="5"/>
  <c r="T135" i="5"/>
  <c r="R135" i="5"/>
  <c r="P135" i="5"/>
  <c r="BK135" i="5"/>
  <c r="J135" i="5"/>
  <c r="BI134" i="5"/>
  <c r="BH134" i="5"/>
  <c r="BG134" i="5"/>
  <c r="BF134" i="5"/>
  <c r="BE134" i="5"/>
  <c r="T134" i="5"/>
  <c r="R134" i="5"/>
  <c r="P134" i="5"/>
  <c r="BK134" i="5"/>
  <c r="J134" i="5"/>
  <c r="BI133" i="5"/>
  <c r="BH133" i="5"/>
  <c r="BG133" i="5"/>
  <c r="BF133" i="5"/>
  <c r="BE133" i="5"/>
  <c r="T133" i="5"/>
  <c r="T132" i="5" s="1"/>
  <c r="R133" i="5"/>
  <c r="R132" i="5" s="1"/>
  <c r="P133" i="5"/>
  <c r="P132" i="5" s="1"/>
  <c r="BK133" i="5"/>
  <c r="BK132" i="5" s="1"/>
  <c r="J132" i="5" s="1"/>
  <c r="J60" i="5" s="1"/>
  <c r="J133" i="5"/>
  <c r="BI131" i="5"/>
  <c r="BH131" i="5"/>
  <c r="BF131" i="5"/>
  <c r="BE131" i="5"/>
  <c r="T131" i="5"/>
  <c r="R131" i="5"/>
  <c r="P131" i="5"/>
  <c r="BK131" i="5"/>
  <c r="J131" i="5"/>
  <c r="BG131" i="5" s="1"/>
  <c r="BI130" i="5"/>
  <c r="BH130" i="5"/>
  <c r="BF130" i="5"/>
  <c r="BE130" i="5"/>
  <c r="T130" i="5"/>
  <c r="R130" i="5"/>
  <c r="P130" i="5"/>
  <c r="BK130" i="5"/>
  <c r="J130" i="5"/>
  <c r="BG130" i="5" s="1"/>
  <c r="BI129" i="5"/>
  <c r="BH129" i="5"/>
  <c r="BF129" i="5"/>
  <c r="BE129" i="5"/>
  <c r="T129" i="5"/>
  <c r="R129" i="5"/>
  <c r="P129" i="5"/>
  <c r="BK129" i="5"/>
  <c r="J129" i="5"/>
  <c r="BG129" i="5" s="1"/>
  <c r="BI128" i="5"/>
  <c r="BH128" i="5"/>
  <c r="BF128" i="5"/>
  <c r="BE128" i="5"/>
  <c r="T128" i="5"/>
  <c r="R128" i="5"/>
  <c r="P128" i="5"/>
  <c r="BK128" i="5"/>
  <c r="J128" i="5"/>
  <c r="BG128" i="5" s="1"/>
  <c r="BI127" i="5"/>
  <c r="BH127" i="5"/>
  <c r="BG127" i="5"/>
  <c r="BF127" i="5"/>
  <c r="BE127" i="5"/>
  <c r="T127" i="5"/>
  <c r="R127" i="5"/>
  <c r="P127" i="5"/>
  <c r="BK127" i="5"/>
  <c r="J127" i="5"/>
  <c r="BI126" i="5"/>
  <c r="BH126" i="5"/>
  <c r="BF126" i="5"/>
  <c r="BE126" i="5"/>
  <c r="T126" i="5"/>
  <c r="R126" i="5"/>
  <c r="P126" i="5"/>
  <c r="BK126" i="5"/>
  <c r="J126" i="5"/>
  <c r="BG126" i="5" s="1"/>
  <c r="BI125" i="5"/>
  <c r="BH125" i="5"/>
  <c r="BG125" i="5"/>
  <c r="BF125" i="5"/>
  <c r="BE125" i="5"/>
  <c r="T125" i="5"/>
  <c r="T124" i="5" s="1"/>
  <c r="R125" i="5"/>
  <c r="R124" i="5" s="1"/>
  <c r="P125" i="5"/>
  <c r="P124" i="5" s="1"/>
  <c r="BK125" i="5"/>
  <c r="BK124" i="5" s="1"/>
  <c r="J124" i="5" s="1"/>
  <c r="J59" i="5" s="1"/>
  <c r="J125" i="5"/>
  <c r="BI123" i="5"/>
  <c r="BH123" i="5"/>
  <c r="BG123" i="5"/>
  <c r="BF123" i="5"/>
  <c r="BE123" i="5"/>
  <c r="T123" i="5"/>
  <c r="R123" i="5"/>
  <c r="P123" i="5"/>
  <c r="BK123" i="5"/>
  <c r="J123" i="5"/>
  <c r="BI122" i="5"/>
  <c r="BH122" i="5"/>
  <c r="BF122" i="5"/>
  <c r="BE122" i="5"/>
  <c r="T122" i="5"/>
  <c r="R122" i="5"/>
  <c r="P122" i="5"/>
  <c r="BK122" i="5"/>
  <c r="J122" i="5"/>
  <c r="BG122" i="5" s="1"/>
  <c r="BI121" i="5"/>
  <c r="BH121" i="5"/>
  <c r="BG121" i="5"/>
  <c r="BF121" i="5"/>
  <c r="BE121" i="5"/>
  <c r="T121" i="5"/>
  <c r="R121" i="5"/>
  <c r="P121" i="5"/>
  <c r="BK121" i="5"/>
  <c r="J121" i="5"/>
  <c r="BI120" i="5"/>
  <c r="BH120" i="5"/>
  <c r="BF120" i="5"/>
  <c r="BE120" i="5"/>
  <c r="T120" i="5"/>
  <c r="R120" i="5"/>
  <c r="P120" i="5"/>
  <c r="BK120" i="5"/>
  <c r="J120" i="5"/>
  <c r="BG120" i="5" s="1"/>
  <c r="BI119" i="5"/>
  <c r="BH119" i="5"/>
  <c r="BG119" i="5"/>
  <c r="BF119" i="5"/>
  <c r="BE119" i="5"/>
  <c r="T119" i="5"/>
  <c r="R119" i="5"/>
  <c r="P119" i="5"/>
  <c r="BK119" i="5"/>
  <c r="J119" i="5"/>
  <c r="BI118" i="5"/>
  <c r="BH118" i="5"/>
  <c r="BG118" i="5"/>
  <c r="BF118" i="5"/>
  <c r="BE118" i="5"/>
  <c r="T118" i="5"/>
  <c r="R118" i="5"/>
  <c r="P118" i="5"/>
  <c r="BK118" i="5"/>
  <c r="J118" i="5"/>
  <c r="BI117" i="5"/>
  <c r="BH117" i="5"/>
  <c r="BG117" i="5"/>
  <c r="BF117" i="5"/>
  <c r="BE117" i="5"/>
  <c r="T117" i="5"/>
  <c r="R117" i="5"/>
  <c r="P117" i="5"/>
  <c r="BK117" i="5"/>
  <c r="J117" i="5"/>
  <c r="BI116" i="5"/>
  <c r="BH116" i="5"/>
  <c r="BG116" i="5"/>
  <c r="BF116" i="5"/>
  <c r="BE116" i="5"/>
  <c r="T116" i="5"/>
  <c r="R116" i="5"/>
  <c r="P116" i="5"/>
  <c r="BK116" i="5"/>
  <c r="J116" i="5"/>
  <c r="BI115" i="5"/>
  <c r="BH115" i="5"/>
  <c r="BG115" i="5"/>
  <c r="BF115" i="5"/>
  <c r="BE115" i="5"/>
  <c r="T115" i="5"/>
  <c r="R115" i="5"/>
  <c r="P115" i="5"/>
  <c r="BK115" i="5"/>
  <c r="J115" i="5"/>
  <c r="BI114" i="5"/>
  <c r="BH114" i="5"/>
  <c r="BG114" i="5"/>
  <c r="BF114" i="5"/>
  <c r="BE114" i="5"/>
  <c r="T114" i="5"/>
  <c r="R114" i="5"/>
  <c r="P114" i="5"/>
  <c r="BK114" i="5"/>
  <c r="J114" i="5"/>
  <c r="BI113" i="5"/>
  <c r="BH113" i="5"/>
  <c r="BG113" i="5"/>
  <c r="BF113" i="5"/>
  <c r="BE113" i="5"/>
  <c r="T113" i="5"/>
  <c r="R113" i="5"/>
  <c r="P113" i="5"/>
  <c r="BK113" i="5"/>
  <c r="J113" i="5"/>
  <c r="BI112" i="5"/>
  <c r="BH112" i="5"/>
  <c r="BG112" i="5"/>
  <c r="BF112" i="5"/>
  <c r="BE112" i="5"/>
  <c r="T112" i="5"/>
  <c r="R112" i="5"/>
  <c r="P112" i="5"/>
  <c r="BK112" i="5"/>
  <c r="J112" i="5"/>
  <c r="BI111" i="5"/>
  <c r="BH111" i="5"/>
  <c r="BG111" i="5"/>
  <c r="BF111" i="5"/>
  <c r="BE111" i="5"/>
  <c r="T111" i="5"/>
  <c r="R111" i="5"/>
  <c r="P111" i="5"/>
  <c r="BK111" i="5"/>
  <c r="J111" i="5"/>
  <c r="BI110" i="5"/>
  <c r="BH110" i="5"/>
  <c r="BG110" i="5"/>
  <c r="BF110" i="5"/>
  <c r="BE110" i="5"/>
  <c r="T110" i="5"/>
  <c r="R110" i="5"/>
  <c r="P110" i="5"/>
  <c r="BK110" i="5"/>
  <c r="J110" i="5"/>
  <c r="BI109" i="5"/>
  <c r="BH109" i="5"/>
  <c r="BG109" i="5"/>
  <c r="BF109" i="5"/>
  <c r="BE109" i="5"/>
  <c r="T109" i="5"/>
  <c r="R109" i="5"/>
  <c r="P109" i="5"/>
  <c r="BK109" i="5"/>
  <c r="J109" i="5"/>
  <c r="BI108" i="5"/>
  <c r="BH108" i="5"/>
  <c r="BG108" i="5"/>
  <c r="BF108" i="5"/>
  <c r="BE108" i="5"/>
  <c r="T108" i="5"/>
  <c r="R108" i="5"/>
  <c r="P108" i="5"/>
  <c r="BK108" i="5"/>
  <c r="J108" i="5"/>
  <c r="BI107" i="5"/>
  <c r="BH107" i="5"/>
  <c r="BG107" i="5"/>
  <c r="BF107" i="5"/>
  <c r="BE107" i="5"/>
  <c r="T107" i="5"/>
  <c r="R107" i="5"/>
  <c r="P107" i="5"/>
  <c r="BK107" i="5"/>
  <c r="J107" i="5"/>
  <c r="BI106" i="5"/>
  <c r="BH106" i="5"/>
  <c r="BG106" i="5"/>
  <c r="BF106" i="5"/>
  <c r="BE106" i="5"/>
  <c r="T106" i="5"/>
  <c r="R106" i="5"/>
  <c r="P106" i="5"/>
  <c r="BK106" i="5"/>
  <c r="J106" i="5"/>
  <c r="BI105" i="5"/>
  <c r="BH105" i="5"/>
  <c r="BG105" i="5"/>
  <c r="BF105" i="5"/>
  <c r="BE105" i="5"/>
  <c r="T105" i="5"/>
  <c r="R105" i="5"/>
  <c r="P105" i="5"/>
  <c r="BK105" i="5"/>
  <c r="J105" i="5"/>
  <c r="BI104" i="5"/>
  <c r="BH104" i="5"/>
  <c r="BG104" i="5"/>
  <c r="BF104" i="5"/>
  <c r="BE104" i="5"/>
  <c r="T104" i="5"/>
  <c r="R104" i="5"/>
  <c r="P104" i="5"/>
  <c r="BK104" i="5"/>
  <c r="J104" i="5"/>
  <c r="BI103" i="5"/>
  <c r="BH103" i="5"/>
  <c r="BG103" i="5"/>
  <c r="BF103" i="5"/>
  <c r="BE103" i="5"/>
  <c r="T103" i="5"/>
  <c r="T102" i="5" s="1"/>
  <c r="R103" i="5"/>
  <c r="P103" i="5"/>
  <c r="P102" i="5" s="1"/>
  <c r="BK103" i="5"/>
  <c r="BK102" i="5" s="1"/>
  <c r="J102" i="5" s="1"/>
  <c r="J58" i="5" s="1"/>
  <c r="J103" i="5"/>
  <c r="BI101" i="5"/>
  <c r="BH101" i="5"/>
  <c r="BF101" i="5"/>
  <c r="BE101" i="5"/>
  <c r="T101" i="5"/>
  <c r="R101" i="5"/>
  <c r="P101" i="5"/>
  <c r="BK101" i="5"/>
  <c r="J101" i="5"/>
  <c r="BG101" i="5" s="1"/>
  <c r="BI100" i="5"/>
  <c r="BH100" i="5"/>
  <c r="BF100" i="5"/>
  <c r="BE100" i="5"/>
  <c r="T100" i="5"/>
  <c r="R100" i="5"/>
  <c r="P100" i="5"/>
  <c r="BK100" i="5"/>
  <c r="J100" i="5"/>
  <c r="BG100" i="5" s="1"/>
  <c r="BI99" i="5"/>
  <c r="BH99" i="5"/>
  <c r="BF99" i="5"/>
  <c r="BE99" i="5"/>
  <c r="T99" i="5"/>
  <c r="R99" i="5"/>
  <c r="P99" i="5"/>
  <c r="BK99" i="5"/>
  <c r="J99" i="5"/>
  <c r="BG99" i="5" s="1"/>
  <c r="BI98" i="5"/>
  <c r="BH98" i="5"/>
  <c r="BF98" i="5"/>
  <c r="BE98" i="5"/>
  <c r="T98" i="5"/>
  <c r="R98" i="5"/>
  <c r="P98" i="5"/>
  <c r="BK98" i="5"/>
  <c r="J98" i="5"/>
  <c r="BG98" i="5" s="1"/>
  <c r="BI97" i="5"/>
  <c r="BH97" i="5"/>
  <c r="BF97" i="5"/>
  <c r="BE97" i="5"/>
  <c r="T97" i="5"/>
  <c r="R97" i="5"/>
  <c r="P97" i="5"/>
  <c r="BK97" i="5"/>
  <c r="J97" i="5"/>
  <c r="BG97" i="5" s="1"/>
  <c r="BI96" i="5"/>
  <c r="BH96" i="5"/>
  <c r="BF96" i="5"/>
  <c r="BE96" i="5"/>
  <c r="T96" i="5"/>
  <c r="R96" i="5"/>
  <c r="P96" i="5"/>
  <c r="BK96" i="5"/>
  <c r="J96" i="5"/>
  <c r="BG96" i="5" s="1"/>
  <c r="BI95" i="5"/>
  <c r="BH95" i="5"/>
  <c r="BF95" i="5"/>
  <c r="BE95" i="5"/>
  <c r="T95" i="5"/>
  <c r="R95" i="5"/>
  <c r="P95" i="5"/>
  <c r="BK95" i="5"/>
  <c r="J95" i="5"/>
  <c r="BG95" i="5" s="1"/>
  <c r="BI94" i="5"/>
  <c r="BH94" i="5"/>
  <c r="BF94" i="5"/>
  <c r="BE94" i="5"/>
  <c r="T94" i="5"/>
  <c r="R94" i="5"/>
  <c r="P94" i="5"/>
  <c r="BK94" i="5"/>
  <c r="J94" i="5"/>
  <c r="BG94" i="5" s="1"/>
  <c r="BI93" i="5"/>
  <c r="BH93" i="5"/>
  <c r="BF93" i="5"/>
  <c r="BE93" i="5"/>
  <c r="T93" i="5"/>
  <c r="R93" i="5"/>
  <c r="P93" i="5"/>
  <c r="BK93" i="5"/>
  <c r="J93" i="5"/>
  <c r="BG93" i="5" s="1"/>
  <c r="BI92" i="5"/>
  <c r="BH92" i="5"/>
  <c r="BF92" i="5"/>
  <c r="BE92" i="5"/>
  <c r="T92" i="5"/>
  <c r="R92" i="5"/>
  <c r="P92" i="5"/>
  <c r="BK92" i="5"/>
  <c r="J92" i="5"/>
  <c r="BG92" i="5" s="1"/>
  <c r="BI91" i="5"/>
  <c r="BH91" i="5"/>
  <c r="BF91" i="5"/>
  <c r="BE91" i="5"/>
  <c r="T91" i="5"/>
  <c r="R91" i="5"/>
  <c r="P91" i="5"/>
  <c r="BK91" i="5"/>
  <c r="J91" i="5"/>
  <c r="BG91" i="5" s="1"/>
  <c r="BI90" i="5"/>
  <c r="BH90" i="5"/>
  <c r="BF90" i="5"/>
  <c r="BE90" i="5"/>
  <c r="T90" i="5"/>
  <c r="R90" i="5"/>
  <c r="P90" i="5"/>
  <c r="BK90" i="5"/>
  <c r="J90" i="5"/>
  <c r="BG90" i="5" s="1"/>
  <c r="BI89" i="5"/>
  <c r="BH89" i="5"/>
  <c r="BF89" i="5"/>
  <c r="BE89" i="5"/>
  <c r="T89" i="5"/>
  <c r="R89" i="5"/>
  <c r="P89" i="5"/>
  <c r="BK89" i="5"/>
  <c r="J89" i="5"/>
  <c r="BG89" i="5" s="1"/>
  <c r="BI88" i="5"/>
  <c r="BH88" i="5"/>
  <c r="BF88" i="5"/>
  <c r="BE88" i="5"/>
  <c r="T88" i="5"/>
  <c r="R88" i="5"/>
  <c r="P88" i="5"/>
  <c r="BK88" i="5"/>
  <c r="J88" i="5"/>
  <c r="BG88" i="5" s="1"/>
  <c r="BI87" i="5"/>
  <c r="BH87" i="5"/>
  <c r="BF87" i="5"/>
  <c r="BE87" i="5"/>
  <c r="T87" i="5"/>
  <c r="R87" i="5"/>
  <c r="P87" i="5"/>
  <c r="BK87" i="5"/>
  <c r="J87" i="5"/>
  <c r="BG87" i="5" s="1"/>
  <c r="BI86" i="5"/>
  <c r="BH86" i="5"/>
  <c r="BF86" i="5"/>
  <c r="BE86" i="5"/>
  <c r="T86" i="5"/>
  <c r="R86" i="5"/>
  <c r="P86" i="5"/>
  <c r="BK86" i="5"/>
  <c r="J86" i="5"/>
  <c r="BG86" i="5" s="1"/>
  <c r="BI85" i="5"/>
  <c r="BH85" i="5"/>
  <c r="BF85" i="5"/>
  <c r="BE85" i="5"/>
  <c r="T85" i="5"/>
  <c r="R85" i="5"/>
  <c r="P85" i="5"/>
  <c r="BK85" i="5"/>
  <c r="J85" i="5"/>
  <c r="BG85" i="5" s="1"/>
  <c r="BI84" i="5"/>
  <c r="BH84" i="5"/>
  <c r="BG84" i="5"/>
  <c r="BF84" i="5"/>
  <c r="BE84" i="5"/>
  <c r="T84" i="5"/>
  <c r="R84" i="5"/>
  <c r="P84" i="5"/>
  <c r="BK84" i="5"/>
  <c r="J84" i="5"/>
  <c r="BI83" i="5"/>
  <c r="BH83" i="5"/>
  <c r="BF83" i="5"/>
  <c r="BE83" i="5"/>
  <c r="T83" i="5"/>
  <c r="R83" i="5"/>
  <c r="P83" i="5"/>
  <c r="BK83" i="5"/>
  <c r="J83" i="5"/>
  <c r="BG83" i="5" s="1"/>
  <c r="BI82" i="5"/>
  <c r="F34" i="5" s="1"/>
  <c r="BD55" i="1" s="1"/>
  <c r="BH82" i="5"/>
  <c r="F33" i="5" s="1"/>
  <c r="BC55" i="1" s="1"/>
  <c r="BG82" i="5"/>
  <c r="BF82" i="5"/>
  <c r="J31" i="5" s="1"/>
  <c r="AW55" i="1" s="1"/>
  <c r="BE82" i="5"/>
  <c r="J30" i="5" s="1"/>
  <c r="AV55" i="1" s="1"/>
  <c r="T82" i="5"/>
  <c r="T81" i="5" s="1"/>
  <c r="R82" i="5"/>
  <c r="R81" i="5" s="1"/>
  <c r="P82" i="5"/>
  <c r="P81" i="5" s="1"/>
  <c r="P80" i="5" s="1"/>
  <c r="AU55" i="1" s="1"/>
  <c r="BK82" i="5"/>
  <c r="BK81" i="5" s="1"/>
  <c r="J82" i="5"/>
  <c r="J76" i="5"/>
  <c r="F76" i="5"/>
  <c r="F74" i="5"/>
  <c r="E72" i="5"/>
  <c r="J51" i="5"/>
  <c r="F51" i="5"/>
  <c r="F49" i="5"/>
  <c r="E47" i="5"/>
  <c r="J18" i="5"/>
  <c r="E18" i="5"/>
  <c r="F52" i="5" s="1"/>
  <c r="J17" i="5"/>
  <c r="J12" i="5"/>
  <c r="J49" i="5" s="1"/>
  <c r="E7" i="5"/>
  <c r="E70" i="5" s="1"/>
  <c r="AY54" i="1"/>
  <c r="AX54" i="1"/>
  <c r="BI174" i="4"/>
  <c r="BH174" i="4"/>
  <c r="BG174" i="4"/>
  <c r="BF174" i="4"/>
  <c r="BE174" i="4"/>
  <c r="T174" i="4"/>
  <c r="R174" i="4"/>
  <c r="P174" i="4"/>
  <c r="BK174" i="4"/>
  <c r="J174" i="4"/>
  <c r="BI173" i="4"/>
  <c r="BH173" i="4"/>
  <c r="BF173" i="4"/>
  <c r="BE173" i="4"/>
  <c r="T173" i="4"/>
  <c r="R173" i="4"/>
  <c r="P173" i="4"/>
  <c r="BK173" i="4"/>
  <c r="J173" i="4"/>
  <c r="BG173" i="4" s="1"/>
  <c r="BI172" i="4"/>
  <c r="BH172" i="4"/>
  <c r="BG172" i="4"/>
  <c r="BF172" i="4"/>
  <c r="BE172" i="4"/>
  <c r="T172" i="4"/>
  <c r="R172" i="4"/>
  <c r="P172" i="4"/>
  <c r="BK172" i="4"/>
  <c r="J172" i="4"/>
  <c r="BI171" i="4"/>
  <c r="BH171" i="4"/>
  <c r="BG171" i="4"/>
  <c r="BF171" i="4"/>
  <c r="BE171" i="4"/>
  <c r="T171" i="4"/>
  <c r="R171" i="4"/>
  <c r="P171" i="4"/>
  <c r="BK171" i="4"/>
  <c r="J171" i="4"/>
  <c r="BI170" i="4"/>
  <c r="BH170" i="4"/>
  <c r="BG170" i="4"/>
  <c r="BF170" i="4"/>
  <c r="BE170" i="4"/>
  <c r="T170" i="4"/>
  <c r="T169" i="4" s="1"/>
  <c r="R170" i="4"/>
  <c r="R169" i="4" s="1"/>
  <c r="P170" i="4"/>
  <c r="P169" i="4" s="1"/>
  <c r="BK170" i="4"/>
  <c r="BK169" i="4" s="1"/>
  <c r="J169" i="4" s="1"/>
  <c r="J63" i="4" s="1"/>
  <c r="J170" i="4"/>
  <c r="BI168" i="4"/>
  <c r="BH168" i="4"/>
  <c r="BF168" i="4"/>
  <c r="BE168" i="4"/>
  <c r="T168" i="4"/>
  <c r="R168" i="4"/>
  <c r="P168" i="4"/>
  <c r="BK168" i="4"/>
  <c r="J168" i="4"/>
  <c r="BG168" i="4" s="1"/>
  <c r="BI167" i="4"/>
  <c r="BH167" i="4"/>
  <c r="BG167" i="4"/>
  <c r="BF167" i="4"/>
  <c r="BE167" i="4"/>
  <c r="T167" i="4"/>
  <c r="R167" i="4"/>
  <c r="P167" i="4"/>
  <c r="BK167" i="4"/>
  <c r="J167" i="4"/>
  <c r="BI166" i="4"/>
  <c r="BH166" i="4"/>
  <c r="BF166" i="4"/>
  <c r="BE166" i="4"/>
  <c r="T166" i="4"/>
  <c r="T165" i="4" s="1"/>
  <c r="R166" i="4"/>
  <c r="R165" i="4" s="1"/>
  <c r="P166" i="4"/>
  <c r="P165" i="4" s="1"/>
  <c r="BK166" i="4"/>
  <c r="BK165" i="4" s="1"/>
  <c r="J165" i="4" s="1"/>
  <c r="J62" i="4" s="1"/>
  <c r="J166" i="4"/>
  <c r="BG166" i="4" s="1"/>
  <c r="BI164" i="4"/>
  <c r="BH164" i="4"/>
  <c r="BF164" i="4"/>
  <c r="BE164" i="4"/>
  <c r="T164" i="4"/>
  <c r="R164" i="4"/>
  <c r="P164" i="4"/>
  <c r="BK164" i="4"/>
  <c r="J164" i="4"/>
  <c r="BG164" i="4" s="1"/>
  <c r="BI163" i="4"/>
  <c r="BH163" i="4"/>
  <c r="BG163" i="4"/>
  <c r="BF163" i="4"/>
  <c r="BE163" i="4"/>
  <c r="T163" i="4"/>
  <c r="R163" i="4"/>
  <c r="P163" i="4"/>
  <c r="BK163" i="4"/>
  <c r="J163" i="4"/>
  <c r="BI162" i="4"/>
  <c r="BH162" i="4"/>
  <c r="BG162" i="4"/>
  <c r="BF162" i="4"/>
  <c r="BE162" i="4"/>
  <c r="T162" i="4"/>
  <c r="R162" i="4"/>
  <c r="P162" i="4"/>
  <c r="BK162" i="4"/>
  <c r="J162" i="4"/>
  <c r="BI161" i="4"/>
  <c r="BH161" i="4"/>
  <c r="BG161" i="4"/>
  <c r="BF161" i="4"/>
  <c r="BE161" i="4"/>
  <c r="T161" i="4"/>
  <c r="R161" i="4"/>
  <c r="P161" i="4"/>
  <c r="BK161" i="4"/>
  <c r="J161" i="4"/>
  <c r="BI160" i="4"/>
  <c r="BH160" i="4"/>
  <c r="BG160" i="4"/>
  <c r="BF160" i="4"/>
  <c r="BE160" i="4"/>
  <c r="T160" i="4"/>
  <c r="R160" i="4"/>
  <c r="P160" i="4"/>
  <c r="BK160" i="4"/>
  <c r="J160" i="4"/>
  <c r="BI159" i="4"/>
  <c r="BH159" i="4"/>
  <c r="BG159" i="4"/>
  <c r="BF159" i="4"/>
  <c r="BE159" i="4"/>
  <c r="T159" i="4"/>
  <c r="R159" i="4"/>
  <c r="P159" i="4"/>
  <c r="BK159" i="4"/>
  <c r="J159" i="4"/>
  <c r="BI158" i="4"/>
  <c r="BH158" i="4"/>
  <c r="BG158" i="4"/>
  <c r="BF158" i="4"/>
  <c r="BE158" i="4"/>
  <c r="T158" i="4"/>
  <c r="T157" i="4" s="1"/>
  <c r="R158" i="4"/>
  <c r="R157" i="4" s="1"/>
  <c r="P158" i="4"/>
  <c r="P157" i="4" s="1"/>
  <c r="BK158" i="4"/>
  <c r="BK157" i="4" s="1"/>
  <c r="J157" i="4" s="1"/>
  <c r="J61" i="4" s="1"/>
  <c r="J158" i="4"/>
  <c r="BI156" i="4"/>
  <c r="BH156" i="4"/>
  <c r="BF156" i="4"/>
  <c r="BE156" i="4"/>
  <c r="T156" i="4"/>
  <c r="R156" i="4"/>
  <c r="P156" i="4"/>
  <c r="BK156" i="4"/>
  <c r="J156" i="4"/>
  <c r="BG156" i="4" s="1"/>
  <c r="BI155" i="4"/>
  <c r="BH155" i="4"/>
  <c r="BF155" i="4"/>
  <c r="BE155" i="4"/>
  <c r="T155" i="4"/>
  <c r="R155" i="4"/>
  <c r="P155" i="4"/>
  <c r="BK155" i="4"/>
  <c r="J155" i="4"/>
  <c r="BG155" i="4" s="1"/>
  <c r="BI154" i="4"/>
  <c r="BH154" i="4"/>
  <c r="BF154" i="4"/>
  <c r="BE154" i="4"/>
  <c r="T154" i="4"/>
  <c r="R154" i="4"/>
  <c r="P154" i="4"/>
  <c r="BK154" i="4"/>
  <c r="J154" i="4"/>
  <c r="BG154" i="4" s="1"/>
  <c r="BI153" i="4"/>
  <c r="BH153" i="4"/>
  <c r="BF153" i="4"/>
  <c r="BE153" i="4"/>
  <c r="T153" i="4"/>
  <c r="R153" i="4"/>
  <c r="P153" i="4"/>
  <c r="BK153" i="4"/>
  <c r="J153" i="4"/>
  <c r="BG153" i="4" s="1"/>
  <c r="BI152" i="4"/>
  <c r="BH152" i="4"/>
  <c r="BG152" i="4"/>
  <c r="BF152" i="4"/>
  <c r="BE152" i="4"/>
  <c r="T152" i="4"/>
  <c r="R152" i="4"/>
  <c r="P152" i="4"/>
  <c r="BK152" i="4"/>
  <c r="J152" i="4"/>
  <c r="BI151" i="4"/>
  <c r="BH151" i="4"/>
  <c r="BF151" i="4"/>
  <c r="BE151" i="4"/>
  <c r="T151" i="4"/>
  <c r="R151" i="4"/>
  <c r="P151" i="4"/>
  <c r="BK151" i="4"/>
  <c r="J151" i="4"/>
  <c r="BG151" i="4" s="1"/>
  <c r="BI150" i="4"/>
  <c r="BH150" i="4"/>
  <c r="BG150" i="4"/>
  <c r="BF150" i="4"/>
  <c r="BE150" i="4"/>
  <c r="T150" i="4"/>
  <c r="R150" i="4"/>
  <c r="P150" i="4"/>
  <c r="BK150" i="4"/>
  <c r="J150" i="4"/>
  <c r="BI149" i="4"/>
  <c r="BH149" i="4"/>
  <c r="BF149" i="4"/>
  <c r="BE149" i="4"/>
  <c r="T149" i="4"/>
  <c r="R149" i="4"/>
  <c r="P149" i="4"/>
  <c r="BK149" i="4"/>
  <c r="J149" i="4"/>
  <c r="BG149" i="4" s="1"/>
  <c r="BI148" i="4"/>
  <c r="BH148" i="4"/>
  <c r="BG148" i="4"/>
  <c r="BF148" i="4"/>
  <c r="BE148" i="4"/>
  <c r="T148" i="4"/>
  <c r="R148" i="4"/>
  <c r="P148" i="4"/>
  <c r="BK148" i="4"/>
  <c r="J148" i="4"/>
  <c r="BI147" i="4"/>
  <c r="BH147" i="4"/>
  <c r="BF147" i="4"/>
  <c r="BE147" i="4"/>
  <c r="T147" i="4"/>
  <c r="R147" i="4"/>
  <c r="P147" i="4"/>
  <c r="BK147" i="4"/>
  <c r="J147" i="4"/>
  <c r="BG147" i="4" s="1"/>
  <c r="BI146" i="4"/>
  <c r="BH146" i="4"/>
  <c r="BG146" i="4"/>
  <c r="BF146" i="4"/>
  <c r="BE146" i="4"/>
  <c r="T146" i="4"/>
  <c r="R146" i="4"/>
  <c r="P146" i="4"/>
  <c r="BK146" i="4"/>
  <c r="J146" i="4"/>
  <c r="BI145" i="4"/>
  <c r="BH145" i="4"/>
  <c r="BF145" i="4"/>
  <c r="BE145" i="4"/>
  <c r="T145" i="4"/>
  <c r="R145" i="4"/>
  <c r="P145" i="4"/>
  <c r="BK145" i="4"/>
  <c r="J145" i="4"/>
  <c r="BG145" i="4" s="1"/>
  <c r="BI144" i="4"/>
  <c r="BH144" i="4"/>
  <c r="BG144" i="4"/>
  <c r="BF144" i="4"/>
  <c r="BE144" i="4"/>
  <c r="T144" i="4"/>
  <c r="R144" i="4"/>
  <c r="P144" i="4"/>
  <c r="BK144" i="4"/>
  <c r="J144" i="4"/>
  <c r="BI143" i="4"/>
  <c r="BH143" i="4"/>
  <c r="BF143" i="4"/>
  <c r="BE143" i="4"/>
  <c r="T143" i="4"/>
  <c r="R143" i="4"/>
  <c r="P143" i="4"/>
  <c r="BK143" i="4"/>
  <c r="J143" i="4"/>
  <c r="BG143" i="4" s="1"/>
  <c r="BI142" i="4"/>
  <c r="BH142" i="4"/>
  <c r="BG142" i="4"/>
  <c r="BF142" i="4"/>
  <c r="BE142" i="4"/>
  <c r="T142" i="4"/>
  <c r="R142" i="4"/>
  <c r="P142" i="4"/>
  <c r="BK142" i="4"/>
  <c r="J142" i="4"/>
  <c r="BI141" i="4"/>
  <c r="BH141" i="4"/>
  <c r="BF141" i="4"/>
  <c r="BE141" i="4"/>
  <c r="T141" i="4"/>
  <c r="R141" i="4"/>
  <c r="P141" i="4"/>
  <c r="BK141" i="4"/>
  <c r="J141" i="4"/>
  <c r="BG141" i="4" s="1"/>
  <c r="BI140" i="4"/>
  <c r="BH140" i="4"/>
  <c r="BG140" i="4"/>
  <c r="BF140" i="4"/>
  <c r="BE140" i="4"/>
  <c r="T140" i="4"/>
  <c r="R140" i="4"/>
  <c r="P140" i="4"/>
  <c r="BK140" i="4"/>
  <c r="J140" i="4"/>
  <c r="BI139" i="4"/>
  <c r="BH139" i="4"/>
  <c r="BF139" i="4"/>
  <c r="BE139" i="4"/>
  <c r="T139" i="4"/>
  <c r="R139" i="4"/>
  <c r="P139" i="4"/>
  <c r="BK139" i="4"/>
  <c r="J139" i="4"/>
  <c r="BG139" i="4" s="1"/>
  <c r="BI138" i="4"/>
  <c r="BH138" i="4"/>
  <c r="BG138" i="4"/>
  <c r="BF138" i="4"/>
  <c r="BE138" i="4"/>
  <c r="T138" i="4"/>
  <c r="R138" i="4"/>
  <c r="P138" i="4"/>
  <c r="BK138" i="4"/>
  <c r="J138" i="4"/>
  <c r="BI137" i="4"/>
  <c r="BH137" i="4"/>
  <c r="BF137" i="4"/>
  <c r="BE137" i="4"/>
  <c r="T137" i="4"/>
  <c r="T136" i="4" s="1"/>
  <c r="R137" i="4"/>
  <c r="R136" i="4" s="1"/>
  <c r="P137" i="4"/>
  <c r="P136" i="4" s="1"/>
  <c r="BK137" i="4"/>
  <c r="BK136" i="4" s="1"/>
  <c r="J136" i="4" s="1"/>
  <c r="J60" i="4" s="1"/>
  <c r="J137" i="4"/>
  <c r="BG137" i="4" s="1"/>
  <c r="BI135" i="4"/>
  <c r="BH135" i="4"/>
  <c r="BF135" i="4"/>
  <c r="BE135" i="4"/>
  <c r="T135" i="4"/>
  <c r="R135" i="4"/>
  <c r="P135" i="4"/>
  <c r="BK135" i="4"/>
  <c r="J135" i="4"/>
  <c r="BG135" i="4" s="1"/>
  <c r="BI134" i="4"/>
  <c r="BH134" i="4"/>
  <c r="BG134" i="4"/>
  <c r="BF134" i="4"/>
  <c r="BE134" i="4"/>
  <c r="T134" i="4"/>
  <c r="R134" i="4"/>
  <c r="P134" i="4"/>
  <c r="BK134" i="4"/>
  <c r="J134" i="4"/>
  <c r="BI133" i="4"/>
  <c r="BH133" i="4"/>
  <c r="BF133" i="4"/>
  <c r="BE133" i="4"/>
  <c r="T133" i="4"/>
  <c r="R133" i="4"/>
  <c r="P133" i="4"/>
  <c r="BK133" i="4"/>
  <c r="J133" i="4"/>
  <c r="BG133" i="4" s="1"/>
  <c r="BI132" i="4"/>
  <c r="BH132" i="4"/>
  <c r="BG132" i="4"/>
  <c r="BF132" i="4"/>
  <c r="BE132" i="4"/>
  <c r="T132" i="4"/>
  <c r="R132" i="4"/>
  <c r="P132" i="4"/>
  <c r="BK132" i="4"/>
  <c r="J132" i="4"/>
  <c r="BI131" i="4"/>
  <c r="BH131" i="4"/>
  <c r="BF131" i="4"/>
  <c r="BE131" i="4"/>
  <c r="T131" i="4"/>
  <c r="R131" i="4"/>
  <c r="P131" i="4"/>
  <c r="BK131" i="4"/>
  <c r="J131" i="4"/>
  <c r="BG131" i="4" s="1"/>
  <c r="BI130" i="4"/>
  <c r="BH130" i="4"/>
  <c r="BG130" i="4"/>
  <c r="BF130" i="4"/>
  <c r="BE130" i="4"/>
  <c r="T130" i="4"/>
  <c r="R130" i="4"/>
  <c r="P130" i="4"/>
  <c r="BK130" i="4"/>
  <c r="J130" i="4"/>
  <c r="BI129" i="4"/>
  <c r="BH129" i="4"/>
  <c r="BF129" i="4"/>
  <c r="BE129" i="4"/>
  <c r="T129" i="4"/>
  <c r="R129" i="4"/>
  <c r="P129" i="4"/>
  <c r="BK129" i="4"/>
  <c r="J129" i="4"/>
  <c r="BG129" i="4" s="1"/>
  <c r="BI128" i="4"/>
  <c r="BH128" i="4"/>
  <c r="BG128" i="4"/>
  <c r="BF128" i="4"/>
  <c r="BE128" i="4"/>
  <c r="T128" i="4"/>
  <c r="R128" i="4"/>
  <c r="P128" i="4"/>
  <c r="BK128" i="4"/>
  <c r="J128" i="4"/>
  <c r="BI127" i="4"/>
  <c r="BH127" i="4"/>
  <c r="BF127" i="4"/>
  <c r="BE127" i="4"/>
  <c r="T127" i="4"/>
  <c r="R127" i="4"/>
  <c r="P127" i="4"/>
  <c r="BK127" i="4"/>
  <c r="J127" i="4"/>
  <c r="BG127" i="4" s="1"/>
  <c r="BI126" i="4"/>
  <c r="BH126" i="4"/>
  <c r="BG126" i="4"/>
  <c r="BF126" i="4"/>
  <c r="BE126" i="4"/>
  <c r="T126" i="4"/>
  <c r="R126" i="4"/>
  <c r="P126" i="4"/>
  <c r="BK126" i="4"/>
  <c r="J126" i="4"/>
  <c r="BI125" i="4"/>
  <c r="BH125" i="4"/>
  <c r="BF125" i="4"/>
  <c r="BE125" i="4"/>
  <c r="T125" i="4"/>
  <c r="R125" i="4"/>
  <c r="P125" i="4"/>
  <c r="BK125" i="4"/>
  <c r="J125" i="4"/>
  <c r="BG125" i="4" s="1"/>
  <c r="BI124" i="4"/>
  <c r="BH124" i="4"/>
  <c r="BG124" i="4"/>
  <c r="BF124" i="4"/>
  <c r="BE124" i="4"/>
  <c r="T124" i="4"/>
  <c r="R124" i="4"/>
  <c r="P124" i="4"/>
  <c r="BK124" i="4"/>
  <c r="J124" i="4"/>
  <c r="BI123" i="4"/>
  <c r="BH123" i="4"/>
  <c r="BF123" i="4"/>
  <c r="BE123" i="4"/>
  <c r="T123" i="4"/>
  <c r="T122" i="4" s="1"/>
  <c r="R123" i="4"/>
  <c r="R122" i="4" s="1"/>
  <c r="P123" i="4"/>
  <c r="P122" i="4" s="1"/>
  <c r="BK123" i="4"/>
  <c r="BK122" i="4" s="1"/>
  <c r="J122" i="4" s="1"/>
  <c r="J59" i="4" s="1"/>
  <c r="J123" i="4"/>
  <c r="BG123" i="4" s="1"/>
  <c r="BI121" i="4"/>
  <c r="BH121" i="4"/>
  <c r="BG121" i="4"/>
  <c r="BF121" i="4"/>
  <c r="BE121" i="4"/>
  <c r="T121" i="4"/>
  <c r="R121" i="4"/>
  <c r="P121" i="4"/>
  <c r="BK121" i="4"/>
  <c r="J121" i="4"/>
  <c r="BI120" i="4"/>
  <c r="BH120" i="4"/>
  <c r="BF120" i="4"/>
  <c r="BE120" i="4"/>
  <c r="T120" i="4"/>
  <c r="R120" i="4"/>
  <c r="P120" i="4"/>
  <c r="BK120" i="4"/>
  <c r="J120" i="4"/>
  <c r="BG120" i="4" s="1"/>
  <c r="BI119" i="4"/>
  <c r="BH119" i="4"/>
  <c r="BG119" i="4"/>
  <c r="BF119" i="4"/>
  <c r="BE119" i="4"/>
  <c r="T119" i="4"/>
  <c r="R119" i="4"/>
  <c r="P119" i="4"/>
  <c r="BK119" i="4"/>
  <c r="J119" i="4"/>
  <c r="BI118" i="4"/>
  <c r="BH118" i="4"/>
  <c r="BF118" i="4"/>
  <c r="BE118" i="4"/>
  <c r="T118" i="4"/>
  <c r="R118" i="4"/>
  <c r="P118" i="4"/>
  <c r="BK118" i="4"/>
  <c r="J118" i="4"/>
  <c r="BG118" i="4" s="1"/>
  <c r="BI117" i="4"/>
  <c r="BH117" i="4"/>
  <c r="BG117" i="4"/>
  <c r="BF117" i="4"/>
  <c r="BE117" i="4"/>
  <c r="T117" i="4"/>
  <c r="R117" i="4"/>
  <c r="P117" i="4"/>
  <c r="BK117" i="4"/>
  <c r="J117" i="4"/>
  <c r="BI116" i="4"/>
  <c r="BH116" i="4"/>
  <c r="BF116" i="4"/>
  <c r="BE116" i="4"/>
  <c r="T116" i="4"/>
  <c r="R116" i="4"/>
  <c r="P116" i="4"/>
  <c r="BK116" i="4"/>
  <c r="J116" i="4"/>
  <c r="BG116" i="4" s="1"/>
  <c r="BI115" i="4"/>
  <c r="BH115" i="4"/>
  <c r="BG115" i="4"/>
  <c r="BF115" i="4"/>
  <c r="BE115" i="4"/>
  <c r="T115" i="4"/>
  <c r="R115" i="4"/>
  <c r="P115" i="4"/>
  <c r="BK115" i="4"/>
  <c r="J115" i="4"/>
  <c r="BI114" i="4"/>
  <c r="BH114" i="4"/>
  <c r="BF114" i="4"/>
  <c r="BE114" i="4"/>
  <c r="T114" i="4"/>
  <c r="R114" i="4"/>
  <c r="P114" i="4"/>
  <c r="BK114" i="4"/>
  <c r="J114" i="4"/>
  <c r="BG114" i="4" s="1"/>
  <c r="BI113" i="4"/>
  <c r="BH113" i="4"/>
  <c r="BG113" i="4"/>
  <c r="BF113" i="4"/>
  <c r="BE113" i="4"/>
  <c r="T113" i="4"/>
  <c r="R113" i="4"/>
  <c r="P113" i="4"/>
  <c r="BK113" i="4"/>
  <c r="J113" i="4"/>
  <c r="BI112" i="4"/>
  <c r="BH112" i="4"/>
  <c r="BF112" i="4"/>
  <c r="BE112" i="4"/>
  <c r="T112" i="4"/>
  <c r="R112" i="4"/>
  <c r="P112" i="4"/>
  <c r="BK112" i="4"/>
  <c r="J112" i="4"/>
  <c r="BG112" i="4" s="1"/>
  <c r="BI111" i="4"/>
  <c r="BH111" i="4"/>
  <c r="BG111" i="4"/>
  <c r="BF111" i="4"/>
  <c r="BE111" i="4"/>
  <c r="T111" i="4"/>
  <c r="R111" i="4"/>
  <c r="P111" i="4"/>
  <c r="BK111" i="4"/>
  <c r="J111" i="4"/>
  <c r="BI110" i="4"/>
  <c r="BH110" i="4"/>
  <c r="BF110" i="4"/>
  <c r="BE110" i="4"/>
  <c r="T110" i="4"/>
  <c r="R110" i="4"/>
  <c r="P110" i="4"/>
  <c r="BK110" i="4"/>
  <c r="J110" i="4"/>
  <c r="BG110" i="4" s="1"/>
  <c r="BI109" i="4"/>
  <c r="BH109" i="4"/>
  <c r="BG109" i="4"/>
  <c r="BF109" i="4"/>
  <c r="BE109" i="4"/>
  <c r="T109" i="4"/>
  <c r="R109" i="4"/>
  <c r="P109" i="4"/>
  <c r="BK109" i="4"/>
  <c r="J109" i="4"/>
  <c r="BI108" i="4"/>
  <c r="BH108" i="4"/>
  <c r="BF108" i="4"/>
  <c r="BE108" i="4"/>
  <c r="T108" i="4"/>
  <c r="R108" i="4"/>
  <c r="P108" i="4"/>
  <c r="BK108" i="4"/>
  <c r="J108" i="4"/>
  <c r="BG108" i="4" s="1"/>
  <c r="BI107" i="4"/>
  <c r="BH107" i="4"/>
  <c r="BG107" i="4"/>
  <c r="BF107" i="4"/>
  <c r="BE107" i="4"/>
  <c r="T107" i="4"/>
  <c r="R107" i="4"/>
  <c r="P107" i="4"/>
  <c r="BK107" i="4"/>
  <c r="J107" i="4"/>
  <c r="BI106" i="4"/>
  <c r="BH106" i="4"/>
  <c r="BF106" i="4"/>
  <c r="BE106" i="4"/>
  <c r="T106" i="4"/>
  <c r="R106" i="4"/>
  <c r="P106" i="4"/>
  <c r="BK106" i="4"/>
  <c r="J106" i="4"/>
  <c r="BG106" i="4" s="1"/>
  <c r="BI105" i="4"/>
  <c r="BH105" i="4"/>
  <c r="BG105" i="4"/>
  <c r="BF105" i="4"/>
  <c r="BE105" i="4"/>
  <c r="T105" i="4"/>
  <c r="R105" i="4"/>
  <c r="P105" i="4"/>
  <c r="BK105" i="4"/>
  <c r="J105" i="4"/>
  <c r="BI104" i="4"/>
  <c r="BH104" i="4"/>
  <c r="BF104" i="4"/>
  <c r="BE104" i="4"/>
  <c r="T104" i="4"/>
  <c r="R104" i="4"/>
  <c r="P104" i="4"/>
  <c r="BK104" i="4"/>
  <c r="J104" i="4"/>
  <c r="BG104" i="4" s="1"/>
  <c r="BI103" i="4"/>
  <c r="BH103" i="4"/>
  <c r="BG103" i="4"/>
  <c r="BF103" i="4"/>
  <c r="BE103" i="4"/>
  <c r="T103" i="4"/>
  <c r="R103" i="4"/>
  <c r="P103" i="4"/>
  <c r="BK103" i="4"/>
  <c r="J103" i="4"/>
  <c r="BI102" i="4"/>
  <c r="BH102" i="4"/>
  <c r="BF102" i="4"/>
  <c r="BE102" i="4"/>
  <c r="T102" i="4"/>
  <c r="T101" i="4" s="1"/>
  <c r="R102" i="4"/>
  <c r="R101" i="4" s="1"/>
  <c r="P102" i="4"/>
  <c r="P101" i="4" s="1"/>
  <c r="BK102" i="4"/>
  <c r="BK101" i="4" s="1"/>
  <c r="J101" i="4" s="1"/>
  <c r="J58" i="4" s="1"/>
  <c r="J102" i="4"/>
  <c r="BG102" i="4" s="1"/>
  <c r="BI100" i="4"/>
  <c r="BH100" i="4"/>
  <c r="BF100" i="4"/>
  <c r="BE100" i="4"/>
  <c r="T100" i="4"/>
  <c r="R100" i="4"/>
  <c r="P100" i="4"/>
  <c r="BK100" i="4"/>
  <c r="J100" i="4"/>
  <c r="BG100" i="4" s="1"/>
  <c r="BI99" i="4"/>
  <c r="BH99" i="4"/>
  <c r="BG99" i="4"/>
  <c r="BF99" i="4"/>
  <c r="BE99" i="4"/>
  <c r="T99" i="4"/>
  <c r="R99" i="4"/>
  <c r="P99" i="4"/>
  <c r="BK99" i="4"/>
  <c r="J99" i="4"/>
  <c r="BI98" i="4"/>
  <c r="BH98" i="4"/>
  <c r="BF98" i="4"/>
  <c r="BE98" i="4"/>
  <c r="T98" i="4"/>
  <c r="R98" i="4"/>
  <c r="P98" i="4"/>
  <c r="BK98" i="4"/>
  <c r="J98" i="4"/>
  <c r="BG98" i="4" s="1"/>
  <c r="BI97" i="4"/>
  <c r="BH97" i="4"/>
  <c r="BG97" i="4"/>
  <c r="BF97" i="4"/>
  <c r="BE97" i="4"/>
  <c r="T97" i="4"/>
  <c r="R97" i="4"/>
  <c r="P97" i="4"/>
  <c r="BK97" i="4"/>
  <c r="J97" i="4"/>
  <c r="BI96" i="4"/>
  <c r="BH96" i="4"/>
  <c r="BF96" i="4"/>
  <c r="BE96" i="4"/>
  <c r="T96" i="4"/>
  <c r="R96" i="4"/>
  <c r="P96" i="4"/>
  <c r="BK96" i="4"/>
  <c r="J96" i="4"/>
  <c r="BG96" i="4" s="1"/>
  <c r="BI95" i="4"/>
  <c r="BH95" i="4"/>
  <c r="BG95" i="4"/>
  <c r="BF95" i="4"/>
  <c r="BE95" i="4"/>
  <c r="T95" i="4"/>
  <c r="R95" i="4"/>
  <c r="P95" i="4"/>
  <c r="BK95" i="4"/>
  <c r="J95" i="4"/>
  <c r="BI94" i="4"/>
  <c r="BH94" i="4"/>
  <c r="BF94" i="4"/>
  <c r="BE94" i="4"/>
  <c r="T94" i="4"/>
  <c r="R94" i="4"/>
  <c r="P94" i="4"/>
  <c r="BK94" i="4"/>
  <c r="J94" i="4"/>
  <c r="BG94" i="4" s="1"/>
  <c r="BI93" i="4"/>
  <c r="BH93" i="4"/>
  <c r="BG93" i="4"/>
  <c r="BF93" i="4"/>
  <c r="BE93" i="4"/>
  <c r="T93" i="4"/>
  <c r="R93" i="4"/>
  <c r="P93" i="4"/>
  <c r="BK93" i="4"/>
  <c r="J93" i="4"/>
  <c r="BI92" i="4"/>
  <c r="BH92" i="4"/>
  <c r="BG92" i="4"/>
  <c r="BF92" i="4"/>
  <c r="BE92" i="4"/>
  <c r="T92" i="4"/>
  <c r="R92" i="4"/>
  <c r="P92" i="4"/>
  <c r="BK92" i="4"/>
  <c r="J92" i="4"/>
  <c r="BI91" i="4"/>
  <c r="BH91" i="4"/>
  <c r="BG91" i="4"/>
  <c r="BF91" i="4"/>
  <c r="BE91" i="4"/>
  <c r="T91" i="4"/>
  <c r="R91" i="4"/>
  <c r="P91" i="4"/>
  <c r="BK91" i="4"/>
  <c r="J91" i="4"/>
  <c r="BI90" i="4"/>
  <c r="BH90" i="4"/>
  <c r="BG90" i="4"/>
  <c r="BF90" i="4"/>
  <c r="BE90" i="4"/>
  <c r="T90" i="4"/>
  <c r="R90" i="4"/>
  <c r="P90" i="4"/>
  <c r="BK90" i="4"/>
  <c r="J90" i="4"/>
  <c r="BI89" i="4"/>
  <c r="BH89" i="4"/>
  <c r="BG89" i="4"/>
  <c r="BF89" i="4"/>
  <c r="BE89" i="4"/>
  <c r="T89" i="4"/>
  <c r="R89" i="4"/>
  <c r="P89" i="4"/>
  <c r="BK89" i="4"/>
  <c r="J89" i="4"/>
  <c r="BI88" i="4"/>
  <c r="BH88" i="4"/>
  <c r="BG88" i="4"/>
  <c r="BF88" i="4"/>
  <c r="BE88" i="4"/>
  <c r="T88" i="4"/>
  <c r="R88" i="4"/>
  <c r="P88" i="4"/>
  <c r="BK88" i="4"/>
  <c r="J88" i="4"/>
  <c r="BI87" i="4"/>
  <c r="BH87" i="4"/>
  <c r="BG87" i="4"/>
  <c r="BF87" i="4"/>
  <c r="BE87" i="4"/>
  <c r="T87" i="4"/>
  <c r="R87" i="4"/>
  <c r="P87" i="4"/>
  <c r="BK87" i="4"/>
  <c r="J87" i="4"/>
  <c r="BI86" i="4"/>
  <c r="BH86" i="4"/>
  <c r="BG86" i="4"/>
  <c r="BF86" i="4"/>
  <c r="BE86" i="4"/>
  <c r="T86" i="4"/>
  <c r="R86" i="4"/>
  <c r="P86" i="4"/>
  <c r="BK86" i="4"/>
  <c r="J86" i="4"/>
  <c r="BI85" i="4"/>
  <c r="F34" i="4" s="1"/>
  <c r="BD54" i="1" s="1"/>
  <c r="BH85" i="4"/>
  <c r="F33" i="4" s="1"/>
  <c r="BC54" i="1" s="1"/>
  <c r="BG85" i="4"/>
  <c r="BF85" i="4"/>
  <c r="BE85" i="4"/>
  <c r="T85" i="4"/>
  <c r="T84" i="4" s="1"/>
  <c r="T83" i="4" s="1"/>
  <c r="R85" i="4"/>
  <c r="P85" i="4"/>
  <c r="BK85" i="4"/>
  <c r="BK84" i="4" s="1"/>
  <c r="J85" i="4"/>
  <c r="J79" i="4"/>
  <c r="F79" i="4"/>
  <c r="J77" i="4"/>
  <c r="F77" i="4"/>
  <c r="E75" i="4"/>
  <c r="J51" i="4"/>
  <c r="F51" i="4"/>
  <c r="F49" i="4"/>
  <c r="E47" i="4"/>
  <c r="J18" i="4"/>
  <c r="E18" i="4"/>
  <c r="F80" i="4" s="1"/>
  <c r="J17" i="4"/>
  <c r="J12" i="4"/>
  <c r="J49" i="4" s="1"/>
  <c r="E7" i="4"/>
  <c r="E73" i="4" s="1"/>
  <c r="T160" i="3"/>
  <c r="R160" i="3"/>
  <c r="P157" i="3"/>
  <c r="AY53" i="1"/>
  <c r="AX53" i="1"/>
  <c r="BI161" i="3"/>
  <c r="BH161" i="3"/>
  <c r="BG161" i="3"/>
  <c r="BF161" i="3"/>
  <c r="BE161" i="3"/>
  <c r="T161" i="3"/>
  <c r="R161" i="3"/>
  <c r="P161" i="3"/>
  <c r="P160" i="3" s="1"/>
  <c r="BK161" i="3"/>
  <c r="BK160" i="3" s="1"/>
  <c r="J160" i="3" s="1"/>
  <c r="J62" i="3" s="1"/>
  <c r="J161" i="3"/>
  <c r="BI158" i="3"/>
  <c r="BH158" i="3"/>
  <c r="BF158" i="3"/>
  <c r="BE158" i="3"/>
  <c r="T158" i="3"/>
  <c r="T157" i="3" s="1"/>
  <c r="R158" i="3"/>
  <c r="R157" i="3" s="1"/>
  <c r="P158" i="3"/>
  <c r="BK158" i="3"/>
  <c r="BK157" i="3" s="1"/>
  <c r="J157" i="3" s="1"/>
  <c r="J61" i="3" s="1"/>
  <c r="J158" i="3"/>
  <c r="BG158" i="3" s="1"/>
  <c r="BI155" i="3"/>
  <c r="BH155" i="3"/>
  <c r="BG155" i="3"/>
  <c r="BF155" i="3"/>
  <c r="BE155" i="3"/>
  <c r="T155" i="3"/>
  <c r="R155" i="3"/>
  <c r="P155" i="3"/>
  <c r="BK155" i="3"/>
  <c r="J155" i="3"/>
  <c r="BI153" i="3"/>
  <c r="BH153" i="3"/>
  <c r="BG153" i="3"/>
  <c r="BF153" i="3"/>
  <c r="BE153" i="3"/>
  <c r="T153" i="3"/>
  <c r="R153" i="3"/>
  <c r="P153" i="3"/>
  <c r="P149" i="3" s="1"/>
  <c r="BK153" i="3"/>
  <c r="J153" i="3"/>
  <c r="BI150" i="3"/>
  <c r="BH150" i="3"/>
  <c r="BG150" i="3"/>
  <c r="BF150" i="3"/>
  <c r="BE150" i="3"/>
  <c r="T150" i="3"/>
  <c r="T149" i="3" s="1"/>
  <c r="R150" i="3"/>
  <c r="R149" i="3" s="1"/>
  <c r="P150" i="3"/>
  <c r="BK150" i="3"/>
  <c r="J150" i="3"/>
  <c r="BI147" i="3"/>
  <c r="BH147" i="3"/>
  <c r="BG147" i="3"/>
  <c r="BF147" i="3"/>
  <c r="BE147" i="3"/>
  <c r="T147" i="3"/>
  <c r="R147" i="3"/>
  <c r="P147" i="3"/>
  <c r="BK147" i="3"/>
  <c r="J147" i="3"/>
  <c r="BI146" i="3"/>
  <c r="BH146" i="3"/>
  <c r="BF146" i="3"/>
  <c r="BE146" i="3"/>
  <c r="T146" i="3"/>
  <c r="R146" i="3"/>
  <c r="P146" i="3"/>
  <c r="BK146" i="3"/>
  <c r="J146" i="3"/>
  <c r="BG146" i="3" s="1"/>
  <c r="BI143" i="3"/>
  <c r="BH143" i="3"/>
  <c r="BG143" i="3"/>
  <c r="BF143" i="3"/>
  <c r="BE143" i="3"/>
  <c r="T143" i="3"/>
  <c r="R143" i="3"/>
  <c r="P143" i="3"/>
  <c r="BK143" i="3"/>
  <c r="J143" i="3"/>
  <c r="BI141" i="3"/>
  <c r="BH141" i="3"/>
  <c r="BF141" i="3"/>
  <c r="BE141" i="3"/>
  <c r="T141" i="3"/>
  <c r="R141" i="3"/>
  <c r="P141" i="3"/>
  <c r="BK141" i="3"/>
  <c r="J141" i="3"/>
  <c r="BG141" i="3" s="1"/>
  <c r="BI139" i="3"/>
  <c r="BH139" i="3"/>
  <c r="BG139" i="3"/>
  <c r="BF139" i="3"/>
  <c r="BE139" i="3"/>
  <c r="T139" i="3"/>
  <c r="R139" i="3"/>
  <c r="P139" i="3"/>
  <c r="BK139" i="3"/>
  <c r="J139" i="3"/>
  <c r="BI137" i="3"/>
  <c r="BH137" i="3"/>
  <c r="BF137" i="3"/>
  <c r="BE137" i="3"/>
  <c r="T137" i="3"/>
  <c r="R137" i="3"/>
  <c r="P137" i="3"/>
  <c r="BK137" i="3"/>
  <c r="J137" i="3"/>
  <c r="BG137" i="3" s="1"/>
  <c r="BI134" i="3"/>
  <c r="BH134" i="3"/>
  <c r="BG134" i="3"/>
  <c r="BF134" i="3"/>
  <c r="BE134" i="3"/>
  <c r="T134" i="3"/>
  <c r="R134" i="3"/>
  <c r="P134" i="3"/>
  <c r="BK134" i="3"/>
  <c r="J134" i="3"/>
  <c r="BI131" i="3"/>
  <c r="BH131" i="3"/>
  <c r="BF131" i="3"/>
  <c r="BE131" i="3"/>
  <c r="T131" i="3"/>
  <c r="R131" i="3"/>
  <c r="P131" i="3"/>
  <c r="BK131" i="3"/>
  <c r="J131" i="3"/>
  <c r="BG131" i="3" s="1"/>
  <c r="BI128" i="3"/>
  <c r="BH128" i="3"/>
  <c r="BG128" i="3"/>
  <c r="BF128" i="3"/>
  <c r="BE128" i="3"/>
  <c r="T128" i="3"/>
  <c r="R128" i="3"/>
  <c r="P128" i="3"/>
  <c r="BK128" i="3"/>
  <c r="J128" i="3"/>
  <c r="BI125" i="3"/>
  <c r="BH125" i="3"/>
  <c r="BF125" i="3"/>
  <c r="BE125" i="3"/>
  <c r="T125" i="3"/>
  <c r="R125" i="3"/>
  <c r="P125" i="3"/>
  <c r="BK125" i="3"/>
  <c r="J125" i="3"/>
  <c r="BG125" i="3" s="1"/>
  <c r="BI123" i="3"/>
  <c r="BH123" i="3"/>
  <c r="BG123" i="3"/>
  <c r="BF123" i="3"/>
  <c r="BE123" i="3"/>
  <c r="T123" i="3"/>
  <c r="T122" i="3" s="1"/>
  <c r="R123" i="3"/>
  <c r="R122" i="3" s="1"/>
  <c r="P123" i="3"/>
  <c r="P122" i="3" s="1"/>
  <c r="BK123" i="3"/>
  <c r="BK122" i="3" s="1"/>
  <c r="J122" i="3" s="1"/>
  <c r="J59" i="3" s="1"/>
  <c r="J123" i="3"/>
  <c r="BI120" i="3"/>
  <c r="BH120" i="3"/>
  <c r="BF120" i="3"/>
  <c r="BE120" i="3"/>
  <c r="T120" i="3"/>
  <c r="R120" i="3"/>
  <c r="P120" i="3"/>
  <c r="BK120" i="3"/>
  <c r="J120" i="3"/>
  <c r="BG120" i="3" s="1"/>
  <c r="BI116" i="3"/>
  <c r="BH116" i="3"/>
  <c r="BF116" i="3"/>
  <c r="BE116" i="3"/>
  <c r="T116" i="3"/>
  <c r="R116" i="3"/>
  <c r="P116" i="3"/>
  <c r="BK116" i="3"/>
  <c r="J116" i="3"/>
  <c r="BG116" i="3" s="1"/>
  <c r="BI112" i="3"/>
  <c r="BH112" i="3"/>
  <c r="BF112" i="3"/>
  <c r="BE112" i="3"/>
  <c r="T112" i="3"/>
  <c r="R112" i="3"/>
  <c r="P112" i="3"/>
  <c r="BK112" i="3"/>
  <c r="J112" i="3"/>
  <c r="BG112" i="3" s="1"/>
  <c r="BI110" i="3"/>
  <c r="BH110" i="3"/>
  <c r="BF110" i="3"/>
  <c r="BE110" i="3"/>
  <c r="T110" i="3"/>
  <c r="R110" i="3"/>
  <c r="P110" i="3"/>
  <c r="BK110" i="3"/>
  <c r="J110" i="3"/>
  <c r="BG110" i="3" s="1"/>
  <c r="BI107" i="3"/>
  <c r="BH107" i="3"/>
  <c r="BG107" i="3"/>
  <c r="BF107" i="3"/>
  <c r="BE107" i="3"/>
  <c r="T107" i="3"/>
  <c r="R107" i="3"/>
  <c r="P107" i="3"/>
  <c r="BK107" i="3"/>
  <c r="J107" i="3"/>
  <c r="BI105" i="3"/>
  <c r="BH105" i="3"/>
  <c r="BF105" i="3"/>
  <c r="BE105" i="3"/>
  <c r="T105" i="3"/>
  <c r="R105" i="3"/>
  <c r="P105" i="3"/>
  <c r="BK105" i="3"/>
  <c r="J105" i="3"/>
  <c r="BG105" i="3" s="1"/>
  <c r="BI103" i="3"/>
  <c r="BH103" i="3"/>
  <c r="BG103" i="3"/>
  <c r="BF103" i="3"/>
  <c r="BE103" i="3"/>
  <c r="T103" i="3"/>
  <c r="R103" i="3"/>
  <c r="P103" i="3"/>
  <c r="BK103" i="3"/>
  <c r="J103" i="3"/>
  <c r="BI101" i="3"/>
  <c r="BH101" i="3"/>
  <c r="BF101" i="3"/>
  <c r="BE101" i="3"/>
  <c r="T101" i="3"/>
  <c r="R101" i="3"/>
  <c r="P101" i="3"/>
  <c r="BK101" i="3"/>
  <c r="J101" i="3"/>
  <c r="BG101" i="3" s="1"/>
  <c r="BI97" i="3"/>
  <c r="BH97" i="3"/>
  <c r="BG97" i="3"/>
  <c r="BF97" i="3"/>
  <c r="BE97" i="3"/>
  <c r="T97" i="3"/>
  <c r="R97" i="3"/>
  <c r="P97" i="3"/>
  <c r="BK97" i="3"/>
  <c r="J97" i="3"/>
  <c r="BI93" i="3"/>
  <c r="BH93" i="3"/>
  <c r="BG93" i="3"/>
  <c r="BF93" i="3"/>
  <c r="BE93" i="3"/>
  <c r="T93" i="3"/>
  <c r="R93" i="3"/>
  <c r="P93" i="3"/>
  <c r="BK93" i="3"/>
  <c r="J93" i="3"/>
  <c r="BI89" i="3"/>
  <c r="BH89" i="3"/>
  <c r="BG89" i="3"/>
  <c r="BF89" i="3"/>
  <c r="BE89" i="3"/>
  <c r="T89" i="3"/>
  <c r="R89" i="3"/>
  <c r="P89" i="3"/>
  <c r="BK89" i="3"/>
  <c r="J89" i="3"/>
  <c r="BI85" i="3"/>
  <c r="F34" i="3" s="1"/>
  <c r="BD53" i="1" s="1"/>
  <c r="BH85" i="3"/>
  <c r="F33" i="3" s="1"/>
  <c r="BC53" i="1" s="1"/>
  <c r="BG85" i="3"/>
  <c r="F32" i="3" s="1"/>
  <c r="BB53" i="1" s="1"/>
  <c r="BF85" i="3"/>
  <c r="J31" i="3" s="1"/>
  <c r="AW53" i="1" s="1"/>
  <c r="BE85" i="3"/>
  <c r="J30" i="3" s="1"/>
  <c r="AV53" i="1" s="1"/>
  <c r="T85" i="3"/>
  <c r="T84" i="3" s="1"/>
  <c r="T83" i="3" s="1"/>
  <c r="T82" i="3" s="1"/>
  <c r="R85" i="3"/>
  <c r="R84" i="3" s="1"/>
  <c r="R83" i="3" s="1"/>
  <c r="R82" i="3" s="1"/>
  <c r="P85" i="3"/>
  <c r="BK85" i="3"/>
  <c r="BK84" i="3" s="1"/>
  <c r="J85" i="3"/>
  <c r="J78" i="3"/>
  <c r="F78" i="3"/>
  <c r="F76" i="3"/>
  <c r="E74" i="3"/>
  <c r="E72" i="3"/>
  <c r="J51" i="3"/>
  <c r="F51" i="3"/>
  <c r="F49" i="3"/>
  <c r="E47" i="3"/>
  <c r="E45" i="3"/>
  <c r="J18" i="3"/>
  <c r="E18" i="3"/>
  <c r="F79" i="3" s="1"/>
  <c r="J17" i="3"/>
  <c r="J12" i="3"/>
  <c r="J49" i="3" s="1"/>
  <c r="E7" i="3"/>
  <c r="R96" i="2"/>
  <c r="P96" i="2"/>
  <c r="BK91" i="2"/>
  <c r="J91" i="2" s="1"/>
  <c r="J59" i="2" s="1"/>
  <c r="T86" i="2"/>
  <c r="BK86" i="2"/>
  <c r="J86" i="2" s="1"/>
  <c r="J58" i="2" s="1"/>
  <c r="AY52" i="1"/>
  <c r="AX52" i="1"/>
  <c r="BI131" i="2"/>
  <c r="BH131" i="2"/>
  <c r="BF131" i="2"/>
  <c r="BE131" i="2"/>
  <c r="T131" i="2"/>
  <c r="R131" i="2"/>
  <c r="P131" i="2"/>
  <c r="BK131" i="2"/>
  <c r="J131" i="2"/>
  <c r="BG131" i="2" s="1"/>
  <c r="BI127" i="2"/>
  <c r="BH127" i="2"/>
  <c r="BG127" i="2"/>
  <c r="BF127" i="2"/>
  <c r="BE127" i="2"/>
  <c r="T127" i="2"/>
  <c r="R127" i="2"/>
  <c r="R120" i="2" s="1"/>
  <c r="R119" i="2" s="1"/>
  <c r="P127" i="2"/>
  <c r="P120" i="2" s="1"/>
  <c r="P119" i="2" s="1"/>
  <c r="BK127" i="2"/>
  <c r="J127" i="2"/>
  <c r="BI121" i="2"/>
  <c r="BH121" i="2"/>
  <c r="BF121" i="2"/>
  <c r="BE121" i="2"/>
  <c r="T121" i="2"/>
  <c r="T120" i="2" s="1"/>
  <c r="T119" i="2" s="1"/>
  <c r="R121" i="2"/>
  <c r="P121" i="2"/>
  <c r="BK121" i="2"/>
  <c r="BK120" i="2" s="1"/>
  <c r="J121" i="2"/>
  <c r="BG121" i="2" s="1"/>
  <c r="BI117" i="2"/>
  <c r="BH117" i="2"/>
  <c r="BF117" i="2"/>
  <c r="BE117" i="2"/>
  <c r="T117" i="2"/>
  <c r="T116" i="2" s="1"/>
  <c r="R117" i="2"/>
  <c r="R116" i="2" s="1"/>
  <c r="P117" i="2"/>
  <c r="P116" i="2" s="1"/>
  <c r="BK117" i="2"/>
  <c r="BK116" i="2" s="1"/>
  <c r="J116" i="2" s="1"/>
  <c r="J62" i="2" s="1"/>
  <c r="J117" i="2"/>
  <c r="BG117" i="2" s="1"/>
  <c r="BI115" i="2"/>
  <c r="BH115" i="2"/>
  <c r="BG115" i="2"/>
  <c r="BF115" i="2"/>
  <c r="BE115" i="2"/>
  <c r="T115" i="2"/>
  <c r="R115" i="2"/>
  <c r="P115" i="2"/>
  <c r="BK115" i="2"/>
  <c r="J115" i="2"/>
  <c r="BI111" i="2"/>
  <c r="BH111" i="2"/>
  <c r="BG111" i="2"/>
  <c r="BF111" i="2"/>
  <c r="BE111" i="2"/>
  <c r="T111" i="2"/>
  <c r="R111" i="2"/>
  <c r="P111" i="2"/>
  <c r="BK111" i="2"/>
  <c r="J111" i="2"/>
  <c r="BI108" i="2"/>
  <c r="BH108" i="2"/>
  <c r="BG108" i="2"/>
  <c r="BF108" i="2"/>
  <c r="BE108" i="2"/>
  <c r="T108" i="2"/>
  <c r="R108" i="2"/>
  <c r="P108" i="2"/>
  <c r="BK108" i="2"/>
  <c r="J108" i="2"/>
  <c r="BI103" i="2"/>
  <c r="BH103" i="2"/>
  <c r="BG103" i="2"/>
  <c r="BF103" i="2"/>
  <c r="BE103" i="2"/>
  <c r="T103" i="2"/>
  <c r="T102" i="2" s="1"/>
  <c r="R103" i="2"/>
  <c r="R102" i="2" s="1"/>
  <c r="P103" i="2"/>
  <c r="P102" i="2" s="1"/>
  <c r="BK103" i="2"/>
  <c r="BK102" i="2" s="1"/>
  <c r="J102" i="2" s="1"/>
  <c r="J61" i="2" s="1"/>
  <c r="J103" i="2"/>
  <c r="BI97" i="2"/>
  <c r="F34" i="2" s="1"/>
  <c r="BD52" i="1" s="1"/>
  <c r="BD51" i="1" s="1"/>
  <c r="W30" i="1" s="1"/>
  <c r="BH97" i="2"/>
  <c r="BF97" i="2"/>
  <c r="BE97" i="2"/>
  <c r="T97" i="2"/>
  <c r="T96" i="2" s="1"/>
  <c r="R97" i="2"/>
  <c r="P97" i="2"/>
  <c r="BK97" i="2"/>
  <c r="BK96" i="2" s="1"/>
  <c r="J96" i="2" s="1"/>
  <c r="J60" i="2" s="1"/>
  <c r="J97" i="2"/>
  <c r="BG97" i="2" s="1"/>
  <c r="BI92" i="2"/>
  <c r="BH92" i="2"/>
  <c r="BG92" i="2"/>
  <c r="BF92" i="2"/>
  <c r="BE92" i="2"/>
  <c r="T92" i="2"/>
  <c r="T91" i="2" s="1"/>
  <c r="R92" i="2"/>
  <c r="R91" i="2" s="1"/>
  <c r="P92" i="2"/>
  <c r="P91" i="2" s="1"/>
  <c r="BK92" i="2"/>
  <c r="J92" i="2"/>
  <c r="BI87" i="2"/>
  <c r="BH87" i="2"/>
  <c r="F33" i="2" s="1"/>
  <c r="BC52" i="1" s="1"/>
  <c r="BC51" i="1" s="1"/>
  <c r="BG87" i="2"/>
  <c r="F32" i="2" s="1"/>
  <c r="BB52" i="1" s="1"/>
  <c r="BF87" i="2"/>
  <c r="J31" i="2" s="1"/>
  <c r="AW52" i="1" s="1"/>
  <c r="BE87" i="2"/>
  <c r="F30" i="2" s="1"/>
  <c r="AZ52" i="1" s="1"/>
  <c r="T87" i="2"/>
  <c r="R87" i="2"/>
  <c r="R86" i="2" s="1"/>
  <c r="R85" i="2" s="1"/>
  <c r="R84" i="2" s="1"/>
  <c r="P87" i="2"/>
  <c r="P86" i="2" s="1"/>
  <c r="BK87" i="2"/>
  <c r="J87" i="2"/>
  <c r="J80" i="2"/>
  <c r="F80" i="2"/>
  <c r="J78" i="2"/>
  <c r="F78" i="2"/>
  <c r="E76" i="2"/>
  <c r="F52" i="2"/>
  <c r="J51" i="2"/>
  <c r="F51" i="2"/>
  <c r="F49" i="2"/>
  <c r="E47" i="2"/>
  <c r="J18" i="2"/>
  <c r="E18" i="2"/>
  <c r="F81" i="2" s="1"/>
  <c r="J17" i="2"/>
  <c r="J12" i="2"/>
  <c r="J49" i="2" s="1"/>
  <c r="E7" i="2"/>
  <c r="E45" i="2" s="1"/>
  <c r="AS51" i="1"/>
  <c r="AT56" i="1"/>
  <c r="AT55" i="1"/>
  <c r="L47" i="1"/>
  <c r="AM46" i="1"/>
  <c r="L46" i="1"/>
  <c r="AM44" i="1"/>
  <c r="L44" i="1"/>
  <c r="L42" i="1"/>
  <c r="L41" i="1"/>
  <c r="P85" i="2" l="1"/>
  <c r="P84" i="2" s="1"/>
  <c r="AU52" i="1" s="1"/>
  <c r="BK119" i="2"/>
  <c r="J119" i="2" s="1"/>
  <c r="J63" i="2" s="1"/>
  <c r="J120" i="2"/>
  <c r="J64" i="2" s="1"/>
  <c r="W29" i="1"/>
  <c r="AY51" i="1"/>
  <c r="T85" i="2"/>
  <c r="T84" i="2" s="1"/>
  <c r="J84" i="3"/>
  <c r="J58" i="3" s="1"/>
  <c r="AT53" i="1"/>
  <c r="J30" i="2"/>
  <c r="AV52" i="1" s="1"/>
  <c r="AT52" i="1" s="1"/>
  <c r="BK85" i="2"/>
  <c r="F52" i="3"/>
  <c r="J76" i="3"/>
  <c r="P84" i="3"/>
  <c r="P83" i="3" s="1"/>
  <c r="P82" i="3" s="1"/>
  <c r="AU53" i="1" s="1"/>
  <c r="F31" i="3"/>
  <c r="BA53" i="1" s="1"/>
  <c r="E45" i="4"/>
  <c r="R84" i="4"/>
  <c r="R83" i="4" s="1"/>
  <c r="F32" i="4"/>
  <c r="BB54" i="1" s="1"/>
  <c r="BB51" i="1" s="1"/>
  <c r="BK80" i="5"/>
  <c r="J80" i="5" s="1"/>
  <c r="J81" i="5"/>
  <c r="J57" i="5" s="1"/>
  <c r="R102" i="5"/>
  <c r="R80" i="5" s="1"/>
  <c r="F32" i="6"/>
  <c r="BB56" i="1" s="1"/>
  <c r="F31" i="2"/>
  <c r="BA52" i="1" s="1"/>
  <c r="F52" i="4"/>
  <c r="F30" i="3"/>
  <c r="AZ53" i="1" s="1"/>
  <c r="AZ51" i="1" s="1"/>
  <c r="BK83" i="4"/>
  <c r="J83" i="4" s="1"/>
  <c r="J84" i="4"/>
  <c r="J57" i="4" s="1"/>
  <c r="J30" i="4"/>
  <c r="AV54" i="1" s="1"/>
  <c r="F30" i="4"/>
  <c r="AZ54" i="1" s="1"/>
  <c r="F32" i="5"/>
  <c r="BB55" i="1" s="1"/>
  <c r="BK77" i="6"/>
  <c r="J77" i="6" s="1"/>
  <c r="J78" i="6"/>
  <c r="J57" i="6" s="1"/>
  <c r="E74" i="2"/>
  <c r="BK149" i="3"/>
  <c r="J149" i="3" s="1"/>
  <c r="J60" i="3" s="1"/>
  <c r="P84" i="4"/>
  <c r="P83" i="4" s="1"/>
  <c r="AU54" i="1" s="1"/>
  <c r="J31" i="4"/>
  <c r="AW54" i="1" s="1"/>
  <c r="F31" i="4"/>
  <c r="BA54" i="1" s="1"/>
  <c r="T80" i="5"/>
  <c r="E45" i="5"/>
  <c r="F31" i="5"/>
  <c r="BA55" i="1" s="1"/>
  <c r="J49" i="6"/>
  <c r="E67" i="6"/>
  <c r="F31" i="6"/>
  <c r="BA56" i="1" s="1"/>
  <c r="F77" i="5"/>
  <c r="J74" i="5"/>
  <c r="F30" i="5"/>
  <c r="AZ55" i="1" s="1"/>
  <c r="F74" i="6"/>
  <c r="F30" i="6"/>
  <c r="AZ56" i="1" s="1"/>
  <c r="W26" i="1" l="1"/>
  <c r="AV51" i="1"/>
  <c r="AX51" i="1"/>
  <c r="W28" i="1"/>
  <c r="J56" i="4"/>
  <c r="J27" i="4"/>
  <c r="AT54" i="1"/>
  <c r="BK83" i="3"/>
  <c r="J56" i="6"/>
  <c r="J27" i="6"/>
  <c r="BA51" i="1"/>
  <c r="J56" i="5"/>
  <c r="J27" i="5"/>
  <c r="BK84" i="2"/>
  <c r="J84" i="2" s="1"/>
  <c r="J85" i="2"/>
  <c r="J57" i="2" s="1"/>
  <c r="AU51" i="1"/>
  <c r="BK82" i="3" l="1"/>
  <c r="J82" i="3" s="1"/>
  <c r="J83" i="3"/>
  <c r="J57" i="3" s="1"/>
  <c r="AW51" i="1"/>
  <c r="AK27" i="1" s="1"/>
  <c r="W27" i="1"/>
  <c r="AK26" i="1"/>
  <c r="J56" i="2"/>
  <c r="J27" i="2"/>
  <c r="AG56" i="1"/>
  <c r="AN56" i="1" s="1"/>
  <c r="J36" i="6"/>
  <c r="AG54" i="1"/>
  <c r="AN54" i="1" s="1"/>
  <c r="J36" i="4"/>
  <c r="AG55" i="1"/>
  <c r="AN55" i="1" s="1"/>
  <c r="J36" i="5"/>
  <c r="AT51" i="1" l="1"/>
  <c r="J36" i="2"/>
  <c r="AG52" i="1"/>
  <c r="J56" i="3"/>
  <c r="J27" i="3"/>
  <c r="AN52" i="1" l="1"/>
  <c r="AG53" i="1"/>
  <c r="AN53" i="1" s="1"/>
  <c r="J36" i="3"/>
  <c r="AG51" i="1" l="1"/>
  <c r="AK23" i="1" l="1"/>
  <c r="AK32" i="1" s="1"/>
  <c r="AN51" i="1"/>
</calcChain>
</file>

<file path=xl/sharedStrings.xml><?xml version="1.0" encoding="utf-8"?>
<sst xmlns="http://schemas.openxmlformats.org/spreadsheetml/2006/main" count="4599" uniqueCount="924">
  <si>
    <t>Export VZ</t>
  </si>
  <si>
    <t>List obsahuje:</t>
  </si>
  <si>
    <t>3.0</t>
  </si>
  <si>
    <t>ZAMOK</t>
  </si>
  <si>
    <t>False</t>
  </si>
  <si>
    <t>{072bde09-e811-4dd8-9186-a2f1b6d6a02d}</t>
  </si>
  <si>
    <t>0,01</t>
  </si>
  <si>
    <t>21</t>
  </si>
  <si>
    <t>15</t>
  </si>
  <si>
    <t>REKAPITULACE STAVBY</t>
  </si>
  <si>
    <t>v ---  níže se nacházejí doplnkové a pomocné údaje k sestavám  --- v</t>
  </si>
  <si>
    <t>Návod na vyplnění</t>
  </si>
  <si>
    <t>0,001</t>
  </si>
  <si>
    <t>Kód:</t>
  </si>
  <si>
    <t>2017_02</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</si>
  <si>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</si>
  <si>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</si>
  <si>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Rekonstrukce kotelny MŠ B.Němcové, Dačice</t>
  </si>
  <si>
    <t>KSO:</t>
  </si>
  <si>
    <t>801 31 19</t>
  </si>
  <si>
    <t>CC-CZ:</t>
  </si>
  <si>
    <t/>
  </si>
  <si>
    <t>Místo:</t>
  </si>
  <si>
    <t>Dačice</t>
  </si>
  <si>
    <t>Datum:</t>
  </si>
  <si>
    <t>27. 2. 2017</t>
  </si>
  <si>
    <t>Zadavatel:</t>
  </si>
  <si>
    <t>IČ:</t>
  </si>
  <si>
    <t>Město Dačice</t>
  </si>
  <si>
    <t>DIČ:</t>
  </si>
  <si>
    <t>Uchazeč:</t>
  </si>
  <si>
    <t>Vyplň údaj</t>
  </si>
  <si>
    <t>Projektant:</t>
  </si>
  <si>
    <t>VV - PROJEKT, Havlíčkova 44, Jihlava</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</si>
  <si>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</si>
  <si>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</si>
  <si>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</si>
  <si>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</si>
  <si>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</si>
  <si>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</si>
  <si>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</si>
  <si>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</si>
  <si>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</si>
  <si>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</si>
  <si>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</si>
  <si>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</si>
  <si>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</si>
  <si>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</si>
  <si>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</si>
  <si>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</si>
  <si>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</si>
  <si>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</si>
  <si>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</si>
  <si>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</si>
  <si>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</si>
  <si>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</si>
  <si>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</si>
  <si>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</si>
  <si>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</si>
  <si>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</si>
  <si>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</si>
  <si>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</si>
  <si>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</si>
  <si>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</si>
  <si>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</si>
  <si>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</si>
  <si>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</si>
  <si>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</si>
  <si>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</si>
  <si>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</si>
  <si>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</si>
  <si>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</si>
  <si>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</si>
  <si>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</si>
  <si>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</si>
  <si>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01</t>
  </si>
  <si>
    <t>Stavební část</t>
  </si>
  <si>
    <t>STA</t>
  </si>
  <si>
    <t>1</t>
  </si>
  <si>
    <t>{d2c8c86e-1540-4134-9562-3bf575759f30}</t>
  </si>
  <si>
    <t>2</t>
  </si>
  <si>
    <t>02</t>
  </si>
  <si>
    <t>Zdravotní technika - plynová zařízení</t>
  </si>
  <si>
    <t>{1ebb36de-5eec-4826-9c6a-76e1a65bb03d}</t>
  </si>
  <si>
    <t>03</t>
  </si>
  <si>
    <t>Ústřední vytápění</t>
  </si>
  <si>
    <t>{b40c50e3-b6ed-4bc1-b7a0-37185712d028}</t>
  </si>
  <si>
    <t>04</t>
  </si>
  <si>
    <t>Měření a regulace</t>
  </si>
  <si>
    <t>{44a2faf8-ae1a-4763-9449-bb30966c5db7}</t>
  </si>
  <si>
    <t>05</t>
  </si>
  <si>
    <t>VON</t>
  </si>
  <si>
    <t>{6edeae9a-1032-4ccc-ae20-24b765e276f7}</t>
  </si>
  <si>
    <t>Zpět na list:</t>
  </si>
  <si>
    <t>KRYCÍ LIST SOUPISU</t>
  </si>
  <si>
    <t>Objekt:</t>
  </si>
  <si>
    <t>01 - Stavební část</t>
  </si>
  <si>
    <t>REKAPITULACE ČLENĚNÍ SOUPISU PRACÍ</t>
  </si>
  <si>
    <t>Kód dílu - Popis</t>
  </si>
  <si>
    <t>Cena celkem [CZK]</t>
  </si>
  <si>
    <t>Náklady soupisu celkem</t>
  </si>
  <si>
    <t>-1</t>
  </si>
  <si>
    <t>HSV - Práce a dodávky HSV</t>
  </si>
  <si>
    <t xml:space="preserve">    6 - Úpravy povrchů, podlahy a osazování výplní</t>
  </si>
  <si>
    <t xml:space="preserve">    9 - Ostatní konstrukce a práce, bourání</t>
  </si>
  <si>
    <t xml:space="preserve">    94 - Lešení a stavební výtahy</t>
  </si>
  <si>
    <t xml:space="preserve">    95 - Různé dokončovací konstrukce a práce pozemních staveb</t>
  </si>
  <si>
    <t xml:space="preserve">    998 - Přesun hmot</t>
  </si>
  <si>
    <t>PSV - Práce a dodávky PSV</t>
  </si>
  <si>
    <t xml:space="preserve">    784 - Dokončovací práce - malby a tapety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</si>
  <si>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</si>
  <si>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</si>
  <si>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</si>
  <si>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</si>
  <si>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</si>
  <si>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</si>
  <si>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</si>
  <si>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</si>
  <si>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</si>
  <si>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</si>
  <si>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</si>
  <si>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</si>
  <si>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</si>
  <si>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</si>
  <si>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</si>
  <si>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</si>
  <si>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</si>
  <si>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6</t>
  </si>
  <si>
    <t>Úpravy povrchů, podlahy a osazování výplní</t>
  </si>
  <si>
    <t>K</t>
  </si>
  <si>
    <t>612325421</t>
  </si>
  <si>
    <t>Oprava vápenocementové nebo vápenné omítky vnitřních ploch štukové dvouvrstvé, tloušťky do 20 mm stěn, v rozsahu opravované plochy do 10%</t>
  </si>
  <si>
    <t>m2</t>
  </si>
  <si>
    <t>CS ÚRS 2017 01</t>
  </si>
  <si>
    <t>4</t>
  </si>
  <si>
    <t>1041439154</t>
  </si>
  <si>
    <t>PSC</t>
  </si>
  <si>
    <t>Poznámka k souboru cen:_x000D_
1. Pro ocenění opravy omítek plochy do 1 m2 se použijí ceny souboru cen 61. 32-52.. Vápenocementová nebo vápenná omítka jednotlivých malých ploch.</t>
  </si>
  <si>
    <t>VV</t>
  </si>
  <si>
    <t>"kotelna" (2,10+4,30)*2*3,10-0,90*1,97</t>
  </si>
  <si>
    <t>Mezisoučet</t>
  </si>
  <si>
    <t>3</t>
  </si>
  <si>
    <t>9</t>
  </si>
  <si>
    <t>Ostatní konstrukce a práce, bourání</t>
  </si>
  <si>
    <t>977131210</t>
  </si>
  <si>
    <t>Vrty příklepovými vrtáky do cihelného zdiva nebo prostého betonu dovrchní (směrem vzhůru), průměru do 16 mm</t>
  </si>
  <si>
    <t>m</t>
  </si>
  <si>
    <t>1076738315</t>
  </si>
  <si>
    <t>Poznámka k souboru cen:_x000D_
1. V cenách jsou započteny i náklady na rozměření, vrtání vrtacím kladivem a opotřebení příklepových vrtáků.</t>
  </si>
  <si>
    <t>"pro osazení táhel s kotevními objímkami" 0,30*2</t>
  </si>
  <si>
    <t>94</t>
  </si>
  <si>
    <t>Lešení a stavební výtahy</t>
  </si>
  <si>
    <t>949101111</t>
  </si>
  <si>
    <t>Lešení pomocné pracovní pro objekty pozemních staveb pro zatížení do 150 kg/m2, o výšce lešeňové podlahy do 1,9 m</t>
  </si>
  <si>
    <t>1666583400</t>
  </si>
  <si>
    <t>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t>
  </si>
  <si>
    <t>stavební práce</t>
  </si>
  <si>
    <t>"kotelna" 2,10*4,30</t>
  </si>
  <si>
    <t>95</t>
  </si>
  <si>
    <t>Různé dokončovací konstrukce a práce pozemních staveb</t>
  </si>
  <si>
    <t>952901111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</si>
  <si>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t>
  </si>
  <si>
    <t>1688380295</t>
  </si>
  <si>
    <t>Poznámka k souboru cen:_x000D_
1. Cena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t>
  </si>
  <si>
    <t>"komunikační prostory" 15,000</t>
  </si>
  <si>
    <t>5</t>
  </si>
  <si>
    <t>95 P.C.001</t>
  </si>
  <si>
    <t xml:space="preserve">Provedení upevnění nového vnitřního odtahu spalin ve stávajícím tělese vč.utěsnění nadstřešní části, příp.oplechování </t>
  </si>
  <si>
    <t>-196614073</t>
  </si>
  <si>
    <t>2,500</t>
  </si>
  <si>
    <t>953943122</t>
  </si>
  <si>
    <t>Osazování drobných kovových předmětů výrobků ostatních jinde neuvedených do betonu se zajištěním polohy k bednění či k výztuži před zabetonováním hmotnosti přes 1 do 5 kg/kus</t>
  </si>
  <si>
    <t>kus</t>
  </si>
  <si>
    <t>26188536</t>
  </si>
  <si>
    <t>Poznámka k souboru cen:_x000D_
1. V cenách nejsou započteny náklady na dodávku kovových předmětů; tyto se oceňují ve specifikaci. Ztratné se nestanoví. 2. Cenu -2841 lze použít pro osazení rámu pod pružinový (roštový) ocelový základ např. domovních praček, odstředivek, ždímaček, motorových zařízení, ventilátorů apod. 3. Cena -2851 je určena pro zednické osazení zábradlí ze samostatných dílů nevyžadující samostatnou montáž. 4. Ceny platí za každé zalití.</t>
  </si>
  <si>
    <t>"objímky d=150 mm na táhle 6 mm do stropu" 2</t>
  </si>
  <si>
    <t>7</t>
  </si>
  <si>
    <t>M</t>
  </si>
  <si>
    <t>423P.C.001</t>
  </si>
  <si>
    <t>objímka ocelová dvojdílná pro potrubí DN 150 vč.táhla d=6 mm; žárový pozink</t>
  </si>
  <si>
    <t>8</t>
  </si>
  <si>
    <t>-1035572643</t>
  </si>
  <si>
    <t>998</t>
  </si>
  <si>
    <t>Přesun hmot</t>
  </si>
  <si>
    <t>998017001</t>
  </si>
  <si>
    <t>Přesun hmot pro budovy občanské výstavby, bydlení, výrobu a služby s omezením mechanizace vodorovná dopravní vzdálenost do 100 m pro budovy s jakoukoliv nosnou konstrukcí výšky do 6 m</t>
  </si>
  <si>
    <t>t</t>
  </si>
  <si>
    <t>2116862392</t>
  </si>
  <si>
    <t>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t>
  </si>
  <si>
    <t>PSV</t>
  </si>
  <si>
    <t>Práce a dodávky PSV</t>
  </si>
  <si>
    <t>784</t>
  </si>
  <si>
    <t>Dokončovací práce - malby a tapety</t>
  </si>
  <si>
    <t>619991001</t>
  </si>
  <si>
    <t>Zakrytí vnitřních ploch před znečištěním včetně pozdějšího odkrytí podlah fólií přilepenou lepící páskou</t>
  </si>
  <si>
    <t>1093235923</t>
  </si>
  <si>
    <t>Poznámka k souboru cen:_x000D_
1. U ceny -1011 se množství měrných jednotek určuje v m2 rozvinuté plochy jednotlivých konstrukcí a prvků. 2. Zakrytí výplní otvorů se oceňuje příslušnými cenami souboru cen 629 99-10.. Zakrytí vnějších ploch před znečištěním.</t>
  </si>
  <si>
    <t>zakrytí podlah</t>
  </si>
  <si>
    <t>10</t>
  </si>
  <si>
    <t>619991021</t>
  </si>
  <si>
    <t>Zakrytí vnitřních ploch před znečištěním včetně pozdějšího odkrytí rámů oken a dveří, keramických soklů oblepením malířskou páskou</t>
  </si>
  <si>
    <t>870915647</t>
  </si>
  <si>
    <t>"dveře" (0,90+2,00*2)*2</t>
  </si>
  <si>
    <t>11</t>
  </si>
  <si>
    <t>784211121</t>
  </si>
  <si>
    <t>Malby z malířských směsí otěruvzdorných za mokra dvojnásobné, bílé za mokra otěruvzdorné středně v místnostech výšky do 3,80 m</t>
  </si>
  <si>
    <t>16</t>
  </si>
  <si>
    <t>1445399747</t>
  </si>
  <si>
    <t>místnost kotelny</t>
  </si>
  <si>
    <t>2,10*4,30+(2,10+4,30)*2*3,10</t>
  </si>
  <si>
    <t>02 - Zdravotní technika - plynová zařízení</t>
  </si>
  <si>
    <t xml:space="preserve">    722 - Zdravotechnika - vnitřní vodovod</t>
  </si>
  <si>
    <t xml:space="preserve">    723 - Zdravotechnika - vnitřní plynovod</t>
  </si>
  <si>
    <t xml:space="preserve">    724 - Zdravotechnika - strojní vybavení</t>
  </si>
  <si>
    <t xml:space="preserve">    783 - Dokončovací práce - nátěry</t>
  </si>
  <si>
    <t xml:space="preserve">    789 - Hodinové zúčtovací sazby</t>
  </si>
  <si>
    <t>722</t>
  </si>
  <si>
    <t>Zdravotechnika - vnitřní vodovod</t>
  </si>
  <si>
    <t>722174002</t>
  </si>
  <si>
    <t>Potrubí z plastových trubek z polypropylenu (PPR) svařovaných polyfuzně PN 16 (SDR 7,4) D 20 x 2,8</t>
  </si>
  <si>
    <t>1269445712</t>
  </si>
  <si>
    <t>Poznámka k souboru cen:_x000D_
1. V cenách -4001 až -4088 jsou započteny náklady na montáž a dodávku potrubí a tvarovek.</t>
  </si>
  <si>
    <t>viz.grafická a textová čast PD</t>
  </si>
  <si>
    <t>722174004</t>
  </si>
  <si>
    <t>Potrubí z plastových trubek z polypropylenu (PPR) svařovaných polyfuzně PN 16 (SDR 7,4) D 32 x 4,4</t>
  </si>
  <si>
    <t>-531306155</t>
  </si>
  <si>
    <t>10+10</t>
  </si>
  <si>
    <t>722181241</t>
  </si>
  <si>
    <t>Ochrana potrubí termoizolačními trubicemi z pěnového polyetylenu PE přilepenými v příčných a podélných spojích, tloušťky izolace přes 13 do 20 mm, vnitřního průměru izolace DN do 22 mm</t>
  </si>
  <si>
    <t>-1362263998</t>
  </si>
  <si>
    <t>Poznámka k souboru cen:_x000D_
1. V cenách -1211 až -1256 jsou započteny i náklady na dodání tepelně izolačních trubic.</t>
  </si>
  <si>
    <t>722181242</t>
  </si>
  <si>
    <t>Ochrana potrubí termoizolačními trubicemi z pěnového polyetylenu PE přilepenými v příčných a podélných spojích, tloušťky izolace přes 13 do 20 mm, vnitřního průměru izolace DN přes 22 do 45 mm</t>
  </si>
  <si>
    <t>51488852</t>
  </si>
  <si>
    <t>722231072</t>
  </si>
  <si>
    <t>Armatury se dvěma závity ventily zpětné mosazné PN 10 do 110 st.C G 1/2</t>
  </si>
  <si>
    <t>1172145117</t>
  </si>
  <si>
    <t>722231074</t>
  </si>
  <si>
    <t>Armatury se dvěma závity ventily zpětné mosazné PN 10 do 110 st.C G 1</t>
  </si>
  <si>
    <t>-200244732</t>
  </si>
  <si>
    <t>722231142</t>
  </si>
  <si>
    <t>Armatury se dvěma závity ventily pojistné rohové G 3/4</t>
  </si>
  <si>
    <t>34137725</t>
  </si>
  <si>
    <t>722232043</t>
  </si>
  <si>
    <t>Armatury se dvěma závity kulové kohouty PN 42 do 185 st.C přímé vnitřní závit G 1/2</t>
  </si>
  <si>
    <t>-1555911744</t>
  </si>
  <si>
    <t>1+1</t>
  </si>
  <si>
    <t>722232045</t>
  </si>
  <si>
    <t>Armatury se dvěma závity kulové kohouty PN 42 do 185 st.C přímé vnitřní závit G 1</t>
  </si>
  <si>
    <t>810063118</t>
  </si>
  <si>
    <t>722290226</t>
  </si>
  <si>
    <t>Zkoušky, proplach a desinfekce vodovodního potrubí zkoušky těsnosti vodovodního potrubí závitového do DN 50</t>
  </si>
  <si>
    <t>501729813</t>
  </si>
  <si>
    <t>Poznámka k souboru cen:_x000D_
1. Cenami se oceňují dílčí zkoušky těsnosti vodovodního potrubí, které bude v dalším pracovním postupu zakryto nebo se stane nepřístupným. 2. Cenami nelze oceňovat celkové zkoušky těsnosti rozvodů vodovodního potrubí. 3. V cenách je započteno i dodání vody, uzavření a zabezpečení konců potrubí. 4. V cenách -0234 a -0237 je započteno i dodání desinfekčního prostředku.</t>
  </si>
  <si>
    <t>10+20</t>
  </si>
  <si>
    <t>722290234</t>
  </si>
  <si>
    <t>Zkoušky, proplach a desinfekce vodovodního potrubí proplach a desinfekce vodovodního potrubí do DN 80</t>
  </si>
  <si>
    <t>705303460</t>
  </si>
  <si>
    <t>12</t>
  </si>
  <si>
    <t>998722101</t>
  </si>
  <si>
    <t>Přesun hmot pro vnitřní vodovod stanovený z hmotnosti přesunovaného materiálu vodorovná dopravní vzdálenost do 50 m v objektech výšky do 6 m</t>
  </si>
  <si>
    <t>1908675589</t>
  </si>
  <si>
    <t>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t>
  </si>
  <si>
    <t>723</t>
  </si>
  <si>
    <t>Zdravotechnika - vnitřní plynovod</t>
  </si>
  <si>
    <t>13</t>
  </si>
  <si>
    <t>723111205</t>
  </si>
  <si>
    <t>Potrubí z ocelových trubek závitových černých spojovaných svařováním, bezešvých běžných DN 32</t>
  </si>
  <si>
    <t>774863807</t>
  </si>
  <si>
    <t>14</t>
  </si>
  <si>
    <t>723190254</t>
  </si>
  <si>
    <t>Přípojky plynovodní ke strojům a zařízením z trubek vyvedení a upevnění plynovodních výpustek na potrubí přes 25 do DN 50</t>
  </si>
  <si>
    <t>1390054581</t>
  </si>
  <si>
    <t>Poznámka k souboru cen:_x000D_
1. Cenami -0201 až -0207 se oceňují přípojky délky do 1,5 m. Přípojky délky přes 1,5 m se oceňují příslušnými cenami potrubí této části, jako rozvod. 2. Cenami -0251 až -0257 se oceňuje vyvedení a upevnění výpustek plynových zařizovacích předmětů a plynovodních výtokových armatur. Cenami nelze oceňovat přípojky ke strojům a zařízením. 3. Cenami -0201 až -0207 nelze oceňovat přípojky k zařizovacím předmětům části A05. 4. V cenách -0201 až -0207 je započteno i vyvedení a upevnění výpustek.</t>
  </si>
  <si>
    <t>723190907</t>
  </si>
  <si>
    <t>Opravy plynovodního potrubí odvzdušnění a napuštění potrubí</t>
  </si>
  <si>
    <t>-1460702856</t>
  </si>
  <si>
    <t>Poznámka k souboru cen:_x000D_
1. Cenami -0901 až -0909 se oceňuje jeden úsek, t.j. potrubí od hlavního uzávěru k plynoměru nebo od plynoměru po uzávěry před zařizovacím předmětem nebo výpustkou. 2. Při uzavírání nebo otevírání se za úsek považuje i potrubí od uzávěru stoupacího potrubí k plynoměru. 3. Pro oceňování účasti dodavatele stavebních prací při úředních tlakových zkouškách oprav a rekonstrukcí rozvodů plynu platí čl. 1311 Všeobecných podmínek části A 03.</t>
  </si>
  <si>
    <t>723190909</t>
  </si>
  <si>
    <t>Opravy plynovodního potrubí neúřední zkouška těsnosti dosavadního potrubí</t>
  </si>
  <si>
    <t>-816956434</t>
  </si>
  <si>
    <t>17</t>
  </si>
  <si>
    <t>723190915</t>
  </si>
  <si>
    <t>Opravy plynovodního potrubí navaření odbočky na potrubí DN 32</t>
  </si>
  <si>
    <t>824044049</t>
  </si>
  <si>
    <t>18</t>
  </si>
  <si>
    <t>723198999R</t>
  </si>
  <si>
    <t>187058802</t>
  </si>
  <si>
    <t>19</t>
  </si>
  <si>
    <t>723229102</t>
  </si>
  <si>
    <t>Armatury s jedním závitem montáž armatur s jedním závitem ostatních typů G 1/2</t>
  </si>
  <si>
    <t>soubor</t>
  </si>
  <si>
    <t>-35312731</t>
  </si>
  <si>
    <t>20</t>
  </si>
  <si>
    <t>551280380R</t>
  </si>
  <si>
    <t>příslušenství k armaturám pro ústřední topení armatury topenářské IVAR manometry axiální IVAR.MA 50, 63 průměr 63 mm, zadní napojení 1/4" MA 63  0 - 4 bar</t>
  </si>
  <si>
    <t>32</t>
  </si>
  <si>
    <t>1310726056</t>
  </si>
  <si>
    <t>723231164</t>
  </si>
  <si>
    <t>Armatury se dvěma závity kohouty kulové PN 42 do 185 st.C plnoprůtokové vnitřní závit těžká řada G 1</t>
  </si>
  <si>
    <t>-1001276833</t>
  </si>
  <si>
    <t>Poznámka k souboru cen:_x000D_
1. Cenami -9101 až -9108 nelze oceňovat montáž středotlakých regulátorů nebo jejich souprav. 2. V cenách -4351 a -4352 je upevňovací spojovací materiál součástí dodávky skříňky a soklu.</t>
  </si>
  <si>
    <t>22</t>
  </si>
  <si>
    <t>723234922r</t>
  </si>
  <si>
    <t>Opravy středotlakých regulátorů tlaku plynu výměna membrány s přetěsněním víka</t>
  </si>
  <si>
    <t>-1781941500</t>
  </si>
  <si>
    <t>23</t>
  </si>
  <si>
    <t>998723101</t>
  </si>
  <si>
    <t>Přesun hmot pro vnitřní plynovod stanovený z hmotnosti přesunovaného materiálu vodorovná dopravní vzdálenost do 50 m v objektech výšky do 6 m</t>
  </si>
  <si>
    <t>-87596613</t>
  </si>
  <si>
    <t>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t>
  </si>
  <si>
    <t>724</t>
  </si>
  <si>
    <t>Zdravotechnika - strojní vybavení</t>
  </si>
  <si>
    <t>24</t>
  </si>
  <si>
    <t>724141111r</t>
  </si>
  <si>
    <t>Čerpadla vodovodní strojní bez potrubí samonasávací s úplnou spojkou a elektromotorem na společné základové desce včetně sacího koše dvojstupňové DN 25 (25-SVA-2 Sigma)</t>
  </si>
  <si>
    <t>-1418158277</t>
  </si>
  <si>
    <t>25</t>
  </si>
  <si>
    <t>724234106</t>
  </si>
  <si>
    <t>Příslušenství domovních vodáren nádoby tlakové s pryžovým vakem vertikální objemu 12 l</t>
  </si>
  <si>
    <t>-1341200739</t>
  </si>
  <si>
    <t>26</t>
  </si>
  <si>
    <t>998724101</t>
  </si>
  <si>
    <t>Přesun hmot pro strojní vybavení stanovený z hmotnosti přesunovaného materiálu vodorovná dopravní vzdálenost do 50 m v objektech výšky do 6 m</t>
  </si>
  <si>
    <t>719218954</t>
  </si>
  <si>
    <t>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t>
  </si>
  <si>
    <t>783</t>
  </si>
  <si>
    <t>Dokončovací práce - nátěry</t>
  </si>
  <si>
    <t>27</t>
  </si>
  <si>
    <t>783617613</t>
  </si>
  <si>
    <t>Krycí nátěr (email) armatur a kovových potrubí potrubí do DN 50 mm dvojnásobný syntetický samozákladující</t>
  </si>
  <si>
    <t>1748723682</t>
  </si>
  <si>
    <t>789</t>
  </si>
  <si>
    <t>Hodinové zúčtovací sazby</t>
  </si>
  <si>
    <t>28</t>
  </si>
  <si>
    <t>789012025p</t>
  </si>
  <si>
    <t>Kompletace zařizovacích předmětů</t>
  </si>
  <si>
    <t>kpl</t>
  </si>
  <si>
    <t>512</t>
  </si>
  <si>
    <t>-1505119539</t>
  </si>
  <si>
    <t>03 - Ústřední vytápění</t>
  </si>
  <si>
    <t>D1 - 731 - Kotelny</t>
  </si>
  <si>
    <t>D2 - 732 - Strojovny</t>
  </si>
  <si>
    <t>D3 - 733 - Rozvod potrubí</t>
  </si>
  <si>
    <t>D4 - 734 - Armatury</t>
  </si>
  <si>
    <t>D5 - 713 - Izolace tepelné</t>
  </si>
  <si>
    <t>D6 - 783 - Nátěry</t>
  </si>
  <si>
    <t>D7 - 789 - HZS</t>
  </si>
  <si>
    <t>D1</t>
  </si>
  <si>
    <t>731 - Kotelny</t>
  </si>
  <si>
    <t>Pol36</t>
  </si>
  <si>
    <t>MONTAZ NASTENNYCH KOTLU s pripravou TUV</t>
  </si>
  <si>
    <t>soub</t>
  </si>
  <si>
    <t>Pol241</t>
  </si>
  <si>
    <t>NASTENNE KONDENZACNI KOTLE NAPŘ. VIESSMANN 2xkot.Vitodens 200-W,B2HA, v kask.-98 kW, reg.Vitotronic 100 HC1B, viz.nab.</t>
  </si>
  <si>
    <t>Pol69</t>
  </si>
  <si>
    <t>MONTAZ ANULOIDU A ODPLYNOVACU Hydraulická  výhybka Dn 80</t>
  </si>
  <si>
    <t>Pol76</t>
  </si>
  <si>
    <t>REGULÁTORY A PRISLUSENSTVI NAPŘ. VIESSMANN Plynový filtr Dn20</t>
  </si>
  <si>
    <t>Pol106</t>
  </si>
  <si>
    <t>REGULÁTORY A PRISLUSENSTVI NAPŘ. VIESSMANN Neutralizační zařízení GENO-Netra V N-70</t>
  </si>
  <si>
    <t>Pol139</t>
  </si>
  <si>
    <t>REGULÁTORY A PRISLUSENSTVI NAPŘ. VIESSMANN Rozšíření pro 2.+3. topný okruh MW2B</t>
  </si>
  <si>
    <t>Pol140</t>
  </si>
  <si>
    <t>REGULÁTORY A PRISLUSENSTVI NAPŘ. VIESSMANN Čidlo výstupní teploty NTC Nr.2,i=5800</t>
  </si>
  <si>
    <t>Pol141</t>
  </si>
  <si>
    <t>REGULÁTORY A PRISLUSENSTVI NAPŘ. VIESSMANN Rozšíření EA1</t>
  </si>
  <si>
    <t>Pol142</t>
  </si>
  <si>
    <t>ODTAHY SPALIN OD KONDENZAČNÍCH KOTLŮ NAPŘ. VIESSMAN Spalinová kaskáda Vitodens 200-W, 2x49/60 kW</t>
  </si>
  <si>
    <t>Pol143</t>
  </si>
  <si>
    <t>ODTAHY SPALIN OD KONDENZAČNÍCH KOTLŮ NAPŘ. VIESSMAN Jednoduchý revizní kus Dn 150 mm</t>
  </si>
  <si>
    <t>ks</t>
  </si>
  <si>
    <t>Pol144</t>
  </si>
  <si>
    <t>ODTAHY SPALIN OD KONDENZAČNÍCH KOTLŮ NAPŘ. VIESSMAN Jdnoduché koleno 87", Dn 150 mm</t>
  </si>
  <si>
    <t>Pol145</t>
  </si>
  <si>
    <t>ODTAHY SPALIN OD KONDENZAČNÍCH KOTLŮ NAPŘ. VIESSMAN Jdnoduché koleno 45", Dn 150 mm</t>
  </si>
  <si>
    <t>Pol146</t>
  </si>
  <si>
    <t>ODTAHY SPALIN OD KONDENZAČNÍCH KOTLŮ NAPŘ. VIESSMAN Trubka kouřovodu Dn 150 mm- 1m,</t>
  </si>
  <si>
    <t>Pol147</t>
  </si>
  <si>
    <t>ODTAHY SPALIN OD KONDENZAČNÍCH KOTLŮ NAPŘ. VIESSMAN Základní sada šachry Dn 150 mm</t>
  </si>
  <si>
    <t>Pol148</t>
  </si>
  <si>
    <t>ODTAHY SPALIN OD KONDENZAČNÍCH KOTLŮ NAPŘ. VIESSMAN montaz kourovodu</t>
  </si>
  <si>
    <t>30</t>
  </si>
  <si>
    <t>998731201</t>
  </si>
  <si>
    <t>Přesun hmot pro kotelny stanovený procentní sazbou (%) z ceny vodorovná dopravní vzdálenost do 50 m v objektech výšky do 6 m</t>
  </si>
  <si>
    <t>%</t>
  </si>
  <si>
    <t>CS ÚRS 2016 02</t>
  </si>
  <si>
    <t>-1913394011</t>
  </si>
  <si>
    <t>D2</t>
  </si>
  <si>
    <t>732 - Strojovny</t>
  </si>
  <si>
    <t>Pol242</t>
  </si>
  <si>
    <t>ROZDELOVACE A SBERACE 0,5 M DN 125</t>
  </si>
  <si>
    <t>34</t>
  </si>
  <si>
    <t>Pol151</t>
  </si>
  <si>
    <t>ROZDEL.A SBER.-PRIPLAT.ZA DALSICH 0.5 M DN 125</t>
  </si>
  <si>
    <t>36</t>
  </si>
  <si>
    <t>Pol152</t>
  </si>
  <si>
    <t>TRUBKOVA HRDLA-ROZDELOVACE,SBERACE,NADRZ do DN  20</t>
  </si>
  <si>
    <t>38</t>
  </si>
  <si>
    <t>Pol153</t>
  </si>
  <si>
    <t>TRUBKOVA HRDLA-ROZDELOVACE,SBERACE,NADRZ DN  25</t>
  </si>
  <si>
    <t>40</t>
  </si>
  <si>
    <t>Pol154</t>
  </si>
  <si>
    <t>TRUBKOVA HRDLA-ROZDELOVACE,SBERACE,NADRZ DN  50</t>
  </si>
  <si>
    <t>42</t>
  </si>
  <si>
    <t>Pol155</t>
  </si>
  <si>
    <t>TRUBKOVA HRDLA-ROZDELOVACE,SBERACE,NADRZ DN  65</t>
  </si>
  <si>
    <t>44</t>
  </si>
  <si>
    <t>Pol156</t>
  </si>
  <si>
    <t>MONTAZ orientacnich stitku</t>
  </si>
  <si>
    <t>46</t>
  </si>
  <si>
    <t>Pol261</t>
  </si>
  <si>
    <t>MONTAZ Orientacni stitky dle ON 73 6621 vč. nápisu</t>
  </si>
  <si>
    <t>48</t>
  </si>
  <si>
    <t>Pol158</t>
  </si>
  <si>
    <t>MONTAZ EXPANZNICH NADRZI objem do 1000 l</t>
  </si>
  <si>
    <t>50</t>
  </si>
  <si>
    <t>Pol159</t>
  </si>
  <si>
    <t>MEMBRÁN. EXPANZNÍ NADOBY NAPŘ. REXLEX DO 6 barů a 120 C typ N 300/6 (stat. tlak za studena 100 kPa)</t>
  </si>
  <si>
    <t>52</t>
  </si>
  <si>
    <t>Pol161</t>
  </si>
  <si>
    <t>SERVISNÍ ARMATURY S VYPOUŠTĚNÍM MK 5/4"</t>
  </si>
  <si>
    <t>54</t>
  </si>
  <si>
    <t>Pol162</t>
  </si>
  <si>
    <t>MONTÁŽ OHŘÍVÁKŮ VODY STOJ. PN 0.6/0.6;1.6/0.6 obsah  200-1000l</t>
  </si>
  <si>
    <t>56</t>
  </si>
  <si>
    <t>Pol163</t>
  </si>
  <si>
    <t>OHRIVACE TUV NAPŘ. VIESSMANN Vitocell-100-W, typ CVAA, 300 l,  70/55 C, 35 kW</t>
  </si>
  <si>
    <t>58</t>
  </si>
  <si>
    <t>Pol164</t>
  </si>
  <si>
    <t>OHRIVACE TUV NAPŘ. VIESSMANN Pojistná skupina dle ČSN 73 6660</t>
  </si>
  <si>
    <t>60</t>
  </si>
  <si>
    <t>Pol165</t>
  </si>
  <si>
    <t>OHRIVACE TUV NAPŘ. VIESSMANN Teploměr</t>
  </si>
  <si>
    <t>62</t>
  </si>
  <si>
    <t>Pol166</t>
  </si>
  <si>
    <t>MONTAZ CERPADEL OBEHOVYCH do DN  25</t>
  </si>
  <si>
    <t>64</t>
  </si>
  <si>
    <t>Pol167</t>
  </si>
  <si>
    <t>MONTAZ CERPADEL OBEHOVYCH do DN  40</t>
  </si>
  <si>
    <t>66</t>
  </si>
  <si>
    <t>Pol168</t>
  </si>
  <si>
    <t>OBĚHOVÁ ČERPADLA NAPŘ.  GRUNDFOS -ALPHA, MAGNA-220V MAGNA 3 25-60, G=6/4", Q=2,5m3/h, H=6m, Pn 10, 220 V</t>
  </si>
  <si>
    <t>68</t>
  </si>
  <si>
    <t>Pol169</t>
  </si>
  <si>
    <t>OBĚHOVÁ ČERPADLA NAPŘ.  GRUNDFOS -ALPHA, MAGNA-220V MAGNA 3 32-80 , G=2", Q=4,5m3/h, H=6,5m, Pn 10, 220 V</t>
  </si>
  <si>
    <t>70</t>
  </si>
  <si>
    <t>998732201</t>
  </si>
  <si>
    <t>Přesun hmot pro strojovny stanovený procentní sazbou (%) z ceny vodorovná dopravní vzdálenost do 50 m v objektech výšky do 6 m</t>
  </si>
  <si>
    <t>1048317179</t>
  </si>
  <si>
    <t>D3</t>
  </si>
  <si>
    <t>733 - Rozvod potrubí</t>
  </si>
  <si>
    <t>Pol171</t>
  </si>
  <si>
    <t>POTRUBI Z TRUBEK ZAVIT.V KOTEL.A STROJ. DN 15</t>
  </si>
  <si>
    <t>74</t>
  </si>
  <si>
    <t>Pol172</t>
  </si>
  <si>
    <t>POTRUBI Z TRUBEK ZAVIT.V KOTEL.A STROJ. DN 25</t>
  </si>
  <si>
    <t>76</t>
  </si>
  <si>
    <t>Pol173</t>
  </si>
  <si>
    <t>POTRUBI Z TRUBEK ZAVIT.V KOTEL.A STROJ. DN 32</t>
  </si>
  <si>
    <t>78</t>
  </si>
  <si>
    <t>Pol174</t>
  </si>
  <si>
    <t>POTRUBI Z TRUBEK ZAVIT.V KOTEL.A STROJ. DN 50</t>
  </si>
  <si>
    <t>80</t>
  </si>
  <si>
    <t>Pol175</t>
  </si>
  <si>
    <t>TLAK.ZKOUSKY POTRUBI Z TRUBEK ZAVITOVYCH do DN 40</t>
  </si>
  <si>
    <t>82</t>
  </si>
  <si>
    <t>Pol176</t>
  </si>
  <si>
    <t>TLAK.ZKOUSKY POTRUBI Z TRUBEK ZAVITOVYCH pres 40 do DN 50</t>
  </si>
  <si>
    <t>84</t>
  </si>
  <si>
    <t>Pol177</t>
  </si>
  <si>
    <t>POTRUBI Z TRUBEK HLADKYCH V KOT.A STROJ. 108/4.0</t>
  </si>
  <si>
    <t>86</t>
  </si>
  <si>
    <t>Pol178</t>
  </si>
  <si>
    <t>POTRUBI Z TRUBEK HLADKYCH NIZKOTLAKYCH 76/3.2</t>
  </si>
  <si>
    <t>88</t>
  </si>
  <si>
    <t>Pol179</t>
  </si>
  <si>
    <t>TLAK.ZKOUSKY POTRUBI Z TRUBEK HLADKYCH pres 60.3/2.9 do 89/3.6</t>
  </si>
  <si>
    <t>90</t>
  </si>
  <si>
    <t>Pol180</t>
  </si>
  <si>
    <t>POTRUBI MEDENE SUPERSAN-TVAROVKY+MONTAZ Cu D 22x1</t>
  </si>
  <si>
    <t>92</t>
  </si>
  <si>
    <t>Pol181</t>
  </si>
  <si>
    <t>POTRUBI MEDENE SUPERSAN-TVAROVKY+MONTAZ Cu D 28x1.5</t>
  </si>
  <si>
    <t>Pol182</t>
  </si>
  <si>
    <t>TLAK. ZKOUSKY POTRUBI Z TRUBEK MEDENYCH do Dn 28</t>
  </si>
  <si>
    <t>96</t>
  </si>
  <si>
    <t>998733201</t>
  </si>
  <si>
    <t>Přesun hmot pro rozvody potrubí stanovený procentní sazbou z ceny vodorovná dopravní vzdálenost do 50 m v objektech výšky do 6 m</t>
  </si>
  <si>
    <t>1224818680</t>
  </si>
  <si>
    <t>D4</t>
  </si>
  <si>
    <t>734 - Armatury</t>
  </si>
  <si>
    <t>Pol184</t>
  </si>
  <si>
    <t>MONTAZ ZAVITOVE ARMATURY S 1 ZAVITEM G 1/2</t>
  </si>
  <si>
    <t>100</t>
  </si>
  <si>
    <t>Pol185</t>
  </si>
  <si>
    <t>MONTAZ ZAVITOVE ARMATURY SE 2 ZAVITY G 1</t>
  </si>
  <si>
    <t>102</t>
  </si>
  <si>
    <t>Pol186</t>
  </si>
  <si>
    <t>MONTAZ ZAVITOVE ARMATURY SE 2 ZAVITY G 2</t>
  </si>
  <si>
    <t>104</t>
  </si>
  <si>
    <t>Pol187</t>
  </si>
  <si>
    <t>MONTAZ ZAVITOVE ARMATURY SE 3 ZAVITY G 5/4</t>
  </si>
  <si>
    <t>106</t>
  </si>
  <si>
    <t>Pol188</t>
  </si>
  <si>
    <t>MONTAZ ZAVITOVE ARMATURY SE 3 ZAVITY G 6/4</t>
  </si>
  <si>
    <t>108</t>
  </si>
  <si>
    <t>Pol189</t>
  </si>
  <si>
    <t>MONTAZ ZAVITOVE ARMATURY SE 3 ZAVITY G 2</t>
  </si>
  <si>
    <t>110</t>
  </si>
  <si>
    <t>Pol190</t>
  </si>
  <si>
    <t>MONTAZ ARMATUR SE DVEMA PRIRUBAMI PN 1.6 DN  65</t>
  </si>
  <si>
    <t>112</t>
  </si>
  <si>
    <t>Pol191</t>
  </si>
  <si>
    <t>KULOVE UZ. KOHOUTY NAPŘ. 491 F-F (IMT) G 1"</t>
  </si>
  <si>
    <t>114</t>
  </si>
  <si>
    <t>Pol192</t>
  </si>
  <si>
    <t>KULOVE UZ. KOHOUTY NAPŘ. 491 F-F (IMT) G 2"</t>
  </si>
  <si>
    <t>116</t>
  </si>
  <si>
    <t>Pol193</t>
  </si>
  <si>
    <t>KULOVE KOHOUTY PRIRUBOVE NAPŘ. 540 PN-16 (IMT) DN 65</t>
  </si>
  <si>
    <t>118</t>
  </si>
  <si>
    <t>Pol194</t>
  </si>
  <si>
    <t>FILTRY NAPŘ.570 (IMT) G 1"</t>
  </si>
  <si>
    <t>120</t>
  </si>
  <si>
    <t>Pol195</t>
  </si>
  <si>
    <t>FILTRY NAPŘ.570 (IMT) G 2"</t>
  </si>
  <si>
    <t>122</t>
  </si>
  <si>
    <t>Pol196</t>
  </si>
  <si>
    <t>TROJCESTNY SMESOVAC NAPŘ. ESBE typ ESBE typ VRG132, Dn=32, kvs=16, G 6/4", pohon M+R</t>
  </si>
  <si>
    <t>124</t>
  </si>
  <si>
    <t>Pol197</t>
  </si>
  <si>
    <t>KOHOUTY KULOVE VYPOUSTECI NAPŘ. 587 1/2"</t>
  </si>
  <si>
    <t>126</t>
  </si>
  <si>
    <t>Pol198</t>
  </si>
  <si>
    <t>AUTOMATICKE ODVZDUSNOVACI VENTILY NAPŘ. IMT typ 12163 primy Dn15</t>
  </si>
  <si>
    <t>128</t>
  </si>
  <si>
    <t>Pol199</t>
  </si>
  <si>
    <t>TEPLOMERY S OCHR.POUZDREM ROHOVE NEBO PŘÍMÉ typ 160 B</t>
  </si>
  <si>
    <t>130</t>
  </si>
  <si>
    <t>Pol200</t>
  </si>
  <si>
    <t>TLAKOMERY DEFORMACNI c.53312 prumer 100,(rozsah viz vykres)</t>
  </si>
  <si>
    <t>132</t>
  </si>
  <si>
    <t>Pol201</t>
  </si>
  <si>
    <t>TLAKOMERY DIFERENCNI c.13353 profil 160 (rozsah viz vykres)</t>
  </si>
  <si>
    <t>134</t>
  </si>
  <si>
    <t>Pol202</t>
  </si>
  <si>
    <t>TEPLOMERY S PEV. STONKEM A JIMKOU DTR 100 mm (rozsah do 160oC)</t>
  </si>
  <si>
    <t>136</t>
  </si>
  <si>
    <t>998734201</t>
  </si>
  <si>
    <t>Přesun hmot pro armatury stanovený procentní sazbou (%) z ceny vodorovná dopravní vzdálenost do 50 m v objektech výšky do 6 m</t>
  </si>
  <si>
    <t>2061574293</t>
  </si>
  <si>
    <t>D5</t>
  </si>
  <si>
    <t>713 - Izolace tepelné</t>
  </si>
  <si>
    <t>Pol204</t>
  </si>
  <si>
    <t>IZOLACE POTRUBI SKRUZEMI Z VL.MAT, DRAT jednovrstva</t>
  </si>
  <si>
    <t>140</t>
  </si>
  <si>
    <t>Pol205</t>
  </si>
  <si>
    <t>IZOLACE POTRUBI, POVRCHOVA UPRAVA slepenim spoju, ohyby samolep. paskou</t>
  </si>
  <si>
    <t>142</t>
  </si>
  <si>
    <t>Pol206</t>
  </si>
  <si>
    <t>POTR.POUZDRA NAPŘ. ROCKWOOL-PIPO ALS FLEXOROCK prum. 34mm/30mm tl.</t>
  </si>
  <si>
    <t>144</t>
  </si>
  <si>
    <t>Pol207</t>
  </si>
  <si>
    <t>POTR.POUZDRA NAPŘ. ROCKWOOL-PIPO ALS FLEXOROCK prum. 60mm/60mm tl.</t>
  </si>
  <si>
    <t>146</t>
  </si>
  <si>
    <t>Pol208</t>
  </si>
  <si>
    <t>POTR.POUZDRA NAPŘ. ROCKWOOL-PIPO ALS FLEXOROCK prum. 76mm/70mm tl.</t>
  </si>
  <si>
    <t>148</t>
  </si>
  <si>
    <t>Pol209</t>
  </si>
  <si>
    <t>POTR.POUZDRA NAPŘ. ROCKWOOL-PIPO ALS FLEXOROCK prum. 133mm/100mm tl.</t>
  </si>
  <si>
    <t>150</t>
  </si>
  <si>
    <t>998713201</t>
  </si>
  <si>
    <t>Přesun hmot pro izolace tepelné stanovený procentní sazbou (%) z ceny vodorovná dopravní vzdálenost do 50 m v objektech výšky do 6 m</t>
  </si>
  <si>
    <t>1444530905</t>
  </si>
  <si>
    <t>D6</t>
  </si>
  <si>
    <t>783 - Nátěry</t>
  </si>
  <si>
    <t>Pol262</t>
  </si>
  <si>
    <t>NÁTĚR KOVOVÝCH KONSTRUKCÍ SYNTETICK dvojnásobný</t>
  </si>
  <si>
    <t>154</t>
  </si>
  <si>
    <t>Pol263</t>
  </si>
  <si>
    <t>NÁTĚRY POTRUBÍ SYNTETICKÉ, do DN 50 mm, NA VZDUCHU SCHNOUCÍ (např. Dufa),  POLOMATNÝ POVRCH 1x anikor.,1x zákl.a 1x email</t>
  </si>
  <si>
    <t>156</t>
  </si>
  <si>
    <t>Pol264</t>
  </si>
  <si>
    <t>NÁTĚRY POTRUBÍ SYNTETICKÉ, NA VZDUCHU SCHNOUCÍ (např. Dufa), přes DN 50 do DN 100 mm, POLOMATNÝ POVRCH 1x anikor.,1x zákl.a 1x email</t>
  </si>
  <si>
    <t>158</t>
  </si>
  <si>
    <t>D7</t>
  </si>
  <si>
    <t>789 - HZS</t>
  </si>
  <si>
    <t>Pol265</t>
  </si>
  <si>
    <t>Demontaz kotlů, ohřívačů a půuvodnich top. rozvodu (odhad)</t>
  </si>
  <si>
    <t>sbr</t>
  </si>
  <si>
    <t>160</t>
  </si>
  <si>
    <t>Pol266</t>
  </si>
  <si>
    <t>Topna zkouska dle CSN 060310</t>
  </si>
  <si>
    <t>162</t>
  </si>
  <si>
    <t>Pol267</t>
  </si>
  <si>
    <t>Uuvedení kotlů do provozu, servis</t>
  </si>
  <si>
    <t>164</t>
  </si>
  <si>
    <t>Pol268</t>
  </si>
  <si>
    <t>Spoluprace s jinou profesi EL + MaR</t>
  </si>
  <si>
    <t>166</t>
  </si>
  <si>
    <t>Pol269</t>
  </si>
  <si>
    <t>Napusteni a odvzdusneni rozvodu</t>
  </si>
  <si>
    <t>168</t>
  </si>
  <si>
    <t>04 - Měření a regulace</t>
  </si>
  <si>
    <t>D1 - Specifikace dodávky-RK</t>
  </si>
  <si>
    <t>D2 - Elektromontáže</t>
  </si>
  <si>
    <t xml:space="preserve">    D3 - Dodávky MaR</t>
  </si>
  <si>
    <t xml:space="preserve">    D4 - Dodávky MaR - celkem</t>
  </si>
  <si>
    <t>Specifikace dodávky-RK</t>
  </si>
  <si>
    <t>Pol223</t>
  </si>
  <si>
    <t>OCEP  P 600 x 600 x 250</t>
  </si>
  <si>
    <t>Pol87</t>
  </si>
  <si>
    <t>zakryt z plechu IP 20</t>
  </si>
  <si>
    <t>Pol88</t>
  </si>
  <si>
    <t>oznacovaci lista</t>
  </si>
  <si>
    <t>Pol89</t>
  </si>
  <si>
    <t>popisny stitek</t>
  </si>
  <si>
    <t>Pol90</t>
  </si>
  <si>
    <t>obal na vykresy</t>
  </si>
  <si>
    <t>Pol224</t>
  </si>
  <si>
    <t>napis barvou  /za jedno pismeno/</t>
  </si>
  <si>
    <t>Pol92</t>
  </si>
  <si>
    <t>vystrazna tab. c.0101,6131</t>
  </si>
  <si>
    <t>Pol93</t>
  </si>
  <si>
    <t>pripojnice CU 32/5</t>
  </si>
  <si>
    <t>Pol94</t>
  </si>
  <si>
    <t>nulove pripojnice CU 25/3</t>
  </si>
  <si>
    <t>Pol95</t>
  </si>
  <si>
    <t>vypínač 32/3</t>
  </si>
  <si>
    <t>Pol96</t>
  </si>
  <si>
    <t>Svodič - třídy 1+2+3</t>
  </si>
  <si>
    <t>Pol97</t>
  </si>
  <si>
    <t>G-1L-1000/20</t>
  </si>
  <si>
    <t>Pol98</t>
  </si>
  <si>
    <t>jistič B/1 do 25A</t>
  </si>
  <si>
    <t>Pol99</t>
  </si>
  <si>
    <t>jistič B/3 do 25A</t>
  </si>
  <si>
    <t>Pol100</t>
  </si>
  <si>
    <t>LP-X400 vypinaci spoust</t>
  </si>
  <si>
    <t>Pol101</t>
  </si>
  <si>
    <t>akusticka signalka 95/230V</t>
  </si>
  <si>
    <t>Pol225</t>
  </si>
  <si>
    <t>relé  16-000-X230</t>
  </si>
  <si>
    <t>Pol103</t>
  </si>
  <si>
    <t>Poruchova signalizace - 8 vstupů</t>
  </si>
  <si>
    <t>Pol226</t>
  </si>
  <si>
    <t>svorka zapojena  RS 6</t>
  </si>
  <si>
    <t>Pol105</t>
  </si>
  <si>
    <t>vyvodka do P42</t>
  </si>
  <si>
    <t>Elektromontáže</t>
  </si>
  <si>
    <t>Pol107</t>
  </si>
  <si>
    <t>8021 TRUBKA (3m), pevně</t>
  </si>
  <si>
    <t>Pol227</t>
  </si>
  <si>
    <t>KRABICOVÁ ROZV.Z LIS.ISOLANTU 6455-11 do  4 mm2</t>
  </si>
  <si>
    <t>Pol228</t>
  </si>
  <si>
    <t>KRABICOVÁ ROZV.Z LIS.ISOLANTU 40X15 HA LIŠTA VKLÁDACÍ (3m)</t>
  </si>
  <si>
    <t>Pol229</t>
  </si>
  <si>
    <t>KRABICOVÁ ROZV.Z LIS.ISOLANTU PS 125 PODPĚRA NA STĚNU</t>
  </si>
  <si>
    <t>Pol230</t>
  </si>
  <si>
    <t>KABELOVÝ ŽLAB MARS NKZ VČ. DÍLŮ A PŘÍSLUŠENSTVÍ (BEZ PŘEPÁŽEK), ZINKOVÁNÍ "S" 125/50 s víkem</t>
  </si>
  <si>
    <t>Pol231</t>
  </si>
  <si>
    <t>ÚHELNIK ROVNORAMENNÝ-11373 L 25x25x3mm (1,12 kg/m)</t>
  </si>
  <si>
    <t>kg</t>
  </si>
  <si>
    <t>Pol232</t>
  </si>
  <si>
    <t>VODIČ JEDNOŽILOVÝ, IZOLACE PVC CY 4  mm2 zelenožlutý,, pevně</t>
  </si>
  <si>
    <t>Pol233</t>
  </si>
  <si>
    <t>ŠŇŮRA STŘEDNÍ H05VV-F 3Gx1.5 mm2, pevně</t>
  </si>
  <si>
    <t>Pol234</t>
  </si>
  <si>
    <t>ŠŇŮRA STŘEDNÍ H05VV-F 5Gx1.5 mm2, pevně</t>
  </si>
  <si>
    <t>Pol235</t>
  </si>
  <si>
    <t>KABEL SILOVÝ,IZOLACE PVC CYKY-J 3x1.5 mm2, pevně</t>
  </si>
  <si>
    <t>Pol236</t>
  </si>
  <si>
    <t>KABEL SILOVÝ,IZOLACE PVC CYKY-J 5x1.5 mm2, pevně</t>
  </si>
  <si>
    <t>Pol237</t>
  </si>
  <si>
    <t>KABEL SILOVÝ,IZOLACE PVC CYKY-J 5x4 mm2 , pevně</t>
  </si>
  <si>
    <t>Pol238</t>
  </si>
  <si>
    <t>KABEL STÍNĚNÝ JYTY 2Ax1 mm, pevně</t>
  </si>
  <si>
    <t>Pol239</t>
  </si>
  <si>
    <t>KABEL STÍNĚNÝ JYTY 4Ax1 mm, pevně</t>
  </si>
  <si>
    <t>Pol240</t>
  </si>
  <si>
    <t>UKONČENÍ  VODIČŮ V ROZVADĚČÍCH Do   6   mm2</t>
  </si>
  <si>
    <t>72</t>
  </si>
  <si>
    <t>Pol260</t>
  </si>
  <si>
    <t>5x4   mm2</t>
  </si>
  <si>
    <t>Pol243</t>
  </si>
  <si>
    <t>SVORKA UZEMŇOVACÍ ZS-svorka uzem.na potrubí</t>
  </si>
  <si>
    <t>Pol244</t>
  </si>
  <si>
    <t>SVORKA UZEMŇOVACÍ Cu pás.ZS16 20x500x0,5mm</t>
  </si>
  <si>
    <t>Pol245</t>
  </si>
  <si>
    <t>SVORKA PRO POSPOJENÍ Ovládač nouzového zastavení ve skříni, standard, 1/1 - rudé</t>
  </si>
  <si>
    <t>Pol246</t>
  </si>
  <si>
    <t>JISTIČ 3-PÓLOVÝ CHARAKT."B" jistič_20B-3 -20A</t>
  </si>
  <si>
    <t>Dodávky MaR</t>
  </si>
  <si>
    <t>Pol247</t>
  </si>
  <si>
    <t>Servomotory servopohon 230V - 3.bod - 120s</t>
  </si>
  <si>
    <t>Pol248</t>
  </si>
  <si>
    <t>Spínač diferenčního tlaku - kapaliny Regulátor tlaku vlnovcový /40-400kPa/</t>
  </si>
  <si>
    <t>Pol249</t>
  </si>
  <si>
    <t>Spínač diferenčního tlaku - kapaliny Tlakoměrný kohout k regulátoru M20x1,5</t>
  </si>
  <si>
    <t>Pol250</t>
  </si>
  <si>
    <t>Detektory pro výbušné plyny detektor plynu  - 2.stuňový</t>
  </si>
  <si>
    <t>Pol251</t>
  </si>
  <si>
    <t>Napájecí zdroje a pomocné prvky napájecí zdroj-DIN</t>
  </si>
  <si>
    <t>Pol252</t>
  </si>
  <si>
    <t>Napájecí zdroje a pomocné prvky Hladinová sonda k poruchové signalizaci</t>
  </si>
  <si>
    <t>Pol253</t>
  </si>
  <si>
    <t>Regulátory  teploty Regulátor teploty s kapilárou rozsah 30-90°C</t>
  </si>
  <si>
    <t>Dodávky MaR - celkem</t>
  </si>
  <si>
    <t>Pol254</t>
  </si>
  <si>
    <t>Práce spojené s montáží + kompletační činnost</t>
  </si>
  <si>
    <t>98</t>
  </si>
  <si>
    <t>Pol255</t>
  </si>
  <si>
    <t>Zkusebni provoz</t>
  </si>
  <si>
    <t>hod</t>
  </si>
  <si>
    <t>Pol256</t>
  </si>
  <si>
    <t xml:space="preserve"> Demontaz stavajiciho zarizeni</t>
  </si>
  <si>
    <t>Pol257</t>
  </si>
  <si>
    <t>Zaučení obsluhy</t>
  </si>
  <si>
    <t>Pol258</t>
  </si>
  <si>
    <t>Revizni technik - revize</t>
  </si>
  <si>
    <t>Pol259</t>
  </si>
  <si>
    <t>Podružný materiál</t>
  </si>
  <si>
    <t>05 - VON</t>
  </si>
  <si>
    <t>D1 - Vedlejší a ostatní náklady</t>
  </si>
  <si>
    <t>Vedlejší a ostatní náklady</t>
  </si>
  <si>
    <t>002-004.1</t>
  </si>
  <si>
    <t>Zařízení staveniště, vč. BOZP / Veškeré činnosti dle vyhl. 230/2012Sb. §9 odst. 2 související s vybudováním, provozem a likvidací staveniště, vč. úklidu objektu před předáním stavby. Standardní prvky BOZP (mobilní oplocení, výstražné značení, přechody výk</t>
  </si>
  <si>
    <t>1024</t>
  </si>
  <si>
    <t>1339702</t>
  </si>
  <si>
    <t>002-201.1</t>
  </si>
  <si>
    <t>Projektová dokumentace skutečného provedení / Projektová dokumentace skutečného provedení dle vyhl. č. 230/2012Sb. §10 odst. 2 - 2x tištěně a 1x elektronicky na CD nosiči</t>
  </si>
  <si>
    <t>1055102295</t>
  </si>
  <si>
    <t>002-301.1</t>
  </si>
  <si>
    <t xml:space="preserve">Kompletace atestů, certifikátů, revizních zpráv a ostatních dokladů / Kompletace atestů, certifikátů, revizních zpráv, protokolů o kotrolách, dokladů o vlastnostech materiálů, dokladů o likvidaci odpadu a ostatních dokladů potřebných k předání </t>
  </si>
  <si>
    <t>-324619335</t>
  </si>
  <si>
    <t>1) Rekapitulace stavby</t>
  </si>
  <si>
    <t>2) Rekapitulace objektů stavby a soupisů prací</t>
  </si>
  <si>
    <t>/</t>
  </si>
  <si>
    <t>1) Krycí list soupisu</t>
  </si>
  <si>
    <t>2) Rekapitulace</t>
  </si>
  <si>
    <t>3) Soupis prací</t>
  </si>
  <si>
    <t>Rekapitulace stavby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</si>
  <si>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</si>
  <si>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</si>
  <si>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</si>
  <si>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</si>
  <si>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</si>
  <si>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</si>
  <si>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</si>
  <si>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</si>
  <si>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</si>
  <si>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</si>
  <si>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</si>
  <si>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</si>
  <si>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</si>
  <si>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</si>
  <si>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</si>
  <si>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</si>
  <si>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Ostatní</t>
  </si>
  <si>
    <t>Soupis</t>
  </si>
  <si>
    <t>Soupis prací pro daný typ objektu</t>
  </si>
  <si>
    <r>
      <rPr>
        <i/>
        <sz val="9"/>
        <rFont val="Trebuchet MS"/>
        <family val="2"/>
        <charset val="238"/>
      </rPr>
      <t xml:space="preserve">Soupis prací </t>
    </r>
    <r>
      <rPr>
        <sz val="9"/>
        <rFont val="Trebuchet MS"/>
        <family val="2"/>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</si>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</sst>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8" x14ac:knownFonts="1">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0000A8"/>
      <name val="Trebuchet MS"/>
    </font>
    <font>
      <sz val="8"/>
      <color rgb="FF800080"/>
      <name val="Trebuchet MS"/>
    </font>
    <font>
      <sz val="8"/>
      <color rgb="FFFAE682"/>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sz val="8"/>
      <color rgb="FF800080"/>
      <name val="Trebuchet MS"/>
    </font>
    <font>
      <i/>
      <sz val="8"/>
      <color rgb="FF0000FF"/>
      <name val="Trebuchet MS"/>
    </font>
    <font>
      <u/>
      <sz val="8"/>
      <color theme="10"/>
      <name val="Trebuchet MS"/>
      <family val="2"/>
    </font>
    <font>
      <sz val="18"/>
      <color theme="10"/>
      <name val="Wingdings 2"/>
      <family val="1"/>
      <charset val="2"/>
    </font>
    <font>
      <sz val="10"/>
      <color rgb="FF960000"/>
      <name val="Trebuchet MS"/>
      <family val="2"/>
    </font>
    <font>
      <sz val="10"/>
      <name val="Trebuchet MS"/>
      <family val="2"/>
    </font>
    <font>
      <u/>
      <sz val="10"/>
      <color theme="10"/>
      <name val="Trebuchet MS"/>
      <family val="2"/>
    </font>
    <font>
      <sz val="8"/>
      <name val="Trebuchet MS"/>
      <charset val="238"/>
    </font>
    <font>
      <sz val="8"/>
      <name val="Trebuchet MS"/>
      <family val="2"/>
      <charset val="238"/>
    </font>
    <font>
      <b/>
      <sz val="16"/>
      <name val="Trebuchet MS"/>
      <family val="2"/>
      <charset val="238"/>
    </font>
    <font>
      <b/>
      <sz val="11"/>
      <name val="Trebuchet MS"/>
      <family val="2"/>
      <charset val="238"/>
    </font>
    <font>
      <sz val="9"/>
      <name val="Trebuchet MS"/>
      <family val="2"/>
      <charset val="238"/>
    </font>
    <font>
      <i/>
      <sz val="9"/>
      <name val="Trebuchet MS"/>
      <family val="2"/>
      <charset val="238"/>
    </font>
    <font>
      <b/>
      <sz val="9"/>
      <name val="Trebuchet MS"/>
      <family val="2"/>
      <charset val="238"/>
    </font>
    <font>
      <sz val="10"/>
      <name val="Trebuchet MS"/>
      <family val="2"/>
      <charset val="238"/>
    </font>
    <font>
      <sz val="11"/>
      <name val="Trebuchet MS"/>
      <family val="2"/>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34" fillId="0" borderId="0" applyNumberFormat="0" applyFill="0" applyBorder="0" applyAlignment="0" applyProtection="0"/>
    <xf numFmtId="0" fontId="39" fillId="0" borderId="0" applyAlignment="0">
      <alignment vertical="top" wrapText="1"/>
      <protection locked="0"/>
    </xf>
  </cellStyleXfs>
  <cellXfs count="397">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2" borderId="0" xfId="0" applyFont="1" applyFill="1" applyAlignment="1">
      <alignment horizontal="left" vertical="center"/>
    </xf>
    <xf numFmtId="0" fontId="0" fillId="2" borderId="0" xfId="0" applyFill="1"/>
    <xf numFmtId="0" fontId="11"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0" xfId="0" applyBorder="1" applyProtection="1"/>
    <xf numFmtId="0" fontId="12" fillId="0" borderId="0" xfId="0" applyFont="1" applyBorder="1" applyAlignment="1" applyProtection="1">
      <alignment horizontal="left" vertical="center"/>
    </xf>
    <xf numFmtId="0" fontId="0" fillId="0" borderId="5" xfId="0" applyBorder="1" applyProtection="1"/>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5"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6" xfId="0" applyBorder="1" applyProtection="1"/>
    <xf numFmtId="0" fontId="0" fillId="0" borderId="4" xfId="0" applyFont="1" applyBorder="1" applyAlignment="1" applyProtection="1">
      <alignment vertical="center"/>
    </xf>
    <xf numFmtId="0" fontId="0" fillId="0" borderId="0" xfId="0" applyFont="1" applyBorder="1" applyAlignment="1" applyProtection="1">
      <alignment vertical="center"/>
    </xf>
    <xf numFmtId="0" fontId="17" fillId="0" borderId="7" xfId="0" applyFont="1" applyBorder="1" applyAlignment="1" applyProtection="1">
      <alignment horizontal="left" vertical="center"/>
    </xf>
    <xf numFmtId="0" fontId="0" fillId="0" borderId="7" xfId="0" applyFont="1" applyBorder="1" applyAlignment="1" applyProtection="1">
      <alignment vertical="center"/>
    </xf>
    <xf numFmtId="0" fontId="0" fillId="0" borderId="5" xfId="0" applyFont="1" applyBorder="1" applyAlignment="1" applyProtection="1">
      <alignment vertical="center"/>
    </xf>
    <xf numFmtId="0" fontId="1" fillId="0" borderId="0" xfId="0" applyFont="1" applyBorder="1" applyAlignment="1" applyProtection="1">
      <alignment horizontal="right" vertical="center"/>
    </xf>
    <xf numFmtId="0" fontId="1" fillId="0" borderId="4"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5" xfId="0" applyFont="1" applyBorder="1" applyAlignment="1" applyProtection="1">
      <alignment vertical="center"/>
    </xf>
    <xf numFmtId="0" fontId="0" fillId="4" borderId="0" xfId="0" applyFont="1" applyFill="1" applyBorder="1" applyAlignment="1" applyProtection="1">
      <alignment vertical="center"/>
    </xf>
    <xf numFmtId="0" fontId="3" fillId="4" borderId="8" xfId="0" applyFont="1" applyFill="1" applyBorder="1" applyAlignment="1" applyProtection="1">
      <alignment horizontal="left" vertical="center"/>
    </xf>
    <xf numFmtId="0" fontId="0" fillId="4" borderId="9" xfId="0" applyFont="1" applyFill="1" applyBorder="1" applyAlignment="1" applyProtection="1">
      <alignment vertical="center"/>
    </xf>
    <xf numFmtId="0" fontId="3" fillId="4" borderId="9" xfId="0" applyFont="1" applyFill="1" applyBorder="1" applyAlignment="1" applyProtection="1">
      <alignment horizontal="center" vertical="center"/>
    </xf>
    <xf numFmtId="0" fontId="0" fillId="4" borderId="5" xfId="0" applyFont="1" applyFill="1" applyBorder="1" applyAlignment="1" applyProtection="1">
      <alignment vertical="center"/>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0" fillId="0" borderId="4" xfId="0" applyFont="1" applyBorder="1" applyAlignment="1">
      <alignment vertical="center"/>
    </xf>
    <xf numFmtId="0" fontId="12" fillId="0" borderId="0" xfId="0" applyFont="1" applyAlignment="1" applyProtection="1">
      <alignment horizontal="left" vertical="center"/>
    </xf>
    <xf numFmtId="0" fontId="0" fillId="0" borderId="0" xfId="0" applyFont="1" applyAlignment="1" applyProtection="1">
      <alignment vertical="center"/>
    </xf>
    <xf numFmtId="0" fontId="2" fillId="0" borderId="4" xfId="0" applyFont="1" applyBorder="1" applyAlignment="1" applyProtection="1">
      <alignment vertical="center"/>
    </xf>
    <xf numFmtId="0" fontId="15" fillId="0" borderId="0" xfId="0" applyFont="1" applyAlignment="1" applyProtection="1">
      <alignment horizontal="lef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5" xfId="0" applyFont="1" applyBorder="1" applyAlignment="1">
      <alignment vertical="center"/>
    </xf>
    <xf numFmtId="0" fontId="0" fillId="0" borderId="16" xfId="0" applyFont="1" applyBorder="1" applyAlignment="1">
      <alignment vertical="center"/>
    </xf>
    <xf numFmtId="0" fontId="0" fillId="0" borderId="0" xfId="0" applyFont="1" applyBorder="1" applyAlignment="1">
      <alignment vertical="center"/>
    </xf>
    <xf numFmtId="0" fontId="0" fillId="0" borderId="18" xfId="0" applyFont="1" applyBorder="1" applyAlignment="1">
      <alignment vertical="center"/>
    </xf>
    <xf numFmtId="0" fontId="0" fillId="0" borderId="17" xfId="0" applyFont="1" applyBorder="1" applyAlignment="1" applyProtection="1">
      <alignment vertical="center"/>
    </xf>
    <xf numFmtId="0" fontId="0" fillId="0" borderId="18" xfId="0" applyFont="1" applyBorder="1" applyAlignment="1" applyProtection="1">
      <alignment vertical="center"/>
    </xf>
    <xf numFmtId="0" fontId="0" fillId="5" borderId="9"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15" fillId="0" borderId="19" xfId="0" applyFont="1" applyBorder="1" applyAlignment="1" applyProtection="1">
      <alignment horizontal="center" vertical="center" wrapText="1"/>
    </xf>
    <xf numFmtId="0" fontId="15" fillId="0" borderId="20" xfId="0" applyFont="1" applyBorder="1" applyAlignment="1" applyProtection="1">
      <alignment horizontal="center" vertical="center" wrapText="1"/>
    </xf>
    <xf numFmtId="0" fontId="15" fillId="0" borderId="21" xfId="0" applyFont="1" applyBorder="1" applyAlignment="1" applyProtection="1">
      <alignment horizontal="center" vertical="center" wrapText="1"/>
    </xf>
    <xf numFmtId="0" fontId="0" fillId="0" borderId="14" xfId="0" applyFont="1" applyBorder="1" applyAlignment="1" applyProtection="1">
      <alignment vertical="center"/>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20" fillId="0" borderId="0" xfId="0" applyFont="1" applyAlignment="1" applyProtection="1">
      <alignment horizontal="left" vertical="center"/>
    </xf>
    <xf numFmtId="0" fontId="20" fillId="0" borderId="0" xfId="0" applyFont="1" applyAlignment="1" applyProtection="1">
      <alignment vertical="center"/>
    </xf>
    <xf numFmtId="0" fontId="3" fillId="0" borderId="0" xfId="0" applyFont="1" applyAlignment="1" applyProtection="1">
      <alignment horizontal="center" vertical="center"/>
    </xf>
    <xf numFmtId="4" fontId="19" fillId="0" borderId="17"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8" xfId="0" applyNumberFormat="1" applyFont="1" applyBorder="1" applyAlignment="1" applyProtection="1">
      <alignment vertical="center"/>
    </xf>
    <xf numFmtId="0" fontId="3" fillId="0" borderId="0" xfId="0" applyFont="1" applyAlignment="1">
      <alignment horizontal="left" vertical="center"/>
    </xf>
    <xf numFmtId="0" fontId="21" fillId="0" borderId="0" xfId="0" applyFont="1" applyAlignment="1">
      <alignment horizontal="left" vertical="center"/>
    </xf>
    <xf numFmtId="0" fontId="4" fillId="0" borderId="4" xfId="0" applyFont="1" applyBorder="1" applyAlignment="1" applyProtection="1">
      <alignment vertical="center"/>
    </xf>
    <xf numFmtId="0" fontId="22" fillId="0" borderId="0" xfId="0" applyFont="1" applyAlignment="1" applyProtection="1">
      <alignment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4" fillId="0" borderId="4" xfId="0" applyFont="1" applyBorder="1" applyAlignment="1">
      <alignment vertical="center"/>
    </xf>
    <xf numFmtId="4" fontId="25" fillId="0" borderId="17" xfId="0" applyNumberFormat="1" applyFont="1" applyBorder="1" applyAlignment="1" applyProtection="1">
      <alignment vertical="center"/>
    </xf>
    <xf numFmtId="4" fontId="25" fillId="0" borderId="0" xfId="0" applyNumberFormat="1" applyFont="1" applyBorder="1" applyAlignment="1" applyProtection="1">
      <alignment vertical="center"/>
    </xf>
    <xf numFmtId="166" fontId="25" fillId="0" borderId="0" xfId="0" applyNumberFormat="1" applyFont="1" applyBorder="1" applyAlignment="1" applyProtection="1">
      <alignment vertical="center"/>
    </xf>
    <xf numFmtId="4" fontId="25" fillId="0" borderId="18" xfId="0" applyNumberFormat="1" applyFont="1" applyBorder="1" applyAlignment="1" applyProtection="1">
      <alignment vertical="center"/>
    </xf>
    <xf numFmtId="0" fontId="4" fillId="0" borderId="0" xfId="0" applyFont="1" applyAlignment="1">
      <alignment horizontal="left" vertical="center"/>
    </xf>
    <xf numFmtId="4" fontId="25" fillId="0" borderId="22" xfId="0" applyNumberFormat="1" applyFont="1" applyBorder="1" applyAlignment="1" applyProtection="1">
      <alignment vertical="center"/>
    </xf>
    <xf numFmtId="4" fontId="25" fillId="0" borderId="23" xfId="0" applyNumberFormat="1" applyFont="1" applyBorder="1" applyAlignment="1" applyProtection="1">
      <alignment vertical="center"/>
    </xf>
    <xf numFmtId="166" fontId="25" fillId="0" borderId="23" xfId="0" applyNumberFormat="1" applyFont="1" applyBorder="1" applyAlignment="1" applyProtection="1">
      <alignment vertical="center"/>
    </xf>
    <xf numFmtId="4" fontId="25" fillId="0" borderId="24" xfId="0" applyNumberFormat="1" applyFont="1" applyBorder="1" applyAlignment="1" applyProtection="1">
      <alignment vertical="center"/>
    </xf>
    <xf numFmtId="0" fontId="0" fillId="0" borderId="0" xfId="0" applyProtection="1">
      <protection locked="0"/>
    </xf>
    <xf numFmtId="0" fontId="0" fillId="0" borderId="2"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5"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4"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5" xfId="0" applyFont="1" applyBorder="1" applyAlignment="1" applyProtection="1">
      <alignment vertical="center" wrapText="1"/>
    </xf>
    <xf numFmtId="0" fontId="0" fillId="0" borderId="15" xfId="0" applyFont="1" applyBorder="1" applyAlignment="1" applyProtection="1">
      <alignment vertical="center"/>
      <protection locked="0"/>
    </xf>
    <xf numFmtId="0" fontId="0" fillId="0" borderId="25" xfId="0" applyFont="1" applyBorder="1" applyAlignment="1" applyProtection="1">
      <alignment vertical="center"/>
    </xf>
    <xf numFmtId="0" fontId="17" fillId="0" borderId="0" xfId="0" applyFont="1" applyBorder="1" applyAlignment="1" applyProtection="1">
      <alignment horizontal="left" vertical="center"/>
    </xf>
    <xf numFmtId="4" fontId="20"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8" xfId="0" applyFont="1" applyFill="1" applyBorder="1" applyAlignment="1" applyProtection="1">
      <alignment horizontal="left" vertical="center"/>
    </xf>
    <xf numFmtId="0" fontId="3" fillId="5" borderId="9" xfId="0" applyFont="1" applyFill="1" applyBorder="1" applyAlignment="1" applyProtection="1">
      <alignment horizontal="right" vertical="center"/>
    </xf>
    <xf numFmtId="0" fontId="3" fillId="5" borderId="9" xfId="0" applyFont="1" applyFill="1" applyBorder="1" applyAlignment="1" applyProtection="1">
      <alignment horizontal="center" vertical="center"/>
    </xf>
    <xf numFmtId="0" fontId="0" fillId="5" borderId="9" xfId="0" applyFont="1" applyFill="1" applyBorder="1" applyAlignment="1" applyProtection="1">
      <alignment vertical="center"/>
      <protection locked="0"/>
    </xf>
    <xf numFmtId="4" fontId="3" fillId="5" borderId="9" xfId="0" applyNumberFormat="1" applyFont="1" applyFill="1" applyBorder="1" applyAlignment="1" applyProtection="1">
      <alignment vertical="center"/>
    </xf>
    <xf numFmtId="0" fontId="0" fillId="5" borderId="26" xfId="0" applyFont="1" applyFill="1" applyBorder="1" applyAlignment="1" applyProtection="1">
      <alignment vertical="center"/>
    </xf>
    <xf numFmtId="0" fontId="0" fillId="0" borderId="12"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0" fillId="0" borderId="3"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5" xfId="0" applyFont="1" applyFill="1" applyBorder="1" applyAlignment="1" applyProtection="1">
      <alignment vertical="center"/>
    </xf>
    <xf numFmtId="0" fontId="26" fillId="0" borderId="0" xfId="0" applyFont="1" applyBorder="1" applyAlignment="1" applyProtection="1">
      <alignment horizontal="left" vertical="center"/>
    </xf>
    <xf numFmtId="0" fontId="5" fillId="0" borderId="4" xfId="0" applyFont="1" applyBorder="1" applyAlignment="1" applyProtection="1">
      <alignment vertical="center"/>
    </xf>
    <xf numFmtId="0" fontId="5" fillId="0" borderId="0" xfId="0" applyFont="1" applyBorder="1" applyAlignment="1" applyProtection="1">
      <alignment vertical="center"/>
    </xf>
    <xf numFmtId="0" fontId="5" fillId="0" borderId="23" xfId="0" applyFont="1" applyBorder="1" applyAlignment="1" applyProtection="1">
      <alignment horizontal="left" vertical="center"/>
    </xf>
    <xf numFmtId="0" fontId="5" fillId="0" borderId="23" xfId="0" applyFont="1" applyBorder="1" applyAlignment="1" applyProtection="1">
      <alignment vertical="center"/>
    </xf>
    <xf numFmtId="0" fontId="5" fillId="0" borderId="23" xfId="0" applyFont="1" applyBorder="1" applyAlignment="1" applyProtection="1">
      <alignment vertical="center"/>
      <protection locked="0"/>
    </xf>
    <xf numFmtId="4" fontId="5" fillId="0" borderId="23" xfId="0" applyNumberFormat="1" applyFont="1" applyBorder="1" applyAlignment="1" applyProtection="1">
      <alignment vertical="center"/>
    </xf>
    <xf numFmtId="0" fontId="5" fillId="0" borderId="5" xfId="0" applyFont="1" applyBorder="1" applyAlignment="1" applyProtection="1">
      <alignment vertical="center"/>
    </xf>
    <xf numFmtId="0" fontId="6" fillId="0" borderId="4" xfId="0" applyFont="1" applyBorder="1" applyAlignment="1" applyProtection="1">
      <alignment vertical="center"/>
    </xf>
    <xf numFmtId="0" fontId="6" fillId="0" borderId="0" xfId="0" applyFont="1" applyBorder="1" applyAlignment="1" applyProtection="1">
      <alignment vertical="center"/>
    </xf>
    <xf numFmtId="0" fontId="6" fillId="0" borderId="23" xfId="0" applyFont="1" applyBorder="1" applyAlignment="1" applyProtection="1">
      <alignment horizontal="left" vertical="center"/>
    </xf>
    <xf numFmtId="0" fontId="6" fillId="0" borderId="23" xfId="0" applyFont="1" applyBorder="1" applyAlignment="1" applyProtection="1">
      <alignment vertical="center"/>
    </xf>
    <xf numFmtId="0" fontId="6" fillId="0" borderId="23" xfId="0" applyFont="1" applyBorder="1" applyAlignment="1" applyProtection="1">
      <alignment vertical="center"/>
      <protection locked="0"/>
    </xf>
    <xf numFmtId="4" fontId="6" fillId="0" borderId="23" xfId="0" applyNumberFormat="1" applyFont="1" applyBorder="1" applyAlignment="1" applyProtection="1">
      <alignment vertical="center"/>
    </xf>
    <xf numFmtId="0" fontId="6" fillId="0" borderId="5"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5" fillId="0" borderId="0" xfId="0" applyFont="1" applyAlignment="1" applyProtection="1">
      <alignment horizontal="left" vertical="center"/>
      <protection locked="0"/>
    </xf>
    <xf numFmtId="0" fontId="0" fillId="0" borderId="4" xfId="0" applyFont="1" applyBorder="1" applyAlignment="1" applyProtection="1">
      <alignment horizontal="center" vertical="center" wrapText="1"/>
    </xf>
    <xf numFmtId="0" fontId="2" fillId="5" borderId="19"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7" fillId="5" borderId="20" xfId="0" applyFont="1" applyFill="1" applyBorder="1" applyAlignment="1" applyProtection="1">
      <alignment horizontal="center" vertical="center" wrapText="1"/>
      <protection locked="0"/>
    </xf>
    <xf numFmtId="0" fontId="2" fillId="5" borderId="21"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0" fillId="0" borderId="0" xfId="0" applyNumberFormat="1" applyFont="1" applyAlignment="1" applyProtection="1"/>
    <xf numFmtId="166" fontId="28" fillId="0" borderId="15" xfId="0" applyNumberFormat="1" applyFont="1" applyBorder="1" applyAlignment="1" applyProtection="1"/>
    <xf numFmtId="166" fontId="28" fillId="0" borderId="16" xfId="0" applyNumberFormat="1" applyFont="1" applyBorder="1" applyAlignment="1" applyProtection="1"/>
    <xf numFmtId="4" fontId="29" fillId="0" borderId="0" xfId="0" applyNumberFormat="1" applyFont="1" applyAlignment="1">
      <alignment vertical="center"/>
    </xf>
    <xf numFmtId="0" fontId="7" fillId="0" borderId="4"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4" xfId="0" applyFont="1" applyBorder="1" applyAlignment="1"/>
    <xf numFmtId="0" fontId="7" fillId="0" borderId="17"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8"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7" xfId="0" applyFont="1" applyBorder="1" applyAlignment="1" applyProtection="1">
      <alignment horizontal="center" vertical="center"/>
    </xf>
    <xf numFmtId="49" fontId="0" fillId="0" borderId="27" xfId="0" applyNumberFormat="1" applyFont="1" applyBorder="1" applyAlignment="1" applyProtection="1">
      <alignment horizontal="left" vertical="center" wrapText="1"/>
    </xf>
    <xf numFmtId="0" fontId="0" fillId="0" borderId="27" xfId="0" applyFont="1" applyBorder="1" applyAlignment="1" applyProtection="1">
      <alignment horizontal="left" vertical="center" wrapText="1"/>
    </xf>
    <xf numFmtId="0" fontId="0" fillId="0" borderId="27" xfId="0" applyFont="1" applyBorder="1" applyAlignment="1" applyProtection="1">
      <alignment horizontal="center" vertical="center" wrapText="1"/>
    </xf>
    <xf numFmtId="167" fontId="0" fillId="0" borderId="27" xfId="0" applyNumberFormat="1" applyFont="1" applyBorder="1" applyAlignment="1" applyProtection="1">
      <alignment vertical="center"/>
    </xf>
    <xf numFmtId="4" fontId="0" fillId="3" borderId="27" xfId="0" applyNumberFormat="1" applyFont="1" applyFill="1" applyBorder="1" applyAlignment="1" applyProtection="1">
      <alignment vertical="center"/>
      <protection locked="0"/>
    </xf>
    <xf numFmtId="4" fontId="0" fillId="0" borderId="27" xfId="0" applyNumberFormat="1" applyFont="1" applyBorder="1" applyAlignment="1" applyProtection="1">
      <alignment vertical="center"/>
    </xf>
    <xf numFmtId="0" fontId="1" fillId="3" borderId="27"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8" xfId="0" applyNumberFormat="1" applyFont="1" applyBorder="1" applyAlignment="1" applyProtection="1">
      <alignment vertical="center"/>
    </xf>
    <xf numFmtId="4" fontId="0" fillId="0" borderId="0" xfId="0" applyNumberFormat="1" applyFont="1" applyAlignment="1">
      <alignment vertical="center"/>
    </xf>
    <xf numFmtId="0" fontId="30" fillId="0" borderId="0" xfId="0" applyFont="1" applyAlignment="1" applyProtection="1">
      <alignment horizontal="left" vertical="center"/>
    </xf>
    <xf numFmtId="0" fontId="31" fillId="0" borderId="0" xfId="0" applyFont="1" applyAlignment="1" applyProtection="1">
      <alignment vertical="center" wrapText="1"/>
    </xf>
    <xf numFmtId="0" fontId="8" fillId="0" borderId="4"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4" xfId="0" applyFont="1" applyBorder="1" applyAlignment="1">
      <alignment vertical="center"/>
    </xf>
    <xf numFmtId="0" fontId="8" fillId="0" borderId="17" xfId="0" applyFont="1" applyBorder="1" applyAlignment="1" applyProtection="1">
      <alignment vertical="center"/>
    </xf>
    <xf numFmtId="0" fontId="8" fillId="0" borderId="0" xfId="0" applyFont="1" applyBorder="1" applyAlignment="1" applyProtection="1">
      <alignment vertical="center"/>
    </xf>
    <xf numFmtId="0" fontId="8" fillId="0" borderId="18" xfId="0" applyFont="1" applyBorder="1" applyAlignment="1" applyProtection="1">
      <alignment vertical="center"/>
    </xf>
    <xf numFmtId="0" fontId="8" fillId="0" borderId="0" xfId="0" applyFont="1" applyAlignment="1">
      <alignment horizontal="lef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7" xfId="0" applyFont="1" applyBorder="1" applyAlignment="1" applyProtection="1">
      <alignment vertical="center"/>
    </xf>
    <xf numFmtId="0" fontId="9" fillId="0" borderId="0" xfId="0" applyFont="1" applyBorder="1" applyAlignment="1" applyProtection="1">
      <alignment vertical="center"/>
    </xf>
    <xf numFmtId="0" fontId="9" fillId="0" borderId="18"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32" fillId="0" borderId="0" xfId="0" applyFont="1" applyAlignment="1" applyProtection="1">
      <alignment horizontal="left" vertical="center"/>
    </xf>
    <xf numFmtId="0" fontId="32" fillId="0" borderId="0" xfId="0" applyFont="1" applyAlignment="1" applyProtection="1">
      <alignment horizontal="left" vertical="center" wrapText="1"/>
    </xf>
    <xf numFmtId="0" fontId="10" fillId="0" borderId="0" xfId="0" applyFont="1" applyAlignment="1" applyProtection="1">
      <alignment horizontal="lef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7" xfId="0" applyFont="1" applyBorder="1" applyAlignment="1" applyProtection="1">
      <alignment vertical="center"/>
    </xf>
    <xf numFmtId="0" fontId="10" fillId="0" borderId="0" xfId="0" applyFont="1" applyBorder="1" applyAlignment="1" applyProtection="1">
      <alignment vertical="center"/>
    </xf>
    <xf numFmtId="0" fontId="10" fillId="0" borderId="18" xfId="0" applyFont="1" applyBorder="1" applyAlignment="1" applyProtection="1">
      <alignment vertical="center"/>
    </xf>
    <xf numFmtId="0" fontId="10" fillId="0" borderId="0" xfId="0" applyFont="1" applyAlignment="1">
      <alignment horizontal="left" vertical="center"/>
    </xf>
    <xf numFmtId="0" fontId="30" fillId="0" borderId="0"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33" fillId="0" borderId="27" xfId="0" applyFont="1" applyBorder="1" applyAlignment="1" applyProtection="1">
      <alignment horizontal="center" vertical="center"/>
    </xf>
    <xf numFmtId="49" fontId="33" fillId="0" borderId="27" xfId="0" applyNumberFormat="1" applyFont="1" applyBorder="1" applyAlignment="1" applyProtection="1">
      <alignment horizontal="left" vertical="center" wrapText="1"/>
    </xf>
    <xf numFmtId="0" fontId="33" fillId="0" borderId="27" xfId="0" applyFont="1" applyBorder="1" applyAlignment="1" applyProtection="1">
      <alignment horizontal="left" vertical="center" wrapText="1"/>
    </xf>
    <xf numFmtId="0" fontId="33" fillId="0" borderId="27" xfId="0" applyFont="1" applyBorder="1" applyAlignment="1" applyProtection="1">
      <alignment horizontal="center" vertical="center" wrapText="1"/>
    </xf>
    <xf numFmtId="167" fontId="33" fillId="0" borderId="27" xfId="0" applyNumberFormat="1" applyFont="1" applyBorder="1" applyAlignment="1" applyProtection="1">
      <alignment vertical="center"/>
    </xf>
    <xf numFmtId="4" fontId="33" fillId="3" borderId="27" xfId="0" applyNumberFormat="1" applyFont="1" applyFill="1" applyBorder="1" applyAlignment="1" applyProtection="1">
      <alignment vertical="center"/>
      <protection locked="0"/>
    </xf>
    <xf numFmtId="4" fontId="33" fillId="0" borderId="27" xfId="0" applyNumberFormat="1" applyFont="1" applyBorder="1" applyAlignment="1" applyProtection="1">
      <alignment vertical="center"/>
    </xf>
    <xf numFmtId="0" fontId="33" fillId="0" borderId="4" xfId="0" applyFont="1" applyBorder="1" applyAlignment="1">
      <alignment vertical="center"/>
    </xf>
    <xf numFmtId="0" fontId="33" fillId="3" borderId="27" xfId="0" applyFont="1" applyFill="1" applyBorder="1" applyAlignment="1" applyProtection="1">
      <alignment horizontal="left" vertical="center"/>
      <protection locked="0"/>
    </xf>
    <xf numFmtId="0" fontId="33" fillId="0" borderId="0" xfId="0" applyFont="1" applyBorder="1" applyAlignment="1" applyProtection="1">
      <alignment horizontal="center" vertical="center"/>
    </xf>
    <xf numFmtId="0" fontId="9" fillId="0" borderId="22" xfId="0" applyFont="1" applyBorder="1" applyAlignment="1" applyProtection="1">
      <alignment vertical="center"/>
    </xf>
    <xf numFmtId="0" fontId="9" fillId="0" borderId="23" xfId="0" applyFont="1" applyBorder="1" applyAlignment="1" applyProtection="1">
      <alignment vertical="center"/>
    </xf>
    <xf numFmtId="0" fontId="9" fillId="0" borderId="24" xfId="0" applyFont="1" applyBorder="1" applyAlignment="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left" vertical="center" wrapText="1"/>
    </xf>
    <xf numFmtId="167" fontId="8" fillId="0" borderId="0" xfId="0" applyNumberFormat="1" applyFont="1" applyBorder="1" applyAlignment="1" applyProtection="1">
      <alignment vertical="center"/>
    </xf>
    <xf numFmtId="0" fontId="1" fillId="0" borderId="23" xfId="0" applyFont="1" applyBorder="1" applyAlignment="1" applyProtection="1">
      <alignment horizontal="center" vertical="center"/>
    </xf>
    <xf numFmtId="0" fontId="0" fillId="0" borderId="23" xfId="0" applyFont="1" applyBorder="1" applyAlignment="1" applyProtection="1">
      <alignment vertical="center"/>
    </xf>
    <xf numFmtId="166" fontId="1" fillId="0" borderId="23" xfId="0" applyNumberFormat="1" applyFont="1" applyBorder="1" applyAlignment="1" applyProtection="1">
      <alignment vertical="center"/>
    </xf>
    <xf numFmtId="166" fontId="1" fillId="0" borderId="24" xfId="0" applyNumberFormat="1" applyFont="1" applyBorder="1" applyAlignment="1" applyProtection="1">
      <alignment vertical="center"/>
    </xf>
    <xf numFmtId="0" fontId="5" fillId="0" borderId="0" xfId="0" applyFont="1" applyBorder="1" applyAlignment="1" applyProtection="1">
      <alignment horizontal="left"/>
    </xf>
    <xf numFmtId="4" fontId="5" fillId="0" borderId="0" xfId="0" applyNumberFormat="1" applyFont="1" applyBorder="1" applyAlignment="1" applyProtection="1"/>
    <xf numFmtId="167" fontId="0" fillId="3" borderId="27" xfId="0" applyNumberFormat="1" applyFont="1" applyFill="1" applyBorder="1" applyAlignment="1" applyProtection="1">
      <alignment vertical="center"/>
      <protection locked="0"/>
    </xf>
    <xf numFmtId="0" fontId="16" fillId="0" borderId="0" xfId="0" applyFont="1" applyAlignment="1">
      <alignment horizontal="left" vertical="top" wrapText="1"/>
    </xf>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3" borderId="0" xfId="0" applyNumberFormat="1" applyFont="1" applyFill="1" applyBorder="1" applyAlignment="1" applyProtection="1">
      <alignment horizontal="left" vertical="center"/>
      <protection locked="0"/>
    </xf>
    <xf numFmtId="0" fontId="2" fillId="0" borderId="0" xfId="0" applyFont="1" applyBorder="1" applyAlignment="1" applyProtection="1">
      <alignment horizontal="left" vertical="center" wrapText="1"/>
    </xf>
    <xf numFmtId="4" fontId="17" fillId="0" borderId="7" xfId="0" applyNumberFormat="1" applyFont="1" applyBorder="1" applyAlignment="1" applyProtection="1">
      <alignment vertical="center"/>
    </xf>
    <xf numFmtId="0" fontId="0" fillId="0" borderId="7" xfId="0" applyFont="1" applyBorder="1" applyAlignment="1" applyProtection="1">
      <alignment vertical="center"/>
    </xf>
    <xf numFmtId="0" fontId="1" fillId="0" borderId="0" xfId="0" applyFont="1" applyBorder="1" applyAlignment="1" applyProtection="1">
      <alignment horizontal="right" vertical="center"/>
    </xf>
    <xf numFmtId="0" fontId="0" fillId="0" borderId="0" xfId="0" applyFont="1" applyBorder="1" applyAlignment="1" applyProtection="1">
      <alignmen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6" fillId="0" borderId="0" xfId="0" applyNumberFormat="1" applyFont="1" applyBorder="1" applyAlignment="1" applyProtection="1">
      <alignment vertical="center"/>
    </xf>
    <xf numFmtId="0" fontId="3" fillId="4" borderId="9" xfId="0" applyFont="1" applyFill="1" applyBorder="1" applyAlignment="1" applyProtection="1">
      <alignment horizontal="left" vertical="center"/>
    </xf>
    <xf numFmtId="0" fontId="0" fillId="4" borderId="9" xfId="0" applyFont="1" applyFill="1" applyBorder="1" applyAlignment="1" applyProtection="1">
      <alignment vertical="center"/>
    </xf>
    <xf numFmtId="4" fontId="3" fillId="4" borderId="9" xfId="0" applyNumberFormat="1" applyFont="1" applyFill="1" applyBorder="1" applyAlignment="1" applyProtection="1">
      <alignment vertical="center"/>
    </xf>
    <xf numFmtId="0" fontId="0" fillId="4" borderId="10"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0" xfId="0" applyFont="1" applyAlignment="1" applyProtection="1">
      <alignment vertical="center"/>
    </xf>
    <xf numFmtId="0" fontId="2" fillId="0" borderId="0" xfId="0" applyFont="1" applyAlignment="1" applyProtection="1">
      <alignment vertical="center"/>
    </xf>
    <xf numFmtId="0" fontId="19" fillId="0" borderId="14" xfId="0" applyFont="1" applyBorder="1" applyAlignment="1">
      <alignment horizontal="center" vertical="center"/>
    </xf>
    <xf numFmtId="0" fontId="0" fillId="0" borderId="15"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7" xfId="0" applyFont="1" applyBorder="1" applyAlignment="1" applyProtection="1">
      <alignment vertical="center"/>
    </xf>
    <xf numFmtId="0" fontId="2" fillId="5" borderId="8" xfId="0" applyFont="1" applyFill="1" applyBorder="1" applyAlignment="1" applyProtection="1">
      <alignment horizontal="center" vertical="center"/>
    </xf>
    <xf numFmtId="0" fontId="0" fillId="5" borderId="9" xfId="0" applyFont="1" applyFill="1" applyBorder="1" applyAlignment="1" applyProtection="1">
      <alignment vertical="center"/>
    </xf>
    <xf numFmtId="0" fontId="2" fillId="5" borderId="9" xfId="0" applyFont="1" applyFill="1" applyBorder="1" applyAlignment="1" applyProtection="1">
      <alignment horizontal="center" vertical="center"/>
    </xf>
    <xf numFmtId="0" fontId="2" fillId="5" borderId="9" xfId="0" applyFont="1" applyFill="1" applyBorder="1" applyAlignment="1" applyProtection="1">
      <alignment horizontal="right" vertical="center"/>
    </xf>
    <xf numFmtId="4" fontId="23" fillId="0" borderId="0" xfId="0" applyNumberFormat="1" applyFont="1" applyAlignment="1" applyProtection="1">
      <alignment vertical="center"/>
    </xf>
    <xf numFmtId="0" fontId="23" fillId="0" borderId="0" xfId="0" applyFont="1" applyAlignment="1" applyProtection="1">
      <alignment vertical="center"/>
    </xf>
    <xf numFmtId="0" fontId="22" fillId="0" borderId="0" xfId="0" applyFont="1" applyAlignment="1" applyProtection="1">
      <alignment horizontal="left" vertical="center" wrapText="1"/>
    </xf>
    <xf numFmtId="4" fontId="20" fillId="0" borderId="0" xfId="0" applyNumberFormat="1" applyFont="1" applyAlignment="1" applyProtection="1">
      <alignment horizontal="right" vertical="center"/>
    </xf>
    <xf numFmtId="4" fontId="20" fillId="0" borderId="0" xfId="0" applyNumberFormat="1" applyFont="1" applyAlignment="1" applyProtection="1">
      <alignment vertical="center"/>
    </xf>
    <xf numFmtId="0" fontId="15" fillId="0" borderId="0"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wrapText="1"/>
    </xf>
    <xf numFmtId="0" fontId="15" fillId="0" borderId="0" xfId="0" applyFont="1" applyAlignment="1" applyProtection="1">
      <alignment horizontal="left" vertical="center" wrapText="1"/>
    </xf>
    <xf numFmtId="0" fontId="34" fillId="2" borderId="0" xfId="1" applyFill="1"/>
    <xf numFmtId="0" fontId="35" fillId="0" borderId="0" xfId="1" applyFont="1" applyAlignment="1">
      <alignment horizontal="center" vertical="center"/>
    </xf>
    <xf numFmtId="0" fontId="36" fillId="2" borderId="0" xfId="0" applyFont="1" applyFill="1" applyAlignment="1">
      <alignment horizontal="left" vertical="center"/>
    </xf>
    <xf numFmtId="0" fontId="37" fillId="2" borderId="0" xfId="0" applyFont="1" applyFill="1" applyAlignment="1">
      <alignment vertical="center"/>
    </xf>
    <xf numFmtId="0" fontId="38" fillId="2" borderId="0" xfId="1" applyFont="1" applyFill="1" applyAlignment="1">
      <alignment vertical="center"/>
    </xf>
    <xf numFmtId="0" fontId="11" fillId="2" borderId="0" xfId="0" applyFont="1" applyFill="1" applyAlignment="1" applyProtection="1">
      <alignment horizontal="left" vertical="center"/>
    </xf>
    <xf numFmtId="0" fontId="37" fillId="2" borderId="0" xfId="0" applyFont="1" applyFill="1" applyAlignment="1" applyProtection="1">
      <alignment vertical="center"/>
    </xf>
    <xf numFmtId="0" fontId="36" fillId="2" borderId="0" xfId="0" applyFont="1" applyFill="1" applyAlignment="1" applyProtection="1">
      <alignment horizontal="left" vertical="center"/>
    </xf>
    <xf numFmtId="0" fontId="38" fillId="2" borderId="0" xfId="1" applyFont="1" applyFill="1" applyAlignment="1" applyProtection="1">
      <alignment vertical="center"/>
    </xf>
    <xf numFmtId="0" fontId="38" fillId="2" borderId="0" xfId="1" applyFont="1" applyFill="1" applyAlignment="1">
      <alignment vertical="center"/>
    </xf>
    <xf numFmtId="0" fontId="37" fillId="2" borderId="0" xfId="0" applyFont="1" applyFill="1" applyAlignment="1" applyProtection="1">
      <alignment vertical="center"/>
      <protection locked="0"/>
    </xf>
    <xf numFmtId="0" fontId="39" fillId="0" borderId="0" xfId="2" applyAlignment="1">
      <alignment vertical="top"/>
      <protection locked="0"/>
    </xf>
    <xf numFmtId="0" fontId="40" fillId="0" borderId="28" xfId="2" applyFont="1" applyBorder="1" applyAlignment="1">
      <alignment vertical="center" wrapText="1"/>
      <protection locked="0"/>
    </xf>
    <xf numFmtId="0" fontId="40" fillId="0" borderId="29" xfId="2" applyFont="1" applyBorder="1" applyAlignment="1">
      <alignment vertical="center" wrapText="1"/>
      <protection locked="0"/>
    </xf>
    <xf numFmtId="0" fontId="40" fillId="0" borderId="30" xfId="2" applyFont="1" applyBorder="1" applyAlignment="1">
      <alignment vertical="center" wrapText="1"/>
      <protection locked="0"/>
    </xf>
    <xf numFmtId="0" fontId="40" fillId="0" borderId="31" xfId="2" applyFont="1" applyBorder="1" applyAlignment="1">
      <alignment horizontal="center" vertical="center" wrapText="1"/>
      <protection locked="0"/>
    </xf>
    <xf numFmtId="0" fontId="41" fillId="0" borderId="0" xfId="2" applyFont="1" applyBorder="1" applyAlignment="1">
      <alignment horizontal="center" vertical="center" wrapText="1"/>
      <protection locked="0"/>
    </xf>
    <xf numFmtId="0" fontId="40" fillId="0" borderId="32" xfId="2" applyFont="1" applyBorder="1" applyAlignment="1">
      <alignment horizontal="center" vertical="center" wrapText="1"/>
      <protection locked="0"/>
    </xf>
    <xf numFmtId="0" fontId="39" fillId="0" borderId="0" xfId="2" applyAlignment="1">
      <alignment horizontal="center" vertical="center"/>
      <protection locked="0"/>
    </xf>
    <xf numFmtId="0" fontId="40" fillId="0" borderId="31" xfId="2" applyFont="1" applyBorder="1" applyAlignment="1">
      <alignment vertical="center" wrapText="1"/>
      <protection locked="0"/>
    </xf>
    <xf numFmtId="0" fontId="42" fillId="0" borderId="33" xfId="2" applyFont="1" applyBorder="1" applyAlignment="1">
      <alignment horizontal="left" wrapText="1"/>
      <protection locked="0"/>
    </xf>
    <xf numFmtId="0" fontId="40" fillId="0" borderId="32" xfId="2" applyFont="1" applyBorder="1" applyAlignment="1">
      <alignment vertical="center" wrapText="1"/>
      <protection locked="0"/>
    </xf>
    <xf numFmtId="0" fontId="42" fillId="0" borderId="0" xfId="2" applyFont="1" applyBorder="1" applyAlignment="1">
      <alignment horizontal="left" vertical="center" wrapText="1"/>
      <protection locked="0"/>
    </xf>
    <xf numFmtId="0" fontId="43" fillId="0" borderId="0" xfId="2" applyFont="1" applyBorder="1" applyAlignment="1">
      <alignment horizontal="left" vertical="center" wrapText="1"/>
      <protection locked="0"/>
    </xf>
    <xf numFmtId="0" fontId="43" fillId="0" borderId="31" xfId="2" applyFont="1" applyBorder="1" applyAlignment="1">
      <alignment vertical="center" wrapText="1"/>
      <protection locked="0"/>
    </xf>
    <xf numFmtId="0" fontId="43" fillId="0" borderId="0" xfId="2" applyFont="1" applyBorder="1" applyAlignment="1">
      <alignment horizontal="left" vertical="center" wrapText="1"/>
      <protection locked="0"/>
    </xf>
    <xf numFmtId="0" fontId="43" fillId="0" borderId="0" xfId="2" applyFont="1" applyBorder="1" applyAlignment="1">
      <alignment vertical="center" wrapText="1"/>
      <protection locked="0"/>
    </xf>
    <xf numFmtId="0" fontId="43" fillId="0" borderId="0" xfId="2" applyFont="1" applyBorder="1" applyAlignment="1">
      <alignment vertical="center"/>
      <protection locked="0"/>
    </xf>
    <xf numFmtId="0" fontId="43" fillId="0" borderId="0" xfId="2" applyFont="1" applyBorder="1" applyAlignment="1">
      <alignment horizontal="left" vertical="center"/>
      <protection locked="0"/>
    </xf>
    <xf numFmtId="49" fontId="43" fillId="0" borderId="0" xfId="2" applyNumberFormat="1" applyFont="1" applyBorder="1" applyAlignment="1">
      <alignment horizontal="left" vertical="center" wrapText="1"/>
      <protection locked="0"/>
    </xf>
    <xf numFmtId="49" fontId="43" fillId="0" borderId="0" xfId="2" applyNumberFormat="1" applyFont="1" applyBorder="1" applyAlignment="1">
      <alignment vertical="center" wrapText="1"/>
      <protection locked="0"/>
    </xf>
    <xf numFmtId="0" fontId="40" fillId="0" borderId="34" xfId="2" applyFont="1" applyBorder="1" applyAlignment="1">
      <alignment vertical="center" wrapText="1"/>
      <protection locked="0"/>
    </xf>
    <xf numFmtId="0" fontId="46" fillId="0" borderId="33" xfId="2" applyFont="1" applyBorder="1" applyAlignment="1">
      <alignment vertical="center" wrapText="1"/>
      <protection locked="0"/>
    </xf>
    <xf numFmtId="0" fontId="40" fillId="0" borderId="35" xfId="2" applyFont="1" applyBorder="1" applyAlignment="1">
      <alignment vertical="center" wrapText="1"/>
      <protection locked="0"/>
    </xf>
    <xf numFmtId="0" fontId="40" fillId="0" borderId="0" xfId="2" applyFont="1" applyBorder="1" applyAlignment="1">
      <alignment vertical="top"/>
      <protection locked="0"/>
    </xf>
    <xf numFmtId="0" fontId="40" fillId="0" borderId="0" xfId="2" applyFont="1" applyAlignment="1">
      <alignment vertical="top"/>
      <protection locked="0"/>
    </xf>
    <xf numFmtId="0" fontId="40" fillId="0" borderId="28" xfId="2" applyFont="1" applyBorder="1" applyAlignment="1">
      <alignment horizontal="left" vertical="center"/>
      <protection locked="0"/>
    </xf>
    <xf numFmtId="0" fontId="40" fillId="0" borderId="29" xfId="2" applyFont="1" applyBorder="1" applyAlignment="1">
      <alignment horizontal="left" vertical="center"/>
      <protection locked="0"/>
    </xf>
    <xf numFmtId="0" fontId="40" fillId="0" borderId="30" xfId="2" applyFont="1" applyBorder="1" applyAlignment="1">
      <alignment horizontal="left" vertical="center"/>
      <protection locked="0"/>
    </xf>
    <xf numFmtId="0" fontId="40" fillId="0" borderId="31" xfId="2" applyFont="1" applyBorder="1" applyAlignment="1">
      <alignment horizontal="left" vertical="center"/>
      <protection locked="0"/>
    </xf>
    <xf numFmtId="0" fontId="41" fillId="0" borderId="0" xfId="2" applyFont="1" applyBorder="1" applyAlignment="1">
      <alignment horizontal="center" vertical="center"/>
      <protection locked="0"/>
    </xf>
    <xf numFmtId="0" fontId="40" fillId="0" borderId="32" xfId="2" applyFont="1" applyBorder="1" applyAlignment="1">
      <alignment horizontal="left" vertical="center"/>
      <protection locked="0"/>
    </xf>
    <xf numFmtId="0" fontId="42" fillId="0" borderId="0" xfId="2" applyFont="1" applyBorder="1" applyAlignment="1">
      <alignment horizontal="left" vertical="center"/>
      <protection locked="0"/>
    </xf>
    <xf numFmtId="0" fontId="47" fillId="0" borderId="0" xfId="2" applyFont="1" applyAlignment="1">
      <alignment horizontal="left" vertical="center"/>
      <protection locked="0"/>
    </xf>
    <xf numFmtId="0" fontId="42" fillId="0" borderId="33" xfId="2" applyFont="1" applyBorder="1" applyAlignment="1">
      <alignment horizontal="left" vertical="center"/>
      <protection locked="0"/>
    </xf>
    <xf numFmtId="0" fontId="42" fillId="0" borderId="33" xfId="2" applyFont="1" applyBorder="1" applyAlignment="1">
      <alignment horizontal="center" vertical="center"/>
      <protection locked="0"/>
    </xf>
    <xf numFmtId="0" fontId="47" fillId="0" borderId="33" xfId="2" applyFont="1" applyBorder="1" applyAlignment="1">
      <alignment horizontal="left" vertical="center"/>
      <protection locked="0"/>
    </xf>
    <xf numFmtId="0" fontId="45" fillId="0" borderId="0" xfId="2" applyFont="1" applyBorder="1" applyAlignment="1">
      <alignment horizontal="left" vertical="center"/>
      <protection locked="0"/>
    </xf>
    <xf numFmtId="0" fontId="43" fillId="0" borderId="0" xfId="2" applyFont="1" applyAlignment="1">
      <alignment horizontal="left" vertical="center"/>
      <protection locked="0"/>
    </xf>
    <xf numFmtId="0" fontId="43" fillId="0" borderId="0" xfId="2" applyFont="1" applyBorder="1" applyAlignment="1">
      <alignment horizontal="center" vertical="center"/>
      <protection locked="0"/>
    </xf>
    <xf numFmtId="0" fontId="43" fillId="0" borderId="31" xfId="2" applyFont="1" applyBorder="1" applyAlignment="1">
      <alignment horizontal="left" vertical="center"/>
      <protection locked="0"/>
    </xf>
    <xf numFmtId="0" fontId="43" fillId="0" borderId="0" xfId="2" applyFont="1" applyFill="1" applyBorder="1" applyAlignment="1">
      <alignment horizontal="left" vertical="center"/>
      <protection locked="0"/>
    </xf>
    <xf numFmtId="0" fontId="43" fillId="0" borderId="0" xfId="2" applyFont="1" applyFill="1" applyBorder="1" applyAlignment="1">
      <alignment horizontal="center" vertical="center"/>
      <protection locked="0"/>
    </xf>
    <xf numFmtId="0" fontId="40" fillId="0" borderId="34" xfId="2" applyFont="1" applyBorder="1" applyAlignment="1">
      <alignment horizontal="left" vertical="center"/>
      <protection locked="0"/>
    </xf>
    <xf numFmtId="0" fontId="46" fillId="0" borderId="33" xfId="2" applyFont="1" applyBorder="1" applyAlignment="1">
      <alignment horizontal="left" vertical="center"/>
      <protection locked="0"/>
    </xf>
    <xf numFmtId="0" fontId="40" fillId="0" borderId="35" xfId="2" applyFont="1" applyBorder="1" applyAlignment="1">
      <alignment horizontal="left" vertical="center"/>
      <protection locked="0"/>
    </xf>
    <xf numFmtId="0" fontId="40" fillId="0" borderId="0" xfId="2" applyFont="1" applyBorder="1" applyAlignment="1">
      <alignment horizontal="left" vertical="center"/>
      <protection locked="0"/>
    </xf>
    <xf numFmtId="0" fontId="46" fillId="0" borderId="0" xfId="2" applyFont="1" applyBorder="1" applyAlignment="1">
      <alignment horizontal="left" vertical="center"/>
      <protection locked="0"/>
    </xf>
    <xf numFmtId="0" fontId="47" fillId="0" borderId="0" xfId="2" applyFont="1" applyBorder="1" applyAlignment="1">
      <alignment horizontal="left" vertical="center"/>
      <protection locked="0"/>
    </xf>
    <xf numFmtId="0" fontId="43" fillId="0" borderId="33" xfId="2" applyFont="1" applyBorder="1" applyAlignment="1">
      <alignment horizontal="left" vertical="center"/>
      <protection locked="0"/>
    </xf>
    <xf numFmtId="0" fontId="40" fillId="0" borderId="0" xfId="2" applyFont="1" applyBorder="1" applyAlignment="1">
      <alignment horizontal="left" vertical="center" wrapText="1"/>
      <protection locked="0"/>
    </xf>
    <xf numFmtId="0" fontId="43" fillId="0" borderId="0" xfId="2" applyFont="1" applyBorder="1" applyAlignment="1">
      <alignment horizontal="center" vertical="center" wrapText="1"/>
      <protection locked="0"/>
    </xf>
    <xf numFmtId="0" fontId="40" fillId="0" borderId="28" xfId="2" applyFont="1" applyBorder="1" applyAlignment="1">
      <alignment horizontal="left" vertical="center" wrapText="1"/>
      <protection locked="0"/>
    </xf>
    <xf numFmtId="0" fontId="40" fillId="0" borderId="29" xfId="2" applyFont="1" applyBorder="1" applyAlignment="1">
      <alignment horizontal="left" vertical="center" wrapText="1"/>
      <protection locked="0"/>
    </xf>
    <xf numFmtId="0" fontId="40" fillId="0" borderId="30" xfId="2" applyFont="1" applyBorder="1" applyAlignment="1">
      <alignment horizontal="left" vertical="center" wrapText="1"/>
      <protection locked="0"/>
    </xf>
    <xf numFmtId="0" fontId="40" fillId="0" borderId="31" xfId="2" applyFont="1" applyBorder="1" applyAlignment="1">
      <alignment horizontal="left" vertical="center" wrapText="1"/>
      <protection locked="0"/>
    </xf>
    <xf numFmtId="0" fontId="40" fillId="0" borderId="32" xfId="2" applyFont="1" applyBorder="1" applyAlignment="1">
      <alignment horizontal="left" vertical="center" wrapText="1"/>
      <protection locked="0"/>
    </xf>
    <xf numFmtId="0" fontId="47" fillId="0" borderId="31" xfId="2" applyFont="1" applyBorder="1" applyAlignment="1">
      <alignment horizontal="left" vertical="center" wrapText="1"/>
      <protection locked="0"/>
    </xf>
    <xf numFmtId="0" fontId="47" fillId="0" borderId="32" xfId="2" applyFont="1" applyBorder="1" applyAlignment="1">
      <alignment horizontal="left" vertical="center" wrapText="1"/>
      <protection locked="0"/>
    </xf>
    <xf numFmtId="0" fontId="43" fillId="0" borderId="31" xfId="2" applyFont="1" applyBorder="1" applyAlignment="1">
      <alignment horizontal="left" vertical="center" wrapText="1"/>
      <protection locked="0"/>
    </xf>
    <xf numFmtId="0" fontId="43" fillId="0" borderId="32" xfId="2" applyFont="1" applyBorder="1" applyAlignment="1">
      <alignment horizontal="left" vertical="center" wrapText="1"/>
      <protection locked="0"/>
    </xf>
    <xf numFmtId="0" fontId="43" fillId="0" borderId="32" xfId="2" applyFont="1" applyBorder="1" applyAlignment="1">
      <alignment horizontal="left" vertical="center"/>
      <protection locked="0"/>
    </xf>
    <xf numFmtId="0" fontId="43" fillId="0" borderId="34" xfId="2" applyFont="1" applyBorder="1" applyAlignment="1">
      <alignment horizontal="left" vertical="center" wrapText="1"/>
      <protection locked="0"/>
    </xf>
    <xf numFmtId="0" fontId="43" fillId="0" borderId="33" xfId="2" applyFont="1" applyBorder="1" applyAlignment="1">
      <alignment horizontal="left" vertical="center" wrapText="1"/>
      <protection locked="0"/>
    </xf>
    <xf numFmtId="0" fontId="43" fillId="0" borderId="35" xfId="2" applyFont="1" applyBorder="1" applyAlignment="1">
      <alignment horizontal="left" vertical="center" wrapText="1"/>
      <protection locked="0"/>
    </xf>
    <xf numFmtId="0" fontId="43" fillId="0" borderId="0" xfId="2" applyFont="1" applyBorder="1" applyAlignment="1">
      <alignment horizontal="left" vertical="top"/>
      <protection locked="0"/>
    </xf>
    <xf numFmtId="0" fontId="43" fillId="0" borderId="0" xfId="2" applyFont="1" applyBorder="1" applyAlignment="1">
      <alignment horizontal="center" vertical="top"/>
      <protection locked="0"/>
    </xf>
    <xf numFmtId="0" fontId="43" fillId="0" borderId="34" xfId="2" applyFont="1" applyBorder="1" applyAlignment="1">
      <alignment horizontal="left" vertical="center"/>
      <protection locked="0"/>
    </xf>
    <xf numFmtId="0" fontId="43" fillId="0" borderId="35" xfId="2" applyFont="1" applyBorder="1" applyAlignment="1">
      <alignment horizontal="left" vertical="center"/>
      <protection locked="0"/>
    </xf>
    <xf numFmtId="0" fontId="47" fillId="0" borderId="0" xfId="2" applyFont="1" applyAlignment="1">
      <alignment vertical="center"/>
      <protection locked="0"/>
    </xf>
    <xf numFmtId="0" fontId="42" fillId="0" borderId="0" xfId="2" applyFont="1" applyBorder="1" applyAlignment="1">
      <alignment vertical="center"/>
      <protection locked="0"/>
    </xf>
    <xf numFmtId="0" fontId="47" fillId="0" borderId="33" xfId="2" applyFont="1" applyBorder="1" applyAlignment="1">
      <alignment vertical="center"/>
      <protection locked="0"/>
    </xf>
    <xf numFmtId="0" fontId="42" fillId="0" borderId="33" xfId="2" applyFont="1" applyBorder="1" applyAlignment="1">
      <alignment vertical="center"/>
      <protection locked="0"/>
    </xf>
    <xf numFmtId="0" fontId="39" fillId="0" borderId="0" xfId="2" applyBorder="1" applyAlignment="1">
      <alignment vertical="top"/>
      <protection locked="0"/>
    </xf>
    <xf numFmtId="49" fontId="43" fillId="0" borderId="0" xfId="2" applyNumberFormat="1" applyFont="1" applyBorder="1" applyAlignment="1">
      <alignment horizontal="left" vertical="center"/>
      <protection locked="0"/>
    </xf>
    <xf numFmtId="0" fontId="39" fillId="0" borderId="33" xfId="2" applyBorder="1" applyAlignment="1">
      <alignment vertical="top"/>
      <protection locked="0"/>
    </xf>
    <xf numFmtId="0" fontId="42" fillId="0" borderId="33" xfId="2" applyFont="1" applyBorder="1" applyAlignment="1">
      <alignment horizontal="left"/>
      <protection locked="0"/>
    </xf>
    <xf numFmtId="0" fontId="47" fillId="0" borderId="33" xfId="2" applyFont="1" applyBorder="1" applyAlignment="1">
      <protection locked="0"/>
    </xf>
    <xf numFmtId="0" fontId="42" fillId="0" borderId="33" xfId="2" applyFont="1" applyBorder="1" applyAlignment="1">
      <alignment horizontal="left"/>
      <protection locked="0"/>
    </xf>
    <xf numFmtId="0" fontId="43" fillId="0" borderId="0" xfId="2" applyFont="1" applyBorder="1" applyAlignment="1">
      <alignment horizontal="left" vertical="center"/>
      <protection locked="0"/>
    </xf>
    <xf numFmtId="0" fontId="40" fillId="0" borderId="31" xfId="2" applyFont="1" applyBorder="1" applyAlignment="1">
      <alignment vertical="top"/>
      <protection locked="0"/>
    </xf>
    <xf numFmtId="0" fontId="43" fillId="0" borderId="0" xfId="2" applyFont="1" applyBorder="1" applyAlignment="1">
      <alignment horizontal="left" vertical="top"/>
      <protection locked="0"/>
    </xf>
    <xf numFmtId="0" fontId="40" fillId="0" borderId="32" xfId="2" applyFont="1" applyBorder="1" applyAlignment="1">
      <alignment vertical="top"/>
      <protection locked="0"/>
    </xf>
    <xf numFmtId="0" fontId="40" fillId="0" borderId="0" xfId="2" applyFont="1" applyBorder="1" applyAlignment="1">
      <alignment horizontal="center" vertical="center"/>
      <protection locked="0"/>
    </xf>
    <xf numFmtId="0" fontId="40" fillId="0" borderId="0" xfId="2" applyFont="1" applyBorder="1" applyAlignment="1">
      <alignment horizontal="left" vertical="top"/>
      <protection locked="0"/>
    </xf>
    <xf numFmtId="0" fontId="40" fillId="0" borderId="34" xfId="2" applyFont="1" applyBorder="1" applyAlignment="1">
      <alignment vertical="top"/>
      <protection locked="0"/>
    </xf>
    <xf numFmtId="0" fontId="40" fillId="0" borderId="33" xfId="2" applyFont="1" applyBorder="1" applyAlignment="1">
      <alignment vertical="top"/>
      <protection locked="0"/>
    </xf>
    <xf numFmtId="0" fontId="40" fillId="0" borderId="35" xfId="2" applyFont="1" applyBorder="1" applyAlignment="1">
      <alignment vertical="top"/>
      <protection locked="0"/>
    </xf>
  </cellXfs>
  <cellStyles count="3">
    <cellStyle name="Hypertextový odkaz" xfId="1" builtinId="8"/>
    <cellStyle name="Normální" xfId="0" builtinId="0" customBuiltin="1"/>
    <cellStyle name="Normální 2" xfId="2"/>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8"/>
  <sheetViews>
    <sheetView showGridLines="0" tabSelected="1"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x14ac:dyDescent="0.3">
      <c r="A1" s="304" t="s">
        <v>0</v>
      </c>
      <c r="B1" s="305"/>
      <c r="C1" s="305"/>
      <c r="D1" s="306" t="s">
        <v>1</v>
      </c>
      <c r="E1" s="305"/>
      <c r="F1" s="305"/>
      <c r="G1" s="305"/>
      <c r="H1" s="305"/>
      <c r="I1" s="305"/>
      <c r="J1" s="305"/>
      <c r="K1" s="307" t="s">
        <v>736</v>
      </c>
      <c r="L1" s="307"/>
      <c r="M1" s="307"/>
      <c r="N1" s="307"/>
      <c r="O1" s="307"/>
      <c r="P1" s="307"/>
      <c r="Q1" s="307"/>
      <c r="R1" s="307"/>
      <c r="S1" s="307"/>
      <c r="T1" s="305"/>
      <c r="U1" s="305"/>
      <c r="V1" s="305"/>
      <c r="W1" s="307" t="s">
        <v>737</v>
      </c>
      <c r="X1" s="307"/>
      <c r="Y1" s="307"/>
      <c r="Z1" s="307"/>
      <c r="AA1" s="307"/>
      <c r="AB1" s="307"/>
      <c r="AC1" s="307"/>
      <c r="AD1" s="307"/>
      <c r="AE1" s="307"/>
      <c r="AF1" s="307"/>
      <c r="AG1" s="307"/>
      <c r="AH1" s="307"/>
      <c r="AI1" s="299"/>
      <c r="AJ1" s="15"/>
      <c r="AK1" s="15"/>
      <c r="AL1" s="15"/>
      <c r="AM1" s="15"/>
      <c r="AN1" s="15"/>
      <c r="AO1" s="15"/>
      <c r="AP1" s="15"/>
      <c r="AQ1" s="15"/>
      <c r="AR1" s="15"/>
      <c r="AS1" s="15"/>
      <c r="AT1" s="15"/>
      <c r="AU1" s="15"/>
      <c r="AV1" s="15"/>
      <c r="AW1" s="15"/>
      <c r="AX1" s="15"/>
      <c r="AY1" s="15"/>
      <c r="AZ1" s="15"/>
      <c r="BA1" s="14" t="s">
        <v>2</v>
      </c>
      <c r="BB1" s="14" t="s">
        <v>3</v>
      </c>
      <c r="BC1" s="15"/>
      <c r="BD1" s="15"/>
      <c r="BE1" s="15"/>
      <c r="BF1" s="15"/>
      <c r="BG1" s="15"/>
      <c r="BH1" s="15"/>
      <c r="BI1" s="15"/>
      <c r="BJ1" s="15"/>
      <c r="BK1" s="15"/>
      <c r="BL1" s="15"/>
      <c r="BM1" s="15"/>
      <c r="BN1" s="15"/>
      <c r="BO1" s="15"/>
      <c r="BP1" s="15"/>
      <c r="BQ1" s="15"/>
      <c r="BR1" s="15"/>
      <c r="BT1" s="16" t="s">
        <v>4</v>
      </c>
      <c r="BU1" s="16" t="s">
        <v>4</v>
      </c>
      <c r="BV1" s="16" t="s">
        <v>5</v>
      </c>
    </row>
    <row r="2" spans="1:74" ht="36.950000000000003" customHeight="1" x14ac:dyDescent="0.3">
      <c r="AR2" s="257"/>
      <c r="AS2" s="257"/>
      <c r="AT2" s="257"/>
      <c r="AU2" s="257"/>
      <c r="AV2" s="257"/>
      <c r="AW2" s="257"/>
      <c r="AX2" s="257"/>
      <c r="AY2" s="257"/>
      <c r="AZ2" s="257"/>
      <c r="BA2" s="257"/>
      <c r="BB2" s="257"/>
      <c r="BC2" s="257"/>
      <c r="BD2" s="257"/>
      <c r="BE2" s="257"/>
      <c r="BS2" s="17" t="s">
        <v>6</v>
      </c>
      <c r="BT2" s="17" t="s">
        <v>7</v>
      </c>
    </row>
    <row r="3" spans="1:74" ht="6.95" customHeight="1" x14ac:dyDescent="0.3">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20"/>
      <c r="BS3" s="17" t="s">
        <v>6</v>
      </c>
      <c r="BT3" s="17" t="s">
        <v>8</v>
      </c>
    </row>
    <row r="4" spans="1:74" ht="36.950000000000003" customHeight="1" x14ac:dyDescent="0.3">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4"/>
      <c r="AS4" s="25" t="s">
        <v>10</v>
      </c>
      <c r="BE4" s="26" t="s">
        <v>11</v>
      </c>
      <c r="BS4" s="17" t="s">
        <v>12</v>
      </c>
    </row>
    <row r="5" spans="1:74" ht="14.45" customHeight="1" x14ac:dyDescent="0.3">
      <c r="B5" s="21"/>
      <c r="C5" s="22"/>
      <c r="D5" s="27" t="s">
        <v>13</v>
      </c>
      <c r="E5" s="22"/>
      <c r="F5" s="22"/>
      <c r="G5" s="22"/>
      <c r="H5" s="22"/>
      <c r="I5" s="22"/>
      <c r="J5" s="22"/>
      <c r="K5" s="260" t="s">
        <v>14</v>
      </c>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2"/>
      <c r="AQ5" s="24"/>
      <c r="BE5" s="256" t="s">
        <v>15</v>
      </c>
      <c r="BS5" s="17" t="s">
        <v>6</v>
      </c>
    </row>
    <row r="6" spans="1:74" ht="36.950000000000003" customHeight="1" x14ac:dyDescent="0.3">
      <c r="B6" s="21"/>
      <c r="C6" s="22"/>
      <c r="D6" s="29" t="s">
        <v>16</v>
      </c>
      <c r="E6" s="22"/>
      <c r="F6" s="22"/>
      <c r="G6" s="22"/>
      <c r="H6" s="22"/>
      <c r="I6" s="22"/>
      <c r="J6" s="22"/>
      <c r="K6" s="262" t="s">
        <v>17</v>
      </c>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P6" s="22"/>
      <c r="AQ6" s="24"/>
      <c r="BE6" s="257"/>
      <c r="BS6" s="17" t="s">
        <v>6</v>
      </c>
    </row>
    <row r="7" spans="1:74" ht="14.45" customHeight="1" x14ac:dyDescent="0.3">
      <c r="B7" s="21"/>
      <c r="C7" s="22"/>
      <c r="D7" s="30" t="s">
        <v>18</v>
      </c>
      <c r="E7" s="22"/>
      <c r="F7" s="22"/>
      <c r="G7" s="22"/>
      <c r="H7" s="22"/>
      <c r="I7" s="22"/>
      <c r="J7" s="22"/>
      <c r="K7" s="28" t="s">
        <v>19</v>
      </c>
      <c r="L7" s="22"/>
      <c r="M7" s="22"/>
      <c r="N7" s="22"/>
      <c r="O7" s="22"/>
      <c r="P7" s="22"/>
      <c r="Q7" s="22"/>
      <c r="R7" s="22"/>
      <c r="S7" s="22"/>
      <c r="T7" s="22"/>
      <c r="U7" s="22"/>
      <c r="V7" s="22"/>
      <c r="W7" s="22"/>
      <c r="X7" s="22"/>
      <c r="Y7" s="22"/>
      <c r="Z7" s="22"/>
      <c r="AA7" s="22"/>
      <c r="AB7" s="22"/>
      <c r="AC7" s="22"/>
      <c r="AD7" s="22"/>
      <c r="AE7" s="22"/>
      <c r="AF7" s="22"/>
      <c r="AG7" s="22"/>
      <c r="AH7" s="22"/>
      <c r="AI7" s="22"/>
      <c r="AJ7" s="22"/>
      <c r="AK7" s="30" t="s">
        <v>20</v>
      </c>
      <c r="AL7" s="22"/>
      <c r="AM7" s="22"/>
      <c r="AN7" s="28" t="s">
        <v>21</v>
      </c>
      <c r="AO7" s="22"/>
      <c r="AP7" s="22"/>
      <c r="AQ7" s="24"/>
      <c r="BE7" s="257"/>
      <c r="BS7" s="17" t="s">
        <v>6</v>
      </c>
    </row>
    <row r="8" spans="1:74" ht="14.45" customHeight="1" x14ac:dyDescent="0.3">
      <c r="B8" s="21"/>
      <c r="C8" s="22"/>
      <c r="D8" s="30" t="s">
        <v>22</v>
      </c>
      <c r="E8" s="22"/>
      <c r="F8" s="22"/>
      <c r="G8" s="22"/>
      <c r="H8" s="22"/>
      <c r="I8" s="22"/>
      <c r="J8" s="22"/>
      <c r="K8" s="28" t="s">
        <v>23</v>
      </c>
      <c r="L8" s="22"/>
      <c r="M8" s="22"/>
      <c r="N8" s="22"/>
      <c r="O8" s="22"/>
      <c r="P8" s="22"/>
      <c r="Q8" s="22"/>
      <c r="R8" s="22"/>
      <c r="S8" s="22"/>
      <c r="T8" s="22"/>
      <c r="U8" s="22"/>
      <c r="V8" s="22"/>
      <c r="W8" s="22"/>
      <c r="X8" s="22"/>
      <c r="Y8" s="22"/>
      <c r="Z8" s="22"/>
      <c r="AA8" s="22"/>
      <c r="AB8" s="22"/>
      <c r="AC8" s="22"/>
      <c r="AD8" s="22"/>
      <c r="AE8" s="22"/>
      <c r="AF8" s="22"/>
      <c r="AG8" s="22"/>
      <c r="AH8" s="22"/>
      <c r="AI8" s="22"/>
      <c r="AJ8" s="22"/>
      <c r="AK8" s="30" t="s">
        <v>24</v>
      </c>
      <c r="AL8" s="22"/>
      <c r="AM8" s="22"/>
      <c r="AN8" s="31" t="s">
        <v>25</v>
      </c>
      <c r="AO8" s="22"/>
      <c r="AP8" s="22"/>
      <c r="AQ8" s="24"/>
      <c r="BE8" s="257"/>
      <c r="BS8" s="17" t="s">
        <v>6</v>
      </c>
    </row>
    <row r="9" spans="1:74" ht="14.45" customHeight="1" x14ac:dyDescent="0.3">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4"/>
      <c r="BE9" s="257"/>
      <c r="BS9" s="17" t="s">
        <v>6</v>
      </c>
    </row>
    <row r="10" spans="1:74" ht="14.45" customHeight="1" x14ac:dyDescent="0.3">
      <c r="B10" s="21"/>
      <c r="C10" s="22"/>
      <c r="D10" s="30" t="s">
        <v>26</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0" t="s">
        <v>27</v>
      </c>
      <c r="AL10" s="22"/>
      <c r="AM10" s="22"/>
      <c r="AN10" s="28" t="s">
        <v>21</v>
      </c>
      <c r="AO10" s="22"/>
      <c r="AP10" s="22"/>
      <c r="AQ10" s="24"/>
      <c r="BE10" s="257"/>
      <c r="BS10" s="17" t="s">
        <v>6</v>
      </c>
    </row>
    <row r="11" spans="1:74" ht="18.399999999999999" customHeight="1" x14ac:dyDescent="0.3">
      <c r="B11" s="21"/>
      <c r="C11" s="22"/>
      <c r="D11" s="22"/>
      <c r="E11" s="28" t="s">
        <v>28</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0" t="s">
        <v>29</v>
      </c>
      <c r="AL11" s="22"/>
      <c r="AM11" s="22"/>
      <c r="AN11" s="28" t="s">
        <v>21</v>
      </c>
      <c r="AO11" s="22"/>
      <c r="AP11" s="22"/>
      <c r="AQ11" s="24"/>
      <c r="BE11" s="257"/>
      <c r="BS11" s="17" t="s">
        <v>6</v>
      </c>
    </row>
    <row r="12" spans="1:74" ht="6.95" customHeight="1" x14ac:dyDescent="0.3">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4"/>
      <c r="BE12" s="257"/>
      <c r="BS12" s="17" t="s">
        <v>6</v>
      </c>
    </row>
    <row r="13" spans="1:74" ht="14.45" customHeight="1" x14ac:dyDescent="0.3">
      <c r="B13" s="21"/>
      <c r="C13" s="22"/>
      <c r="D13" s="30" t="s">
        <v>30</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0" t="s">
        <v>27</v>
      </c>
      <c r="AL13" s="22"/>
      <c r="AM13" s="22"/>
      <c r="AN13" s="32" t="s">
        <v>31</v>
      </c>
      <c r="AO13" s="22"/>
      <c r="AP13" s="22"/>
      <c r="AQ13" s="24"/>
      <c r="BE13" s="257"/>
      <c r="BS13" s="17" t="s">
        <v>6</v>
      </c>
    </row>
    <row r="14" spans="1:74" x14ac:dyDescent="0.3">
      <c r="B14" s="21"/>
      <c r="C14" s="22"/>
      <c r="D14" s="22"/>
      <c r="E14" s="263" t="s">
        <v>31</v>
      </c>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30" t="s">
        <v>29</v>
      </c>
      <c r="AL14" s="22"/>
      <c r="AM14" s="22"/>
      <c r="AN14" s="32" t="s">
        <v>31</v>
      </c>
      <c r="AO14" s="22"/>
      <c r="AP14" s="22"/>
      <c r="AQ14" s="24"/>
      <c r="BE14" s="257"/>
      <c r="BS14" s="17" t="s">
        <v>6</v>
      </c>
    </row>
    <row r="15" spans="1:74" ht="6.95" customHeight="1" x14ac:dyDescent="0.3">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4"/>
      <c r="BE15" s="257"/>
      <c r="BS15" s="17" t="s">
        <v>4</v>
      </c>
    </row>
    <row r="16" spans="1:74" ht="14.45" customHeight="1" x14ac:dyDescent="0.3">
      <c r="B16" s="21"/>
      <c r="C16" s="22"/>
      <c r="D16" s="30" t="s">
        <v>32</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0" t="s">
        <v>27</v>
      </c>
      <c r="AL16" s="22"/>
      <c r="AM16" s="22"/>
      <c r="AN16" s="28" t="s">
        <v>21</v>
      </c>
      <c r="AO16" s="22"/>
      <c r="AP16" s="22"/>
      <c r="AQ16" s="24"/>
      <c r="BE16" s="257"/>
      <c r="BS16" s="17" t="s">
        <v>4</v>
      </c>
    </row>
    <row r="17" spans="2:71" ht="18.399999999999999" customHeight="1" x14ac:dyDescent="0.3">
      <c r="B17" s="21"/>
      <c r="C17" s="22"/>
      <c r="D17" s="22"/>
      <c r="E17" s="28" t="s">
        <v>33</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0" t="s">
        <v>29</v>
      </c>
      <c r="AL17" s="22"/>
      <c r="AM17" s="22"/>
      <c r="AN17" s="28" t="s">
        <v>21</v>
      </c>
      <c r="AO17" s="22"/>
      <c r="AP17" s="22"/>
      <c r="AQ17" s="24"/>
      <c r="BE17" s="257"/>
      <c r="BS17" s="17" t="s">
        <v>34</v>
      </c>
    </row>
    <row r="18" spans="2:71" ht="6.95" customHeight="1" x14ac:dyDescent="0.3">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4"/>
      <c r="BE18" s="257"/>
      <c r="BS18" s="17" t="s">
        <v>6</v>
      </c>
    </row>
    <row r="19" spans="2:71" ht="14.45" customHeight="1" x14ac:dyDescent="0.3">
      <c r="B19" s="21"/>
      <c r="C19" s="22"/>
      <c r="D19" s="30" t="s">
        <v>35</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4"/>
      <c r="BE19" s="257"/>
      <c r="BS19" s="17" t="s">
        <v>6</v>
      </c>
    </row>
    <row r="20" spans="2:71" ht="48.75" customHeight="1" x14ac:dyDescent="0.3">
      <c r="B20" s="21"/>
      <c r="C20" s="22"/>
      <c r="D20" s="22"/>
      <c r="E20" s="264" t="s">
        <v>36</v>
      </c>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22"/>
      <c r="AP20" s="22"/>
      <c r="AQ20" s="24"/>
      <c r="BE20" s="257"/>
      <c r="BS20" s="17" t="s">
        <v>4</v>
      </c>
    </row>
    <row r="21" spans="2:71" ht="6.95" customHeight="1" x14ac:dyDescent="0.3">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4"/>
      <c r="BE21" s="257"/>
    </row>
    <row r="22" spans="2:71" ht="6.95" customHeight="1" x14ac:dyDescent="0.3">
      <c r="B22" s="21"/>
      <c r="C22" s="22"/>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22"/>
      <c r="AQ22" s="24"/>
      <c r="BE22" s="257"/>
    </row>
    <row r="23" spans="2:71" s="1" customFormat="1" ht="25.9" customHeight="1" x14ac:dyDescent="0.3">
      <c r="B23" s="34"/>
      <c r="C23" s="35"/>
      <c r="D23" s="36" t="s">
        <v>37</v>
      </c>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265">
        <f>ROUND(AG51,2)</f>
        <v>0</v>
      </c>
      <c r="AL23" s="266"/>
      <c r="AM23" s="266"/>
      <c r="AN23" s="266"/>
      <c r="AO23" s="266"/>
      <c r="AP23" s="35"/>
      <c r="AQ23" s="38"/>
      <c r="BE23" s="258"/>
    </row>
    <row r="24" spans="2:71" s="1" customFormat="1" ht="6.95" customHeight="1" x14ac:dyDescent="0.3">
      <c r="B24" s="34"/>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8"/>
      <c r="BE24" s="258"/>
    </row>
    <row r="25" spans="2:71" s="1" customFormat="1" ht="13.5" x14ac:dyDescent="0.3">
      <c r="B25" s="34"/>
      <c r="C25" s="35"/>
      <c r="D25" s="35"/>
      <c r="E25" s="35"/>
      <c r="F25" s="35"/>
      <c r="G25" s="35"/>
      <c r="H25" s="35"/>
      <c r="I25" s="35"/>
      <c r="J25" s="35"/>
      <c r="K25" s="35"/>
      <c r="L25" s="267" t="s">
        <v>38</v>
      </c>
      <c r="M25" s="268"/>
      <c r="N25" s="268"/>
      <c r="O25" s="268"/>
      <c r="P25" s="35"/>
      <c r="Q25" s="35"/>
      <c r="R25" s="35"/>
      <c r="S25" s="35"/>
      <c r="T25" s="35"/>
      <c r="U25" s="35"/>
      <c r="V25" s="35"/>
      <c r="W25" s="267" t="s">
        <v>39</v>
      </c>
      <c r="X25" s="268"/>
      <c r="Y25" s="268"/>
      <c r="Z25" s="268"/>
      <c r="AA25" s="268"/>
      <c r="AB25" s="268"/>
      <c r="AC25" s="268"/>
      <c r="AD25" s="268"/>
      <c r="AE25" s="268"/>
      <c r="AF25" s="35"/>
      <c r="AG25" s="35"/>
      <c r="AH25" s="35"/>
      <c r="AI25" s="35"/>
      <c r="AJ25" s="35"/>
      <c r="AK25" s="267" t="s">
        <v>40</v>
      </c>
      <c r="AL25" s="268"/>
      <c r="AM25" s="268"/>
      <c r="AN25" s="268"/>
      <c r="AO25" s="268"/>
      <c r="AP25" s="35"/>
      <c r="AQ25" s="38"/>
      <c r="BE25" s="258"/>
    </row>
    <row r="26" spans="2:71" s="2" customFormat="1" ht="14.45" customHeight="1" x14ac:dyDescent="0.3">
      <c r="B26" s="40"/>
      <c r="C26" s="41"/>
      <c r="D26" s="42" t="s">
        <v>41</v>
      </c>
      <c r="E26" s="41"/>
      <c r="F26" s="42" t="s">
        <v>42</v>
      </c>
      <c r="G26" s="41"/>
      <c r="H26" s="41"/>
      <c r="I26" s="41"/>
      <c r="J26" s="41"/>
      <c r="K26" s="41"/>
      <c r="L26" s="269">
        <v>0.21</v>
      </c>
      <c r="M26" s="270"/>
      <c r="N26" s="270"/>
      <c r="O26" s="270"/>
      <c r="P26" s="41"/>
      <c r="Q26" s="41"/>
      <c r="R26" s="41"/>
      <c r="S26" s="41"/>
      <c r="T26" s="41"/>
      <c r="U26" s="41"/>
      <c r="V26" s="41"/>
      <c r="W26" s="271">
        <f>ROUND(AZ51,2)</f>
        <v>0</v>
      </c>
      <c r="X26" s="270"/>
      <c r="Y26" s="270"/>
      <c r="Z26" s="270"/>
      <c r="AA26" s="270"/>
      <c r="AB26" s="270"/>
      <c r="AC26" s="270"/>
      <c r="AD26" s="270"/>
      <c r="AE26" s="270"/>
      <c r="AF26" s="41"/>
      <c r="AG26" s="41"/>
      <c r="AH26" s="41"/>
      <c r="AI26" s="41"/>
      <c r="AJ26" s="41"/>
      <c r="AK26" s="271">
        <f>ROUND(AV51,2)</f>
        <v>0</v>
      </c>
      <c r="AL26" s="270"/>
      <c r="AM26" s="270"/>
      <c r="AN26" s="270"/>
      <c r="AO26" s="270"/>
      <c r="AP26" s="41"/>
      <c r="AQ26" s="43"/>
      <c r="BE26" s="259"/>
    </row>
    <row r="27" spans="2:71" s="2" customFormat="1" ht="14.45" customHeight="1" x14ac:dyDescent="0.3">
      <c r="B27" s="40"/>
      <c r="C27" s="41"/>
      <c r="D27" s="41"/>
      <c r="E27" s="41"/>
      <c r="F27" s="42" t="s">
        <v>43</v>
      </c>
      <c r="G27" s="41"/>
      <c r="H27" s="41"/>
      <c r="I27" s="41"/>
      <c r="J27" s="41"/>
      <c r="K27" s="41"/>
      <c r="L27" s="269">
        <v>0.15</v>
      </c>
      <c r="M27" s="270"/>
      <c r="N27" s="270"/>
      <c r="O27" s="270"/>
      <c r="P27" s="41"/>
      <c r="Q27" s="41"/>
      <c r="R27" s="41"/>
      <c r="S27" s="41"/>
      <c r="T27" s="41"/>
      <c r="U27" s="41"/>
      <c r="V27" s="41"/>
      <c r="W27" s="271">
        <f>ROUND(BA51,2)</f>
        <v>0</v>
      </c>
      <c r="X27" s="270"/>
      <c r="Y27" s="270"/>
      <c r="Z27" s="270"/>
      <c r="AA27" s="270"/>
      <c r="AB27" s="270"/>
      <c r="AC27" s="270"/>
      <c r="AD27" s="270"/>
      <c r="AE27" s="270"/>
      <c r="AF27" s="41"/>
      <c r="AG27" s="41"/>
      <c r="AH27" s="41"/>
      <c r="AI27" s="41"/>
      <c r="AJ27" s="41"/>
      <c r="AK27" s="271">
        <f>ROUND(AW51,2)</f>
        <v>0</v>
      </c>
      <c r="AL27" s="270"/>
      <c r="AM27" s="270"/>
      <c r="AN27" s="270"/>
      <c r="AO27" s="270"/>
      <c r="AP27" s="41"/>
      <c r="AQ27" s="43"/>
      <c r="BE27" s="259"/>
    </row>
    <row r="28" spans="2:71" s="2" customFormat="1" ht="14.45" hidden="1" customHeight="1" x14ac:dyDescent="0.3">
      <c r="B28" s="40"/>
      <c r="C28" s="41"/>
      <c r="D28" s="41"/>
      <c r="E28" s="41"/>
      <c r="F28" s="42" t="s">
        <v>44</v>
      </c>
      <c r="G28" s="41"/>
      <c r="H28" s="41"/>
      <c r="I28" s="41"/>
      <c r="J28" s="41"/>
      <c r="K28" s="41"/>
      <c r="L28" s="269">
        <v>0.21</v>
      </c>
      <c r="M28" s="270"/>
      <c r="N28" s="270"/>
      <c r="O28" s="270"/>
      <c r="P28" s="41"/>
      <c r="Q28" s="41"/>
      <c r="R28" s="41"/>
      <c r="S28" s="41"/>
      <c r="T28" s="41"/>
      <c r="U28" s="41"/>
      <c r="V28" s="41"/>
      <c r="W28" s="271">
        <f>ROUND(BB51,2)</f>
        <v>0</v>
      </c>
      <c r="X28" s="270"/>
      <c r="Y28" s="270"/>
      <c r="Z28" s="270"/>
      <c r="AA28" s="270"/>
      <c r="AB28" s="270"/>
      <c r="AC28" s="270"/>
      <c r="AD28" s="270"/>
      <c r="AE28" s="270"/>
      <c r="AF28" s="41"/>
      <c r="AG28" s="41"/>
      <c r="AH28" s="41"/>
      <c r="AI28" s="41"/>
      <c r="AJ28" s="41"/>
      <c r="AK28" s="271">
        <v>0</v>
      </c>
      <c r="AL28" s="270"/>
      <c r="AM28" s="270"/>
      <c r="AN28" s="270"/>
      <c r="AO28" s="270"/>
      <c r="AP28" s="41"/>
      <c r="AQ28" s="43"/>
      <c r="BE28" s="259"/>
    </row>
    <row r="29" spans="2:71" s="2" customFormat="1" ht="14.45" hidden="1" customHeight="1" x14ac:dyDescent="0.3">
      <c r="B29" s="40"/>
      <c r="C29" s="41"/>
      <c r="D29" s="41"/>
      <c r="E29" s="41"/>
      <c r="F29" s="42" t="s">
        <v>45</v>
      </c>
      <c r="G29" s="41"/>
      <c r="H29" s="41"/>
      <c r="I29" s="41"/>
      <c r="J29" s="41"/>
      <c r="K29" s="41"/>
      <c r="L29" s="269">
        <v>0.15</v>
      </c>
      <c r="M29" s="270"/>
      <c r="N29" s="270"/>
      <c r="O29" s="270"/>
      <c r="P29" s="41"/>
      <c r="Q29" s="41"/>
      <c r="R29" s="41"/>
      <c r="S29" s="41"/>
      <c r="T29" s="41"/>
      <c r="U29" s="41"/>
      <c r="V29" s="41"/>
      <c r="W29" s="271">
        <f>ROUND(BC51,2)</f>
        <v>0</v>
      </c>
      <c r="X29" s="270"/>
      <c r="Y29" s="270"/>
      <c r="Z29" s="270"/>
      <c r="AA29" s="270"/>
      <c r="AB29" s="270"/>
      <c r="AC29" s="270"/>
      <c r="AD29" s="270"/>
      <c r="AE29" s="270"/>
      <c r="AF29" s="41"/>
      <c r="AG29" s="41"/>
      <c r="AH29" s="41"/>
      <c r="AI29" s="41"/>
      <c r="AJ29" s="41"/>
      <c r="AK29" s="271">
        <v>0</v>
      </c>
      <c r="AL29" s="270"/>
      <c r="AM29" s="270"/>
      <c r="AN29" s="270"/>
      <c r="AO29" s="270"/>
      <c r="AP29" s="41"/>
      <c r="AQ29" s="43"/>
      <c r="BE29" s="259"/>
    </row>
    <row r="30" spans="2:71" s="2" customFormat="1" ht="14.45" hidden="1" customHeight="1" x14ac:dyDescent="0.3">
      <c r="B30" s="40"/>
      <c r="C30" s="41"/>
      <c r="D30" s="41"/>
      <c r="E30" s="41"/>
      <c r="F30" s="42" t="s">
        <v>46</v>
      </c>
      <c r="G30" s="41"/>
      <c r="H30" s="41"/>
      <c r="I30" s="41"/>
      <c r="J30" s="41"/>
      <c r="K30" s="41"/>
      <c r="L30" s="269">
        <v>0</v>
      </c>
      <c r="M30" s="270"/>
      <c r="N30" s="270"/>
      <c r="O30" s="270"/>
      <c r="P30" s="41"/>
      <c r="Q30" s="41"/>
      <c r="R30" s="41"/>
      <c r="S30" s="41"/>
      <c r="T30" s="41"/>
      <c r="U30" s="41"/>
      <c r="V30" s="41"/>
      <c r="W30" s="271">
        <f>ROUND(BD51,2)</f>
        <v>0</v>
      </c>
      <c r="X30" s="270"/>
      <c r="Y30" s="270"/>
      <c r="Z30" s="270"/>
      <c r="AA30" s="270"/>
      <c r="AB30" s="270"/>
      <c r="AC30" s="270"/>
      <c r="AD30" s="270"/>
      <c r="AE30" s="270"/>
      <c r="AF30" s="41"/>
      <c r="AG30" s="41"/>
      <c r="AH30" s="41"/>
      <c r="AI30" s="41"/>
      <c r="AJ30" s="41"/>
      <c r="AK30" s="271">
        <v>0</v>
      </c>
      <c r="AL30" s="270"/>
      <c r="AM30" s="270"/>
      <c r="AN30" s="270"/>
      <c r="AO30" s="270"/>
      <c r="AP30" s="41"/>
      <c r="AQ30" s="43"/>
      <c r="BE30" s="259"/>
    </row>
    <row r="31" spans="2:71" s="1" customFormat="1" ht="6.95" customHeight="1" x14ac:dyDescent="0.3">
      <c r="B31" s="34"/>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8"/>
      <c r="BE31" s="258"/>
    </row>
    <row r="32" spans="2:71" s="1" customFormat="1" ht="25.9" customHeight="1" x14ac:dyDescent="0.3">
      <c r="B32" s="34"/>
      <c r="C32" s="44"/>
      <c r="D32" s="45" t="s">
        <v>47</v>
      </c>
      <c r="E32" s="46"/>
      <c r="F32" s="46"/>
      <c r="G32" s="46"/>
      <c r="H32" s="46"/>
      <c r="I32" s="46"/>
      <c r="J32" s="46"/>
      <c r="K32" s="46"/>
      <c r="L32" s="46"/>
      <c r="M32" s="46"/>
      <c r="N32" s="46"/>
      <c r="O32" s="46"/>
      <c r="P32" s="46"/>
      <c r="Q32" s="46"/>
      <c r="R32" s="46"/>
      <c r="S32" s="46"/>
      <c r="T32" s="47" t="s">
        <v>48</v>
      </c>
      <c r="U32" s="46"/>
      <c r="V32" s="46"/>
      <c r="W32" s="46"/>
      <c r="X32" s="272" t="s">
        <v>49</v>
      </c>
      <c r="Y32" s="273"/>
      <c r="Z32" s="273"/>
      <c r="AA32" s="273"/>
      <c r="AB32" s="273"/>
      <c r="AC32" s="46"/>
      <c r="AD32" s="46"/>
      <c r="AE32" s="46"/>
      <c r="AF32" s="46"/>
      <c r="AG32" s="46"/>
      <c r="AH32" s="46"/>
      <c r="AI32" s="46"/>
      <c r="AJ32" s="46"/>
      <c r="AK32" s="274">
        <f>SUM(AK23:AK30)</f>
        <v>0</v>
      </c>
      <c r="AL32" s="273"/>
      <c r="AM32" s="273"/>
      <c r="AN32" s="273"/>
      <c r="AO32" s="275"/>
      <c r="AP32" s="44"/>
      <c r="AQ32" s="48"/>
      <c r="BE32" s="258"/>
    </row>
    <row r="33" spans="2:56" s="1" customFormat="1" ht="6.95" customHeight="1" x14ac:dyDescent="0.3">
      <c r="B33" s="34"/>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8"/>
    </row>
    <row r="34" spans="2:56" s="1" customFormat="1" ht="6.95" customHeight="1" x14ac:dyDescent="0.3">
      <c r="B34" s="49"/>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1"/>
    </row>
    <row r="38" spans="2:56" s="1" customFormat="1" ht="6.95" customHeight="1" x14ac:dyDescent="0.3">
      <c r="B38" s="52"/>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4"/>
    </row>
    <row r="39" spans="2:56" s="1" customFormat="1" ht="36.950000000000003" customHeight="1" x14ac:dyDescent="0.3">
      <c r="B39" s="34"/>
      <c r="C39" s="55" t="s">
        <v>50</v>
      </c>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4"/>
    </row>
    <row r="40" spans="2:56" s="1" customFormat="1" ht="6.95" customHeight="1" x14ac:dyDescent="0.3">
      <c r="B40" s="34"/>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4"/>
    </row>
    <row r="41" spans="2:56" s="3" customFormat="1" ht="14.45" customHeight="1" x14ac:dyDescent="0.3">
      <c r="B41" s="57"/>
      <c r="C41" s="58" t="s">
        <v>13</v>
      </c>
      <c r="D41" s="59"/>
      <c r="E41" s="59"/>
      <c r="F41" s="59"/>
      <c r="G41" s="59"/>
      <c r="H41" s="59"/>
      <c r="I41" s="59"/>
      <c r="J41" s="59"/>
      <c r="K41" s="59"/>
      <c r="L41" s="59" t="str">
        <f>K5</f>
        <v>2017_02</v>
      </c>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60"/>
    </row>
    <row r="42" spans="2:56" s="4" customFormat="1" ht="36.950000000000003" customHeight="1" x14ac:dyDescent="0.3">
      <c r="B42" s="61"/>
      <c r="C42" s="62" t="s">
        <v>16</v>
      </c>
      <c r="D42" s="63"/>
      <c r="E42" s="63"/>
      <c r="F42" s="63"/>
      <c r="G42" s="63"/>
      <c r="H42" s="63"/>
      <c r="I42" s="63"/>
      <c r="J42" s="63"/>
      <c r="K42" s="63"/>
      <c r="L42" s="276" t="str">
        <f>K6</f>
        <v>Rekonstrukce kotelny MŠ B.Němcové, Dačice</v>
      </c>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63"/>
      <c r="AQ42" s="63"/>
      <c r="AR42" s="64"/>
    </row>
    <row r="43" spans="2:56" s="1" customFormat="1" ht="6.95" customHeight="1" x14ac:dyDescent="0.3">
      <c r="B43" s="34"/>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4"/>
    </row>
    <row r="44" spans="2:56" s="1" customFormat="1" x14ac:dyDescent="0.3">
      <c r="B44" s="34"/>
      <c r="C44" s="58" t="s">
        <v>22</v>
      </c>
      <c r="D44" s="56"/>
      <c r="E44" s="56"/>
      <c r="F44" s="56"/>
      <c r="G44" s="56"/>
      <c r="H44" s="56"/>
      <c r="I44" s="56"/>
      <c r="J44" s="56"/>
      <c r="K44" s="56"/>
      <c r="L44" s="65" t="str">
        <f>IF(K8="","",K8)</f>
        <v>Dačice</v>
      </c>
      <c r="M44" s="56"/>
      <c r="N44" s="56"/>
      <c r="O44" s="56"/>
      <c r="P44" s="56"/>
      <c r="Q44" s="56"/>
      <c r="R44" s="56"/>
      <c r="S44" s="56"/>
      <c r="T44" s="56"/>
      <c r="U44" s="56"/>
      <c r="V44" s="56"/>
      <c r="W44" s="56"/>
      <c r="X44" s="56"/>
      <c r="Y44" s="56"/>
      <c r="Z44" s="56"/>
      <c r="AA44" s="56"/>
      <c r="AB44" s="56"/>
      <c r="AC44" s="56"/>
      <c r="AD44" s="56"/>
      <c r="AE44" s="56"/>
      <c r="AF44" s="56"/>
      <c r="AG44" s="56"/>
      <c r="AH44" s="56"/>
      <c r="AI44" s="58" t="s">
        <v>24</v>
      </c>
      <c r="AJ44" s="56"/>
      <c r="AK44" s="56"/>
      <c r="AL44" s="56"/>
      <c r="AM44" s="278" t="str">
        <f>IF(AN8= "","",AN8)</f>
        <v>27. 2. 2017</v>
      </c>
      <c r="AN44" s="279"/>
      <c r="AO44" s="56"/>
      <c r="AP44" s="56"/>
      <c r="AQ44" s="56"/>
      <c r="AR44" s="54"/>
    </row>
    <row r="45" spans="2:56" s="1" customFormat="1" ht="6.95" customHeight="1" x14ac:dyDescent="0.3">
      <c r="B45" s="34"/>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4"/>
    </row>
    <row r="46" spans="2:56" s="1" customFormat="1" x14ac:dyDescent="0.3">
      <c r="B46" s="34"/>
      <c r="C46" s="58" t="s">
        <v>26</v>
      </c>
      <c r="D46" s="56"/>
      <c r="E46" s="56"/>
      <c r="F46" s="56"/>
      <c r="G46" s="56"/>
      <c r="H46" s="56"/>
      <c r="I46" s="56"/>
      <c r="J46" s="56"/>
      <c r="K46" s="56"/>
      <c r="L46" s="59" t="str">
        <f>IF(E11= "","",E11)</f>
        <v>Město Dačice</v>
      </c>
      <c r="M46" s="56"/>
      <c r="N46" s="56"/>
      <c r="O46" s="56"/>
      <c r="P46" s="56"/>
      <c r="Q46" s="56"/>
      <c r="R46" s="56"/>
      <c r="S46" s="56"/>
      <c r="T46" s="56"/>
      <c r="U46" s="56"/>
      <c r="V46" s="56"/>
      <c r="W46" s="56"/>
      <c r="X46" s="56"/>
      <c r="Y46" s="56"/>
      <c r="Z46" s="56"/>
      <c r="AA46" s="56"/>
      <c r="AB46" s="56"/>
      <c r="AC46" s="56"/>
      <c r="AD46" s="56"/>
      <c r="AE46" s="56"/>
      <c r="AF46" s="56"/>
      <c r="AG46" s="56"/>
      <c r="AH46" s="56"/>
      <c r="AI46" s="58" t="s">
        <v>32</v>
      </c>
      <c r="AJ46" s="56"/>
      <c r="AK46" s="56"/>
      <c r="AL46" s="56"/>
      <c r="AM46" s="280" t="str">
        <f>IF(E17="","",E17)</f>
        <v>VV - PROJEKT, Havlíčkova 44, Jihlava</v>
      </c>
      <c r="AN46" s="279"/>
      <c r="AO46" s="279"/>
      <c r="AP46" s="279"/>
      <c r="AQ46" s="56"/>
      <c r="AR46" s="54"/>
      <c r="AS46" s="281" t="s">
        <v>51</v>
      </c>
      <c r="AT46" s="282"/>
      <c r="AU46" s="67"/>
      <c r="AV46" s="67"/>
      <c r="AW46" s="67"/>
      <c r="AX46" s="67"/>
      <c r="AY46" s="67"/>
      <c r="AZ46" s="67"/>
      <c r="BA46" s="67"/>
      <c r="BB46" s="67"/>
      <c r="BC46" s="67"/>
      <c r="BD46" s="68"/>
    </row>
    <row r="47" spans="2:56" s="1" customFormat="1" x14ac:dyDescent="0.3">
      <c r="B47" s="34"/>
      <c r="C47" s="58" t="s">
        <v>30</v>
      </c>
      <c r="D47" s="56"/>
      <c r="E47" s="56"/>
      <c r="F47" s="56"/>
      <c r="G47" s="56"/>
      <c r="H47" s="56"/>
      <c r="I47" s="56"/>
      <c r="J47" s="56"/>
      <c r="K47" s="56"/>
      <c r="L47" s="59" t="str">
        <f>IF(E14= "Vyplň údaj","",E14)</f>
        <v/>
      </c>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4"/>
      <c r="AS47" s="283"/>
      <c r="AT47" s="284"/>
      <c r="AU47" s="69"/>
      <c r="AV47" s="69"/>
      <c r="AW47" s="69"/>
      <c r="AX47" s="69"/>
      <c r="AY47" s="69"/>
      <c r="AZ47" s="69"/>
      <c r="BA47" s="69"/>
      <c r="BB47" s="69"/>
      <c r="BC47" s="69"/>
      <c r="BD47" s="70"/>
    </row>
    <row r="48" spans="2:56" s="1" customFormat="1" ht="10.9" customHeight="1" x14ac:dyDescent="0.3">
      <c r="B48" s="34"/>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4"/>
      <c r="AS48" s="285"/>
      <c r="AT48" s="268"/>
      <c r="AU48" s="35"/>
      <c r="AV48" s="35"/>
      <c r="AW48" s="35"/>
      <c r="AX48" s="35"/>
      <c r="AY48" s="35"/>
      <c r="AZ48" s="35"/>
      <c r="BA48" s="35"/>
      <c r="BB48" s="35"/>
      <c r="BC48" s="35"/>
      <c r="BD48" s="72"/>
    </row>
    <row r="49" spans="1:91" s="1" customFormat="1" ht="29.25" customHeight="1" x14ac:dyDescent="0.3">
      <c r="B49" s="34"/>
      <c r="C49" s="286" t="s">
        <v>52</v>
      </c>
      <c r="D49" s="287"/>
      <c r="E49" s="287"/>
      <c r="F49" s="287"/>
      <c r="G49" s="287"/>
      <c r="H49" s="73"/>
      <c r="I49" s="288" t="s">
        <v>53</v>
      </c>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9" t="s">
        <v>54</v>
      </c>
      <c r="AH49" s="287"/>
      <c r="AI49" s="287"/>
      <c r="AJ49" s="287"/>
      <c r="AK49" s="287"/>
      <c r="AL49" s="287"/>
      <c r="AM49" s="287"/>
      <c r="AN49" s="288" t="s">
        <v>55</v>
      </c>
      <c r="AO49" s="287"/>
      <c r="AP49" s="287"/>
      <c r="AQ49" s="74" t="s">
        <v>56</v>
      </c>
      <c r="AR49" s="54"/>
      <c r="AS49" s="75" t="s">
        <v>57</v>
      </c>
      <c r="AT49" s="76" t="s">
        <v>58</v>
      </c>
      <c r="AU49" s="76" t="s">
        <v>59</v>
      </c>
      <c r="AV49" s="76" t="s">
        <v>60</v>
      </c>
      <c r="AW49" s="76" t="s">
        <v>61</v>
      </c>
      <c r="AX49" s="76" t="s">
        <v>62</v>
      </c>
      <c r="AY49" s="76" t="s">
        <v>63</v>
      </c>
      <c r="AZ49" s="76" t="s">
        <v>64</v>
      </c>
      <c r="BA49" s="76" t="s">
        <v>65</v>
      </c>
      <c r="BB49" s="76" t="s">
        <v>66</v>
      </c>
      <c r="BC49" s="76" t="s">
        <v>67</v>
      </c>
      <c r="BD49" s="77" t="s">
        <v>68</v>
      </c>
    </row>
    <row r="50" spans="1:91" s="1" customFormat="1" ht="10.9" customHeight="1" x14ac:dyDescent="0.3">
      <c r="B50" s="34"/>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4"/>
      <c r="AS50" s="78"/>
      <c r="AT50" s="79"/>
      <c r="AU50" s="79"/>
      <c r="AV50" s="79"/>
      <c r="AW50" s="79"/>
      <c r="AX50" s="79"/>
      <c r="AY50" s="79"/>
      <c r="AZ50" s="79"/>
      <c r="BA50" s="79"/>
      <c r="BB50" s="79"/>
      <c r="BC50" s="79"/>
      <c r="BD50" s="80"/>
    </row>
    <row r="51" spans="1:91" s="4" customFormat="1" ht="32.450000000000003" customHeight="1" x14ac:dyDescent="0.3">
      <c r="B51" s="61"/>
      <c r="C51" s="81" t="s">
        <v>69</v>
      </c>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293">
        <f>ROUND(SUM(AG52:AG56),2)</f>
        <v>0</v>
      </c>
      <c r="AH51" s="293"/>
      <c r="AI51" s="293"/>
      <c r="AJ51" s="293"/>
      <c r="AK51" s="293"/>
      <c r="AL51" s="293"/>
      <c r="AM51" s="293"/>
      <c r="AN51" s="294">
        <f t="shared" ref="AN51:AN56" si="0">SUM(AG51,AT51)</f>
        <v>0</v>
      </c>
      <c r="AO51" s="294"/>
      <c r="AP51" s="294"/>
      <c r="AQ51" s="83" t="s">
        <v>21</v>
      </c>
      <c r="AR51" s="64"/>
      <c r="AS51" s="84">
        <f>ROUND(SUM(AS52:AS56),2)</f>
        <v>0</v>
      </c>
      <c r="AT51" s="85">
        <f t="shared" ref="AT51:AT56" si="1">ROUND(SUM(AV51:AW51),2)</f>
        <v>0</v>
      </c>
      <c r="AU51" s="86">
        <f>ROUND(SUM(AU52:AU56),5)</f>
        <v>0</v>
      </c>
      <c r="AV51" s="85">
        <f>ROUND(AZ51*L26,2)</f>
        <v>0</v>
      </c>
      <c r="AW51" s="85">
        <f>ROUND(BA51*L27,2)</f>
        <v>0</v>
      </c>
      <c r="AX51" s="85">
        <f>ROUND(BB51*L26,2)</f>
        <v>0</v>
      </c>
      <c r="AY51" s="85">
        <f>ROUND(BC51*L27,2)</f>
        <v>0</v>
      </c>
      <c r="AZ51" s="85">
        <f>ROUND(SUM(AZ52:AZ56),2)</f>
        <v>0</v>
      </c>
      <c r="BA51" s="85">
        <f>ROUND(SUM(BA52:BA56),2)</f>
        <v>0</v>
      </c>
      <c r="BB51" s="85">
        <f>ROUND(SUM(BB52:BB56),2)</f>
        <v>0</v>
      </c>
      <c r="BC51" s="85">
        <f>ROUND(SUM(BC52:BC56),2)</f>
        <v>0</v>
      </c>
      <c r="BD51" s="87">
        <f>ROUND(SUM(BD52:BD56),2)</f>
        <v>0</v>
      </c>
      <c r="BS51" s="88" t="s">
        <v>70</v>
      </c>
      <c r="BT51" s="88" t="s">
        <v>71</v>
      </c>
      <c r="BU51" s="89" t="s">
        <v>72</v>
      </c>
      <c r="BV51" s="88" t="s">
        <v>73</v>
      </c>
      <c r="BW51" s="88" t="s">
        <v>5</v>
      </c>
      <c r="BX51" s="88" t="s">
        <v>74</v>
      </c>
      <c r="CL51" s="88" t="s">
        <v>19</v>
      </c>
    </row>
    <row r="52" spans="1:91" s="5" customFormat="1" ht="22.5" customHeight="1" x14ac:dyDescent="0.3">
      <c r="A52" s="300" t="s">
        <v>738</v>
      </c>
      <c r="B52" s="90"/>
      <c r="C52" s="91"/>
      <c r="D52" s="292" t="s">
        <v>75</v>
      </c>
      <c r="E52" s="291"/>
      <c r="F52" s="291"/>
      <c r="G52" s="291"/>
      <c r="H52" s="291"/>
      <c r="I52" s="92"/>
      <c r="J52" s="292" t="s">
        <v>76</v>
      </c>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0">
        <f>'01 - Stavební část'!J27</f>
        <v>0</v>
      </c>
      <c r="AH52" s="291"/>
      <c r="AI52" s="291"/>
      <c r="AJ52" s="291"/>
      <c r="AK52" s="291"/>
      <c r="AL52" s="291"/>
      <c r="AM52" s="291"/>
      <c r="AN52" s="290">
        <f t="shared" si="0"/>
        <v>0</v>
      </c>
      <c r="AO52" s="291"/>
      <c r="AP52" s="291"/>
      <c r="AQ52" s="93" t="s">
        <v>77</v>
      </c>
      <c r="AR52" s="94"/>
      <c r="AS52" s="95">
        <v>0</v>
      </c>
      <c r="AT52" s="96">
        <f t="shared" si="1"/>
        <v>0</v>
      </c>
      <c r="AU52" s="97">
        <f>'01 - Stavební část'!P84</f>
        <v>0</v>
      </c>
      <c r="AV52" s="96">
        <f>'01 - Stavební část'!J30</f>
        <v>0</v>
      </c>
      <c r="AW52" s="96">
        <f>'01 - Stavební část'!J31</f>
        <v>0</v>
      </c>
      <c r="AX52" s="96">
        <f>'01 - Stavební část'!J32</f>
        <v>0</v>
      </c>
      <c r="AY52" s="96">
        <f>'01 - Stavební část'!J33</f>
        <v>0</v>
      </c>
      <c r="AZ52" s="96">
        <f>'01 - Stavební část'!F30</f>
        <v>0</v>
      </c>
      <c r="BA52" s="96">
        <f>'01 - Stavební část'!F31</f>
        <v>0</v>
      </c>
      <c r="BB52" s="96">
        <f>'01 - Stavební část'!F32</f>
        <v>0</v>
      </c>
      <c r="BC52" s="96">
        <f>'01 - Stavební část'!F33</f>
        <v>0</v>
      </c>
      <c r="BD52" s="98">
        <f>'01 - Stavební část'!F34</f>
        <v>0</v>
      </c>
      <c r="BT52" s="99" t="s">
        <v>78</v>
      </c>
      <c r="BV52" s="99" t="s">
        <v>73</v>
      </c>
      <c r="BW52" s="99" t="s">
        <v>79</v>
      </c>
      <c r="BX52" s="99" t="s">
        <v>5</v>
      </c>
      <c r="CL52" s="99" t="s">
        <v>19</v>
      </c>
      <c r="CM52" s="99" t="s">
        <v>80</v>
      </c>
    </row>
    <row r="53" spans="1:91" s="5" customFormat="1" ht="22.5" customHeight="1" x14ac:dyDescent="0.3">
      <c r="A53" s="300" t="s">
        <v>738</v>
      </c>
      <c r="B53" s="90"/>
      <c r="C53" s="91"/>
      <c r="D53" s="292" t="s">
        <v>81</v>
      </c>
      <c r="E53" s="291"/>
      <c r="F53" s="291"/>
      <c r="G53" s="291"/>
      <c r="H53" s="291"/>
      <c r="I53" s="92"/>
      <c r="J53" s="292" t="s">
        <v>82</v>
      </c>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0">
        <f>'02 - Zdravotní technika -...'!J27</f>
        <v>0</v>
      </c>
      <c r="AH53" s="291"/>
      <c r="AI53" s="291"/>
      <c r="AJ53" s="291"/>
      <c r="AK53" s="291"/>
      <c r="AL53" s="291"/>
      <c r="AM53" s="291"/>
      <c r="AN53" s="290">
        <f t="shared" si="0"/>
        <v>0</v>
      </c>
      <c r="AO53" s="291"/>
      <c r="AP53" s="291"/>
      <c r="AQ53" s="93" t="s">
        <v>77</v>
      </c>
      <c r="AR53" s="94"/>
      <c r="AS53" s="95">
        <v>0</v>
      </c>
      <c r="AT53" s="96">
        <f t="shared" si="1"/>
        <v>0</v>
      </c>
      <c r="AU53" s="97">
        <f>'02 - Zdravotní technika -...'!P82</f>
        <v>0</v>
      </c>
      <c r="AV53" s="96">
        <f>'02 - Zdravotní technika -...'!J30</f>
        <v>0</v>
      </c>
      <c r="AW53" s="96">
        <f>'02 - Zdravotní technika -...'!J31</f>
        <v>0</v>
      </c>
      <c r="AX53" s="96">
        <f>'02 - Zdravotní technika -...'!J32</f>
        <v>0</v>
      </c>
      <c r="AY53" s="96">
        <f>'02 - Zdravotní technika -...'!J33</f>
        <v>0</v>
      </c>
      <c r="AZ53" s="96">
        <f>'02 - Zdravotní technika -...'!F30</f>
        <v>0</v>
      </c>
      <c r="BA53" s="96">
        <f>'02 - Zdravotní technika -...'!F31</f>
        <v>0</v>
      </c>
      <c r="BB53" s="96">
        <f>'02 - Zdravotní technika -...'!F32</f>
        <v>0</v>
      </c>
      <c r="BC53" s="96">
        <f>'02 - Zdravotní technika -...'!F33</f>
        <v>0</v>
      </c>
      <c r="BD53" s="98">
        <f>'02 - Zdravotní technika -...'!F34</f>
        <v>0</v>
      </c>
      <c r="BT53" s="99" t="s">
        <v>78</v>
      </c>
      <c r="BV53" s="99" t="s">
        <v>73</v>
      </c>
      <c r="BW53" s="99" t="s">
        <v>83</v>
      </c>
      <c r="BX53" s="99" t="s">
        <v>5</v>
      </c>
      <c r="CL53" s="99" t="s">
        <v>19</v>
      </c>
      <c r="CM53" s="99" t="s">
        <v>80</v>
      </c>
    </row>
    <row r="54" spans="1:91" s="5" customFormat="1" ht="22.5" customHeight="1" x14ac:dyDescent="0.3">
      <c r="A54" s="300" t="s">
        <v>738</v>
      </c>
      <c r="B54" s="90"/>
      <c r="C54" s="91"/>
      <c r="D54" s="292" t="s">
        <v>84</v>
      </c>
      <c r="E54" s="291"/>
      <c r="F54" s="291"/>
      <c r="G54" s="291"/>
      <c r="H54" s="291"/>
      <c r="I54" s="92"/>
      <c r="J54" s="292" t="s">
        <v>85</v>
      </c>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0">
        <f>'03 - Ústřední vytápění'!J27</f>
        <v>0</v>
      </c>
      <c r="AH54" s="291"/>
      <c r="AI54" s="291"/>
      <c r="AJ54" s="291"/>
      <c r="AK54" s="291"/>
      <c r="AL54" s="291"/>
      <c r="AM54" s="291"/>
      <c r="AN54" s="290">
        <f t="shared" si="0"/>
        <v>0</v>
      </c>
      <c r="AO54" s="291"/>
      <c r="AP54" s="291"/>
      <c r="AQ54" s="93" t="s">
        <v>77</v>
      </c>
      <c r="AR54" s="94"/>
      <c r="AS54" s="95">
        <v>0</v>
      </c>
      <c r="AT54" s="96">
        <f t="shared" si="1"/>
        <v>0</v>
      </c>
      <c r="AU54" s="97">
        <f>'03 - Ústřední vytápění'!P83</f>
        <v>0</v>
      </c>
      <c r="AV54" s="96">
        <f>'03 - Ústřední vytápění'!J30</f>
        <v>0</v>
      </c>
      <c r="AW54" s="96">
        <f>'03 - Ústřední vytápění'!J31</f>
        <v>0</v>
      </c>
      <c r="AX54" s="96">
        <f>'03 - Ústřední vytápění'!J32</f>
        <v>0</v>
      </c>
      <c r="AY54" s="96">
        <f>'03 - Ústřední vytápění'!J33</f>
        <v>0</v>
      </c>
      <c r="AZ54" s="96">
        <f>'03 - Ústřední vytápění'!F30</f>
        <v>0</v>
      </c>
      <c r="BA54" s="96">
        <f>'03 - Ústřední vytápění'!F31</f>
        <v>0</v>
      </c>
      <c r="BB54" s="96">
        <f>'03 - Ústřední vytápění'!F32</f>
        <v>0</v>
      </c>
      <c r="BC54" s="96">
        <f>'03 - Ústřední vytápění'!F33</f>
        <v>0</v>
      </c>
      <c r="BD54" s="98">
        <f>'03 - Ústřední vytápění'!F34</f>
        <v>0</v>
      </c>
      <c r="BT54" s="99" t="s">
        <v>78</v>
      </c>
      <c r="BV54" s="99" t="s">
        <v>73</v>
      </c>
      <c r="BW54" s="99" t="s">
        <v>86</v>
      </c>
      <c r="BX54" s="99" t="s">
        <v>5</v>
      </c>
      <c r="CL54" s="99" t="s">
        <v>21</v>
      </c>
      <c r="CM54" s="99" t="s">
        <v>80</v>
      </c>
    </row>
    <row r="55" spans="1:91" s="5" customFormat="1" ht="22.5" customHeight="1" x14ac:dyDescent="0.3">
      <c r="A55" s="300" t="s">
        <v>738</v>
      </c>
      <c r="B55" s="90"/>
      <c r="C55" s="91"/>
      <c r="D55" s="292" t="s">
        <v>87</v>
      </c>
      <c r="E55" s="291"/>
      <c r="F55" s="291"/>
      <c r="G55" s="291"/>
      <c r="H55" s="291"/>
      <c r="I55" s="92"/>
      <c r="J55" s="292" t="s">
        <v>88</v>
      </c>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0">
        <f>'04 - Měření a regulace'!J27</f>
        <v>0</v>
      </c>
      <c r="AH55" s="291"/>
      <c r="AI55" s="291"/>
      <c r="AJ55" s="291"/>
      <c r="AK55" s="291"/>
      <c r="AL55" s="291"/>
      <c r="AM55" s="291"/>
      <c r="AN55" s="290">
        <f t="shared" si="0"/>
        <v>0</v>
      </c>
      <c r="AO55" s="291"/>
      <c r="AP55" s="291"/>
      <c r="AQ55" s="93" t="s">
        <v>77</v>
      </c>
      <c r="AR55" s="94"/>
      <c r="AS55" s="95">
        <v>0</v>
      </c>
      <c r="AT55" s="96">
        <f t="shared" si="1"/>
        <v>0</v>
      </c>
      <c r="AU55" s="97">
        <f>'04 - Měření a regulace'!P80</f>
        <v>0</v>
      </c>
      <c r="AV55" s="96">
        <f>'04 - Měření a regulace'!J30</f>
        <v>0</v>
      </c>
      <c r="AW55" s="96">
        <f>'04 - Měření a regulace'!J31</f>
        <v>0</v>
      </c>
      <c r="AX55" s="96">
        <f>'04 - Měření a regulace'!J32</f>
        <v>0</v>
      </c>
      <c r="AY55" s="96">
        <f>'04 - Měření a regulace'!J33</f>
        <v>0</v>
      </c>
      <c r="AZ55" s="96">
        <f>'04 - Měření a regulace'!F30</f>
        <v>0</v>
      </c>
      <c r="BA55" s="96">
        <f>'04 - Měření a regulace'!F31</f>
        <v>0</v>
      </c>
      <c r="BB55" s="96">
        <f>'04 - Měření a regulace'!F32</f>
        <v>0</v>
      </c>
      <c r="BC55" s="96">
        <f>'04 - Měření a regulace'!F33</f>
        <v>0</v>
      </c>
      <c r="BD55" s="98">
        <f>'04 - Měření a regulace'!F34</f>
        <v>0</v>
      </c>
      <c r="BT55" s="99" t="s">
        <v>78</v>
      </c>
      <c r="BV55" s="99" t="s">
        <v>73</v>
      </c>
      <c r="BW55" s="99" t="s">
        <v>89</v>
      </c>
      <c r="BX55" s="99" t="s">
        <v>5</v>
      </c>
      <c r="CL55" s="99" t="s">
        <v>21</v>
      </c>
      <c r="CM55" s="99" t="s">
        <v>80</v>
      </c>
    </row>
    <row r="56" spans="1:91" s="5" customFormat="1" ht="22.5" customHeight="1" x14ac:dyDescent="0.3">
      <c r="A56" s="300" t="s">
        <v>738</v>
      </c>
      <c r="B56" s="90"/>
      <c r="C56" s="91"/>
      <c r="D56" s="292" t="s">
        <v>90</v>
      </c>
      <c r="E56" s="291"/>
      <c r="F56" s="291"/>
      <c r="G56" s="291"/>
      <c r="H56" s="291"/>
      <c r="I56" s="92"/>
      <c r="J56" s="292" t="s">
        <v>91</v>
      </c>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0">
        <f>'05 - VON'!J27</f>
        <v>0</v>
      </c>
      <c r="AH56" s="291"/>
      <c r="AI56" s="291"/>
      <c r="AJ56" s="291"/>
      <c r="AK56" s="291"/>
      <c r="AL56" s="291"/>
      <c r="AM56" s="291"/>
      <c r="AN56" s="290">
        <f t="shared" si="0"/>
        <v>0</v>
      </c>
      <c r="AO56" s="291"/>
      <c r="AP56" s="291"/>
      <c r="AQ56" s="93" t="s">
        <v>77</v>
      </c>
      <c r="AR56" s="94"/>
      <c r="AS56" s="100">
        <v>0</v>
      </c>
      <c r="AT56" s="101">
        <f t="shared" si="1"/>
        <v>0</v>
      </c>
      <c r="AU56" s="102">
        <f>'05 - VON'!P77</f>
        <v>0</v>
      </c>
      <c r="AV56" s="101">
        <f>'05 - VON'!J30</f>
        <v>0</v>
      </c>
      <c r="AW56" s="101">
        <f>'05 - VON'!J31</f>
        <v>0</v>
      </c>
      <c r="AX56" s="101">
        <f>'05 - VON'!J32</f>
        <v>0</v>
      </c>
      <c r="AY56" s="101">
        <f>'05 - VON'!J33</f>
        <v>0</v>
      </c>
      <c r="AZ56" s="101">
        <f>'05 - VON'!F30</f>
        <v>0</v>
      </c>
      <c r="BA56" s="101">
        <f>'05 - VON'!F31</f>
        <v>0</v>
      </c>
      <c r="BB56" s="101">
        <f>'05 - VON'!F32</f>
        <v>0</v>
      </c>
      <c r="BC56" s="101">
        <f>'05 - VON'!F33</f>
        <v>0</v>
      </c>
      <c r="BD56" s="103">
        <f>'05 - VON'!F34</f>
        <v>0</v>
      </c>
      <c r="BT56" s="99" t="s">
        <v>78</v>
      </c>
      <c r="BV56" s="99" t="s">
        <v>73</v>
      </c>
      <c r="BW56" s="99" t="s">
        <v>92</v>
      </c>
      <c r="BX56" s="99" t="s">
        <v>5</v>
      </c>
      <c r="CL56" s="99" t="s">
        <v>21</v>
      </c>
      <c r="CM56" s="99" t="s">
        <v>80</v>
      </c>
    </row>
    <row r="57" spans="1:91" s="1" customFormat="1" ht="30" customHeight="1" x14ac:dyDescent="0.3">
      <c r="B57" s="34"/>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4"/>
    </row>
    <row r="58" spans="1:91" s="1" customFormat="1" ht="6.95" customHeight="1" x14ac:dyDescent="0.3">
      <c r="B58" s="49"/>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4"/>
    </row>
  </sheetData>
  <sheetProtection password="CC35" sheet="1" objects="1" scenarios="1" formatColumns="0" formatRows="0" sort="0" autoFilter="0"/>
  <mergeCells count="57">
    <mergeCell ref="AR2:BE2"/>
    <mergeCell ref="AN56:AP56"/>
    <mergeCell ref="AG56:AM56"/>
    <mergeCell ref="D56:H56"/>
    <mergeCell ref="J56:AF56"/>
    <mergeCell ref="AG51:AM51"/>
    <mergeCell ref="AN51:AP51"/>
    <mergeCell ref="AN54:AP54"/>
    <mergeCell ref="AG54:AM54"/>
    <mergeCell ref="D54:H54"/>
    <mergeCell ref="J54:AF54"/>
    <mergeCell ref="AN55:AP55"/>
    <mergeCell ref="AG55:AM55"/>
    <mergeCell ref="D55:H55"/>
    <mergeCell ref="J55:AF55"/>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tooltip="Rekapitulace stavby" display="1) Rekapitulace stavby"/>
    <hyperlink ref="W1:AI1" location="C51" tooltip="Rekapitulace objektů stavby a soupisů prací" display="2) Rekapitulace objektů stavby a soupisů prací"/>
    <hyperlink ref="A52" location="'01 - Stavební část'!C2" tooltip="01 - Stavební část" display="/"/>
    <hyperlink ref="A53" location="'02 - Zdravotní technika -...'!C2" tooltip="02 - Zdravotní technika -..." display="/"/>
    <hyperlink ref="A54" location="'03 - Ústřední vytápění'!C2" tooltip="03 - Ústřední vytápění" display="/"/>
    <hyperlink ref="A55" location="'04 - Měření a regulace'!C2" tooltip="04 - Měření a regulace" display="/"/>
    <hyperlink ref="A56" location="'05 - VON'!C2" tooltip="05 - VON"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35"/>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5"/>
      <c r="B1" s="302"/>
      <c r="C1" s="302"/>
      <c r="D1" s="301" t="s">
        <v>1</v>
      </c>
      <c r="E1" s="302"/>
      <c r="F1" s="303" t="s">
        <v>739</v>
      </c>
      <c r="G1" s="308" t="s">
        <v>740</v>
      </c>
      <c r="H1" s="308"/>
      <c r="I1" s="309"/>
      <c r="J1" s="303" t="s">
        <v>741</v>
      </c>
      <c r="K1" s="301" t="s">
        <v>93</v>
      </c>
      <c r="L1" s="303" t="s">
        <v>742</v>
      </c>
      <c r="M1" s="303"/>
      <c r="N1" s="303"/>
      <c r="O1" s="303"/>
      <c r="P1" s="303"/>
      <c r="Q1" s="303"/>
      <c r="R1" s="303"/>
      <c r="S1" s="303"/>
      <c r="T1" s="303"/>
      <c r="U1" s="299"/>
      <c r="V1" s="299"/>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row>
    <row r="2" spans="1:70" ht="36.950000000000003" customHeight="1" x14ac:dyDescent="0.3">
      <c r="L2" s="257"/>
      <c r="M2" s="257"/>
      <c r="N2" s="257"/>
      <c r="O2" s="257"/>
      <c r="P2" s="257"/>
      <c r="Q2" s="257"/>
      <c r="R2" s="257"/>
      <c r="S2" s="257"/>
      <c r="T2" s="257"/>
      <c r="U2" s="257"/>
      <c r="V2" s="257"/>
      <c r="AT2" s="17" t="s">
        <v>79</v>
      </c>
    </row>
    <row r="3" spans="1:70" ht="6.95" customHeight="1" x14ac:dyDescent="0.3">
      <c r="B3" s="18"/>
      <c r="C3" s="19"/>
      <c r="D3" s="19"/>
      <c r="E3" s="19"/>
      <c r="F3" s="19"/>
      <c r="G3" s="19"/>
      <c r="H3" s="19"/>
      <c r="I3" s="105"/>
      <c r="J3" s="19"/>
      <c r="K3" s="20"/>
      <c r="AT3" s="17" t="s">
        <v>80</v>
      </c>
    </row>
    <row r="4" spans="1:70" ht="36.950000000000003" customHeight="1" x14ac:dyDescent="0.3">
      <c r="B4" s="21"/>
      <c r="C4" s="22"/>
      <c r="D4" s="23" t="s">
        <v>94</v>
      </c>
      <c r="E4" s="22"/>
      <c r="F4" s="22"/>
      <c r="G4" s="22"/>
      <c r="H4" s="22"/>
      <c r="I4" s="106"/>
      <c r="J4" s="22"/>
      <c r="K4" s="24"/>
      <c r="M4" s="25" t="s">
        <v>10</v>
      </c>
      <c r="AT4" s="17" t="s">
        <v>34</v>
      </c>
    </row>
    <row r="5" spans="1:70" ht="6.95" customHeight="1" x14ac:dyDescent="0.3">
      <c r="B5" s="21"/>
      <c r="C5" s="22"/>
      <c r="D5" s="22"/>
      <c r="E5" s="22"/>
      <c r="F5" s="22"/>
      <c r="G5" s="22"/>
      <c r="H5" s="22"/>
      <c r="I5" s="106"/>
      <c r="J5" s="22"/>
      <c r="K5" s="24"/>
    </row>
    <row r="6" spans="1:70" x14ac:dyDescent="0.3">
      <c r="B6" s="21"/>
      <c r="C6" s="22"/>
      <c r="D6" s="30" t="s">
        <v>16</v>
      </c>
      <c r="E6" s="22"/>
      <c r="F6" s="22"/>
      <c r="G6" s="22"/>
      <c r="H6" s="22"/>
      <c r="I6" s="106"/>
      <c r="J6" s="22"/>
      <c r="K6" s="24"/>
    </row>
    <row r="7" spans="1:70" ht="22.5" customHeight="1" x14ac:dyDescent="0.3">
      <c r="B7" s="21"/>
      <c r="C7" s="22"/>
      <c r="D7" s="22"/>
      <c r="E7" s="295" t="str">
        <f>'Rekapitulace stavby'!K6</f>
        <v>Rekonstrukce kotelny MŠ B.Němcové, Dačice</v>
      </c>
      <c r="F7" s="261"/>
      <c r="G7" s="261"/>
      <c r="H7" s="261"/>
      <c r="I7" s="106"/>
      <c r="J7" s="22"/>
      <c r="K7" s="24"/>
    </row>
    <row r="8" spans="1:70" s="1" customFormat="1" x14ac:dyDescent="0.3">
      <c r="B8" s="34"/>
      <c r="C8" s="35"/>
      <c r="D8" s="30" t="s">
        <v>95</v>
      </c>
      <c r="E8" s="35"/>
      <c r="F8" s="35"/>
      <c r="G8" s="35"/>
      <c r="H8" s="35"/>
      <c r="I8" s="107"/>
      <c r="J8" s="35"/>
      <c r="K8" s="38"/>
    </row>
    <row r="9" spans="1:70" s="1" customFormat="1" ht="36.950000000000003" customHeight="1" x14ac:dyDescent="0.3">
      <c r="B9" s="34"/>
      <c r="C9" s="35"/>
      <c r="D9" s="35"/>
      <c r="E9" s="296" t="s">
        <v>96</v>
      </c>
      <c r="F9" s="268"/>
      <c r="G9" s="268"/>
      <c r="H9" s="268"/>
      <c r="I9" s="107"/>
      <c r="J9" s="35"/>
      <c r="K9" s="38"/>
    </row>
    <row r="10" spans="1:70" s="1" customFormat="1" ht="13.5" x14ac:dyDescent="0.3">
      <c r="B10" s="34"/>
      <c r="C10" s="35"/>
      <c r="D10" s="35"/>
      <c r="E10" s="35"/>
      <c r="F10" s="35"/>
      <c r="G10" s="35"/>
      <c r="H10" s="35"/>
      <c r="I10" s="107"/>
      <c r="J10" s="35"/>
      <c r="K10" s="38"/>
    </row>
    <row r="11" spans="1:70" s="1" customFormat="1" ht="14.45" customHeight="1" x14ac:dyDescent="0.3">
      <c r="B11" s="34"/>
      <c r="C11" s="35"/>
      <c r="D11" s="30" t="s">
        <v>18</v>
      </c>
      <c r="E11" s="35"/>
      <c r="F11" s="28" t="s">
        <v>19</v>
      </c>
      <c r="G11" s="35"/>
      <c r="H11" s="35"/>
      <c r="I11" s="108" t="s">
        <v>20</v>
      </c>
      <c r="J11" s="28" t="s">
        <v>21</v>
      </c>
      <c r="K11" s="38"/>
    </row>
    <row r="12" spans="1:70" s="1" customFormat="1" ht="14.45" customHeight="1" x14ac:dyDescent="0.3">
      <c r="B12" s="34"/>
      <c r="C12" s="35"/>
      <c r="D12" s="30" t="s">
        <v>22</v>
      </c>
      <c r="E12" s="35"/>
      <c r="F12" s="28" t="s">
        <v>23</v>
      </c>
      <c r="G12" s="35"/>
      <c r="H12" s="35"/>
      <c r="I12" s="108" t="s">
        <v>24</v>
      </c>
      <c r="J12" s="109" t="str">
        <f>'Rekapitulace stavby'!AN8</f>
        <v>27. 2. 2017</v>
      </c>
      <c r="K12" s="38"/>
    </row>
    <row r="13" spans="1:70" s="1" customFormat="1" ht="10.9" customHeight="1" x14ac:dyDescent="0.3">
      <c r="B13" s="34"/>
      <c r="C13" s="35"/>
      <c r="D13" s="35"/>
      <c r="E13" s="35"/>
      <c r="F13" s="35"/>
      <c r="G13" s="35"/>
      <c r="H13" s="35"/>
      <c r="I13" s="107"/>
      <c r="J13" s="35"/>
      <c r="K13" s="38"/>
    </row>
    <row r="14" spans="1:70" s="1" customFormat="1" ht="14.45" customHeight="1" x14ac:dyDescent="0.3">
      <c r="B14" s="34"/>
      <c r="C14" s="35"/>
      <c r="D14" s="30" t="s">
        <v>26</v>
      </c>
      <c r="E14" s="35"/>
      <c r="F14" s="35"/>
      <c r="G14" s="35"/>
      <c r="H14" s="35"/>
      <c r="I14" s="108" t="s">
        <v>27</v>
      </c>
      <c r="J14" s="28" t="s">
        <v>21</v>
      </c>
      <c r="K14" s="38"/>
    </row>
    <row r="15" spans="1:70" s="1" customFormat="1" ht="18" customHeight="1" x14ac:dyDescent="0.3">
      <c r="B15" s="34"/>
      <c r="C15" s="35"/>
      <c r="D15" s="35"/>
      <c r="E15" s="28" t="s">
        <v>28</v>
      </c>
      <c r="F15" s="35"/>
      <c r="G15" s="35"/>
      <c r="H15" s="35"/>
      <c r="I15" s="108" t="s">
        <v>29</v>
      </c>
      <c r="J15" s="28" t="s">
        <v>21</v>
      </c>
      <c r="K15" s="38"/>
    </row>
    <row r="16" spans="1:70" s="1" customFormat="1" ht="6.95" customHeight="1" x14ac:dyDescent="0.3">
      <c r="B16" s="34"/>
      <c r="C16" s="35"/>
      <c r="D16" s="35"/>
      <c r="E16" s="35"/>
      <c r="F16" s="35"/>
      <c r="G16" s="35"/>
      <c r="H16" s="35"/>
      <c r="I16" s="107"/>
      <c r="J16" s="35"/>
      <c r="K16" s="38"/>
    </row>
    <row r="17" spans="2:11" s="1" customFormat="1" ht="14.45" customHeight="1" x14ac:dyDescent="0.3">
      <c r="B17" s="34"/>
      <c r="C17" s="35"/>
      <c r="D17" s="30" t="s">
        <v>30</v>
      </c>
      <c r="E17" s="35"/>
      <c r="F17" s="35"/>
      <c r="G17" s="35"/>
      <c r="H17" s="35"/>
      <c r="I17" s="108" t="s">
        <v>27</v>
      </c>
      <c r="J17" s="28" t="str">
        <f>IF('Rekapitulace stavby'!AN13="Vyplň údaj","",IF('Rekapitulace stavby'!AN13="","",'Rekapitulace stavby'!AN13))</f>
        <v/>
      </c>
      <c r="K17" s="38"/>
    </row>
    <row r="18" spans="2:11" s="1" customFormat="1" ht="18" customHeight="1" x14ac:dyDescent="0.3">
      <c r="B18" s="34"/>
      <c r="C18" s="35"/>
      <c r="D18" s="35"/>
      <c r="E18" s="28" t="str">
        <f>IF('Rekapitulace stavby'!E14="Vyplň údaj","",IF('Rekapitulace stavby'!E14="","",'Rekapitulace stavby'!E14))</f>
        <v/>
      </c>
      <c r="F18" s="35"/>
      <c r="G18" s="35"/>
      <c r="H18" s="35"/>
      <c r="I18" s="108" t="s">
        <v>29</v>
      </c>
      <c r="J18" s="28" t="str">
        <f>IF('Rekapitulace stavby'!AN14="Vyplň údaj","",IF('Rekapitulace stavby'!AN14="","",'Rekapitulace stavby'!AN14))</f>
        <v/>
      </c>
      <c r="K18" s="38"/>
    </row>
    <row r="19" spans="2:11" s="1" customFormat="1" ht="6.95" customHeight="1" x14ac:dyDescent="0.3">
      <c r="B19" s="34"/>
      <c r="C19" s="35"/>
      <c r="D19" s="35"/>
      <c r="E19" s="35"/>
      <c r="F19" s="35"/>
      <c r="G19" s="35"/>
      <c r="H19" s="35"/>
      <c r="I19" s="107"/>
      <c r="J19" s="35"/>
      <c r="K19" s="38"/>
    </row>
    <row r="20" spans="2:11" s="1" customFormat="1" ht="14.45" customHeight="1" x14ac:dyDescent="0.3">
      <c r="B20" s="34"/>
      <c r="C20" s="35"/>
      <c r="D20" s="30" t="s">
        <v>32</v>
      </c>
      <c r="E20" s="35"/>
      <c r="F20" s="35"/>
      <c r="G20" s="35"/>
      <c r="H20" s="35"/>
      <c r="I20" s="108" t="s">
        <v>27</v>
      </c>
      <c r="J20" s="28" t="s">
        <v>21</v>
      </c>
      <c r="K20" s="38"/>
    </row>
    <row r="21" spans="2:11" s="1" customFormat="1" ht="18" customHeight="1" x14ac:dyDescent="0.3">
      <c r="B21" s="34"/>
      <c r="C21" s="35"/>
      <c r="D21" s="35"/>
      <c r="E21" s="28" t="s">
        <v>33</v>
      </c>
      <c r="F21" s="35"/>
      <c r="G21" s="35"/>
      <c r="H21" s="35"/>
      <c r="I21" s="108" t="s">
        <v>29</v>
      </c>
      <c r="J21" s="28" t="s">
        <v>21</v>
      </c>
      <c r="K21" s="38"/>
    </row>
    <row r="22" spans="2:11" s="1" customFormat="1" ht="6.95" customHeight="1" x14ac:dyDescent="0.3">
      <c r="B22" s="34"/>
      <c r="C22" s="35"/>
      <c r="D22" s="35"/>
      <c r="E22" s="35"/>
      <c r="F22" s="35"/>
      <c r="G22" s="35"/>
      <c r="H22" s="35"/>
      <c r="I22" s="107"/>
      <c r="J22" s="35"/>
      <c r="K22" s="38"/>
    </row>
    <row r="23" spans="2:11" s="1" customFormat="1" ht="14.45" customHeight="1" x14ac:dyDescent="0.3">
      <c r="B23" s="34"/>
      <c r="C23" s="35"/>
      <c r="D23" s="30" t="s">
        <v>35</v>
      </c>
      <c r="E23" s="35"/>
      <c r="F23" s="35"/>
      <c r="G23" s="35"/>
      <c r="H23" s="35"/>
      <c r="I23" s="107"/>
      <c r="J23" s="35"/>
      <c r="K23" s="38"/>
    </row>
    <row r="24" spans="2:11" s="6" customFormat="1" ht="63" customHeight="1" x14ac:dyDescent="0.3">
      <c r="B24" s="110"/>
      <c r="C24" s="111"/>
      <c r="D24" s="111"/>
      <c r="E24" s="264" t="s">
        <v>36</v>
      </c>
      <c r="F24" s="297"/>
      <c r="G24" s="297"/>
      <c r="H24" s="297"/>
      <c r="I24" s="112"/>
      <c r="J24" s="111"/>
      <c r="K24" s="113"/>
    </row>
    <row r="25" spans="2:11" s="1" customFormat="1" ht="6.95" customHeight="1" x14ac:dyDescent="0.3">
      <c r="B25" s="34"/>
      <c r="C25" s="35"/>
      <c r="D25" s="35"/>
      <c r="E25" s="35"/>
      <c r="F25" s="35"/>
      <c r="G25" s="35"/>
      <c r="H25" s="35"/>
      <c r="I25" s="107"/>
      <c r="J25" s="35"/>
      <c r="K25" s="38"/>
    </row>
    <row r="26" spans="2:11" s="1" customFormat="1" ht="6.95" customHeight="1" x14ac:dyDescent="0.3">
      <c r="B26" s="34"/>
      <c r="C26" s="35"/>
      <c r="D26" s="79"/>
      <c r="E26" s="79"/>
      <c r="F26" s="79"/>
      <c r="G26" s="79"/>
      <c r="H26" s="79"/>
      <c r="I26" s="114"/>
      <c r="J26" s="79"/>
      <c r="K26" s="115"/>
    </row>
    <row r="27" spans="2:11" s="1" customFormat="1" ht="25.35" customHeight="1" x14ac:dyDescent="0.3">
      <c r="B27" s="34"/>
      <c r="C27" s="35"/>
      <c r="D27" s="116" t="s">
        <v>37</v>
      </c>
      <c r="E27" s="35"/>
      <c r="F27" s="35"/>
      <c r="G27" s="35"/>
      <c r="H27" s="35"/>
      <c r="I27" s="107"/>
      <c r="J27" s="117">
        <f>ROUND(J84,2)</f>
        <v>0</v>
      </c>
      <c r="K27" s="38"/>
    </row>
    <row r="28" spans="2:11" s="1" customFormat="1" ht="6.95" customHeight="1" x14ac:dyDescent="0.3">
      <c r="B28" s="34"/>
      <c r="C28" s="35"/>
      <c r="D28" s="79"/>
      <c r="E28" s="79"/>
      <c r="F28" s="79"/>
      <c r="G28" s="79"/>
      <c r="H28" s="79"/>
      <c r="I28" s="114"/>
      <c r="J28" s="79"/>
      <c r="K28" s="115"/>
    </row>
    <row r="29" spans="2:11" s="1" customFormat="1" ht="14.45" customHeight="1" x14ac:dyDescent="0.3">
      <c r="B29" s="34"/>
      <c r="C29" s="35"/>
      <c r="D29" s="35"/>
      <c r="E29" s="35"/>
      <c r="F29" s="39" t="s">
        <v>39</v>
      </c>
      <c r="G29" s="35"/>
      <c r="H29" s="35"/>
      <c r="I29" s="118" t="s">
        <v>38</v>
      </c>
      <c r="J29" s="39" t="s">
        <v>40</v>
      </c>
      <c r="K29" s="38"/>
    </row>
    <row r="30" spans="2:11" s="1" customFormat="1" ht="14.45" customHeight="1" x14ac:dyDescent="0.3">
      <c r="B30" s="34"/>
      <c r="C30" s="35"/>
      <c r="D30" s="42" t="s">
        <v>41</v>
      </c>
      <c r="E30" s="42" t="s">
        <v>42</v>
      </c>
      <c r="F30" s="119">
        <f>ROUND(SUM(BE84:BE134), 2)</f>
        <v>0</v>
      </c>
      <c r="G30" s="35"/>
      <c r="H30" s="35"/>
      <c r="I30" s="120">
        <v>0.21</v>
      </c>
      <c r="J30" s="119">
        <f>ROUND(ROUND((SUM(BE84:BE134)), 2)*I30, 2)</f>
        <v>0</v>
      </c>
      <c r="K30" s="38"/>
    </row>
    <row r="31" spans="2:11" s="1" customFormat="1" ht="14.45" customHeight="1" x14ac:dyDescent="0.3">
      <c r="B31" s="34"/>
      <c r="C31" s="35"/>
      <c r="D31" s="35"/>
      <c r="E31" s="42" t="s">
        <v>43</v>
      </c>
      <c r="F31" s="119">
        <f>ROUND(SUM(BF84:BF134), 2)</f>
        <v>0</v>
      </c>
      <c r="G31" s="35"/>
      <c r="H31" s="35"/>
      <c r="I31" s="120">
        <v>0.15</v>
      </c>
      <c r="J31" s="119">
        <f>ROUND(ROUND((SUM(BF84:BF134)), 2)*I31, 2)</f>
        <v>0</v>
      </c>
      <c r="K31" s="38"/>
    </row>
    <row r="32" spans="2:11" s="1" customFormat="1" ht="14.45" hidden="1" customHeight="1" x14ac:dyDescent="0.3">
      <c r="B32" s="34"/>
      <c r="C32" s="35"/>
      <c r="D32" s="35"/>
      <c r="E32" s="42" t="s">
        <v>44</v>
      </c>
      <c r="F32" s="119">
        <f>ROUND(SUM(BG84:BG134), 2)</f>
        <v>0</v>
      </c>
      <c r="G32" s="35"/>
      <c r="H32" s="35"/>
      <c r="I32" s="120">
        <v>0.21</v>
      </c>
      <c r="J32" s="119">
        <v>0</v>
      </c>
      <c r="K32" s="38"/>
    </row>
    <row r="33" spans="2:11" s="1" customFormat="1" ht="14.45" hidden="1" customHeight="1" x14ac:dyDescent="0.3">
      <c r="B33" s="34"/>
      <c r="C33" s="35"/>
      <c r="D33" s="35"/>
      <c r="E33" s="42" t="s">
        <v>45</v>
      </c>
      <c r="F33" s="119">
        <f>ROUND(SUM(BH84:BH134), 2)</f>
        <v>0</v>
      </c>
      <c r="G33" s="35"/>
      <c r="H33" s="35"/>
      <c r="I33" s="120">
        <v>0.15</v>
      </c>
      <c r="J33" s="119">
        <v>0</v>
      </c>
      <c r="K33" s="38"/>
    </row>
    <row r="34" spans="2:11" s="1" customFormat="1" ht="14.45" hidden="1" customHeight="1" x14ac:dyDescent="0.3">
      <c r="B34" s="34"/>
      <c r="C34" s="35"/>
      <c r="D34" s="35"/>
      <c r="E34" s="42" t="s">
        <v>46</v>
      </c>
      <c r="F34" s="119">
        <f>ROUND(SUM(BI84:BI134), 2)</f>
        <v>0</v>
      </c>
      <c r="G34" s="35"/>
      <c r="H34" s="35"/>
      <c r="I34" s="120">
        <v>0</v>
      </c>
      <c r="J34" s="119">
        <v>0</v>
      </c>
      <c r="K34" s="38"/>
    </row>
    <row r="35" spans="2:11" s="1" customFormat="1" ht="6.95" customHeight="1" x14ac:dyDescent="0.3">
      <c r="B35" s="34"/>
      <c r="C35" s="35"/>
      <c r="D35" s="35"/>
      <c r="E35" s="35"/>
      <c r="F35" s="35"/>
      <c r="G35" s="35"/>
      <c r="H35" s="35"/>
      <c r="I35" s="107"/>
      <c r="J35" s="35"/>
      <c r="K35" s="38"/>
    </row>
    <row r="36" spans="2:11" s="1" customFormat="1" ht="25.35" customHeight="1" x14ac:dyDescent="0.3">
      <c r="B36" s="34"/>
      <c r="C36" s="121"/>
      <c r="D36" s="122" t="s">
        <v>47</v>
      </c>
      <c r="E36" s="73"/>
      <c r="F36" s="73"/>
      <c r="G36" s="123" t="s">
        <v>48</v>
      </c>
      <c r="H36" s="124" t="s">
        <v>49</v>
      </c>
      <c r="I36" s="125"/>
      <c r="J36" s="126">
        <f>SUM(J27:J34)</f>
        <v>0</v>
      </c>
      <c r="K36" s="127"/>
    </row>
    <row r="37" spans="2:11" s="1" customFormat="1" ht="14.45" customHeight="1" x14ac:dyDescent="0.3">
      <c r="B37" s="49"/>
      <c r="C37" s="50"/>
      <c r="D37" s="50"/>
      <c r="E37" s="50"/>
      <c r="F37" s="50"/>
      <c r="G37" s="50"/>
      <c r="H37" s="50"/>
      <c r="I37" s="128"/>
      <c r="J37" s="50"/>
      <c r="K37" s="51"/>
    </row>
    <row r="41" spans="2:11" s="1" customFormat="1" ht="6.95" customHeight="1" x14ac:dyDescent="0.3">
      <c r="B41" s="129"/>
      <c r="C41" s="130"/>
      <c r="D41" s="130"/>
      <c r="E41" s="130"/>
      <c r="F41" s="130"/>
      <c r="G41" s="130"/>
      <c r="H41" s="130"/>
      <c r="I41" s="131"/>
      <c r="J41" s="130"/>
      <c r="K41" s="132"/>
    </row>
    <row r="42" spans="2:11" s="1" customFormat="1" ht="36.950000000000003" customHeight="1" x14ac:dyDescent="0.3">
      <c r="B42" s="34"/>
      <c r="C42" s="23" t="s">
        <v>97</v>
      </c>
      <c r="D42" s="35"/>
      <c r="E42" s="35"/>
      <c r="F42" s="35"/>
      <c r="G42" s="35"/>
      <c r="H42" s="35"/>
      <c r="I42" s="107"/>
      <c r="J42" s="35"/>
      <c r="K42" s="38"/>
    </row>
    <row r="43" spans="2:11" s="1" customFormat="1" ht="6.95" customHeight="1" x14ac:dyDescent="0.3">
      <c r="B43" s="34"/>
      <c r="C43" s="35"/>
      <c r="D43" s="35"/>
      <c r="E43" s="35"/>
      <c r="F43" s="35"/>
      <c r="G43" s="35"/>
      <c r="H43" s="35"/>
      <c r="I43" s="107"/>
      <c r="J43" s="35"/>
      <c r="K43" s="38"/>
    </row>
    <row r="44" spans="2:11" s="1" customFormat="1" ht="14.45" customHeight="1" x14ac:dyDescent="0.3">
      <c r="B44" s="34"/>
      <c r="C44" s="30" t="s">
        <v>16</v>
      </c>
      <c r="D44" s="35"/>
      <c r="E44" s="35"/>
      <c r="F44" s="35"/>
      <c r="G44" s="35"/>
      <c r="H44" s="35"/>
      <c r="I44" s="107"/>
      <c r="J44" s="35"/>
      <c r="K44" s="38"/>
    </row>
    <row r="45" spans="2:11" s="1" customFormat="1" ht="22.5" customHeight="1" x14ac:dyDescent="0.3">
      <c r="B45" s="34"/>
      <c r="C45" s="35"/>
      <c r="D45" s="35"/>
      <c r="E45" s="295" t="str">
        <f>E7</f>
        <v>Rekonstrukce kotelny MŠ B.Němcové, Dačice</v>
      </c>
      <c r="F45" s="268"/>
      <c r="G45" s="268"/>
      <c r="H45" s="268"/>
      <c r="I45" s="107"/>
      <c r="J45" s="35"/>
      <c r="K45" s="38"/>
    </row>
    <row r="46" spans="2:11" s="1" customFormat="1" ht="14.45" customHeight="1" x14ac:dyDescent="0.3">
      <c r="B46" s="34"/>
      <c r="C46" s="30" t="s">
        <v>95</v>
      </c>
      <c r="D46" s="35"/>
      <c r="E46" s="35"/>
      <c r="F46" s="35"/>
      <c r="G46" s="35"/>
      <c r="H46" s="35"/>
      <c r="I46" s="107"/>
      <c r="J46" s="35"/>
      <c r="K46" s="38"/>
    </row>
    <row r="47" spans="2:11" s="1" customFormat="1" ht="23.25" customHeight="1" x14ac:dyDescent="0.3">
      <c r="B47" s="34"/>
      <c r="C47" s="35"/>
      <c r="D47" s="35"/>
      <c r="E47" s="296" t="str">
        <f>E9</f>
        <v>01 - Stavební část</v>
      </c>
      <c r="F47" s="268"/>
      <c r="G47" s="268"/>
      <c r="H47" s="268"/>
      <c r="I47" s="107"/>
      <c r="J47" s="35"/>
      <c r="K47" s="38"/>
    </row>
    <row r="48" spans="2:11" s="1" customFormat="1" ht="6.95" customHeight="1" x14ac:dyDescent="0.3">
      <c r="B48" s="34"/>
      <c r="C48" s="35"/>
      <c r="D48" s="35"/>
      <c r="E48" s="35"/>
      <c r="F48" s="35"/>
      <c r="G48" s="35"/>
      <c r="H48" s="35"/>
      <c r="I48" s="107"/>
      <c r="J48" s="35"/>
      <c r="K48" s="38"/>
    </row>
    <row r="49" spans="2:47" s="1" customFormat="1" ht="18" customHeight="1" x14ac:dyDescent="0.3">
      <c r="B49" s="34"/>
      <c r="C49" s="30" t="s">
        <v>22</v>
      </c>
      <c r="D49" s="35"/>
      <c r="E49" s="35"/>
      <c r="F49" s="28" t="str">
        <f>F12</f>
        <v>Dačice</v>
      </c>
      <c r="G49" s="35"/>
      <c r="H49" s="35"/>
      <c r="I49" s="108" t="s">
        <v>24</v>
      </c>
      <c r="J49" s="109" t="str">
        <f>IF(J12="","",J12)</f>
        <v>27. 2. 2017</v>
      </c>
      <c r="K49" s="38"/>
    </row>
    <row r="50" spans="2:47" s="1" customFormat="1" ht="6.95" customHeight="1" x14ac:dyDescent="0.3">
      <c r="B50" s="34"/>
      <c r="C50" s="35"/>
      <c r="D50" s="35"/>
      <c r="E50" s="35"/>
      <c r="F50" s="35"/>
      <c r="G50" s="35"/>
      <c r="H50" s="35"/>
      <c r="I50" s="107"/>
      <c r="J50" s="35"/>
      <c r="K50" s="38"/>
    </row>
    <row r="51" spans="2:47" s="1" customFormat="1" x14ac:dyDescent="0.3">
      <c r="B51" s="34"/>
      <c r="C51" s="30" t="s">
        <v>26</v>
      </c>
      <c r="D51" s="35"/>
      <c r="E51" s="35"/>
      <c r="F51" s="28" t="str">
        <f>E15</f>
        <v>Město Dačice</v>
      </c>
      <c r="G51" s="35"/>
      <c r="H51" s="35"/>
      <c r="I51" s="108" t="s">
        <v>32</v>
      </c>
      <c r="J51" s="28" t="str">
        <f>E21</f>
        <v>VV - PROJEKT, Havlíčkova 44, Jihlava</v>
      </c>
      <c r="K51" s="38"/>
    </row>
    <row r="52" spans="2:47" s="1" customFormat="1" ht="14.45" customHeight="1" x14ac:dyDescent="0.3">
      <c r="B52" s="34"/>
      <c r="C52" s="30" t="s">
        <v>30</v>
      </c>
      <c r="D52" s="35"/>
      <c r="E52" s="35"/>
      <c r="F52" s="28" t="str">
        <f>IF(E18="","",E18)</f>
        <v/>
      </c>
      <c r="G52" s="35"/>
      <c r="H52" s="35"/>
      <c r="I52" s="107"/>
      <c r="J52" s="35"/>
      <c r="K52" s="38"/>
    </row>
    <row r="53" spans="2:47" s="1" customFormat="1" ht="10.35" customHeight="1" x14ac:dyDescent="0.3">
      <c r="B53" s="34"/>
      <c r="C53" s="35"/>
      <c r="D53" s="35"/>
      <c r="E53" s="35"/>
      <c r="F53" s="35"/>
      <c r="G53" s="35"/>
      <c r="H53" s="35"/>
      <c r="I53" s="107"/>
      <c r="J53" s="35"/>
      <c r="K53" s="38"/>
    </row>
    <row r="54" spans="2:47" s="1" customFormat="1" ht="29.25" customHeight="1" x14ac:dyDescent="0.3">
      <c r="B54" s="34"/>
      <c r="C54" s="133" t="s">
        <v>98</v>
      </c>
      <c r="D54" s="121"/>
      <c r="E54" s="121"/>
      <c r="F54" s="121"/>
      <c r="G54" s="121"/>
      <c r="H54" s="121"/>
      <c r="I54" s="134"/>
      <c r="J54" s="135" t="s">
        <v>99</v>
      </c>
      <c r="K54" s="136"/>
    </row>
    <row r="55" spans="2:47" s="1" customFormat="1" ht="10.35" customHeight="1" x14ac:dyDescent="0.3">
      <c r="B55" s="34"/>
      <c r="C55" s="35"/>
      <c r="D55" s="35"/>
      <c r="E55" s="35"/>
      <c r="F55" s="35"/>
      <c r="G55" s="35"/>
      <c r="H55" s="35"/>
      <c r="I55" s="107"/>
      <c r="J55" s="35"/>
      <c r="K55" s="38"/>
    </row>
    <row r="56" spans="2:47" s="1" customFormat="1" ht="29.25" customHeight="1" x14ac:dyDescent="0.3">
      <c r="B56" s="34"/>
      <c r="C56" s="137" t="s">
        <v>100</v>
      </c>
      <c r="D56" s="35"/>
      <c r="E56" s="35"/>
      <c r="F56" s="35"/>
      <c r="G56" s="35"/>
      <c r="H56" s="35"/>
      <c r="I56" s="107"/>
      <c r="J56" s="117">
        <f>J84</f>
        <v>0</v>
      </c>
      <c r="K56" s="38"/>
      <c r="AU56" s="17" t="s">
        <v>101</v>
      </c>
    </row>
    <row r="57" spans="2:47" s="7" customFormat="1" ht="24.95" customHeight="1" x14ac:dyDescent="0.3">
      <c r="B57" s="138"/>
      <c r="C57" s="139"/>
      <c r="D57" s="140" t="s">
        <v>102</v>
      </c>
      <c r="E57" s="141"/>
      <c r="F57" s="141"/>
      <c r="G57" s="141"/>
      <c r="H57" s="141"/>
      <c r="I57" s="142"/>
      <c r="J57" s="143">
        <f>J85</f>
        <v>0</v>
      </c>
      <c r="K57" s="144"/>
    </row>
    <row r="58" spans="2:47" s="8" customFormat="1" ht="19.899999999999999" customHeight="1" x14ac:dyDescent="0.3">
      <c r="B58" s="145"/>
      <c r="C58" s="146"/>
      <c r="D58" s="147" t="s">
        <v>103</v>
      </c>
      <c r="E58" s="148"/>
      <c r="F58" s="148"/>
      <c r="G58" s="148"/>
      <c r="H58" s="148"/>
      <c r="I58" s="149"/>
      <c r="J58" s="150">
        <f>J86</f>
        <v>0</v>
      </c>
      <c r="K58" s="151"/>
    </row>
    <row r="59" spans="2:47" s="8" customFormat="1" ht="19.899999999999999" customHeight="1" x14ac:dyDescent="0.3">
      <c r="B59" s="145"/>
      <c r="C59" s="146"/>
      <c r="D59" s="147" t="s">
        <v>104</v>
      </c>
      <c r="E59" s="148"/>
      <c r="F59" s="148"/>
      <c r="G59" s="148"/>
      <c r="H59" s="148"/>
      <c r="I59" s="149"/>
      <c r="J59" s="150">
        <f>J91</f>
        <v>0</v>
      </c>
      <c r="K59" s="151"/>
    </row>
    <row r="60" spans="2:47" s="8" customFormat="1" ht="19.899999999999999" customHeight="1" x14ac:dyDescent="0.3">
      <c r="B60" s="145"/>
      <c r="C60" s="146"/>
      <c r="D60" s="147" t="s">
        <v>105</v>
      </c>
      <c r="E60" s="148"/>
      <c r="F60" s="148"/>
      <c r="G60" s="148"/>
      <c r="H60" s="148"/>
      <c r="I60" s="149"/>
      <c r="J60" s="150">
        <f>J96</f>
        <v>0</v>
      </c>
      <c r="K60" s="151"/>
    </row>
    <row r="61" spans="2:47" s="8" customFormat="1" ht="19.899999999999999" customHeight="1" x14ac:dyDescent="0.3">
      <c r="B61" s="145"/>
      <c r="C61" s="146"/>
      <c r="D61" s="147" t="s">
        <v>106</v>
      </c>
      <c r="E61" s="148"/>
      <c r="F61" s="148"/>
      <c r="G61" s="148"/>
      <c r="H61" s="148"/>
      <c r="I61" s="149"/>
      <c r="J61" s="150">
        <f>J102</f>
        <v>0</v>
      </c>
      <c r="K61" s="151"/>
    </row>
    <row r="62" spans="2:47" s="8" customFormat="1" ht="19.899999999999999" customHeight="1" x14ac:dyDescent="0.3">
      <c r="B62" s="145"/>
      <c r="C62" s="146"/>
      <c r="D62" s="147" t="s">
        <v>107</v>
      </c>
      <c r="E62" s="148"/>
      <c r="F62" s="148"/>
      <c r="G62" s="148"/>
      <c r="H62" s="148"/>
      <c r="I62" s="149"/>
      <c r="J62" s="150">
        <f>J116</f>
        <v>0</v>
      </c>
      <c r="K62" s="151"/>
    </row>
    <row r="63" spans="2:47" s="7" customFormat="1" ht="24.95" customHeight="1" x14ac:dyDescent="0.3">
      <c r="B63" s="138"/>
      <c r="C63" s="139"/>
      <c r="D63" s="140" t="s">
        <v>108</v>
      </c>
      <c r="E63" s="141"/>
      <c r="F63" s="141"/>
      <c r="G63" s="141"/>
      <c r="H63" s="141"/>
      <c r="I63" s="142"/>
      <c r="J63" s="143">
        <f>J119</f>
        <v>0</v>
      </c>
      <c r="K63" s="144"/>
    </row>
    <row r="64" spans="2:47" s="8" customFormat="1" ht="19.899999999999999" customHeight="1" x14ac:dyDescent="0.3">
      <c r="B64" s="145"/>
      <c r="C64" s="146"/>
      <c r="D64" s="147" t="s">
        <v>109</v>
      </c>
      <c r="E64" s="148"/>
      <c r="F64" s="148"/>
      <c r="G64" s="148"/>
      <c r="H64" s="148"/>
      <c r="I64" s="149"/>
      <c r="J64" s="150">
        <f>J120</f>
        <v>0</v>
      </c>
      <c r="K64" s="151"/>
    </row>
    <row r="65" spans="2:12" s="1" customFormat="1" ht="21.75" customHeight="1" x14ac:dyDescent="0.3">
      <c r="B65" s="34"/>
      <c r="C65" s="35"/>
      <c r="D65" s="35"/>
      <c r="E65" s="35"/>
      <c r="F65" s="35"/>
      <c r="G65" s="35"/>
      <c r="H65" s="35"/>
      <c r="I65" s="107"/>
      <c r="J65" s="35"/>
      <c r="K65" s="38"/>
    </row>
    <row r="66" spans="2:12" s="1" customFormat="1" ht="6.95" customHeight="1" x14ac:dyDescent="0.3">
      <c r="B66" s="49"/>
      <c r="C66" s="50"/>
      <c r="D66" s="50"/>
      <c r="E66" s="50"/>
      <c r="F66" s="50"/>
      <c r="G66" s="50"/>
      <c r="H66" s="50"/>
      <c r="I66" s="128"/>
      <c r="J66" s="50"/>
      <c r="K66" s="51"/>
    </row>
    <row r="70" spans="2:12" s="1" customFormat="1" ht="6.95" customHeight="1" x14ac:dyDescent="0.3">
      <c r="B70" s="52"/>
      <c r="C70" s="53"/>
      <c r="D70" s="53"/>
      <c r="E70" s="53"/>
      <c r="F70" s="53"/>
      <c r="G70" s="53"/>
      <c r="H70" s="53"/>
      <c r="I70" s="131"/>
      <c r="J70" s="53"/>
      <c r="K70" s="53"/>
      <c r="L70" s="54"/>
    </row>
    <row r="71" spans="2:12" s="1" customFormat="1" ht="36.950000000000003" customHeight="1" x14ac:dyDescent="0.3">
      <c r="B71" s="34"/>
      <c r="C71" s="55" t="s">
        <v>110</v>
      </c>
      <c r="D71" s="56"/>
      <c r="E71" s="56"/>
      <c r="F71" s="56"/>
      <c r="G71" s="56"/>
      <c r="H71" s="56"/>
      <c r="I71" s="152"/>
      <c r="J71" s="56"/>
      <c r="K71" s="56"/>
      <c r="L71" s="54"/>
    </row>
    <row r="72" spans="2:12" s="1" customFormat="1" ht="6.95" customHeight="1" x14ac:dyDescent="0.3">
      <c r="B72" s="34"/>
      <c r="C72" s="56"/>
      <c r="D72" s="56"/>
      <c r="E72" s="56"/>
      <c r="F72" s="56"/>
      <c r="G72" s="56"/>
      <c r="H72" s="56"/>
      <c r="I72" s="152"/>
      <c r="J72" s="56"/>
      <c r="K72" s="56"/>
      <c r="L72" s="54"/>
    </row>
    <row r="73" spans="2:12" s="1" customFormat="1" ht="14.45" customHeight="1" x14ac:dyDescent="0.3">
      <c r="B73" s="34"/>
      <c r="C73" s="58" t="s">
        <v>16</v>
      </c>
      <c r="D73" s="56"/>
      <c r="E73" s="56"/>
      <c r="F73" s="56"/>
      <c r="G73" s="56"/>
      <c r="H73" s="56"/>
      <c r="I73" s="152"/>
      <c r="J73" s="56"/>
      <c r="K73" s="56"/>
      <c r="L73" s="54"/>
    </row>
    <row r="74" spans="2:12" s="1" customFormat="1" ht="22.5" customHeight="1" x14ac:dyDescent="0.3">
      <c r="B74" s="34"/>
      <c r="C74" s="56"/>
      <c r="D74" s="56"/>
      <c r="E74" s="298" t="str">
        <f>E7</f>
        <v>Rekonstrukce kotelny MŠ B.Němcové, Dačice</v>
      </c>
      <c r="F74" s="279"/>
      <c r="G74" s="279"/>
      <c r="H74" s="279"/>
      <c r="I74" s="152"/>
      <c r="J74" s="56"/>
      <c r="K74" s="56"/>
      <c r="L74" s="54"/>
    </row>
    <row r="75" spans="2:12" s="1" customFormat="1" ht="14.45" customHeight="1" x14ac:dyDescent="0.3">
      <c r="B75" s="34"/>
      <c r="C75" s="58" t="s">
        <v>95</v>
      </c>
      <c r="D75" s="56"/>
      <c r="E75" s="56"/>
      <c r="F75" s="56"/>
      <c r="G75" s="56"/>
      <c r="H75" s="56"/>
      <c r="I75" s="152"/>
      <c r="J75" s="56"/>
      <c r="K75" s="56"/>
      <c r="L75" s="54"/>
    </row>
    <row r="76" spans="2:12" s="1" customFormat="1" ht="23.25" customHeight="1" x14ac:dyDescent="0.3">
      <c r="B76" s="34"/>
      <c r="C76" s="56"/>
      <c r="D76" s="56"/>
      <c r="E76" s="276" t="str">
        <f>E9</f>
        <v>01 - Stavební část</v>
      </c>
      <c r="F76" s="279"/>
      <c r="G76" s="279"/>
      <c r="H76" s="279"/>
      <c r="I76" s="152"/>
      <c r="J76" s="56"/>
      <c r="K76" s="56"/>
      <c r="L76" s="54"/>
    </row>
    <row r="77" spans="2:12" s="1" customFormat="1" ht="6.95" customHeight="1" x14ac:dyDescent="0.3">
      <c r="B77" s="34"/>
      <c r="C77" s="56"/>
      <c r="D77" s="56"/>
      <c r="E77" s="56"/>
      <c r="F77" s="56"/>
      <c r="G77" s="56"/>
      <c r="H77" s="56"/>
      <c r="I77" s="152"/>
      <c r="J77" s="56"/>
      <c r="K77" s="56"/>
      <c r="L77" s="54"/>
    </row>
    <row r="78" spans="2:12" s="1" customFormat="1" ht="18" customHeight="1" x14ac:dyDescent="0.3">
      <c r="B78" s="34"/>
      <c r="C78" s="58" t="s">
        <v>22</v>
      </c>
      <c r="D78" s="56"/>
      <c r="E78" s="56"/>
      <c r="F78" s="153" t="str">
        <f>F12</f>
        <v>Dačice</v>
      </c>
      <c r="G78" s="56"/>
      <c r="H78" s="56"/>
      <c r="I78" s="154" t="s">
        <v>24</v>
      </c>
      <c r="J78" s="66" t="str">
        <f>IF(J12="","",J12)</f>
        <v>27. 2. 2017</v>
      </c>
      <c r="K78" s="56"/>
      <c r="L78" s="54"/>
    </row>
    <row r="79" spans="2:12" s="1" customFormat="1" ht="6.95" customHeight="1" x14ac:dyDescent="0.3">
      <c r="B79" s="34"/>
      <c r="C79" s="56"/>
      <c r="D79" s="56"/>
      <c r="E79" s="56"/>
      <c r="F79" s="56"/>
      <c r="G79" s="56"/>
      <c r="H79" s="56"/>
      <c r="I79" s="152"/>
      <c r="J79" s="56"/>
      <c r="K79" s="56"/>
      <c r="L79" s="54"/>
    </row>
    <row r="80" spans="2:12" s="1" customFormat="1" x14ac:dyDescent="0.3">
      <c r="B80" s="34"/>
      <c r="C80" s="58" t="s">
        <v>26</v>
      </c>
      <c r="D80" s="56"/>
      <c r="E80" s="56"/>
      <c r="F80" s="153" t="str">
        <f>E15</f>
        <v>Město Dačice</v>
      </c>
      <c r="G80" s="56"/>
      <c r="H80" s="56"/>
      <c r="I80" s="154" t="s">
        <v>32</v>
      </c>
      <c r="J80" s="153" t="str">
        <f>E21</f>
        <v>VV - PROJEKT, Havlíčkova 44, Jihlava</v>
      </c>
      <c r="K80" s="56"/>
      <c r="L80" s="54"/>
    </row>
    <row r="81" spans="2:65" s="1" customFormat="1" ht="14.45" customHeight="1" x14ac:dyDescent="0.3">
      <c r="B81" s="34"/>
      <c r="C81" s="58" t="s">
        <v>30</v>
      </c>
      <c r="D81" s="56"/>
      <c r="E81" s="56"/>
      <c r="F81" s="153" t="str">
        <f>IF(E18="","",E18)</f>
        <v/>
      </c>
      <c r="G81" s="56"/>
      <c r="H81" s="56"/>
      <c r="I81" s="152"/>
      <c r="J81" s="56"/>
      <c r="K81" s="56"/>
      <c r="L81" s="54"/>
    </row>
    <row r="82" spans="2:65" s="1" customFormat="1" ht="10.35" customHeight="1" x14ac:dyDescent="0.3">
      <c r="B82" s="34"/>
      <c r="C82" s="56"/>
      <c r="D82" s="56"/>
      <c r="E82" s="56"/>
      <c r="F82" s="56"/>
      <c r="G82" s="56"/>
      <c r="H82" s="56"/>
      <c r="I82" s="152"/>
      <c r="J82" s="56"/>
      <c r="K82" s="56"/>
      <c r="L82" s="54"/>
    </row>
    <row r="83" spans="2:65" s="9" customFormat="1" ht="29.25" customHeight="1" x14ac:dyDescent="0.3">
      <c r="B83" s="155"/>
      <c r="C83" s="156" t="s">
        <v>111</v>
      </c>
      <c r="D83" s="157" t="s">
        <v>56</v>
      </c>
      <c r="E83" s="157" t="s">
        <v>52</v>
      </c>
      <c r="F83" s="157" t="s">
        <v>112</v>
      </c>
      <c r="G83" s="157" t="s">
        <v>113</v>
      </c>
      <c r="H83" s="157" t="s">
        <v>114</v>
      </c>
      <c r="I83" s="158" t="s">
        <v>115</v>
      </c>
      <c r="J83" s="157" t="s">
        <v>99</v>
      </c>
      <c r="K83" s="159" t="s">
        <v>116</v>
      </c>
      <c r="L83" s="160"/>
      <c r="M83" s="75" t="s">
        <v>117</v>
      </c>
      <c r="N83" s="76" t="s">
        <v>41</v>
      </c>
      <c r="O83" s="76" t="s">
        <v>118</v>
      </c>
      <c r="P83" s="76" t="s">
        <v>119</v>
      </c>
      <c r="Q83" s="76" t="s">
        <v>120</v>
      </c>
      <c r="R83" s="76" t="s">
        <v>121</v>
      </c>
      <c r="S83" s="76" t="s">
        <v>122</v>
      </c>
      <c r="T83" s="77" t="s">
        <v>123</v>
      </c>
    </row>
    <row r="84" spans="2:65" s="1" customFormat="1" ht="29.25" customHeight="1" x14ac:dyDescent="0.35">
      <c r="B84" s="34"/>
      <c r="C84" s="81" t="s">
        <v>100</v>
      </c>
      <c r="D84" s="56"/>
      <c r="E84" s="56"/>
      <c r="F84" s="56"/>
      <c r="G84" s="56"/>
      <c r="H84" s="56"/>
      <c r="I84" s="152"/>
      <c r="J84" s="161">
        <f>BK84</f>
        <v>0</v>
      </c>
      <c r="K84" s="56"/>
      <c r="L84" s="54"/>
      <c r="M84" s="78"/>
      <c r="N84" s="79"/>
      <c r="O84" s="79"/>
      <c r="P84" s="162">
        <f>P85+P119</f>
        <v>0</v>
      </c>
      <c r="Q84" s="79"/>
      <c r="R84" s="162">
        <f>R85+R119</f>
        <v>0.25125229999999998</v>
      </c>
      <c r="S84" s="79"/>
      <c r="T84" s="163">
        <f>T85+T119</f>
        <v>5.9999999999999995E-4</v>
      </c>
      <c r="AT84" s="17" t="s">
        <v>70</v>
      </c>
      <c r="AU84" s="17" t="s">
        <v>101</v>
      </c>
      <c r="BK84" s="164">
        <f>BK85+BK119</f>
        <v>0</v>
      </c>
    </row>
    <row r="85" spans="2:65" s="10" customFormat="1" ht="37.35" customHeight="1" x14ac:dyDescent="0.35">
      <c r="B85" s="165"/>
      <c r="C85" s="166"/>
      <c r="D85" s="167" t="s">
        <v>70</v>
      </c>
      <c r="E85" s="168" t="s">
        <v>124</v>
      </c>
      <c r="F85" s="168" t="s">
        <v>125</v>
      </c>
      <c r="G85" s="166"/>
      <c r="H85" s="166"/>
      <c r="I85" s="169"/>
      <c r="J85" s="170">
        <f>BK85</f>
        <v>0</v>
      </c>
      <c r="K85" s="166"/>
      <c r="L85" s="171"/>
      <c r="M85" s="172"/>
      <c r="N85" s="173"/>
      <c r="O85" s="173"/>
      <c r="P85" s="174">
        <f>P86+P91+P96+P102+P116</f>
        <v>0</v>
      </c>
      <c r="Q85" s="173"/>
      <c r="R85" s="174">
        <f>R86+R91+R96+R102+R116</f>
        <v>0.23521700000000001</v>
      </c>
      <c r="S85" s="173"/>
      <c r="T85" s="175">
        <f>T86+T91+T96+T102+T116</f>
        <v>5.9999999999999995E-4</v>
      </c>
      <c r="AR85" s="176" t="s">
        <v>78</v>
      </c>
      <c r="AT85" s="177" t="s">
        <v>70</v>
      </c>
      <c r="AU85" s="177" t="s">
        <v>71</v>
      </c>
      <c r="AY85" s="176" t="s">
        <v>126</v>
      </c>
      <c r="BK85" s="178">
        <f>BK86+BK91+BK96+BK102+BK116</f>
        <v>0</v>
      </c>
    </row>
    <row r="86" spans="2:65" s="10" customFormat="1" ht="19.899999999999999" customHeight="1" x14ac:dyDescent="0.3">
      <c r="B86" s="165"/>
      <c r="C86" s="166"/>
      <c r="D86" s="179" t="s">
        <v>70</v>
      </c>
      <c r="E86" s="180" t="s">
        <v>127</v>
      </c>
      <c r="F86" s="180" t="s">
        <v>128</v>
      </c>
      <c r="G86" s="166"/>
      <c r="H86" s="166"/>
      <c r="I86" s="169"/>
      <c r="J86" s="181">
        <f>BK86</f>
        <v>0</v>
      </c>
      <c r="K86" s="166"/>
      <c r="L86" s="171"/>
      <c r="M86" s="172"/>
      <c r="N86" s="173"/>
      <c r="O86" s="173"/>
      <c r="P86" s="174">
        <f>SUM(P87:P90)</f>
        <v>0</v>
      </c>
      <c r="Q86" s="173"/>
      <c r="R86" s="174">
        <f>SUM(R87:R90)</f>
        <v>0.21606989999999998</v>
      </c>
      <c r="S86" s="173"/>
      <c r="T86" s="175">
        <f>SUM(T87:T90)</f>
        <v>0</v>
      </c>
      <c r="AR86" s="176" t="s">
        <v>78</v>
      </c>
      <c r="AT86" s="177" t="s">
        <v>70</v>
      </c>
      <c r="AU86" s="177" t="s">
        <v>78</v>
      </c>
      <c r="AY86" s="176" t="s">
        <v>126</v>
      </c>
      <c r="BK86" s="178">
        <f>SUM(BK87:BK90)</f>
        <v>0</v>
      </c>
    </row>
    <row r="87" spans="2:65" s="1" customFormat="1" ht="31.5" customHeight="1" x14ac:dyDescent="0.3">
      <c r="B87" s="34"/>
      <c r="C87" s="182" t="s">
        <v>78</v>
      </c>
      <c r="D87" s="182" t="s">
        <v>129</v>
      </c>
      <c r="E87" s="183" t="s">
        <v>130</v>
      </c>
      <c r="F87" s="184" t="s">
        <v>131</v>
      </c>
      <c r="G87" s="185" t="s">
        <v>132</v>
      </c>
      <c r="H87" s="186">
        <v>37.906999999999996</v>
      </c>
      <c r="I87" s="187"/>
      <c r="J87" s="188">
        <f>ROUND(I87*H87,2)</f>
        <v>0</v>
      </c>
      <c r="K87" s="184" t="s">
        <v>133</v>
      </c>
      <c r="L87" s="54"/>
      <c r="M87" s="189" t="s">
        <v>21</v>
      </c>
      <c r="N87" s="190" t="s">
        <v>44</v>
      </c>
      <c r="O87" s="35"/>
      <c r="P87" s="191">
        <f>O87*H87</f>
        <v>0</v>
      </c>
      <c r="Q87" s="191">
        <v>5.7000000000000002E-3</v>
      </c>
      <c r="R87" s="191">
        <f>Q87*H87</f>
        <v>0.21606989999999998</v>
      </c>
      <c r="S87" s="191">
        <v>0</v>
      </c>
      <c r="T87" s="192">
        <f>S87*H87</f>
        <v>0</v>
      </c>
      <c r="AR87" s="17" t="s">
        <v>134</v>
      </c>
      <c r="AT87" s="17" t="s">
        <v>129</v>
      </c>
      <c r="AU87" s="17" t="s">
        <v>80</v>
      </c>
      <c r="AY87" s="17" t="s">
        <v>126</v>
      </c>
      <c r="BE87" s="193">
        <f>IF(N87="základní",J87,0)</f>
        <v>0</v>
      </c>
      <c r="BF87" s="193">
        <f>IF(N87="snížená",J87,0)</f>
        <v>0</v>
      </c>
      <c r="BG87" s="193">
        <f>IF(N87="zákl. přenesená",J87,0)</f>
        <v>0</v>
      </c>
      <c r="BH87" s="193">
        <f>IF(N87="sníž. přenesená",J87,0)</f>
        <v>0</v>
      </c>
      <c r="BI87" s="193">
        <f>IF(N87="nulová",J87,0)</f>
        <v>0</v>
      </c>
      <c r="BJ87" s="17" t="s">
        <v>134</v>
      </c>
      <c r="BK87" s="193">
        <f>ROUND(I87*H87,2)</f>
        <v>0</v>
      </c>
      <c r="BL87" s="17" t="s">
        <v>134</v>
      </c>
      <c r="BM87" s="17" t="s">
        <v>135</v>
      </c>
    </row>
    <row r="88" spans="2:65" s="1" customFormat="1" ht="40.5" x14ac:dyDescent="0.3">
      <c r="B88" s="34"/>
      <c r="C88" s="56"/>
      <c r="D88" s="194" t="s">
        <v>136</v>
      </c>
      <c r="E88" s="56"/>
      <c r="F88" s="195" t="s">
        <v>137</v>
      </c>
      <c r="G88" s="56"/>
      <c r="H88" s="56"/>
      <c r="I88" s="152"/>
      <c r="J88" s="56"/>
      <c r="K88" s="56"/>
      <c r="L88" s="54"/>
      <c r="M88" s="71"/>
      <c r="N88" s="35"/>
      <c r="O88" s="35"/>
      <c r="P88" s="35"/>
      <c r="Q88" s="35"/>
      <c r="R88" s="35"/>
      <c r="S88" s="35"/>
      <c r="T88" s="72"/>
      <c r="AT88" s="17" t="s">
        <v>136</v>
      </c>
      <c r="AU88" s="17" t="s">
        <v>80</v>
      </c>
    </row>
    <row r="89" spans="2:65" s="11" customFormat="1" ht="13.5" x14ac:dyDescent="0.3">
      <c r="B89" s="196"/>
      <c r="C89" s="197"/>
      <c r="D89" s="194" t="s">
        <v>138</v>
      </c>
      <c r="E89" s="198" t="s">
        <v>21</v>
      </c>
      <c r="F89" s="199" t="s">
        <v>139</v>
      </c>
      <c r="G89" s="197"/>
      <c r="H89" s="200">
        <v>37.906999999999996</v>
      </c>
      <c r="I89" s="201"/>
      <c r="J89" s="197"/>
      <c r="K89" s="197"/>
      <c r="L89" s="202"/>
      <c r="M89" s="203"/>
      <c r="N89" s="204"/>
      <c r="O89" s="204"/>
      <c r="P89" s="204"/>
      <c r="Q89" s="204"/>
      <c r="R89" s="204"/>
      <c r="S89" s="204"/>
      <c r="T89" s="205"/>
      <c r="AT89" s="206" t="s">
        <v>138</v>
      </c>
      <c r="AU89" s="206" t="s">
        <v>80</v>
      </c>
      <c r="AV89" s="11" t="s">
        <v>80</v>
      </c>
      <c r="AW89" s="11" t="s">
        <v>34</v>
      </c>
      <c r="AX89" s="11" t="s">
        <v>71</v>
      </c>
      <c r="AY89" s="206" t="s">
        <v>126</v>
      </c>
    </row>
    <row r="90" spans="2:65" s="12" customFormat="1" ht="13.5" x14ac:dyDescent="0.3">
      <c r="B90" s="207"/>
      <c r="C90" s="208"/>
      <c r="D90" s="194" t="s">
        <v>138</v>
      </c>
      <c r="E90" s="209" t="s">
        <v>21</v>
      </c>
      <c r="F90" s="210" t="s">
        <v>140</v>
      </c>
      <c r="G90" s="208"/>
      <c r="H90" s="211">
        <v>37.906999999999996</v>
      </c>
      <c r="I90" s="212"/>
      <c r="J90" s="208"/>
      <c r="K90" s="208"/>
      <c r="L90" s="213"/>
      <c r="M90" s="214"/>
      <c r="N90" s="215"/>
      <c r="O90" s="215"/>
      <c r="P90" s="215"/>
      <c r="Q90" s="215"/>
      <c r="R90" s="215"/>
      <c r="S90" s="215"/>
      <c r="T90" s="216"/>
      <c r="AT90" s="217" t="s">
        <v>138</v>
      </c>
      <c r="AU90" s="217" t="s">
        <v>80</v>
      </c>
      <c r="AV90" s="12" t="s">
        <v>141</v>
      </c>
      <c r="AW90" s="12" t="s">
        <v>34</v>
      </c>
      <c r="AX90" s="12" t="s">
        <v>78</v>
      </c>
      <c r="AY90" s="217" t="s">
        <v>126</v>
      </c>
    </row>
    <row r="91" spans="2:65" s="10" customFormat="1" ht="29.85" customHeight="1" x14ac:dyDescent="0.3">
      <c r="B91" s="165"/>
      <c r="C91" s="166"/>
      <c r="D91" s="179" t="s">
        <v>70</v>
      </c>
      <c r="E91" s="180" t="s">
        <v>142</v>
      </c>
      <c r="F91" s="180" t="s">
        <v>143</v>
      </c>
      <c r="G91" s="166"/>
      <c r="H91" s="166"/>
      <c r="I91" s="169"/>
      <c r="J91" s="181">
        <f>BK91</f>
        <v>0</v>
      </c>
      <c r="K91" s="166"/>
      <c r="L91" s="171"/>
      <c r="M91" s="172"/>
      <c r="N91" s="173"/>
      <c r="O91" s="173"/>
      <c r="P91" s="174">
        <f>SUM(P92:P95)</f>
        <v>0</v>
      </c>
      <c r="Q91" s="173"/>
      <c r="R91" s="174">
        <f>SUM(R92:R95)</f>
        <v>1.2E-5</v>
      </c>
      <c r="S91" s="173"/>
      <c r="T91" s="175">
        <f>SUM(T92:T95)</f>
        <v>5.9999999999999995E-4</v>
      </c>
      <c r="AR91" s="176" t="s">
        <v>78</v>
      </c>
      <c r="AT91" s="177" t="s">
        <v>70</v>
      </c>
      <c r="AU91" s="177" t="s">
        <v>78</v>
      </c>
      <c r="AY91" s="176" t="s">
        <v>126</v>
      </c>
      <c r="BK91" s="178">
        <f>SUM(BK92:BK95)</f>
        <v>0</v>
      </c>
    </row>
    <row r="92" spans="2:65" s="1" customFormat="1" ht="31.5" customHeight="1" x14ac:dyDescent="0.3">
      <c r="B92" s="34"/>
      <c r="C92" s="182" t="s">
        <v>80</v>
      </c>
      <c r="D92" s="182" t="s">
        <v>129</v>
      </c>
      <c r="E92" s="183" t="s">
        <v>144</v>
      </c>
      <c r="F92" s="184" t="s">
        <v>145</v>
      </c>
      <c r="G92" s="185" t="s">
        <v>146</v>
      </c>
      <c r="H92" s="186">
        <v>0.6</v>
      </c>
      <c r="I92" s="187"/>
      <c r="J92" s="188">
        <f>ROUND(I92*H92,2)</f>
        <v>0</v>
      </c>
      <c r="K92" s="184" t="s">
        <v>133</v>
      </c>
      <c r="L92" s="54"/>
      <c r="M92" s="189" t="s">
        <v>21</v>
      </c>
      <c r="N92" s="190" t="s">
        <v>44</v>
      </c>
      <c r="O92" s="35"/>
      <c r="P92" s="191">
        <f>O92*H92</f>
        <v>0</v>
      </c>
      <c r="Q92" s="191">
        <v>2.0000000000000002E-5</v>
      </c>
      <c r="R92" s="191">
        <f>Q92*H92</f>
        <v>1.2E-5</v>
      </c>
      <c r="S92" s="191">
        <v>1E-3</v>
      </c>
      <c r="T92" s="192">
        <f>S92*H92</f>
        <v>5.9999999999999995E-4</v>
      </c>
      <c r="AR92" s="17" t="s">
        <v>134</v>
      </c>
      <c r="AT92" s="17" t="s">
        <v>129</v>
      </c>
      <c r="AU92" s="17" t="s">
        <v>80</v>
      </c>
      <c r="AY92" s="17" t="s">
        <v>126</v>
      </c>
      <c r="BE92" s="193">
        <f>IF(N92="základní",J92,0)</f>
        <v>0</v>
      </c>
      <c r="BF92" s="193">
        <f>IF(N92="snížená",J92,0)</f>
        <v>0</v>
      </c>
      <c r="BG92" s="193">
        <f>IF(N92="zákl. přenesená",J92,0)</f>
        <v>0</v>
      </c>
      <c r="BH92" s="193">
        <f>IF(N92="sníž. přenesená",J92,0)</f>
        <v>0</v>
      </c>
      <c r="BI92" s="193">
        <f>IF(N92="nulová",J92,0)</f>
        <v>0</v>
      </c>
      <c r="BJ92" s="17" t="s">
        <v>134</v>
      </c>
      <c r="BK92" s="193">
        <f>ROUND(I92*H92,2)</f>
        <v>0</v>
      </c>
      <c r="BL92" s="17" t="s">
        <v>134</v>
      </c>
      <c r="BM92" s="17" t="s">
        <v>147</v>
      </c>
    </row>
    <row r="93" spans="2:65" s="1" customFormat="1" ht="40.5" x14ac:dyDescent="0.3">
      <c r="B93" s="34"/>
      <c r="C93" s="56"/>
      <c r="D93" s="194" t="s">
        <v>136</v>
      </c>
      <c r="E93" s="56"/>
      <c r="F93" s="195" t="s">
        <v>148</v>
      </c>
      <c r="G93" s="56"/>
      <c r="H93" s="56"/>
      <c r="I93" s="152"/>
      <c r="J93" s="56"/>
      <c r="K93" s="56"/>
      <c r="L93" s="54"/>
      <c r="M93" s="71"/>
      <c r="N93" s="35"/>
      <c r="O93" s="35"/>
      <c r="P93" s="35"/>
      <c r="Q93" s="35"/>
      <c r="R93" s="35"/>
      <c r="S93" s="35"/>
      <c r="T93" s="72"/>
      <c r="AT93" s="17" t="s">
        <v>136</v>
      </c>
      <c r="AU93" s="17" t="s">
        <v>80</v>
      </c>
    </row>
    <row r="94" spans="2:65" s="11" customFormat="1" ht="13.5" x14ac:dyDescent="0.3">
      <c r="B94" s="196"/>
      <c r="C94" s="197"/>
      <c r="D94" s="194" t="s">
        <v>138</v>
      </c>
      <c r="E94" s="198" t="s">
        <v>21</v>
      </c>
      <c r="F94" s="199" t="s">
        <v>149</v>
      </c>
      <c r="G94" s="197"/>
      <c r="H94" s="200">
        <v>0.6</v>
      </c>
      <c r="I94" s="201"/>
      <c r="J94" s="197"/>
      <c r="K94" s="197"/>
      <c r="L94" s="202"/>
      <c r="M94" s="203"/>
      <c r="N94" s="204"/>
      <c r="O94" s="204"/>
      <c r="P94" s="204"/>
      <c r="Q94" s="204"/>
      <c r="R94" s="204"/>
      <c r="S94" s="204"/>
      <c r="T94" s="205"/>
      <c r="AT94" s="206" t="s">
        <v>138</v>
      </c>
      <c r="AU94" s="206" t="s">
        <v>80</v>
      </c>
      <c r="AV94" s="11" t="s">
        <v>80</v>
      </c>
      <c r="AW94" s="11" t="s">
        <v>34</v>
      </c>
      <c r="AX94" s="11" t="s">
        <v>71</v>
      </c>
      <c r="AY94" s="206" t="s">
        <v>126</v>
      </c>
    </row>
    <row r="95" spans="2:65" s="12" customFormat="1" ht="13.5" x14ac:dyDescent="0.3">
      <c r="B95" s="207"/>
      <c r="C95" s="208"/>
      <c r="D95" s="194" t="s">
        <v>138</v>
      </c>
      <c r="E95" s="209" t="s">
        <v>21</v>
      </c>
      <c r="F95" s="210" t="s">
        <v>140</v>
      </c>
      <c r="G95" s="208"/>
      <c r="H95" s="211">
        <v>0.6</v>
      </c>
      <c r="I95" s="212"/>
      <c r="J95" s="208"/>
      <c r="K95" s="208"/>
      <c r="L95" s="213"/>
      <c r="M95" s="214"/>
      <c r="N95" s="215"/>
      <c r="O95" s="215"/>
      <c r="P95" s="215"/>
      <c r="Q95" s="215"/>
      <c r="R95" s="215"/>
      <c r="S95" s="215"/>
      <c r="T95" s="216"/>
      <c r="AT95" s="217" t="s">
        <v>138</v>
      </c>
      <c r="AU95" s="217" t="s">
        <v>80</v>
      </c>
      <c r="AV95" s="12" t="s">
        <v>141</v>
      </c>
      <c r="AW95" s="12" t="s">
        <v>34</v>
      </c>
      <c r="AX95" s="12" t="s">
        <v>78</v>
      </c>
      <c r="AY95" s="217" t="s">
        <v>126</v>
      </c>
    </row>
    <row r="96" spans="2:65" s="10" customFormat="1" ht="29.85" customHeight="1" x14ac:dyDescent="0.3">
      <c r="B96" s="165"/>
      <c r="C96" s="166"/>
      <c r="D96" s="179" t="s">
        <v>70</v>
      </c>
      <c r="E96" s="180" t="s">
        <v>150</v>
      </c>
      <c r="F96" s="180" t="s">
        <v>151</v>
      </c>
      <c r="G96" s="166"/>
      <c r="H96" s="166"/>
      <c r="I96" s="169"/>
      <c r="J96" s="181">
        <f>BK96</f>
        <v>0</v>
      </c>
      <c r="K96" s="166"/>
      <c r="L96" s="171"/>
      <c r="M96" s="172"/>
      <c r="N96" s="173"/>
      <c r="O96" s="173"/>
      <c r="P96" s="174">
        <f>SUM(P97:P101)</f>
        <v>0</v>
      </c>
      <c r="Q96" s="173"/>
      <c r="R96" s="174">
        <f>SUM(R97:R101)</f>
        <v>1.1738999999999999E-3</v>
      </c>
      <c r="S96" s="173"/>
      <c r="T96" s="175">
        <f>SUM(T97:T101)</f>
        <v>0</v>
      </c>
      <c r="AR96" s="176" t="s">
        <v>78</v>
      </c>
      <c r="AT96" s="177" t="s">
        <v>70</v>
      </c>
      <c r="AU96" s="177" t="s">
        <v>78</v>
      </c>
      <c r="AY96" s="176" t="s">
        <v>126</v>
      </c>
      <c r="BK96" s="178">
        <f>SUM(BK97:BK101)</f>
        <v>0</v>
      </c>
    </row>
    <row r="97" spans="2:65" s="1" customFormat="1" ht="31.5" customHeight="1" x14ac:dyDescent="0.3">
      <c r="B97" s="34"/>
      <c r="C97" s="182" t="s">
        <v>141</v>
      </c>
      <c r="D97" s="182" t="s">
        <v>129</v>
      </c>
      <c r="E97" s="183" t="s">
        <v>152</v>
      </c>
      <c r="F97" s="184" t="s">
        <v>153</v>
      </c>
      <c r="G97" s="185" t="s">
        <v>132</v>
      </c>
      <c r="H97" s="186">
        <v>9.0299999999999994</v>
      </c>
      <c r="I97" s="187"/>
      <c r="J97" s="188">
        <f>ROUND(I97*H97,2)</f>
        <v>0</v>
      </c>
      <c r="K97" s="184" t="s">
        <v>133</v>
      </c>
      <c r="L97" s="54"/>
      <c r="M97" s="189" t="s">
        <v>21</v>
      </c>
      <c r="N97" s="190" t="s">
        <v>44</v>
      </c>
      <c r="O97" s="35"/>
      <c r="P97" s="191">
        <f>O97*H97</f>
        <v>0</v>
      </c>
      <c r="Q97" s="191">
        <v>1.2999999999999999E-4</v>
      </c>
      <c r="R97" s="191">
        <f>Q97*H97</f>
        <v>1.1738999999999999E-3</v>
      </c>
      <c r="S97" s="191">
        <v>0</v>
      </c>
      <c r="T97" s="192">
        <f>S97*H97</f>
        <v>0</v>
      </c>
      <c r="AR97" s="17" t="s">
        <v>134</v>
      </c>
      <c r="AT97" s="17" t="s">
        <v>129</v>
      </c>
      <c r="AU97" s="17" t="s">
        <v>80</v>
      </c>
      <c r="AY97" s="17" t="s">
        <v>126</v>
      </c>
      <c r="BE97" s="193">
        <f>IF(N97="základní",J97,0)</f>
        <v>0</v>
      </c>
      <c r="BF97" s="193">
        <f>IF(N97="snížená",J97,0)</f>
        <v>0</v>
      </c>
      <c r="BG97" s="193">
        <f>IF(N97="zákl. přenesená",J97,0)</f>
        <v>0</v>
      </c>
      <c r="BH97" s="193">
        <f>IF(N97="sníž. přenesená",J97,0)</f>
        <v>0</v>
      </c>
      <c r="BI97" s="193">
        <f>IF(N97="nulová",J97,0)</f>
        <v>0</v>
      </c>
      <c r="BJ97" s="17" t="s">
        <v>134</v>
      </c>
      <c r="BK97" s="193">
        <f>ROUND(I97*H97,2)</f>
        <v>0</v>
      </c>
      <c r="BL97" s="17" t="s">
        <v>134</v>
      </c>
      <c r="BM97" s="17" t="s">
        <v>154</v>
      </c>
    </row>
    <row r="98" spans="2:65" s="1" customFormat="1" ht="54" x14ac:dyDescent="0.3">
      <c r="B98" s="34"/>
      <c r="C98" s="56"/>
      <c r="D98" s="194" t="s">
        <v>136</v>
      </c>
      <c r="E98" s="56"/>
      <c r="F98" s="195" t="s">
        <v>155</v>
      </c>
      <c r="G98" s="56"/>
      <c r="H98" s="56"/>
      <c r="I98" s="152"/>
      <c r="J98" s="56"/>
      <c r="K98" s="56"/>
      <c r="L98" s="54"/>
      <c r="M98" s="71"/>
      <c r="N98" s="35"/>
      <c r="O98" s="35"/>
      <c r="P98" s="35"/>
      <c r="Q98" s="35"/>
      <c r="R98" s="35"/>
      <c r="S98" s="35"/>
      <c r="T98" s="72"/>
      <c r="AT98" s="17" t="s">
        <v>136</v>
      </c>
      <c r="AU98" s="17" t="s">
        <v>80</v>
      </c>
    </row>
    <row r="99" spans="2:65" s="13" customFormat="1" ht="13.5" x14ac:dyDescent="0.3">
      <c r="B99" s="218"/>
      <c r="C99" s="219"/>
      <c r="D99" s="194" t="s">
        <v>138</v>
      </c>
      <c r="E99" s="220" t="s">
        <v>21</v>
      </c>
      <c r="F99" s="221" t="s">
        <v>156</v>
      </c>
      <c r="G99" s="219"/>
      <c r="H99" s="222" t="s">
        <v>21</v>
      </c>
      <c r="I99" s="223"/>
      <c r="J99" s="219"/>
      <c r="K99" s="219"/>
      <c r="L99" s="224"/>
      <c r="M99" s="225"/>
      <c r="N99" s="226"/>
      <c r="O99" s="226"/>
      <c r="P99" s="226"/>
      <c r="Q99" s="226"/>
      <c r="R99" s="226"/>
      <c r="S99" s="226"/>
      <c r="T99" s="227"/>
      <c r="AT99" s="228" t="s">
        <v>138</v>
      </c>
      <c r="AU99" s="228" t="s">
        <v>80</v>
      </c>
      <c r="AV99" s="13" t="s">
        <v>78</v>
      </c>
      <c r="AW99" s="13" t="s">
        <v>34</v>
      </c>
      <c r="AX99" s="13" t="s">
        <v>71</v>
      </c>
      <c r="AY99" s="228" t="s">
        <v>126</v>
      </c>
    </row>
    <row r="100" spans="2:65" s="11" customFormat="1" ht="13.5" x14ac:dyDescent="0.3">
      <c r="B100" s="196"/>
      <c r="C100" s="197"/>
      <c r="D100" s="194" t="s">
        <v>138</v>
      </c>
      <c r="E100" s="198" t="s">
        <v>21</v>
      </c>
      <c r="F100" s="199" t="s">
        <v>157</v>
      </c>
      <c r="G100" s="197"/>
      <c r="H100" s="200">
        <v>9.0299999999999994</v>
      </c>
      <c r="I100" s="201"/>
      <c r="J100" s="197"/>
      <c r="K100" s="197"/>
      <c r="L100" s="202"/>
      <c r="M100" s="203"/>
      <c r="N100" s="204"/>
      <c r="O100" s="204"/>
      <c r="P100" s="204"/>
      <c r="Q100" s="204"/>
      <c r="R100" s="204"/>
      <c r="S100" s="204"/>
      <c r="T100" s="205"/>
      <c r="AT100" s="206" t="s">
        <v>138</v>
      </c>
      <c r="AU100" s="206" t="s">
        <v>80</v>
      </c>
      <c r="AV100" s="11" t="s">
        <v>80</v>
      </c>
      <c r="AW100" s="11" t="s">
        <v>34</v>
      </c>
      <c r="AX100" s="11" t="s">
        <v>71</v>
      </c>
      <c r="AY100" s="206" t="s">
        <v>126</v>
      </c>
    </row>
    <row r="101" spans="2:65" s="12" customFormat="1" ht="13.5" x14ac:dyDescent="0.3">
      <c r="B101" s="207"/>
      <c r="C101" s="208"/>
      <c r="D101" s="194" t="s">
        <v>138</v>
      </c>
      <c r="E101" s="209" t="s">
        <v>21</v>
      </c>
      <c r="F101" s="210" t="s">
        <v>140</v>
      </c>
      <c r="G101" s="208"/>
      <c r="H101" s="211">
        <v>9.0299999999999994</v>
      </c>
      <c r="I101" s="212"/>
      <c r="J101" s="208"/>
      <c r="K101" s="208"/>
      <c r="L101" s="213"/>
      <c r="M101" s="214"/>
      <c r="N101" s="215"/>
      <c r="O101" s="215"/>
      <c r="P101" s="215"/>
      <c r="Q101" s="215"/>
      <c r="R101" s="215"/>
      <c r="S101" s="215"/>
      <c r="T101" s="216"/>
      <c r="AT101" s="217" t="s">
        <v>138</v>
      </c>
      <c r="AU101" s="217" t="s">
        <v>80</v>
      </c>
      <c r="AV101" s="12" t="s">
        <v>141</v>
      </c>
      <c r="AW101" s="12" t="s">
        <v>34</v>
      </c>
      <c r="AX101" s="12" t="s">
        <v>78</v>
      </c>
      <c r="AY101" s="217" t="s">
        <v>126</v>
      </c>
    </row>
    <row r="102" spans="2:65" s="10" customFormat="1" ht="29.85" customHeight="1" x14ac:dyDescent="0.3">
      <c r="B102" s="165"/>
      <c r="C102" s="166"/>
      <c r="D102" s="179" t="s">
        <v>70</v>
      </c>
      <c r="E102" s="180" t="s">
        <v>158</v>
      </c>
      <c r="F102" s="180" t="s">
        <v>159</v>
      </c>
      <c r="G102" s="166"/>
      <c r="H102" s="166"/>
      <c r="I102" s="169"/>
      <c r="J102" s="181">
        <f>BK102</f>
        <v>0</v>
      </c>
      <c r="K102" s="166"/>
      <c r="L102" s="171"/>
      <c r="M102" s="172"/>
      <c r="N102" s="173"/>
      <c r="O102" s="173"/>
      <c r="P102" s="174">
        <f>SUM(P103:P115)</f>
        <v>0</v>
      </c>
      <c r="Q102" s="173"/>
      <c r="R102" s="174">
        <f>SUM(R103:R115)</f>
        <v>1.79612E-2</v>
      </c>
      <c r="S102" s="173"/>
      <c r="T102" s="175">
        <f>SUM(T103:T115)</f>
        <v>0</v>
      </c>
      <c r="AR102" s="176" t="s">
        <v>78</v>
      </c>
      <c r="AT102" s="177" t="s">
        <v>70</v>
      </c>
      <c r="AU102" s="177" t="s">
        <v>78</v>
      </c>
      <c r="AY102" s="176" t="s">
        <v>126</v>
      </c>
      <c r="BK102" s="178">
        <f>SUM(BK103:BK115)</f>
        <v>0</v>
      </c>
    </row>
    <row r="103" spans="2:65" s="1" customFormat="1" ht="44.25" customHeight="1" x14ac:dyDescent="0.3">
      <c r="B103" s="34"/>
      <c r="C103" s="182" t="s">
        <v>134</v>
      </c>
      <c r="D103" s="182" t="s">
        <v>129</v>
      </c>
      <c r="E103" s="183" t="s">
        <v>160</v>
      </c>
      <c r="F103" s="184" t="s">
        <v>161</v>
      </c>
      <c r="G103" s="185" t="s">
        <v>132</v>
      </c>
      <c r="H103" s="186">
        <v>24.03</v>
      </c>
      <c r="I103" s="187"/>
      <c r="J103" s="188">
        <f>ROUND(I103*H103,2)</f>
        <v>0</v>
      </c>
      <c r="K103" s="184" t="s">
        <v>133</v>
      </c>
      <c r="L103" s="54"/>
      <c r="M103" s="189" t="s">
        <v>21</v>
      </c>
      <c r="N103" s="190" t="s">
        <v>44</v>
      </c>
      <c r="O103" s="35"/>
      <c r="P103" s="191">
        <f>O103*H103</f>
        <v>0</v>
      </c>
      <c r="Q103" s="191">
        <v>4.0000000000000003E-5</v>
      </c>
      <c r="R103" s="191">
        <f>Q103*H103</f>
        <v>9.6120000000000016E-4</v>
      </c>
      <c r="S103" s="191">
        <v>0</v>
      </c>
      <c r="T103" s="192">
        <f>S103*H103</f>
        <v>0</v>
      </c>
      <c r="AR103" s="17" t="s">
        <v>134</v>
      </c>
      <c r="AT103" s="17" t="s">
        <v>129</v>
      </c>
      <c r="AU103" s="17" t="s">
        <v>80</v>
      </c>
      <c r="AY103" s="17" t="s">
        <v>126</v>
      </c>
      <c r="BE103" s="193">
        <f>IF(N103="základní",J103,0)</f>
        <v>0</v>
      </c>
      <c r="BF103" s="193">
        <f>IF(N103="snížená",J103,0)</f>
        <v>0</v>
      </c>
      <c r="BG103" s="193">
        <f>IF(N103="zákl. přenesená",J103,0)</f>
        <v>0</v>
      </c>
      <c r="BH103" s="193">
        <f>IF(N103="sníž. přenesená",J103,0)</f>
        <v>0</v>
      </c>
      <c r="BI103" s="193">
        <f>IF(N103="nulová",J103,0)</f>
        <v>0</v>
      </c>
      <c r="BJ103" s="17" t="s">
        <v>134</v>
      </c>
      <c r="BK103" s="193">
        <f>ROUND(I103*H103,2)</f>
        <v>0</v>
      </c>
      <c r="BL103" s="17" t="s">
        <v>134</v>
      </c>
      <c r="BM103" s="17" t="s">
        <v>162</v>
      </c>
    </row>
    <row r="104" spans="2:65" s="1" customFormat="1" ht="94.5" x14ac:dyDescent="0.3">
      <c r="B104" s="34"/>
      <c r="C104" s="56"/>
      <c r="D104" s="194" t="s">
        <v>136</v>
      </c>
      <c r="E104" s="56"/>
      <c r="F104" s="195" t="s">
        <v>163</v>
      </c>
      <c r="G104" s="56"/>
      <c r="H104" s="56"/>
      <c r="I104" s="152"/>
      <c r="J104" s="56"/>
      <c r="K104" s="56"/>
      <c r="L104" s="54"/>
      <c r="M104" s="71"/>
      <c r="N104" s="35"/>
      <c r="O104" s="35"/>
      <c r="P104" s="35"/>
      <c r="Q104" s="35"/>
      <c r="R104" s="35"/>
      <c r="S104" s="35"/>
      <c r="T104" s="72"/>
      <c r="AT104" s="17" t="s">
        <v>136</v>
      </c>
      <c r="AU104" s="17" t="s">
        <v>80</v>
      </c>
    </row>
    <row r="105" spans="2:65" s="11" customFormat="1" ht="13.5" x14ac:dyDescent="0.3">
      <c r="B105" s="196"/>
      <c r="C105" s="197"/>
      <c r="D105" s="194" t="s">
        <v>138</v>
      </c>
      <c r="E105" s="198" t="s">
        <v>21</v>
      </c>
      <c r="F105" s="199" t="s">
        <v>157</v>
      </c>
      <c r="G105" s="197"/>
      <c r="H105" s="200">
        <v>9.0299999999999994</v>
      </c>
      <c r="I105" s="201"/>
      <c r="J105" s="197"/>
      <c r="K105" s="197"/>
      <c r="L105" s="202"/>
      <c r="M105" s="203"/>
      <c r="N105" s="204"/>
      <c r="O105" s="204"/>
      <c r="P105" s="204"/>
      <c r="Q105" s="204"/>
      <c r="R105" s="204"/>
      <c r="S105" s="204"/>
      <c r="T105" s="205"/>
      <c r="AT105" s="206" t="s">
        <v>138</v>
      </c>
      <c r="AU105" s="206" t="s">
        <v>80</v>
      </c>
      <c r="AV105" s="11" t="s">
        <v>80</v>
      </c>
      <c r="AW105" s="11" t="s">
        <v>34</v>
      </c>
      <c r="AX105" s="11" t="s">
        <v>71</v>
      </c>
      <c r="AY105" s="206" t="s">
        <v>126</v>
      </c>
    </row>
    <row r="106" spans="2:65" s="11" customFormat="1" ht="13.5" x14ac:dyDescent="0.3">
      <c r="B106" s="196"/>
      <c r="C106" s="197"/>
      <c r="D106" s="194" t="s">
        <v>138</v>
      </c>
      <c r="E106" s="198" t="s">
        <v>21</v>
      </c>
      <c r="F106" s="199" t="s">
        <v>164</v>
      </c>
      <c r="G106" s="197"/>
      <c r="H106" s="200">
        <v>15</v>
      </c>
      <c r="I106" s="201"/>
      <c r="J106" s="197"/>
      <c r="K106" s="197"/>
      <c r="L106" s="202"/>
      <c r="M106" s="203"/>
      <c r="N106" s="204"/>
      <c r="O106" s="204"/>
      <c r="P106" s="204"/>
      <c r="Q106" s="204"/>
      <c r="R106" s="204"/>
      <c r="S106" s="204"/>
      <c r="T106" s="205"/>
      <c r="AT106" s="206" t="s">
        <v>138</v>
      </c>
      <c r="AU106" s="206" t="s">
        <v>80</v>
      </c>
      <c r="AV106" s="11" t="s">
        <v>80</v>
      </c>
      <c r="AW106" s="11" t="s">
        <v>34</v>
      </c>
      <c r="AX106" s="11" t="s">
        <v>71</v>
      </c>
      <c r="AY106" s="206" t="s">
        <v>126</v>
      </c>
    </row>
    <row r="107" spans="2:65" s="12" customFormat="1" ht="13.5" x14ac:dyDescent="0.3">
      <c r="B107" s="207"/>
      <c r="C107" s="208"/>
      <c r="D107" s="229" t="s">
        <v>138</v>
      </c>
      <c r="E107" s="230" t="s">
        <v>21</v>
      </c>
      <c r="F107" s="231" t="s">
        <v>140</v>
      </c>
      <c r="G107" s="208"/>
      <c r="H107" s="232">
        <v>24.03</v>
      </c>
      <c r="I107" s="212"/>
      <c r="J107" s="208"/>
      <c r="K107" s="208"/>
      <c r="L107" s="213"/>
      <c r="M107" s="214"/>
      <c r="N107" s="215"/>
      <c r="O107" s="215"/>
      <c r="P107" s="215"/>
      <c r="Q107" s="215"/>
      <c r="R107" s="215"/>
      <c r="S107" s="215"/>
      <c r="T107" s="216"/>
      <c r="AT107" s="217" t="s">
        <v>138</v>
      </c>
      <c r="AU107" s="217" t="s">
        <v>80</v>
      </c>
      <c r="AV107" s="12" t="s">
        <v>141</v>
      </c>
      <c r="AW107" s="12" t="s">
        <v>34</v>
      </c>
      <c r="AX107" s="12" t="s">
        <v>78</v>
      </c>
      <c r="AY107" s="217" t="s">
        <v>126</v>
      </c>
    </row>
    <row r="108" spans="2:65" s="1" customFormat="1" ht="31.5" customHeight="1" x14ac:dyDescent="0.3">
      <c r="B108" s="34"/>
      <c r="C108" s="182" t="s">
        <v>165</v>
      </c>
      <c r="D108" s="182" t="s">
        <v>129</v>
      </c>
      <c r="E108" s="183" t="s">
        <v>166</v>
      </c>
      <c r="F108" s="184" t="s">
        <v>167</v>
      </c>
      <c r="G108" s="185" t="s">
        <v>146</v>
      </c>
      <c r="H108" s="186">
        <v>2.5</v>
      </c>
      <c r="I108" s="187"/>
      <c r="J108" s="188">
        <f>ROUND(I108*H108,2)</f>
        <v>0</v>
      </c>
      <c r="K108" s="184" t="s">
        <v>21</v>
      </c>
      <c r="L108" s="54"/>
      <c r="M108" s="189" t="s">
        <v>21</v>
      </c>
      <c r="N108" s="190" t="s">
        <v>44</v>
      </c>
      <c r="O108" s="35"/>
      <c r="P108" s="191">
        <f>O108*H108</f>
        <v>0</v>
      </c>
      <c r="Q108" s="191">
        <v>5.0000000000000001E-3</v>
      </c>
      <c r="R108" s="191">
        <f>Q108*H108</f>
        <v>1.2500000000000001E-2</v>
      </c>
      <c r="S108" s="191">
        <v>0</v>
      </c>
      <c r="T108" s="192">
        <f>S108*H108</f>
        <v>0</v>
      </c>
      <c r="AR108" s="17" t="s">
        <v>134</v>
      </c>
      <c r="AT108" s="17" t="s">
        <v>129</v>
      </c>
      <c r="AU108" s="17" t="s">
        <v>80</v>
      </c>
      <c r="AY108" s="17" t="s">
        <v>126</v>
      </c>
      <c r="BE108" s="193">
        <f>IF(N108="základní",J108,0)</f>
        <v>0</v>
      </c>
      <c r="BF108" s="193">
        <f>IF(N108="snížená",J108,0)</f>
        <v>0</v>
      </c>
      <c r="BG108" s="193">
        <f>IF(N108="zákl. přenesená",J108,0)</f>
        <v>0</v>
      </c>
      <c r="BH108" s="193">
        <f>IF(N108="sníž. přenesená",J108,0)</f>
        <v>0</v>
      </c>
      <c r="BI108" s="193">
        <f>IF(N108="nulová",J108,0)</f>
        <v>0</v>
      </c>
      <c r="BJ108" s="17" t="s">
        <v>134</v>
      </c>
      <c r="BK108" s="193">
        <f>ROUND(I108*H108,2)</f>
        <v>0</v>
      </c>
      <c r="BL108" s="17" t="s">
        <v>134</v>
      </c>
      <c r="BM108" s="17" t="s">
        <v>168</v>
      </c>
    </row>
    <row r="109" spans="2:65" s="11" customFormat="1" ht="13.5" x14ac:dyDescent="0.3">
      <c r="B109" s="196"/>
      <c r="C109" s="197"/>
      <c r="D109" s="194" t="s">
        <v>138</v>
      </c>
      <c r="E109" s="198" t="s">
        <v>21</v>
      </c>
      <c r="F109" s="199" t="s">
        <v>169</v>
      </c>
      <c r="G109" s="197"/>
      <c r="H109" s="200">
        <v>2.5</v>
      </c>
      <c r="I109" s="201"/>
      <c r="J109" s="197"/>
      <c r="K109" s="197"/>
      <c r="L109" s="202"/>
      <c r="M109" s="203"/>
      <c r="N109" s="204"/>
      <c r="O109" s="204"/>
      <c r="P109" s="204"/>
      <c r="Q109" s="204"/>
      <c r="R109" s="204"/>
      <c r="S109" s="204"/>
      <c r="T109" s="205"/>
      <c r="AT109" s="206" t="s">
        <v>138</v>
      </c>
      <c r="AU109" s="206" t="s">
        <v>80</v>
      </c>
      <c r="AV109" s="11" t="s">
        <v>80</v>
      </c>
      <c r="AW109" s="11" t="s">
        <v>34</v>
      </c>
      <c r="AX109" s="11" t="s">
        <v>71</v>
      </c>
      <c r="AY109" s="206" t="s">
        <v>126</v>
      </c>
    </row>
    <row r="110" spans="2:65" s="12" customFormat="1" ht="13.5" x14ac:dyDescent="0.3">
      <c r="B110" s="207"/>
      <c r="C110" s="208"/>
      <c r="D110" s="229" t="s">
        <v>138</v>
      </c>
      <c r="E110" s="230" t="s">
        <v>21</v>
      </c>
      <c r="F110" s="231" t="s">
        <v>140</v>
      </c>
      <c r="G110" s="208"/>
      <c r="H110" s="232">
        <v>2.5</v>
      </c>
      <c r="I110" s="212"/>
      <c r="J110" s="208"/>
      <c r="K110" s="208"/>
      <c r="L110" s="213"/>
      <c r="M110" s="214"/>
      <c r="N110" s="215"/>
      <c r="O110" s="215"/>
      <c r="P110" s="215"/>
      <c r="Q110" s="215"/>
      <c r="R110" s="215"/>
      <c r="S110" s="215"/>
      <c r="T110" s="216"/>
      <c r="AT110" s="217" t="s">
        <v>138</v>
      </c>
      <c r="AU110" s="217" t="s">
        <v>80</v>
      </c>
      <c r="AV110" s="12" t="s">
        <v>141</v>
      </c>
      <c r="AW110" s="12" t="s">
        <v>34</v>
      </c>
      <c r="AX110" s="12" t="s">
        <v>78</v>
      </c>
      <c r="AY110" s="217" t="s">
        <v>126</v>
      </c>
    </row>
    <row r="111" spans="2:65" s="1" customFormat="1" ht="44.25" customHeight="1" x14ac:dyDescent="0.3">
      <c r="B111" s="34"/>
      <c r="C111" s="182" t="s">
        <v>127</v>
      </c>
      <c r="D111" s="182" t="s">
        <v>129</v>
      </c>
      <c r="E111" s="183" t="s">
        <v>170</v>
      </c>
      <c r="F111" s="184" t="s">
        <v>171</v>
      </c>
      <c r="G111" s="185" t="s">
        <v>172</v>
      </c>
      <c r="H111" s="186">
        <v>2</v>
      </c>
      <c r="I111" s="187"/>
      <c r="J111" s="188">
        <f>ROUND(I111*H111,2)</f>
        <v>0</v>
      </c>
      <c r="K111" s="184" t="s">
        <v>133</v>
      </c>
      <c r="L111" s="54"/>
      <c r="M111" s="189" t="s">
        <v>21</v>
      </c>
      <c r="N111" s="190" t="s">
        <v>44</v>
      </c>
      <c r="O111" s="35"/>
      <c r="P111" s="191">
        <f>O111*H111</f>
        <v>0</v>
      </c>
      <c r="Q111" s="191">
        <v>1.4999999999999999E-4</v>
      </c>
      <c r="R111" s="191">
        <f>Q111*H111</f>
        <v>2.9999999999999997E-4</v>
      </c>
      <c r="S111" s="191">
        <v>0</v>
      </c>
      <c r="T111" s="192">
        <f>S111*H111</f>
        <v>0</v>
      </c>
      <c r="AR111" s="17" t="s">
        <v>134</v>
      </c>
      <c r="AT111" s="17" t="s">
        <v>129</v>
      </c>
      <c r="AU111" s="17" t="s">
        <v>80</v>
      </c>
      <c r="AY111" s="17" t="s">
        <v>126</v>
      </c>
      <c r="BE111" s="193">
        <f>IF(N111="základní",J111,0)</f>
        <v>0</v>
      </c>
      <c r="BF111" s="193">
        <f>IF(N111="snížená",J111,0)</f>
        <v>0</v>
      </c>
      <c r="BG111" s="193">
        <f>IF(N111="zákl. přenesená",J111,0)</f>
        <v>0</v>
      </c>
      <c r="BH111" s="193">
        <f>IF(N111="sníž. přenesená",J111,0)</f>
        <v>0</v>
      </c>
      <c r="BI111" s="193">
        <f>IF(N111="nulová",J111,0)</f>
        <v>0</v>
      </c>
      <c r="BJ111" s="17" t="s">
        <v>134</v>
      </c>
      <c r="BK111" s="193">
        <f>ROUND(I111*H111,2)</f>
        <v>0</v>
      </c>
      <c r="BL111" s="17" t="s">
        <v>134</v>
      </c>
      <c r="BM111" s="17" t="s">
        <v>173</v>
      </c>
    </row>
    <row r="112" spans="2:65" s="1" customFormat="1" ht="81" x14ac:dyDescent="0.3">
      <c r="B112" s="34"/>
      <c r="C112" s="56"/>
      <c r="D112" s="194" t="s">
        <v>136</v>
      </c>
      <c r="E112" s="56"/>
      <c r="F112" s="195" t="s">
        <v>174</v>
      </c>
      <c r="G112" s="56"/>
      <c r="H112" s="56"/>
      <c r="I112" s="152"/>
      <c r="J112" s="56"/>
      <c r="K112" s="56"/>
      <c r="L112" s="54"/>
      <c r="M112" s="71"/>
      <c r="N112" s="35"/>
      <c r="O112" s="35"/>
      <c r="P112" s="35"/>
      <c r="Q112" s="35"/>
      <c r="R112" s="35"/>
      <c r="S112" s="35"/>
      <c r="T112" s="72"/>
      <c r="AT112" s="17" t="s">
        <v>136</v>
      </c>
      <c r="AU112" s="17" t="s">
        <v>80</v>
      </c>
    </row>
    <row r="113" spans="2:65" s="11" customFormat="1" ht="13.5" x14ac:dyDescent="0.3">
      <c r="B113" s="196"/>
      <c r="C113" s="197"/>
      <c r="D113" s="194" t="s">
        <v>138</v>
      </c>
      <c r="E113" s="198" t="s">
        <v>21</v>
      </c>
      <c r="F113" s="199" t="s">
        <v>175</v>
      </c>
      <c r="G113" s="197"/>
      <c r="H113" s="200">
        <v>2</v>
      </c>
      <c r="I113" s="201"/>
      <c r="J113" s="197"/>
      <c r="K113" s="197"/>
      <c r="L113" s="202"/>
      <c r="M113" s="203"/>
      <c r="N113" s="204"/>
      <c r="O113" s="204"/>
      <c r="P113" s="204"/>
      <c r="Q113" s="204"/>
      <c r="R113" s="204"/>
      <c r="S113" s="204"/>
      <c r="T113" s="205"/>
      <c r="AT113" s="206" t="s">
        <v>138</v>
      </c>
      <c r="AU113" s="206" t="s">
        <v>80</v>
      </c>
      <c r="AV113" s="11" t="s">
        <v>80</v>
      </c>
      <c r="AW113" s="11" t="s">
        <v>34</v>
      </c>
      <c r="AX113" s="11" t="s">
        <v>71</v>
      </c>
      <c r="AY113" s="206" t="s">
        <v>126</v>
      </c>
    </row>
    <row r="114" spans="2:65" s="12" customFormat="1" ht="13.5" x14ac:dyDescent="0.3">
      <c r="B114" s="207"/>
      <c r="C114" s="208"/>
      <c r="D114" s="229" t="s">
        <v>138</v>
      </c>
      <c r="E114" s="230" t="s">
        <v>21</v>
      </c>
      <c r="F114" s="231" t="s">
        <v>140</v>
      </c>
      <c r="G114" s="208"/>
      <c r="H114" s="232">
        <v>2</v>
      </c>
      <c r="I114" s="212"/>
      <c r="J114" s="208"/>
      <c r="K114" s="208"/>
      <c r="L114" s="213"/>
      <c r="M114" s="214"/>
      <c r="N114" s="215"/>
      <c r="O114" s="215"/>
      <c r="P114" s="215"/>
      <c r="Q114" s="215"/>
      <c r="R114" s="215"/>
      <c r="S114" s="215"/>
      <c r="T114" s="216"/>
      <c r="AT114" s="217" t="s">
        <v>138</v>
      </c>
      <c r="AU114" s="217" t="s">
        <v>80</v>
      </c>
      <c r="AV114" s="12" t="s">
        <v>141</v>
      </c>
      <c r="AW114" s="12" t="s">
        <v>34</v>
      </c>
      <c r="AX114" s="12" t="s">
        <v>78</v>
      </c>
      <c r="AY114" s="217" t="s">
        <v>126</v>
      </c>
    </row>
    <row r="115" spans="2:65" s="1" customFormat="1" ht="22.5" customHeight="1" x14ac:dyDescent="0.3">
      <c r="B115" s="34"/>
      <c r="C115" s="233" t="s">
        <v>176</v>
      </c>
      <c r="D115" s="233" t="s">
        <v>177</v>
      </c>
      <c r="E115" s="234" t="s">
        <v>178</v>
      </c>
      <c r="F115" s="235" t="s">
        <v>179</v>
      </c>
      <c r="G115" s="236" t="s">
        <v>172</v>
      </c>
      <c r="H115" s="237">
        <v>2</v>
      </c>
      <c r="I115" s="238"/>
      <c r="J115" s="239">
        <f>ROUND(I115*H115,2)</f>
        <v>0</v>
      </c>
      <c r="K115" s="235" t="s">
        <v>21</v>
      </c>
      <c r="L115" s="240"/>
      <c r="M115" s="241" t="s">
        <v>21</v>
      </c>
      <c r="N115" s="242" t="s">
        <v>44</v>
      </c>
      <c r="O115" s="35"/>
      <c r="P115" s="191">
        <f>O115*H115</f>
        <v>0</v>
      </c>
      <c r="Q115" s="191">
        <v>2.0999999999999999E-3</v>
      </c>
      <c r="R115" s="191">
        <f>Q115*H115</f>
        <v>4.1999999999999997E-3</v>
      </c>
      <c r="S115" s="191">
        <v>0</v>
      </c>
      <c r="T115" s="192">
        <f>S115*H115</f>
        <v>0</v>
      </c>
      <c r="AR115" s="17" t="s">
        <v>180</v>
      </c>
      <c r="AT115" s="17" t="s">
        <v>177</v>
      </c>
      <c r="AU115" s="17" t="s">
        <v>80</v>
      </c>
      <c r="AY115" s="17" t="s">
        <v>126</v>
      </c>
      <c r="BE115" s="193">
        <f>IF(N115="základní",J115,0)</f>
        <v>0</v>
      </c>
      <c r="BF115" s="193">
        <f>IF(N115="snížená",J115,0)</f>
        <v>0</v>
      </c>
      <c r="BG115" s="193">
        <f>IF(N115="zákl. přenesená",J115,0)</f>
        <v>0</v>
      </c>
      <c r="BH115" s="193">
        <f>IF(N115="sníž. přenesená",J115,0)</f>
        <v>0</v>
      </c>
      <c r="BI115" s="193">
        <f>IF(N115="nulová",J115,0)</f>
        <v>0</v>
      </c>
      <c r="BJ115" s="17" t="s">
        <v>134</v>
      </c>
      <c r="BK115" s="193">
        <f>ROUND(I115*H115,2)</f>
        <v>0</v>
      </c>
      <c r="BL115" s="17" t="s">
        <v>134</v>
      </c>
      <c r="BM115" s="17" t="s">
        <v>181</v>
      </c>
    </row>
    <row r="116" spans="2:65" s="10" customFormat="1" ht="29.85" customHeight="1" x14ac:dyDescent="0.3">
      <c r="B116" s="165"/>
      <c r="C116" s="166"/>
      <c r="D116" s="179" t="s">
        <v>70</v>
      </c>
      <c r="E116" s="180" t="s">
        <v>182</v>
      </c>
      <c r="F116" s="180" t="s">
        <v>183</v>
      </c>
      <c r="G116" s="166"/>
      <c r="H116" s="166"/>
      <c r="I116" s="169"/>
      <c r="J116" s="181">
        <f>BK116</f>
        <v>0</v>
      </c>
      <c r="K116" s="166"/>
      <c r="L116" s="171"/>
      <c r="M116" s="172"/>
      <c r="N116" s="173"/>
      <c r="O116" s="173"/>
      <c r="P116" s="174">
        <f>SUM(P117:P118)</f>
        <v>0</v>
      </c>
      <c r="Q116" s="173"/>
      <c r="R116" s="174">
        <f>SUM(R117:R118)</f>
        <v>0</v>
      </c>
      <c r="S116" s="173"/>
      <c r="T116" s="175">
        <f>SUM(T117:T118)</f>
        <v>0</v>
      </c>
      <c r="AR116" s="176" t="s">
        <v>78</v>
      </c>
      <c r="AT116" s="177" t="s">
        <v>70</v>
      </c>
      <c r="AU116" s="177" t="s">
        <v>78</v>
      </c>
      <c r="AY116" s="176" t="s">
        <v>126</v>
      </c>
      <c r="BK116" s="178">
        <f>SUM(BK117:BK118)</f>
        <v>0</v>
      </c>
    </row>
    <row r="117" spans="2:65" s="1" customFormat="1" ht="44.25" customHeight="1" x14ac:dyDescent="0.3">
      <c r="B117" s="34"/>
      <c r="C117" s="182" t="s">
        <v>180</v>
      </c>
      <c r="D117" s="182" t="s">
        <v>129</v>
      </c>
      <c r="E117" s="183" t="s">
        <v>184</v>
      </c>
      <c r="F117" s="184" t="s">
        <v>185</v>
      </c>
      <c r="G117" s="185" t="s">
        <v>186</v>
      </c>
      <c r="H117" s="186">
        <v>0.23799999999999999</v>
      </c>
      <c r="I117" s="187"/>
      <c r="J117" s="188">
        <f>ROUND(I117*H117,2)</f>
        <v>0</v>
      </c>
      <c r="K117" s="184" t="s">
        <v>133</v>
      </c>
      <c r="L117" s="54"/>
      <c r="M117" s="189" t="s">
        <v>21</v>
      </c>
      <c r="N117" s="190" t="s">
        <v>44</v>
      </c>
      <c r="O117" s="35"/>
      <c r="P117" s="191">
        <f>O117*H117</f>
        <v>0</v>
      </c>
      <c r="Q117" s="191">
        <v>0</v>
      </c>
      <c r="R117" s="191">
        <f>Q117*H117</f>
        <v>0</v>
      </c>
      <c r="S117" s="191">
        <v>0</v>
      </c>
      <c r="T117" s="192">
        <f>S117*H117</f>
        <v>0</v>
      </c>
      <c r="AR117" s="17" t="s">
        <v>134</v>
      </c>
      <c r="AT117" s="17" t="s">
        <v>129</v>
      </c>
      <c r="AU117" s="17" t="s">
        <v>80</v>
      </c>
      <c r="AY117" s="17" t="s">
        <v>126</v>
      </c>
      <c r="BE117" s="193">
        <f>IF(N117="základní",J117,0)</f>
        <v>0</v>
      </c>
      <c r="BF117" s="193">
        <f>IF(N117="snížená",J117,0)</f>
        <v>0</v>
      </c>
      <c r="BG117" s="193">
        <f>IF(N117="zákl. přenesená",J117,0)</f>
        <v>0</v>
      </c>
      <c r="BH117" s="193">
        <f>IF(N117="sníž. přenesená",J117,0)</f>
        <v>0</v>
      </c>
      <c r="BI117" s="193">
        <f>IF(N117="nulová",J117,0)</f>
        <v>0</v>
      </c>
      <c r="BJ117" s="17" t="s">
        <v>134</v>
      </c>
      <c r="BK117" s="193">
        <f>ROUND(I117*H117,2)</f>
        <v>0</v>
      </c>
      <c r="BL117" s="17" t="s">
        <v>134</v>
      </c>
      <c r="BM117" s="17" t="s">
        <v>187</v>
      </c>
    </row>
    <row r="118" spans="2:65" s="1" customFormat="1" ht="81" x14ac:dyDescent="0.3">
      <c r="B118" s="34"/>
      <c r="C118" s="56"/>
      <c r="D118" s="194" t="s">
        <v>136</v>
      </c>
      <c r="E118" s="56"/>
      <c r="F118" s="195" t="s">
        <v>188</v>
      </c>
      <c r="G118" s="56"/>
      <c r="H118" s="56"/>
      <c r="I118" s="152"/>
      <c r="J118" s="56"/>
      <c r="K118" s="56"/>
      <c r="L118" s="54"/>
      <c r="M118" s="71"/>
      <c r="N118" s="35"/>
      <c r="O118" s="35"/>
      <c r="P118" s="35"/>
      <c r="Q118" s="35"/>
      <c r="R118" s="35"/>
      <c r="S118" s="35"/>
      <c r="T118" s="72"/>
      <c r="AT118" s="17" t="s">
        <v>136</v>
      </c>
      <c r="AU118" s="17" t="s">
        <v>80</v>
      </c>
    </row>
    <row r="119" spans="2:65" s="10" customFormat="1" ht="37.35" customHeight="1" x14ac:dyDescent="0.35">
      <c r="B119" s="165"/>
      <c r="C119" s="166"/>
      <c r="D119" s="167" t="s">
        <v>70</v>
      </c>
      <c r="E119" s="168" t="s">
        <v>189</v>
      </c>
      <c r="F119" s="168" t="s">
        <v>190</v>
      </c>
      <c r="G119" s="166"/>
      <c r="H119" s="166"/>
      <c r="I119" s="169"/>
      <c r="J119" s="170">
        <f>BK119</f>
        <v>0</v>
      </c>
      <c r="K119" s="166"/>
      <c r="L119" s="171"/>
      <c r="M119" s="172"/>
      <c r="N119" s="173"/>
      <c r="O119" s="173"/>
      <c r="P119" s="174">
        <f>P120</f>
        <v>0</v>
      </c>
      <c r="Q119" s="173"/>
      <c r="R119" s="174">
        <f>R120</f>
        <v>1.6035300000000002E-2</v>
      </c>
      <c r="S119" s="173"/>
      <c r="T119" s="175">
        <f>T120</f>
        <v>0</v>
      </c>
      <c r="AR119" s="176" t="s">
        <v>80</v>
      </c>
      <c r="AT119" s="177" t="s">
        <v>70</v>
      </c>
      <c r="AU119" s="177" t="s">
        <v>71</v>
      </c>
      <c r="AY119" s="176" t="s">
        <v>126</v>
      </c>
      <c r="BK119" s="178">
        <f>BK120</f>
        <v>0</v>
      </c>
    </row>
    <row r="120" spans="2:65" s="10" customFormat="1" ht="19.899999999999999" customHeight="1" x14ac:dyDescent="0.3">
      <c r="B120" s="165"/>
      <c r="C120" s="166"/>
      <c r="D120" s="179" t="s">
        <v>70</v>
      </c>
      <c r="E120" s="180" t="s">
        <v>191</v>
      </c>
      <c r="F120" s="180" t="s">
        <v>192</v>
      </c>
      <c r="G120" s="166"/>
      <c r="H120" s="166"/>
      <c r="I120" s="169"/>
      <c r="J120" s="181">
        <f>BK120</f>
        <v>0</v>
      </c>
      <c r="K120" s="166"/>
      <c r="L120" s="171"/>
      <c r="M120" s="172"/>
      <c r="N120" s="173"/>
      <c r="O120" s="173"/>
      <c r="P120" s="174">
        <f>SUM(P121:P134)</f>
        <v>0</v>
      </c>
      <c r="Q120" s="173"/>
      <c r="R120" s="174">
        <f>SUM(R121:R134)</f>
        <v>1.6035300000000002E-2</v>
      </c>
      <c r="S120" s="173"/>
      <c r="T120" s="175">
        <f>SUM(T121:T134)</f>
        <v>0</v>
      </c>
      <c r="AR120" s="176" t="s">
        <v>80</v>
      </c>
      <c r="AT120" s="177" t="s">
        <v>70</v>
      </c>
      <c r="AU120" s="177" t="s">
        <v>78</v>
      </c>
      <c r="AY120" s="176" t="s">
        <v>126</v>
      </c>
      <c r="BK120" s="178">
        <f>SUM(BK121:BK134)</f>
        <v>0</v>
      </c>
    </row>
    <row r="121" spans="2:65" s="1" customFormat="1" ht="31.5" customHeight="1" x14ac:dyDescent="0.3">
      <c r="B121" s="34"/>
      <c r="C121" s="182" t="s">
        <v>142</v>
      </c>
      <c r="D121" s="182" t="s">
        <v>129</v>
      </c>
      <c r="E121" s="183" t="s">
        <v>193</v>
      </c>
      <c r="F121" s="184" t="s">
        <v>194</v>
      </c>
      <c r="G121" s="185" t="s">
        <v>132</v>
      </c>
      <c r="H121" s="186">
        <v>24.03</v>
      </c>
      <c r="I121" s="187"/>
      <c r="J121" s="188">
        <f>ROUND(I121*H121,2)</f>
        <v>0</v>
      </c>
      <c r="K121" s="184" t="s">
        <v>133</v>
      </c>
      <c r="L121" s="54"/>
      <c r="M121" s="189" t="s">
        <v>21</v>
      </c>
      <c r="N121" s="190" t="s">
        <v>44</v>
      </c>
      <c r="O121" s="35"/>
      <c r="P121" s="191">
        <f>O121*H121</f>
        <v>0</v>
      </c>
      <c r="Q121" s="191">
        <v>1.2E-4</v>
      </c>
      <c r="R121" s="191">
        <f>Q121*H121</f>
        <v>2.8836000000000001E-3</v>
      </c>
      <c r="S121" s="191">
        <v>0</v>
      </c>
      <c r="T121" s="192">
        <f>S121*H121</f>
        <v>0</v>
      </c>
      <c r="AR121" s="17" t="s">
        <v>134</v>
      </c>
      <c r="AT121" s="17" t="s">
        <v>129</v>
      </c>
      <c r="AU121" s="17" t="s">
        <v>80</v>
      </c>
      <c r="AY121" s="17" t="s">
        <v>126</v>
      </c>
      <c r="BE121" s="193">
        <f>IF(N121="základní",J121,0)</f>
        <v>0</v>
      </c>
      <c r="BF121" s="193">
        <f>IF(N121="snížená",J121,0)</f>
        <v>0</v>
      </c>
      <c r="BG121" s="193">
        <f>IF(N121="zákl. přenesená",J121,0)</f>
        <v>0</v>
      </c>
      <c r="BH121" s="193">
        <f>IF(N121="sníž. přenesená",J121,0)</f>
        <v>0</v>
      </c>
      <c r="BI121" s="193">
        <f>IF(N121="nulová",J121,0)</f>
        <v>0</v>
      </c>
      <c r="BJ121" s="17" t="s">
        <v>134</v>
      </c>
      <c r="BK121" s="193">
        <f>ROUND(I121*H121,2)</f>
        <v>0</v>
      </c>
      <c r="BL121" s="17" t="s">
        <v>134</v>
      </c>
      <c r="BM121" s="17" t="s">
        <v>195</v>
      </c>
    </row>
    <row r="122" spans="2:65" s="1" customFormat="1" ht="54" x14ac:dyDescent="0.3">
      <c r="B122" s="34"/>
      <c r="C122" s="56"/>
      <c r="D122" s="194" t="s">
        <v>136</v>
      </c>
      <c r="E122" s="56"/>
      <c r="F122" s="195" t="s">
        <v>196</v>
      </c>
      <c r="G122" s="56"/>
      <c r="H122" s="56"/>
      <c r="I122" s="152"/>
      <c r="J122" s="56"/>
      <c r="K122" s="56"/>
      <c r="L122" s="54"/>
      <c r="M122" s="71"/>
      <c r="N122" s="35"/>
      <c r="O122" s="35"/>
      <c r="P122" s="35"/>
      <c r="Q122" s="35"/>
      <c r="R122" s="35"/>
      <c r="S122" s="35"/>
      <c r="T122" s="72"/>
      <c r="AT122" s="17" t="s">
        <v>136</v>
      </c>
      <c r="AU122" s="17" t="s">
        <v>80</v>
      </c>
    </row>
    <row r="123" spans="2:65" s="13" customFormat="1" ht="13.5" x14ac:dyDescent="0.3">
      <c r="B123" s="218"/>
      <c r="C123" s="219"/>
      <c r="D123" s="194" t="s">
        <v>138</v>
      </c>
      <c r="E123" s="220" t="s">
        <v>21</v>
      </c>
      <c r="F123" s="221" t="s">
        <v>197</v>
      </c>
      <c r="G123" s="219"/>
      <c r="H123" s="222" t="s">
        <v>21</v>
      </c>
      <c r="I123" s="223"/>
      <c r="J123" s="219"/>
      <c r="K123" s="219"/>
      <c r="L123" s="224"/>
      <c r="M123" s="225"/>
      <c r="N123" s="226"/>
      <c r="O123" s="226"/>
      <c r="P123" s="226"/>
      <c r="Q123" s="226"/>
      <c r="R123" s="226"/>
      <c r="S123" s="226"/>
      <c r="T123" s="227"/>
      <c r="AT123" s="228" t="s">
        <v>138</v>
      </c>
      <c r="AU123" s="228" t="s">
        <v>80</v>
      </c>
      <c r="AV123" s="13" t="s">
        <v>78</v>
      </c>
      <c r="AW123" s="13" t="s">
        <v>34</v>
      </c>
      <c r="AX123" s="13" t="s">
        <v>71</v>
      </c>
      <c r="AY123" s="228" t="s">
        <v>126</v>
      </c>
    </row>
    <row r="124" spans="2:65" s="11" customFormat="1" ht="13.5" x14ac:dyDescent="0.3">
      <c r="B124" s="196"/>
      <c r="C124" s="197"/>
      <c r="D124" s="194" t="s">
        <v>138</v>
      </c>
      <c r="E124" s="198" t="s">
        <v>21</v>
      </c>
      <c r="F124" s="199" t="s">
        <v>157</v>
      </c>
      <c r="G124" s="197"/>
      <c r="H124" s="200">
        <v>9.0299999999999994</v>
      </c>
      <c r="I124" s="201"/>
      <c r="J124" s="197"/>
      <c r="K124" s="197"/>
      <c r="L124" s="202"/>
      <c r="M124" s="203"/>
      <c r="N124" s="204"/>
      <c r="O124" s="204"/>
      <c r="P124" s="204"/>
      <c r="Q124" s="204"/>
      <c r="R124" s="204"/>
      <c r="S124" s="204"/>
      <c r="T124" s="205"/>
      <c r="AT124" s="206" t="s">
        <v>138</v>
      </c>
      <c r="AU124" s="206" t="s">
        <v>80</v>
      </c>
      <c r="AV124" s="11" t="s">
        <v>80</v>
      </c>
      <c r="AW124" s="11" t="s">
        <v>34</v>
      </c>
      <c r="AX124" s="11" t="s">
        <v>71</v>
      </c>
      <c r="AY124" s="206" t="s">
        <v>126</v>
      </c>
    </row>
    <row r="125" spans="2:65" s="11" customFormat="1" ht="13.5" x14ac:dyDescent="0.3">
      <c r="B125" s="196"/>
      <c r="C125" s="197"/>
      <c r="D125" s="194" t="s">
        <v>138</v>
      </c>
      <c r="E125" s="198" t="s">
        <v>21</v>
      </c>
      <c r="F125" s="199" t="s">
        <v>164</v>
      </c>
      <c r="G125" s="197"/>
      <c r="H125" s="200">
        <v>15</v>
      </c>
      <c r="I125" s="201"/>
      <c r="J125" s="197"/>
      <c r="K125" s="197"/>
      <c r="L125" s="202"/>
      <c r="M125" s="203"/>
      <c r="N125" s="204"/>
      <c r="O125" s="204"/>
      <c r="P125" s="204"/>
      <c r="Q125" s="204"/>
      <c r="R125" s="204"/>
      <c r="S125" s="204"/>
      <c r="T125" s="205"/>
      <c r="AT125" s="206" t="s">
        <v>138</v>
      </c>
      <c r="AU125" s="206" t="s">
        <v>80</v>
      </c>
      <c r="AV125" s="11" t="s">
        <v>80</v>
      </c>
      <c r="AW125" s="11" t="s">
        <v>34</v>
      </c>
      <c r="AX125" s="11" t="s">
        <v>71</v>
      </c>
      <c r="AY125" s="206" t="s">
        <v>126</v>
      </c>
    </row>
    <row r="126" spans="2:65" s="12" customFormat="1" ht="13.5" x14ac:dyDescent="0.3">
      <c r="B126" s="207"/>
      <c r="C126" s="208"/>
      <c r="D126" s="229" t="s">
        <v>138</v>
      </c>
      <c r="E126" s="230" t="s">
        <v>21</v>
      </c>
      <c r="F126" s="231" t="s">
        <v>140</v>
      </c>
      <c r="G126" s="208"/>
      <c r="H126" s="232">
        <v>24.03</v>
      </c>
      <c r="I126" s="212"/>
      <c r="J126" s="208"/>
      <c r="K126" s="208"/>
      <c r="L126" s="213"/>
      <c r="M126" s="214"/>
      <c r="N126" s="215"/>
      <c r="O126" s="215"/>
      <c r="P126" s="215"/>
      <c r="Q126" s="215"/>
      <c r="R126" s="215"/>
      <c r="S126" s="215"/>
      <c r="T126" s="216"/>
      <c r="AT126" s="217" t="s">
        <v>138</v>
      </c>
      <c r="AU126" s="217" t="s">
        <v>80</v>
      </c>
      <c r="AV126" s="12" t="s">
        <v>141</v>
      </c>
      <c r="AW126" s="12" t="s">
        <v>34</v>
      </c>
      <c r="AX126" s="12" t="s">
        <v>78</v>
      </c>
      <c r="AY126" s="217" t="s">
        <v>126</v>
      </c>
    </row>
    <row r="127" spans="2:65" s="1" customFormat="1" ht="31.5" customHeight="1" x14ac:dyDescent="0.3">
      <c r="B127" s="34"/>
      <c r="C127" s="182" t="s">
        <v>198</v>
      </c>
      <c r="D127" s="182" t="s">
        <v>129</v>
      </c>
      <c r="E127" s="183" t="s">
        <v>199</v>
      </c>
      <c r="F127" s="184" t="s">
        <v>200</v>
      </c>
      <c r="G127" s="185" t="s">
        <v>146</v>
      </c>
      <c r="H127" s="186">
        <v>9.8000000000000007</v>
      </c>
      <c r="I127" s="187"/>
      <c r="J127" s="188">
        <f>ROUND(I127*H127,2)</f>
        <v>0</v>
      </c>
      <c r="K127" s="184" t="s">
        <v>133</v>
      </c>
      <c r="L127" s="54"/>
      <c r="M127" s="189" t="s">
        <v>21</v>
      </c>
      <c r="N127" s="190" t="s">
        <v>44</v>
      </c>
      <c r="O127" s="35"/>
      <c r="P127" s="191">
        <f>O127*H127</f>
        <v>0</v>
      </c>
      <c r="Q127" s="191">
        <v>0</v>
      </c>
      <c r="R127" s="191">
        <f>Q127*H127</f>
        <v>0</v>
      </c>
      <c r="S127" s="191">
        <v>0</v>
      </c>
      <c r="T127" s="192">
        <f>S127*H127</f>
        <v>0</v>
      </c>
      <c r="AR127" s="17" t="s">
        <v>134</v>
      </c>
      <c r="AT127" s="17" t="s">
        <v>129</v>
      </c>
      <c r="AU127" s="17" t="s">
        <v>80</v>
      </c>
      <c r="AY127" s="17" t="s">
        <v>126</v>
      </c>
      <c r="BE127" s="193">
        <f>IF(N127="základní",J127,0)</f>
        <v>0</v>
      </c>
      <c r="BF127" s="193">
        <f>IF(N127="snížená",J127,0)</f>
        <v>0</v>
      </c>
      <c r="BG127" s="193">
        <f>IF(N127="zákl. přenesená",J127,0)</f>
        <v>0</v>
      </c>
      <c r="BH127" s="193">
        <f>IF(N127="sníž. přenesená",J127,0)</f>
        <v>0</v>
      </c>
      <c r="BI127" s="193">
        <f>IF(N127="nulová",J127,0)</f>
        <v>0</v>
      </c>
      <c r="BJ127" s="17" t="s">
        <v>134</v>
      </c>
      <c r="BK127" s="193">
        <f>ROUND(I127*H127,2)</f>
        <v>0</v>
      </c>
      <c r="BL127" s="17" t="s">
        <v>134</v>
      </c>
      <c r="BM127" s="17" t="s">
        <v>201</v>
      </c>
    </row>
    <row r="128" spans="2:65" s="1" customFormat="1" ht="54" x14ac:dyDescent="0.3">
      <c r="B128" s="34"/>
      <c r="C128" s="56"/>
      <c r="D128" s="194" t="s">
        <v>136</v>
      </c>
      <c r="E128" s="56"/>
      <c r="F128" s="195" t="s">
        <v>196</v>
      </c>
      <c r="G128" s="56"/>
      <c r="H128" s="56"/>
      <c r="I128" s="152"/>
      <c r="J128" s="56"/>
      <c r="K128" s="56"/>
      <c r="L128" s="54"/>
      <c r="M128" s="71"/>
      <c r="N128" s="35"/>
      <c r="O128" s="35"/>
      <c r="P128" s="35"/>
      <c r="Q128" s="35"/>
      <c r="R128" s="35"/>
      <c r="S128" s="35"/>
      <c r="T128" s="72"/>
      <c r="AT128" s="17" t="s">
        <v>136</v>
      </c>
      <c r="AU128" s="17" t="s">
        <v>80</v>
      </c>
    </row>
    <row r="129" spans="2:65" s="11" customFormat="1" ht="13.5" x14ac:dyDescent="0.3">
      <c r="B129" s="196"/>
      <c r="C129" s="197"/>
      <c r="D129" s="194" t="s">
        <v>138</v>
      </c>
      <c r="E129" s="198" t="s">
        <v>21</v>
      </c>
      <c r="F129" s="199" t="s">
        <v>202</v>
      </c>
      <c r="G129" s="197"/>
      <c r="H129" s="200">
        <v>9.8000000000000007</v>
      </c>
      <c r="I129" s="201"/>
      <c r="J129" s="197"/>
      <c r="K129" s="197"/>
      <c r="L129" s="202"/>
      <c r="M129" s="203"/>
      <c r="N129" s="204"/>
      <c r="O129" s="204"/>
      <c r="P129" s="204"/>
      <c r="Q129" s="204"/>
      <c r="R129" s="204"/>
      <c r="S129" s="204"/>
      <c r="T129" s="205"/>
      <c r="AT129" s="206" t="s">
        <v>138</v>
      </c>
      <c r="AU129" s="206" t="s">
        <v>80</v>
      </c>
      <c r="AV129" s="11" t="s">
        <v>80</v>
      </c>
      <c r="AW129" s="11" t="s">
        <v>34</v>
      </c>
      <c r="AX129" s="11" t="s">
        <v>71</v>
      </c>
      <c r="AY129" s="206" t="s">
        <v>126</v>
      </c>
    </row>
    <row r="130" spans="2:65" s="12" customFormat="1" ht="13.5" x14ac:dyDescent="0.3">
      <c r="B130" s="207"/>
      <c r="C130" s="208"/>
      <c r="D130" s="229" t="s">
        <v>138</v>
      </c>
      <c r="E130" s="230" t="s">
        <v>21</v>
      </c>
      <c r="F130" s="231" t="s">
        <v>140</v>
      </c>
      <c r="G130" s="208"/>
      <c r="H130" s="232">
        <v>9.8000000000000007</v>
      </c>
      <c r="I130" s="212"/>
      <c r="J130" s="208"/>
      <c r="K130" s="208"/>
      <c r="L130" s="213"/>
      <c r="M130" s="214"/>
      <c r="N130" s="215"/>
      <c r="O130" s="215"/>
      <c r="P130" s="215"/>
      <c r="Q130" s="215"/>
      <c r="R130" s="215"/>
      <c r="S130" s="215"/>
      <c r="T130" s="216"/>
      <c r="AT130" s="217" t="s">
        <v>138</v>
      </c>
      <c r="AU130" s="217" t="s">
        <v>80</v>
      </c>
      <c r="AV130" s="12" t="s">
        <v>141</v>
      </c>
      <c r="AW130" s="12" t="s">
        <v>34</v>
      </c>
      <c r="AX130" s="12" t="s">
        <v>78</v>
      </c>
      <c r="AY130" s="217" t="s">
        <v>126</v>
      </c>
    </row>
    <row r="131" spans="2:65" s="1" customFormat="1" ht="31.5" customHeight="1" x14ac:dyDescent="0.3">
      <c r="B131" s="34"/>
      <c r="C131" s="182" t="s">
        <v>203</v>
      </c>
      <c r="D131" s="182" t="s">
        <v>129</v>
      </c>
      <c r="E131" s="183" t="s">
        <v>204</v>
      </c>
      <c r="F131" s="184" t="s">
        <v>205</v>
      </c>
      <c r="G131" s="185" t="s">
        <v>132</v>
      </c>
      <c r="H131" s="186">
        <v>48.71</v>
      </c>
      <c r="I131" s="187"/>
      <c r="J131" s="188">
        <f>ROUND(I131*H131,2)</f>
        <v>0</v>
      </c>
      <c r="K131" s="184" t="s">
        <v>133</v>
      </c>
      <c r="L131" s="54"/>
      <c r="M131" s="189" t="s">
        <v>21</v>
      </c>
      <c r="N131" s="190" t="s">
        <v>44</v>
      </c>
      <c r="O131" s="35"/>
      <c r="P131" s="191">
        <f>O131*H131</f>
        <v>0</v>
      </c>
      <c r="Q131" s="191">
        <v>2.7E-4</v>
      </c>
      <c r="R131" s="191">
        <f>Q131*H131</f>
        <v>1.3151700000000001E-2</v>
      </c>
      <c r="S131" s="191">
        <v>0</v>
      </c>
      <c r="T131" s="192">
        <f>S131*H131</f>
        <v>0</v>
      </c>
      <c r="AR131" s="17" t="s">
        <v>206</v>
      </c>
      <c r="AT131" s="17" t="s">
        <v>129</v>
      </c>
      <c r="AU131" s="17" t="s">
        <v>80</v>
      </c>
      <c r="AY131" s="17" t="s">
        <v>126</v>
      </c>
      <c r="BE131" s="193">
        <f>IF(N131="základní",J131,0)</f>
        <v>0</v>
      </c>
      <c r="BF131" s="193">
        <f>IF(N131="snížená",J131,0)</f>
        <v>0</v>
      </c>
      <c r="BG131" s="193">
        <f>IF(N131="zákl. přenesená",J131,0)</f>
        <v>0</v>
      </c>
      <c r="BH131" s="193">
        <f>IF(N131="sníž. přenesená",J131,0)</f>
        <v>0</v>
      </c>
      <c r="BI131" s="193">
        <f>IF(N131="nulová",J131,0)</f>
        <v>0</v>
      </c>
      <c r="BJ131" s="17" t="s">
        <v>134</v>
      </c>
      <c r="BK131" s="193">
        <f>ROUND(I131*H131,2)</f>
        <v>0</v>
      </c>
      <c r="BL131" s="17" t="s">
        <v>206</v>
      </c>
      <c r="BM131" s="17" t="s">
        <v>207</v>
      </c>
    </row>
    <row r="132" spans="2:65" s="13" customFormat="1" ht="13.5" x14ac:dyDescent="0.3">
      <c r="B132" s="218"/>
      <c r="C132" s="219"/>
      <c r="D132" s="194" t="s">
        <v>138</v>
      </c>
      <c r="E132" s="220" t="s">
        <v>21</v>
      </c>
      <c r="F132" s="221" t="s">
        <v>208</v>
      </c>
      <c r="G132" s="219"/>
      <c r="H132" s="222" t="s">
        <v>21</v>
      </c>
      <c r="I132" s="223"/>
      <c r="J132" s="219"/>
      <c r="K132" s="219"/>
      <c r="L132" s="224"/>
      <c r="M132" s="225"/>
      <c r="N132" s="226"/>
      <c r="O132" s="226"/>
      <c r="P132" s="226"/>
      <c r="Q132" s="226"/>
      <c r="R132" s="226"/>
      <c r="S132" s="226"/>
      <c r="T132" s="227"/>
      <c r="AT132" s="228" t="s">
        <v>138</v>
      </c>
      <c r="AU132" s="228" t="s">
        <v>80</v>
      </c>
      <c r="AV132" s="13" t="s">
        <v>78</v>
      </c>
      <c r="AW132" s="13" t="s">
        <v>34</v>
      </c>
      <c r="AX132" s="13" t="s">
        <v>71</v>
      </c>
      <c r="AY132" s="228" t="s">
        <v>126</v>
      </c>
    </row>
    <row r="133" spans="2:65" s="11" customFormat="1" ht="13.5" x14ac:dyDescent="0.3">
      <c r="B133" s="196"/>
      <c r="C133" s="197"/>
      <c r="D133" s="194" t="s">
        <v>138</v>
      </c>
      <c r="E133" s="198" t="s">
        <v>21</v>
      </c>
      <c r="F133" s="199" t="s">
        <v>209</v>
      </c>
      <c r="G133" s="197"/>
      <c r="H133" s="200">
        <v>48.71</v>
      </c>
      <c r="I133" s="201"/>
      <c r="J133" s="197"/>
      <c r="K133" s="197"/>
      <c r="L133" s="202"/>
      <c r="M133" s="203"/>
      <c r="N133" s="204"/>
      <c r="O133" s="204"/>
      <c r="P133" s="204"/>
      <c r="Q133" s="204"/>
      <c r="R133" s="204"/>
      <c r="S133" s="204"/>
      <c r="T133" s="205"/>
      <c r="AT133" s="206" t="s">
        <v>138</v>
      </c>
      <c r="AU133" s="206" t="s">
        <v>80</v>
      </c>
      <c r="AV133" s="11" t="s">
        <v>80</v>
      </c>
      <c r="AW133" s="11" t="s">
        <v>34</v>
      </c>
      <c r="AX133" s="11" t="s">
        <v>71</v>
      </c>
      <c r="AY133" s="206" t="s">
        <v>126</v>
      </c>
    </row>
    <row r="134" spans="2:65" s="12" customFormat="1" ht="13.5" x14ac:dyDescent="0.3">
      <c r="B134" s="207"/>
      <c r="C134" s="208"/>
      <c r="D134" s="194" t="s">
        <v>138</v>
      </c>
      <c r="E134" s="209" t="s">
        <v>21</v>
      </c>
      <c r="F134" s="210" t="s">
        <v>140</v>
      </c>
      <c r="G134" s="208"/>
      <c r="H134" s="211">
        <v>48.71</v>
      </c>
      <c r="I134" s="212"/>
      <c r="J134" s="208"/>
      <c r="K134" s="208"/>
      <c r="L134" s="213"/>
      <c r="M134" s="243"/>
      <c r="N134" s="244"/>
      <c r="O134" s="244"/>
      <c r="P134" s="244"/>
      <c r="Q134" s="244"/>
      <c r="R134" s="244"/>
      <c r="S134" s="244"/>
      <c r="T134" s="245"/>
      <c r="AT134" s="217" t="s">
        <v>138</v>
      </c>
      <c r="AU134" s="217" t="s">
        <v>80</v>
      </c>
      <c r="AV134" s="12" t="s">
        <v>141</v>
      </c>
      <c r="AW134" s="12" t="s">
        <v>34</v>
      </c>
      <c r="AX134" s="12" t="s">
        <v>78</v>
      </c>
      <c r="AY134" s="217" t="s">
        <v>126</v>
      </c>
    </row>
    <row r="135" spans="2:65" s="1" customFormat="1" ht="6.95" customHeight="1" x14ac:dyDescent="0.3">
      <c r="B135" s="49"/>
      <c r="C135" s="50"/>
      <c r="D135" s="50"/>
      <c r="E135" s="50"/>
      <c r="F135" s="50"/>
      <c r="G135" s="50"/>
      <c r="H135" s="50"/>
      <c r="I135" s="128"/>
      <c r="J135" s="50"/>
      <c r="K135" s="50"/>
      <c r="L135" s="54"/>
    </row>
  </sheetData>
  <sheetProtection password="CC35" sheet="1" objects="1" scenarios="1" formatColumns="0" formatRows="0" sort="0" autoFilter="0"/>
  <autoFilter ref="C83:K83"/>
  <mergeCells count="9">
    <mergeCell ref="E74:H74"/>
    <mergeCell ref="E76:H76"/>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83"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62"/>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5"/>
      <c r="B1" s="302"/>
      <c r="C1" s="302"/>
      <c r="D1" s="301" t="s">
        <v>1</v>
      </c>
      <c r="E1" s="302"/>
      <c r="F1" s="303" t="s">
        <v>739</v>
      </c>
      <c r="G1" s="308" t="s">
        <v>740</v>
      </c>
      <c r="H1" s="308"/>
      <c r="I1" s="309"/>
      <c r="J1" s="303" t="s">
        <v>741</v>
      </c>
      <c r="K1" s="301" t="s">
        <v>93</v>
      </c>
      <c r="L1" s="303" t="s">
        <v>742</v>
      </c>
      <c r="M1" s="303"/>
      <c r="N1" s="303"/>
      <c r="O1" s="303"/>
      <c r="P1" s="303"/>
      <c r="Q1" s="303"/>
      <c r="R1" s="303"/>
      <c r="S1" s="303"/>
      <c r="T1" s="303"/>
      <c r="U1" s="299"/>
      <c r="V1" s="299"/>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row>
    <row r="2" spans="1:70" ht="36.950000000000003" customHeight="1" x14ac:dyDescent="0.3">
      <c r="L2" s="257"/>
      <c r="M2" s="257"/>
      <c r="N2" s="257"/>
      <c r="O2" s="257"/>
      <c r="P2" s="257"/>
      <c r="Q2" s="257"/>
      <c r="R2" s="257"/>
      <c r="S2" s="257"/>
      <c r="T2" s="257"/>
      <c r="U2" s="257"/>
      <c r="V2" s="257"/>
      <c r="AT2" s="17" t="s">
        <v>83</v>
      </c>
    </row>
    <row r="3" spans="1:70" ht="6.95" customHeight="1" x14ac:dyDescent="0.3">
      <c r="B3" s="18"/>
      <c r="C3" s="19"/>
      <c r="D3" s="19"/>
      <c r="E3" s="19"/>
      <c r="F3" s="19"/>
      <c r="G3" s="19"/>
      <c r="H3" s="19"/>
      <c r="I3" s="105"/>
      <c r="J3" s="19"/>
      <c r="K3" s="20"/>
      <c r="AT3" s="17" t="s">
        <v>80</v>
      </c>
    </row>
    <row r="4" spans="1:70" ht="36.950000000000003" customHeight="1" x14ac:dyDescent="0.3">
      <c r="B4" s="21"/>
      <c r="C4" s="22"/>
      <c r="D4" s="23" t="s">
        <v>94</v>
      </c>
      <c r="E4" s="22"/>
      <c r="F4" s="22"/>
      <c r="G4" s="22"/>
      <c r="H4" s="22"/>
      <c r="I4" s="106"/>
      <c r="J4" s="22"/>
      <c r="K4" s="24"/>
      <c r="M4" s="25" t="s">
        <v>10</v>
      </c>
      <c r="AT4" s="17" t="s">
        <v>34</v>
      </c>
    </row>
    <row r="5" spans="1:70" ht="6.95" customHeight="1" x14ac:dyDescent="0.3">
      <c r="B5" s="21"/>
      <c r="C5" s="22"/>
      <c r="D5" s="22"/>
      <c r="E5" s="22"/>
      <c r="F5" s="22"/>
      <c r="G5" s="22"/>
      <c r="H5" s="22"/>
      <c r="I5" s="106"/>
      <c r="J5" s="22"/>
      <c r="K5" s="24"/>
    </row>
    <row r="6" spans="1:70" x14ac:dyDescent="0.3">
      <c r="B6" s="21"/>
      <c r="C6" s="22"/>
      <c r="D6" s="30" t="s">
        <v>16</v>
      </c>
      <c r="E6" s="22"/>
      <c r="F6" s="22"/>
      <c r="G6" s="22"/>
      <c r="H6" s="22"/>
      <c r="I6" s="106"/>
      <c r="J6" s="22"/>
      <c r="K6" s="24"/>
    </row>
    <row r="7" spans="1:70" ht="22.5" customHeight="1" x14ac:dyDescent="0.3">
      <c r="B7" s="21"/>
      <c r="C7" s="22"/>
      <c r="D7" s="22"/>
      <c r="E7" s="295" t="str">
        <f>'Rekapitulace stavby'!K6</f>
        <v>Rekonstrukce kotelny MŠ B.Němcové, Dačice</v>
      </c>
      <c r="F7" s="261"/>
      <c r="G7" s="261"/>
      <c r="H7" s="261"/>
      <c r="I7" s="106"/>
      <c r="J7" s="22"/>
      <c r="K7" s="24"/>
    </row>
    <row r="8" spans="1:70" s="1" customFormat="1" x14ac:dyDescent="0.3">
      <c r="B8" s="34"/>
      <c r="C8" s="35"/>
      <c r="D8" s="30" t="s">
        <v>95</v>
      </c>
      <c r="E8" s="35"/>
      <c r="F8" s="35"/>
      <c r="G8" s="35"/>
      <c r="H8" s="35"/>
      <c r="I8" s="107"/>
      <c r="J8" s="35"/>
      <c r="K8" s="38"/>
    </row>
    <row r="9" spans="1:70" s="1" customFormat="1" ht="36.950000000000003" customHeight="1" x14ac:dyDescent="0.3">
      <c r="B9" s="34"/>
      <c r="C9" s="35"/>
      <c r="D9" s="35"/>
      <c r="E9" s="296" t="s">
        <v>210</v>
      </c>
      <c r="F9" s="268"/>
      <c r="G9" s="268"/>
      <c r="H9" s="268"/>
      <c r="I9" s="107"/>
      <c r="J9" s="35"/>
      <c r="K9" s="38"/>
    </row>
    <row r="10" spans="1:70" s="1" customFormat="1" ht="13.5" x14ac:dyDescent="0.3">
      <c r="B10" s="34"/>
      <c r="C10" s="35"/>
      <c r="D10" s="35"/>
      <c r="E10" s="35"/>
      <c r="F10" s="35"/>
      <c r="G10" s="35"/>
      <c r="H10" s="35"/>
      <c r="I10" s="107"/>
      <c r="J10" s="35"/>
      <c r="K10" s="38"/>
    </row>
    <row r="11" spans="1:70" s="1" customFormat="1" ht="14.45" customHeight="1" x14ac:dyDescent="0.3">
      <c r="B11" s="34"/>
      <c r="C11" s="35"/>
      <c r="D11" s="30" t="s">
        <v>18</v>
      </c>
      <c r="E11" s="35"/>
      <c r="F11" s="28" t="s">
        <v>19</v>
      </c>
      <c r="G11" s="35"/>
      <c r="H11" s="35"/>
      <c r="I11" s="108" t="s">
        <v>20</v>
      </c>
      <c r="J11" s="28" t="s">
        <v>21</v>
      </c>
      <c r="K11" s="38"/>
    </row>
    <row r="12" spans="1:70" s="1" customFormat="1" ht="14.45" customHeight="1" x14ac:dyDescent="0.3">
      <c r="B12" s="34"/>
      <c r="C12" s="35"/>
      <c r="D12" s="30" t="s">
        <v>22</v>
      </c>
      <c r="E12" s="35"/>
      <c r="F12" s="28" t="s">
        <v>23</v>
      </c>
      <c r="G12" s="35"/>
      <c r="H12" s="35"/>
      <c r="I12" s="108" t="s">
        <v>24</v>
      </c>
      <c r="J12" s="109" t="str">
        <f>'Rekapitulace stavby'!AN8</f>
        <v>27. 2. 2017</v>
      </c>
      <c r="K12" s="38"/>
    </row>
    <row r="13" spans="1:70" s="1" customFormat="1" ht="10.9" customHeight="1" x14ac:dyDescent="0.3">
      <c r="B13" s="34"/>
      <c r="C13" s="35"/>
      <c r="D13" s="35"/>
      <c r="E13" s="35"/>
      <c r="F13" s="35"/>
      <c r="G13" s="35"/>
      <c r="H13" s="35"/>
      <c r="I13" s="107"/>
      <c r="J13" s="35"/>
      <c r="K13" s="38"/>
    </row>
    <row r="14" spans="1:70" s="1" customFormat="1" ht="14.45" customHeight="1" x14ac:dyDescent="0.3">
      <c r="B14" s="34"/>
      <c r="C14" s="35"/>
      <c r="D14" s="30" t="s">
        <v>26</v>
      </c>
      <c r="E14" s="35"/>
      <c r="F14" s="35"/>
      <c r="G14" s="35"/>
      <c r="H14" s="35"/>
      <c r="I14" s="108" t="s">
        <v>27</v>
      </c>
      <c r="J14" s="28" t="s">
        <v>21</v>
      </c>
      <c r="K14" s="38"/>
    </row>
    <row r="15" spans="1:70" s="1" customFormat="1" ht="18" customHeight="1" x14ac:dyDescent="0.3">
      <c r="B15" s="34"/>
      <c r="C15" s="35"/>
      <c r="D15" s="35"/>
      <c r="E15" s="28" t="s">
        <v>28</v>
      </c>
      <c r="F15" s="35"/>
      <c r="G15" s="35"/>
      <c r="H15" s="35"/>
      <c r="I15" s="108" t="s">
        <v>29</v>
      </c>
      <c r="J15" s="28" t="s">
        <v>21</v>
      </c>
      <c r="K15" s="38"/>
    </row>
    <row r="16" spans="1:70" s="1" customFormat="1" ht="6.95" customHeight="1" x14ac:dyDescent="0.3">
      <c r="B16" s="34"/>
      <c r="C16" s="35"/>
      <c r="D16" s="35"/>
      <c r="E16" s="35"/>
      <c r="F16" s="35"/>
      <c r="G16" s="35"/>
      <c r="H16" s="35"/>
      <c r="I16" s="107"/>
      <c r="J16" s="35"/>
      <c r="K16" s="38"/>
    </row>
    <row r="17" spans="2:11" s="1" customFormat="1" ht="14.45" customHeight="1" x14ac:dyDescent="0.3">
      <c r="B17" s="34"/>
      <c r="C17" s="35"/>
      <c r="D17" s="30" t="s">
        <v>30</v>
      </c>
      <c r="E17" s="35"/>
      <c r="F17" s="35"/>
      <c r="G17" s="35"/>
      <c r="H17" s="35"/>
      <c r="I17" s="108" t="s">
        <v>27</v>
      </c>
      <c r="J17" s="28" t="str">
        <f>IF('Rekapitulace stavby'!AN13="Vyplň údaj","",IF('Rekapitulace stavby'!AN13="","",'Rekapitulace stavby'!AN13))</f>
        <v/>
      </c>
      <c r="K17" s="38"/>
    </row>
    <row r="18" spans="2:11" s="1" customFormat="1" ht="18" customHeight="1" x14ac:dyDescent="0.3">
      <c r="B18" s="34"/>
      <c r="C18" s="35"/>
      <c r="D18" s="35"/>
      <c r="E18" s="28" t="str">
        <f>IF('Rekapitulace stavby'!E14="Vyplň údaj","",IF('Rekapitulace stavby'!E14="","",'Rekapitulace stavby'!E14))</f>
        <v/>
      </c>
      <c r="F18" s="35"/>
      <c r="G18" s="35"/>
      <c r="H18" s="35"/>
      <c r="I18" s="108" t="s">
        <v>29</v>
      </c>
      <c r="J18" s="28" t="str">
        <f>IF('Rekapitulace stavby'!AN14="Vyplň údaj","",IF('Rekapitulace stavby'!AN14="","",'Rekapitulace stavby'!AN14))</f>
        <v/>
      </c>
      <c r="K18" s="38"/>
    </row>
    <row r="19" spans="2:11" s="1" customFormat="1" ht="6.95" customHeight="1" x14ac:dyDescent="0.3">
      <c r="B19" s="34"/>
      <c r="C19" s="35"/>
      <c r="D19" s="35"/>
      <c r="E19" s="35"/>
      <c r="F19" s="35"/>
      <c r="G19" s="35"/>
      <c r="H19" s="35"/>
      <c r="I19" s="107"/>
      <c r="J19" s="35"/>
      <c r="K19" s="38"/>
    </row>
    <row r="20" spans="2:11" s="1" customFormat="1" ht="14.45" customHeight="1" x14ac:dyDescent="0.3">
      <c r="B20" s="34"/>
      <c r="C20" s="35"/>
      <c r="D20" s="30" t="s">
        <v>32</v>
      </c>
      <c r="E20" s="35"/>
      <c r="F20" s="35"/>
      <c r="G20" s="35"/>
      <c r="H20" s="35"/>
      <c r="I20" s="108" t="s">
        <v>27</v>
      </c>
      <c r="J20" s="28" t="s">
        <v>21</v>
      </c>
      <c r="K20" s="38"/>
    </row>
    <row r="21" spans="2:11" s="1" customFormat="1" ht="18" customHeight="1" x14ac:dyDescent="0.3">
      <c r="B21" s="34"/>
      <c r="C21" s="35"/>
      <c r="D21" s="35"/>
      <c r="E21" s="28" t="s">
        <v>33</v>
      </c>
      <c r="F21" s="35"/>
      <c r="G21" s="35"/>
      <c r="H21" s="35"/>
      <c r="I21" s="108" t="s">
        <v>29</v>
      </c>
      <c r="J21" s="28" t="s">
        <v>21</v>
      </c>
      <c r="K21" s="38"/>
    </row>
    <row r="22" spans="2:11" s="1" customFormat="1" ht="6.95" customHeight="1" x14ac:dyDescent="0.3">
      <c r="B22" s="34"/>
      <c r="C22" s="35"/>
      <c r="D22" s="35"/>
      <c r="E22" s="35"/>
      <c r="F22" s="35"/>
      <c r="G22" s="35"/>
      <c r="H22" s="35"/>
      <c r="I22" s="107"/>
      <c r="J22" s="35"/>
      <c r="K22" s="38"/>
    </row>
    <row r="23" spans="2:11" s="1" customFormat="1" ht="14.45" customHeight="1" x14ac:dyDescent="0.3">
      <c r="B23" s="34"/>
      <c r="C23" s="35"/>
      <c r="D23" s="30" t="s">
        <v>35</v>
      </c>
      <c r="E23" s="35"/>
      <c r="F23" s="35"/>
      <c r="G23" s="35"/>
      <c r="H23" s="35"/>
      <c r="I23" s="107"/>
      <c r="J23" s="35"/>
      <c r="K23" s="38"/>
    </row>
    <row r="24" spans="2:11" s="6" customFormat="1" ht="63" customHeight="1" x14ac:dyDescent="0.3">
      <c r="B24" s="110"/>
      <c r="C24" s="111"/>
      <c r="D24" s="111"/>
      <c r="E24" s="264" t="s">
        <v>36</v>
      </c>
      <c r="F24" s="297"/>
      <c r="G24" s="297"/>
      <c r="H24" s="297"/>
      <c r="I24" s="112"/>
      <c r="J24" s="111"/>
      <c r="K24" s="113"/>
    </row>
    <row r="25" spans="2:11" s="1" customFormat="1" ht="6.95" customHeight="1" x14ac:dyDescent="0.3">
      <c r="B25" s="34"/>
      <c r="C25" s="35"/>
      <c r="D25" s="35"/>
      <c r="E25" s="35"/>
      <c r="F25" s="35"/>
      <c r="G25" s="35"/>
      <c r="H25" s="35"/>
      <c r="I25" s="107"/>
      <c r="J25" s="35"/>
      <c r="K25" s="38"/>
    </row>
    <row r="26" spans="2:11" s="1" customFormat="1" ht="6.95" customHeight="1" x14ac:dyDescent="0.3">
      <c r="B26" s="34"/>
      <c r="C26" s="35"/>
      <c r="D26" s="79"/>
      <c r="E26" s="79"/>
      <c r="F26" s="79"/>
      <c r="G26" s="79"/>
      <c r="H26" s="79"/>
      <c r="I26" s="114"/>
      <c r="J26" s="79"/>
      <c r="K26" s="115"/>
    </row>
    <row r="27" spans="2:11" s="1" customFormat="1" ht="25.35" customHeight="1" x14ac:dyDescent="0.3">
      <c r="B27" s="34"/>
      <c r="C27" s="35"/>
      <c r="D27" s="116" t="s">
        <v>37</v>
      </c>
      <c r="E27" s="35"/>
      <c r="F27" s="35"/>
      <c r="G27" s="35"/>
      <c r="H27" s="35"/>
      <c r="I27" s="107"/>
      <c r="J27" s="117">
        <f>ROUND(J82,2)</f>
        <v>0</v>
      </c>
      <c r="K27" s="38"/>
    </row>
    <row r="28" spans="2:11" s="1" customFormat="1" ht="6.95" customHeight="1" x14ac:dyDescent="0.3">
      <c r="B28" s="34"/>
      <c r="C28" s="35"/>
      <c r="D28" s="79"/>
      <c r="E28" s="79"/>
      <c r="F28" s="79"/>
      <c r="G28" s="79"/>
      <c r="H28" s="79"/>
      <c r="I28" s="114"/>
      <c r="J28" s="79"/>
      <c r="K28" s="115"/>
    </row>
    <row r="29" spans="2:11" s="1" customFormat="1" ht="14.45" customHeight="1" x14ac:dyDescent="0.3">
      <c r="B29" s="34"/>
      <c r="C29" s="35"/>
      <c r="D29" s="35"/>
      <c r="E29" s="35"/>
      <c r="F29" s="39" t="s">
        <v>39</v>
      </c>
      <c r="G29" s="35"/>
      <c r="H29" s="35"/>
      <c r="I29" s="118" t="s">
        <v>38</v>
      </c>
      <c r="J29" s="39" t="s">
        <v>40</v>
      </c>
      <c r="K29" s="38"/>
    </row>
    <row r="30" spans="2:11" s="1" customFormat="1" ht="14.45" customHeight="1" x14ac:dyDescent="0.3">
      <c r="B30" s="34"/>
      <c r="C30" s="35"/>
      <c r="D30" s="42" t="s">
        <v>41</v>
      </c>
      <c r="E30" s="42" t="s">
        <v>42</v>
      </c>
      <c r="F30" s="119">
        <f>ROUND(SUM(BE82:BE161), 2)</f>
        <v>0</v>
      </c>
      <c r="G30" s="35"/>
      <c r="H30" s="35"/>
      <c r="I30" s="120">
        <v>0.21</v>
      </c>
      <c r="J30" s="119">
        <f>ROUND(ROUND((SUM(BE82:BE161)), 2)*I30, 2)</f>
        <v>0</v>
      </c>
      <c r="K30" s="38"/>
    </row>
    <row r="31" spans="2:11" s="1" customFormat="1" ht="14.45" customHeight="1" x14ac:dyDescent="0.3">
      <c r="B31" s="34"/>
      <c r="C31" s="35"/>
      <c r="D31" s="35"/>
      <c r="E31" s="42" t="s">
        <v>43</v>
      </c>
      <c r="F31" s="119">
        <f>ROUND(SUM(BF82:BF161), 2)</f>
        <v>0</v>
      </c>
      <c r="G31" s="35"/>
      <c r="H31" s="35"/>
      <c r="I31" s="120">
        <v>0.15</v>
      </c>
      <c r="J31" s="119">
        <f>ROUND(ROUND((SUM(BF82:BF161)), 2)*I31, 2)</f>
        <v>0</v>
      </c>
      <c r="K31" s="38"/>
    </row>
    <row r="32" spans="2:11" s="1" customFormat="1" ht="14.45" hidden="1" customHeight="1" x14ac:dyDescent="0.3">
      <c r="B32" s="34"/>
      <c r="C32" s="35"/>
      <c r="D32" s="35"/>
      <c r="E32" s="42" t="s">
        <v>44</v>
      </c>
      <c r="F32" s="119">
        <f>ROUND(SUM(BG82:BG161), 2)</f>
        <v>0</v>
      </c>
      <c r="G32" s="35"/>
      <c r="H32" s="35"/>
      <c r="I32" s="120">
        <v>0.21</v>
      </c>
      <c r="J32" s="119">
        <v>0</v>
      </c>
      <c r="K32" s="38"/>
    </row>
    <row r="33" spans="2:11" s="1" customFormat="1" ht="14.45" hidden="1" customHeight="1" x14ac:dyDescent="0.3">
      <c r="B33" s="34"/>
      <c r="C33" s="35"/>
      <c r="D33" s="35"/>
      <c r="E33" s="42" t="s">
        <v>45</v>
      </c>
      <c r="F33" s="119">
        <f>ROUND(SUM(BH82:BH161), 2)</f>
        <v>0</v>
      </c>
      <c r="G33" s="35"/>
      <c r="H33" s="35"/>
      <c r="I33" s="120">
        <v>0.15</v>
      </c>
      <c r="J33" s="119">
        <v>0</v>
      </c>
      <c r="K33" s="38"/>
    </row>
    <row r="34" spans="2:11" s="1" customFormat="1" ht="14.45" hidden="1" customHeight="1" x14ac:dyDescent="0.3">
      <c r="B34" s="34"/>
      <c r="C34" s="35"/>
      <c r="D34" s="35"/>
      <c r="E34" s="42" t="s">
        <v>46</v>
      </c>
      <c r="F34" s="119">
        <f>ROUND(SUM(BI82:BI161), 2)</f>
        <v>0</v>
      </c>
      <c r="G34" s="35"/>
      <c r="H34" s="35"/>
      <c r="I34" s="120">
        <v>0</v>
      </c>
      <c r="J34" s="119">
        <v>0</v>
      </c>
      <c r="K34" s="38"/>
    </row>
    <row r="35" spans="2:11" s="1" customFormat="1" ht="6.95" customHeight="1" x14ac:dyDescent="0.3">
      <c r="B35" s="34"/>
      <c r="C35" s="35"/>
      <c r="D35" s="35"/>
      <c r="E35" s="35"/>
      <c r="F35" s="35"/>
      <c r="G35" s="35"/>
      <c r="H35" s="35"/>
      <c r="I35" s="107"/>
      <c r="J35" s="35"/>
      <c r="K35" s="38"/>
    </row>
    <row r="36" spans="2:11" s="1" customFormat="1" ht="25.35" customHeight="1" x14ac:dyDescent="0.3">
      <c r="B36" s="34"/>
      <c r="C36" s="121"/>
      <c r="D36" s="122" t="s">
        <v>47</v>
      </c>
      <c r="E36" s="73"/>
      <c r="F36" s="73"/>
      <c r="G36" s="123" t="s">
        <v>48</v>
      </c>
      <c r="H36" s="124" t="s">
        <v>49</v>
      </c>
      <c r="I36" s="125"/>
      <c r="J36" s="126">
        <f>SUM(J27:J34)</f>
        <v>0</v>
      </c>
      <c r="K36" s="127"/>
    </row>
    <row r="37" spans="2:11" s="1" customFormat="1" ht="14.45" customHeight="1" x14ac:dyDescent="0.3">
      <c r="B37" s="49"/>
      <c r="C37" s="50"/>
      <c r="D37" s="50"/>
      <c r="E37" s="50"/>
      <c r="F37" s="50"/>
      <c r="G37" s="50"/>
      <c r="H37" s="50"/>
      <c r="I37" s="128"/>
      <c r="J37" s="50"/>
      <c r="K37" s="51"/>
    </row>
    <row r="41" spans="2:11" s="1" customFormat="1" ht="6.95" customHeight="1" x14ac:dyDescent="0.3">
      <c r="B41" s="129"/>
      <c r="C41" s="130"/>
      <c r="D41" s="130"/>
      <c r="E41" s="130"/>
      <c r="F41" s="130"/>
      <c r="G41" s="130"/>
      <c r="H41" s="130"/>
      <c r="I41" s="131"/>
      <c r="J41" s="130"/>
      <c r="K41" s="132"/>
    </row>
    <row r="42" spans="2:11" s="1" customFormat="1" ht="36.950000000000003" customHeight="1" x14ac:dyDescent="0.3">
      <c r="B42" s="34"/>
      <c r="C42" s="23" t="s">
        <v>97</v>
      </c>
      <c r="D42" s="35"/>
      <c r="E42" s="35"/>
      <c r="F42" s="35"/>
      <c r="G42" s="35"/>
      <c r="H42" s="35"/>
      <c r="I42" s="107"/>
      <c r="J42" s="35"/>
      <c r="K42" s="38"/>
    </row>
    <row r="43" spans="2:11" s="1" customFormat="1" ht="6.95" customHeight="1" x14ac:dyDescent="0.3">
      <c r="B43" s="34"/>
      <c r="C43" s="35"/>
      <c r="D43" s="35"/>
      <c r="E43" s="35"/>
      <c r="F43" s="35"/>
      <c r="G43" s="35"/>
      <c r="H43" s="35"/>
      <c r="I43" s="107"/>
      <c r="J43" s="35"/>
      <c r="K43" s="38"/>
    </row>
    <row r="44" spans="2:11" s="1" customFormat="1" ht="14.45" customHeight="1" x14ac:dyDescent="0.3">
      <c r="B44" s="34"/>
      <c r="C44" s="30" t="s">
        <v>16</v>
      </c>
      <c r="D44" s="35"/>
      <c r="E44" s="35"/>
      <c r="F44" s="35"/>
      <c r="G44" s="35"/>
      <c r="H44" s="35"/>
      <c r="I44" s="107"/>
      <c r="J44" s="35"/>
      <c r="K44" s="38"/>
    </row>
    <row r="45" spans="2:11" s="1" customFormat="1" ht="22.5" customHeight="1" x14ac:dyDescent="0.3">
      <c r="B45" s="34"/>
      <c r="C45" s="35"/>
      <c r="D45" s="35"/>
      <c r="E45" s="295" t="str">
        <f>E7</f>
        <v>Rekonstrukce kotelny MŠ B.Němcové, Dačice</v>
      </c>
      <c r="F45" s="268"/>
      <c r="G45" s="268"/>
      <c r="H45" s="268"/>
      <c r="I45" s="107"/>
      <c r="J45" s="35"/>
      <c r="K45" s="38"/>
    </row>
    <row r="46" spans="2:11" s="1" customFormat="1" ht="14.45" customHeight="1" x14ac:dyDescent="0.3">
      <c r="B46" s="34"/>
      <c r="C46" s="30" t="s">
        <v>95</v>
      </c>
      <c r="D46" s="35"/>
      <c r="E46" s="35"/>
      <c r="F46" s="35"/>
      <c r="G46" s="35"/>
      <c r="H46" s="35"/>
      <c r="I46" s="107"/>
      <c r="J46" s="35"/>
      <c r="K46" s="38"/>
    </row>
    <row r="47" spans="2:11" s="1" customFormat="1" ht="23.25" customHeight="1" x14ac:dyDescent="0.3">
      <c r="B47" s="34"/>
      <c r="C47" s="35"/>
      <c r="D47" s="35"/>
      <c r="E47" s="296" t="str">
        <f>E9</f>
        <v>02 - Zdravotní technika - plynová zařízení</v>
      </c>
      <c r="F47" s="268"/>
      <c r="G47" s="268"/>
      <c r="H47" s="268"/>
      <c r="I47" s="107"/>
      <c r="J47" s="35"/>
      <c r="K47" s="38"/>
    </row>
    <row r="48" spans="2:11" s="1" customFormat="1" ht="6.95" customHeight="1" x14ac:dyDescent="0.3">
      <c r="B48" s="34"/>
      <c r="C48" s="35"/>
      <c r="D48" s="35"/>
      <c r="E48" s="35"/>
      <c r="F48" s="35"/>
      <c r="G48" s="35"/>
      <c r="H48" s="35"/>
      <c r="I48" s="107"/>
      <c r="J48" s="35"/>
      <c r="K48" s="38"/>
    </row>
    <row r="49" spans="2:47" s="1" customFormat="1" ht="18" customHeight="1" x14ac:dyDescent="0.3">
      <c r="B49" s="34"/>
      <c r="C49" s="30" t="s">
        <v>22</v>
      </c>
      <c r="D49" s="35"/>
      <c r="E49" s="35"/>
      <c r="F49" s="28" t="str">
        <f>F12</f>
        <v>Dačice</v>
      </c>
      <c r="G49" s="35"/>
      <c r="H49" s="35"/>
      <c r="I49" s="108" t="s">
        <v>24</v>
      </c>
      <c r="J49" s="109" t="str">
        <f>IF(J12="","",J12)</f>
        <v>27. 2. 2017</v>
      </c>
      <c r="K49" s="38"/>
    </row>
    <row r="50" spans="2:47" s="1" customFormat="1" ht="6.95" customHeight="1" x14ac:dyDescent="0.3">
      <c r="B50" s="34"/>
      <c r="C50" s="35"/>
      <c r="D50" s="35"/>
      <c r="E50" s="35"/>
      <c r="F50" s="35"/>
      <c r="G50" s="35"/>
      <c r="H50" s="35"/>
      <c r="I50" s="107"/>
      <c r="J50" s="35"/>
      <c r="K50" s="38"/>
    </row>
    <row r="51" spans="2:47" s="1" customFormat="1" x14ac:dyDescent="0.3">
      <c r="B51" s="34"/>
      <c r="C51" s="30" t="s">
        <v>26</v>
      </c>
      <c r="D51" s="35"/>
      <c r="E51" s="35"/>
      <c r="F51" s="28" t="str">
        <f>E15</f>
        <v>Město Dačice</v>
      </c>
      <c r="G51" s="35"/>
      <c r="H51" s="35"/>
      <c r="I51" s="108" t="s">
        <v>32</v>
      </c>
      <c r="J51" s="28" t="str">
        <f>E21</f>
        <v>VV - PROJEKT, Havlíčkova 44, Jihlava</v>
      </c>
      <c r="K51" s="38"/>
    </row>
    <row r="52" spans="2:47" s="1" customFormat="1" ht="14.45" customHeight="1" x14ac:dyDescent="0.3">
      <c r="B52" s="34"/>
      <c r="C52" s="30" t="s">
        <v>30</v>
      </c>
      <c r="D52" s="35"/>
      <c r="E52" s="35"/>
      <c r="F52" s="28" t="str">
        <f>IF(E18="","",E18)</f>
        <v/>
      </c>
      <c r="G52" s="35"/>
      <c r="H52" s="35"/>
      <c r="I52" s="107"/>
      <c r="J52" s="35"/>
      <c r="K52" s="38"/>
    </row>
    <row r="53" spans="2:47" s="1" customFormat="1" ht="10.35" customHeight="1" x14ac:dyDescent="0.3">
      <c r="B53" s="34"/>
      <c r="C53" s="35"/>
      <c r="D53" s="35"/>
      <c r="E53" s="35"/>
      <c r="F53" s="35"/>
      <c r="G53" s="35"/>
      <c r="H53" s="35"/>
      <c r="I53" s="107"/>
      <c r="J53" s="35"/>
      <c r="K53" s="38"/>
    </row>
    <row r="54" spans="2:47" s="1" customFormat="1" ht="29.25" customHeight="1" x14ac:dyDescent="0.3">
      <c r="B54" s="34"/>
      <c r="C54" s="133" t="s">
        <v>98</v>
      </c>
      <c r="D54" s="121"/>
      <c r="E54" s="121"/>
      <c r="F54" s="121"/>
      <c r="G54" s="121"/>
      <c r="H54" s="121"/>
      <c r="I54" s="134"/>
      <c r="J54" s="135" t="s">
        <v>99</v>
      </c>
      <c r="K54" s="136"/>
    </row>
    <row r="55" spans="2:47" s="1" customFormat="1" ht="10.35" customHeight="1" x14ac:dyDescent="0.3">
      <c r="B55" s="34"/>
      <c r="C55" s="35"/>
      <c r="D55" s="35"/>
      <c r="E55" s="35"/>
      <c r="F55" s="35"/>
      <c r="G55" s="35"/>
      <c r="H55" s="35"/>
      <c r="I55" s="107"/>
      <c r="J55" s="35"/>
      <c r="K55" s="38"/>
    </row>
    <row r="56" spans="2:47" s="1" customFormat="1" ht="29.25" customHeight="1" x14ac:dyDescent="0.3">
      <c r="B56" s="34"/>
      <c r="C56" s="137" t="s">
        <v>100</v>
      </c>
      <c r="D56" s="35"/>
      <c r="E56" s="35"/>
      <c r="F56" s="35"/>
      <c r="G56" s="35"/>
      <c r="H56" s="35"/>
      <c r="I56" s="107"/>
      <c r="J56" s="117">
        <f>J82</f>
        <v>0</v>
      </c>
      <c r="K56" s="38"/>
      <c r="AU56" s="17" t="s">
        <v>101</v>
      </c>
    </row>
    <row r="57" spans="2:47" s="7" customFormat="1" ht="24.95" customHeight="1" x14ac:dyDescent="0.3">
      <c r="B57" s="138"/>
      <c r="C57" s="139"/>
      <c r="D57" s="140" t="s">
        <v>108</v>
      </c>
      <c r="E57" s="141"/>
      <c r="F57" s="141"/>
      <c r="G57" s="141"/>
      <c r="H57" s="141"/>
      <c r="I57" s="142"/>
      <c r="J57" s="143">
        <f>J83</f>
        <v>0</v>
      </c>
      <c r="K57" s="144"/>
    </row>
    <row r="58" spans="2:47" s="8" customFormat="1" ht="19.899999999999999" customHeight="1" x14ac:dyDescent="0.3">
      <c r="B58" s="145"/>
      <c r="C58" s="146"/>
      <c r="D58" s="147" t="s">
        <v>211</v>
      </c>
      <c r="E58" s="148"/>
      <c r="F58" s="148"/>
      <c r="G58" s="148"/>
      <c r="H58" s="148"/>
      <c r="I58" s="149"/>
      <c r="J58" s="150">
        <f>J84</f>
        <v>0</v>
      </c>
      <c r="K58" s="151"/>
    </row>
    <row r="59" spans="2:47" s="8" customFormat="1" ht="19.899999999999999" customHeight="1" x14ac:dyDescent="0.3">
      <c r="B59" s="145"/>
      <c r="C59" s="146"/>
      <c r="D59" s="147" t="s">
        <v>212</v>
      </c>
      <c r="E59" s="148"/>
      <c r="F59" s="148"/>
      <c r="G59" s="148"/>
      <c r="H59" s="148"/>
      <c r="I59" s="149"/>
      <c r="J59" s="150">
        <f>J122</f>
        <v>0</v>
      </c>
      <c r="K59" s="151"/>
    </row>
    <row r="60" spans="2:47" s="8" customFormat="1" ht="19.899999999999999" customHeight="1" x14ac:dyDescent="0.3">
      <c r="B60" s="145"/>
      <c r="C60" s="146"/>
      <c r="D60" s="147" t="s">
        <v>213</v>
      </c>
      <c r="E60" s="148"/>
      <c r="F60" s="148"/>
      <c r="G60" s="148"/>
      <c r="H60" s="148"/>
      <c r="I60" s="149"/>
      <c r="J60" s="150">
        <f>J149</f>
        <v>0</v>
      </c>
      <c r="K60" s="151"/>
    </row>
    <row r="61" spans="2:47" s="8" customFormat="1" ht="19.899999999999999" customHeight="1" x14ac:dyDescent="0.3">
      <c r="B61" s="145"/>
      <c r="C61" s="146"/>
      <c r="D61" s="147" t="s">
        <v>214</v>
      </c>
      <c r="E61" s="148"/>
      <c r="F61" s="148"/>
      <c r="G61" s="148"/>
      <c r="H61" s="148"/>
      <c r="I61" s="149"/>
      <c r="J61" s="150">
        <f>J157</f>
        <v>0</v>
      </c>
      <c r="K61" s="151"/>
    </row>
    <row r="62" spans="2:47" s="8" customFormat="1" ht="19.899999999999999" customHeight="1" x14ac:dyDescent="0.3">
      <c r="B62" s="145"/>
      <c r="C62" s="146"/>
      <c r="D62" s="147" t="s">
        <v>215</v>
      </c>
      <c r="E62" s="148"/>
      <c r="F62" s="148"/>
      <c r="G62" s="148"/>
      <c r="H62" s="148"/>
      <c r="I62" s="149"/>
      <c r="J62" s="150">
        <f>J160</f>
        <v>0</v>
      </c>
      <c r="K62" s="151"/>
    </row>
    <row r="63" spans="2:47" s="1" customFormat="1" ht="21.75" customHeight="1" x14ac:dyDescent="0.3">
      <c r="B63" s="34"/>
      <c r="C63" s="35"/>
      <c r="D63" s="35"/>
      <c r="E63" s="35"/>
      <c r="F63" s="35"/>
      <c r="G63" s="35"/>
      <c r="H63" s="35"/>
      <c r="I63" s="107"/>
      <c r="J63" s="35"/>
      <c r="K63" s="38"/>
    </row>
    <row r="64" spans="2:47" s="1" customFormat="1" ht="6.95" customHeight="1" x14ac:dyDescent="0.3">
      <c r="B64" s="49"/>
      <c r="C64" s="50"/>
      <c r="D64" s="50"/>
      <c r="E64" s="50"/>
      <c r="F64" s="50"/>
      <c r="G64" s="50"/>
      <c r="H64" s="50"/>
      <c r="I64" s="128"/>
      <c r="J64" s="50"/>
      <c r="K64" s="51"/>
    </row>
    <row r="68" spans="2:12" s="1" customFormat="1" ht="6.95" customHeight="1" x14ac:dyDescent="0.3">
      <c r="B68" s="52"/>
      <c r="C68" s="53"/>
      <c r="D68" s="53"/>
      <c r="E68" s="53"/>
      <c r="F68" s="53"/>
      <c r="G68" s="53"/>
      <c r="H68" s="53"/>
      <c r="I68" s="131"/>
      <c r="J68" s="53"/>
      <c r="K68" s="53"/>
      <c r="L68" s="54"/>
    </row>
    <row r="69" spans="2:12" s="1" customFormat="1" ht="36.950000000000003" customHeight="1" x14ac:dyDescent="0.3">
      <c r="B69" s="34"/>
      <c r="C69" s="55" t="s">
        <v>110</v>
      </c>
      <c r="D69" s="56"/>
      <c r="E69" s="56"/>
      <c r="F69" s="56"/>
      <c r="G69" s="56"/>
      <c r="H69" s="56"/>
      <c r="I69" s="152"/>
      <c r="J69" s="56"/>
      <c r="K69" s="56"/>
      <c r="L69" s="54"/>
    </row>
    <row r="70" spans="2:12" s="1" customFormat="1" ht="6.95" customHeight="1" x14ac:dyDescent="0.3">
      <c r="B70" s="34"/>
      <c r="C70" s="56"/>
      <c r="D70" s="56"/>
      <c r="E70" s="56"/>
      <c r="F70" s="56"/>
      <c r="G70" s="56"/>
      <c r="H70" s="56"/>
      <c r="I70" s="152"/>
      <c r="J70" s="56"/>
      <c r="K70" s="56"/>
      <c r="L70" s="54"/>
    </row>
    <row r="71" spans="2:12" s="1" customFormat="1" ht="14.45" customHeight="1" x14ac:dyDescent="0.3">
      <c r="B71" s="34"/>
      <c r="C71" s="58" t="s">
        <v>16</v>
      </c>
      <c r="D71" s="56"/>
      <c r="E71" s="56"/>
      <c r="F71" s="56"/>
      <c r="G71" s="56"/>
      <c r="H71" s="56"/>
      <c r="I71" s="152"/>
      <c r="J71" s="56"/>
      <c r="K71" s="56"/>
      <c r="L71" s="54"/>
    </row>
    <row r="72" spans="2:12" s="1" customFormat="1" ht="22.5" customHeight="1" x14ac:dyDescent="0.3">
      <c r="B72" s="34"/>
      <c r="C72" s="56"/>
      <c r="D72" s="56"/>
      <c r="E72" s="298" t="str">
        <f>E7</f>
        <v>Rekonstrukce kotelny MŠ B.Němcové, Dačice</v>
      </c>
      <c r="F72" s="279"/>
      <c r="G72" s="279"/>
      <c r="H72" s="279"/>
      <c r="I72" s="152"/>
      <c r="J72" s="56"/>
      <c r="K72" s="56"/>
      <c r="L72" s="54"/>
    </row>
    <row r="73" spans="2:12" s="1" customFormat="1" ht="14.45" customHeight="1" x14ac:dyDescent="0.3">
      <c r="B73" s="34"/>
      <c r="C73" s="58" t="s">
        <v>95</v>
      </c>
      <c r="D73" s="56"/>
      <c r="E73" s="56"/>
      <c r="F73" s="56"/>
      <c r="G73" s="56"/>
      <c r="H73" s="56"/>
      <c r="I73" s="152"/>
      <c r="J73" s="56"/>
      <c r="K73" s="56"/>
      <c r="L73" s="54"/>
    </row>
    <row r="74" spans="2:12" s="1" customFormat="1" ht="23.25" customHeight="1" x14ac:dyDescent="0.3">
      <c r="B74" s="34"/>
      <c r="C74" s="56"/>
      <c r="D74" s="56"/>
      <c r="E74" s="276" t="str">
        <f>E9</f>
        <v>02 - Zdravotní technika - plynová zařízení</v>
      </c>
      <c r="F74" s="279"/>
      <c r="G74" s="279"/>
      <c r="H74" s="279"/>
      <c r="I74" s="152"/>
      <c r="J74" s="56"/>
      <c r="K74" s="56"/>
      <c r="L74" s="54"/>
    </row>
    <row r="75" spans="2:12" s="1" customFormat="1" ht="6.95" customHeight="1" x14ac:dyDescent="0.3">
      <c r="B75" s="34"/>
      <c r="C75" s="56"/>
      <c r="D75" s="56"/>
      <c r="E75" s="56"/>
      <c r="F75" s="56"/>
      <c r="G75" s="56"/>
      <c r="H75" s="56"/>
      <c r="I75" s="152"/>
      <c r="J75" s="56"/>
      <c r="K75" s="56"/>
      <c r="L75" s="54"/>
    </row>
    <row r="76" spans="2:12" s="1" customFormat="1" ht="18" customHeight="1" x14ac:dyDescent="0.3">
      <c r="B76" s="34"/>
      <c r="C76" s="58" t="s">
        <v>22</v>
      </c>
      <c r="D76" s="56"/>
      <c r="E76" s="56"/>
      <c r="F76" s="153" t="str">
        <f>F12</f>
        <v>Dačice</v>
      </c>
      <c r="G76" s="56"/>
      <c r="H76" s="56"/>
      <c r="I76" s="154" t="s">
        <v>24</v>
      </c>
      <c r="J76" s="66" t="str">
        <f>IF(J12="","",J12)</f>
        <v>27. 2. 2017</v>
      </c>
      <c r="K76" s="56"/>
      <c r="L76" s="54"/>
    </row>
    <row r="77" spans="2:12" s="1" customFormat="1" ht="6.95" customHeight="1" x14ac:dyDescent="0.3">
      <c r="B77" s="34"/>
      <c r="C77" s="56"/>
      <c r="D77" s="56"/>
      <c r="E77" s="56"/>
      <c r="F77" s="56"/>
      <c r="G77" s="56"/>
      <c r="H77" s="56"/>
      <c r="I77" s="152"/>
      <c r="J77" s="56"/>
      <c r="K77" s="56"/>
      <c r="L77" s="54"/>
    </row>
    <row r="78" spans="2:12" s="1" customFormat="1" x14ac:dyDescent="0.3">
      <c r="B78" s="34"/>
      <c r="C78" s="58" t="s">
        <v>26</v>
      </c>
      <c r="D78" s="56"/>
      <c r="E78" s="56"/>
      <c r="F78" s="153" t="str">
        <f>E15</f>
        <v>Město Dačice</v>
      </c>
      <c r="G78" s="56"/>
      <c r="H78" s="56"/>
      <c r="I78" s="154" t="s">
        <v>32</v>
      </c>
      <c r="J78" s="153" t="str">
        <f>E21</f>
        <v>VV - PROJEKT, Havlíčkova 44, Jihlava</v>
      </c>
      <c r="K78" s="56"/>
      <c r="L78" s="54"/>
    </row>
    <row r="79" spans="2:12" s="1" customFormat="1" ht="14.45" customHeight="1" x14ac:dyDescent="0.3">
      <c r="B79" s="34"/>
      <c r="C79" s="58" t="s">
        <v>30</v>
      </c>
      <c r="D79" s="56"/>
      <c r="E79" s="56"/>
      <c r="F79" s="153" t="str">
        <f>IF(E18="","",E18)</f>
        <v/>
      </c>
      <c r="G79" s="56"/>
      <c r="H79" s="56"/>
      <c r="I79" s="152"/>
      <c r="J79" s="56"/>
      <c r="K79" s="56"/>
      <c r="L79" s="54"/>
    </row>
    <row r="80" spans="2:12" s="1" customFormat="1" ht="10.35" customHeight="1" x14ac:dyDescent="0.3">
      <c r="B80" s="34"/>
      <c r="C80" s="56"/>
      <c r="D80" s="56"/>
      <c r="E80" s="56"/>
      <c r="F80" s="56"/>
      <c r="G80" s="56"/>
      <c r="H80" s="56"/>
      <c r="I80" s="152"/>
      <c r="J80" s="56"/>
      <c r="K80" s="56"/>
      <c r="L80" s="54"/>
    </row>
    <row r="81" spans="2:65" s="9" customFormat="1" ht="29.25" customHeight="1" x14ac:dyDescent="0.3">
      <c r="B81" s="155"/>
      <c r="C81" s="156" t="s">
        <v>111</v>
      </c>
      <c r="D81" s="157" t="s">
        <v>56</v>
      </c>
      <c r="E81" s="157" t="s">
        <v>52</v>
      </c>
      <c r="F81" s="157" t="s">
        <v>112</v>
      </c>
      <c r="G81" s="157" t="s">
        <v>113</v>
      </c>
      <c r="H81" s="157" t="s">
        <v>114</v>
      </c>
      <c r="I81" s="158" t="s">
        <v>115</v>
      </c>
      <c r="J81" s="157" t="s">
        <v>99</v>
      </c>
      <c r="K81" s="159" t="s">
        <v>116</v>
      </c>
      <c r="L81" s="160"/>
      <c r="M81" s="75" t="s">
        <v>117</v>
      </c>
      <c r="N81" s="76" t="s">
        <v>41</v>
      </c>
      <c r="O81" s="76" t="s">
        <v>118</v>
      </c>
      <c r="P81" s="76" t="s">
        <v>119</v>
      </c>
      <c r="Q81" s="76" t="s">
        <v>120</v>
      </c>
      <c r="R81" s="76" t="s">
        <v>121</v>
      </c>
      <c r="S81" s="76" t="s">
        <v>122</v>
      </c>
      <c r="T81" s="77" t="s">
        <v>123</v>
      </c>
    </row>
    <row r="82" spans="2:65" s="1" customFormat="1" ht="29.25" customHeight="1" x14ac:dyDescent="0.35">
      <c r="B82" s="34"/>
      <c r="C82" s="81" t="s">
        <v>100</v>
      </c>
      <c r="D82" s="56"/>
      <c r="E82" s="56"/>
      <c r="F82" s="56"/>
      <c r="G82" s="56"/>
      <c r="H82" s="56"/>
      <c r="I82" s="152"/>
      <c r="J82" s="161">
        <f>BK82</f>
        <v>0</v>
      </c>
      <c r="K82" s="56"/>
      <c r="L82" s="54"/>
      <c r="M82" s="78"/>
      <c r="N82" s="79"/>
      <c r="O82" s="79"/>
      <c r="P82" s="162">
        <f>P83</f>
        <v>0</v>
      </c>
      <c r="Q82" s="79"/>
      <c r="R82" s="162">
        <f>R83</f>
        <v>0.11429840500000001</v>
      </c>
      <c r="S82" s="79"/>
      <c r="T82" s="163">
        <f>T83</f>
        <v>0</v>
      </c>
      <c r="AT82" s="17" t="s">
        <v>70</v>
      </c>
      <c r="AU82" s="17" t="s">
        <v>101</v>
      </c>
      <c r="BK82" s="164">
        <f>BK83</f>
        <v>0</v>
      </c>
    </row>
    <row r="83" spans="2:65" s="10" customFormat="1" ht="37.35" customHeight="1" x14ac:dyDescent="0.35">
      <c r="B83" s="165"/>
      <c r="C83" s="166"/>
      <c r="D83" s="167" t="s">
        <v>70</v>
      </c>
      <c r="E83" s="168" t="s">
        <v>189</v>
      </c>
      <c r="F83" s="168" t="s">
        <v>190</v>
      </c>
      <c r="G83" s="166"/>
      <c r="H83" s="166"/>
      <c r="I83" s="169"/>
      <c r="J83" s="170">
        <f>BK83</f>
        <v>0</v>
      </c>
      <c r="K83" s="166"/>
      <c r="L83" s="171"/>
      <c r="M83" s="172"/>
      <c r="N83" s="173"/>
      <c r="O83" s="173"/>
      <c r="P83" s="174">
        <f>P84+P122+P149+P157+P160</f>
        <v>0</v>
      </c>
      <c r="Q83" s="173"/>
      <c r="R83" s="174">
        <f>R84+R122+R149+R157+R160</f>
        <v>0.11429840500000001</v>
      </c>
      <c r="S83" s="173"/>
      <c r="T83" s="175">
        <f>T84+T122+T149+T157+T160</f>
        <v>0</v>
      </c>
      <c r="AR83" s="176" t="s">
        <v>80</v>
      </c>
      <c r="AT83" s="177" t="s">
        <v>70</v>
      </c>
      <c r="AU83" s="177" t="s">
        <v>71</v>
      </c>
      <c r="AY83" s="176" t="s">
        <v>126</v>
      </c>
      <c r="BK83" s="178">
        <f>BK84+BK122+BK149+BK157+BK160</f>
        <v>0</v>
      </c>
    </row>
    <row r="84" spans="2:65" s="10" customFormat="1" ht="19.899999999999999" customHeight="1" x14ac:dyDescent="0.3">
      <c r="B84" s="165"/>
      <c r="C84" s="166"/>
      <c r="D84" s="179" t="s">
        <v>70</v>
      </c>
      <c r="E84" s="180" t="s">
        <v>216</v>
      </c>
      <c r="F84" s="180" t="s">
        <v>217</v>
      </c>
      <c r="G84" s="166"/>
      <c r="H84" s="166"/>
      <c r="I84" s="169"/>
      <c r="J84" s="181">
        <f>BK84</f>
        <v>0</v>
      </c>
      <c r="K84" s="166"/>
      <c r="L84" s="171"/>
      <c r="M84" s="172"/>
      <c r="N84" s="173"/>
      <c r="O84" s="173"/>
      <c r="P84" s="174">
        <f>SUM(P85:P121)</f>
        <v>0</v>
      </c>
      <c r="Q84" s="173"/>
      <c r="R84" s="174">
        <f>SUM(R85:R121)</f>
        <v>4.3003099999999995E-2</v>
      </c>
      <c r="S84" s="173"/>
      <c r="T84" s="175">
        <f>SUM(T85:T121)</f>
        <v>0</v>
      </c>
      <c r="AR84" s="176" t="s">
        <v>80</v>
      </c>
      <c r="AT84" s="177" t="s">
        <v>70</v>
      </c>
      <c r="AU84" s="177" t="s">
        <v>78</v>
      </c>
      <c r="AY84" s="176" t="s">
        <v>126</v>
      </c>
      <c r="BK84" s="178">
        <f>SUM(BK85:BK121)</f>
        <v>0</v>
      </c>
    </row>
    <row r="85" spans="2:65" s="1" customFormat="1" ht="31.5" customHeight="1" x14ac:dyDescent="0.3">
      <c r="B85" s="34"/>
      <c r="C85" s="182" t="s">
        <v>78</v>
      </c>
      <c r="D85" s="182" t="s">
        <v>129</v>
      </c>
      <c r="E85" s="183" t="s">
        <v>218</v>
      </c>
      <c r="F85" s="184" t="s">
        <v>219</v>
      </c>
      <c r="G85" s="185" t="s">
        <v>146</v>
      </c>
      <c r="H85" s="186">
        <v>10</v>
      </c>
      <c r="I85" s="187"/>
      <c r="J85" s="188">
        <f>ROUND(I85*H85,2)</f>
        <v>0</v>
      </c>
      <c r="K85" s="184" t="s">
        <v>133</v>
      </c>
      <c r="L85" s="54"/>
      <c r="M85" s="189" t="s">
        <v>21</v>
      </c>
      <c r="N85" s="190" t="s">
        <v>44</v>
      </c>
      <c r="O85" s="35"/>
      <c r="P85" s="191">
        <f>O85*H85</f>
        <v>0</v>
      </c>
      <c r="Q85" s="191">
        <v>6.6330000000000002E-4</v>
      </c>
      <c r="R85" s="191">
        <f>Q85*H85</f>
        <v>6.633E-3</v>
      </c>
      <c r="S85" s="191">
        <v>0</v>
      </c>
      <c r="T85" s="192">
        <f>S85*H85</f>
        <v>0</v>
      </c>
      <c r="AR85" s="17" t="s">
        <v>206</v>
      </c>
      <c r="AT85" s="17" t="s">
        <v>129</v>
      </c>
      <c r="AU85" s="17" t="s">
        <v>80</v>
      </c>
      <c r="AY85" s="17" t="s">
        <v>126</v>
      </c>
      <c r="BE85" s="193">
        <f>IF(N85="základní",J85,0)</f>
        <v>0</v>
      </c>
      <c r="BF85" s="193">
        <f>IF(N85="snížená",J85,0)</f>
        <v>0</v>
      </c>
      <c r="BG85" s="193">
        <f>IF(N85="zákl. přenesená",J85,0)</f>
        <v>0</v>
      </c>
      <c r="BH85" s="193">
        <f>IF(N85="sníž. přenesená",J85,0)</f>
        <v>0</v>
      </c>
      <c r="BI85" s="193">
        <f>IF(N85="nulová",J85,0)</f>
        <v>0</v>
      </c>
      <c r="BJ85" s="17" t="s">
        <v>134</v>
      </c>
      <c r="BK85" s="193">
        <f>ROUND(I85*H85,2)</f>
        <v>0</v>
      </c>
      <c r="BL85" s="17" t="s">
        <v>206</v>
      </c>
      <c r="BM85" s="17" t="s">
        <v>220</v>
      </c>
    </row>
    <row r="86" spans="2:65" s="1" customFormat="1" ht="27" x14ac:dyDescent="0.3">
      <c r="B86" s="34"/>
      <c r="C86" s="56"/>
      <c r="D86" s="194" t="s">
        <v>136</v>
      </c>
      <c r="E86" s="56"/>
      <c r="F86" s="195" t="s">
        <v>221</v>
      </c>
      <c r="G86" s="56"/>
      <c r="H86" s="56"/>
      <c r="I86" s="152"/>
      <c r="J86" s="56"/>
      <c r="K86" s="56"/>
      <c r="L86" s="54"/>
      <c r="M86" s="71"/>
      <c r="N86" s="35"/>
      <c r="O86" s="35"/>
      <c r="P86" s="35"/>
      <c r="Q86" s="35"/>
      <c r="R86" s="35"/>
      <c r="S86" s="35"/>
      <c r="T86" s="72"/>
      <c r="AT86" s="17" t="s">
        <v>136</v>
      </c>
      <c r="AU86" s="17" t="s">
        <v>80</v>
      </c>
    </row>
    <row r="87" spans="2:65" s="13" customFormat="1" ht="13.5" x14ac:dyDescent="0.3">
      <c r="B87" s="218"/>
      <c r="C87" s="219"/>
      <c r="D87" s="194" t="s">
        <v>138</v>
      </c>
      <c r="E87" s="220" t="s">
        <v>21</v>
      </c>
      <c r="F87" s="221" t="s">
        <v>222</v>
      </c>
      <c r="G87" s="219"/>
      <c r="H87" s="222" t="s">
        <v>21</v>
      </c>
      <c r="I87" s="223"/>
      <c r="J87" s="219"/>
      <c r="K87" s="219"/>
      <c r="L87" s="224"/>
      <c r="M87" s="225"/>
      <c r="N87" s="226"/>
      <c r="O87" s="226"/>
      <c r="P87" s="226"/>
      <c r="Q87" s="226"/>
      <c r="R87" s="226"/>
      <c r="S87" s="226"/>
      <c r="T87" s="227"/>
      <c r="AT87" s="228" t="s">
        <v>138</v>
      </c>
      <c r="AU87" s="228" t="s">
        <v>80</v>
      </c>
      <c r="AV87" s="13" t="s">
        <v>78</v>
      </c>
      <c r="AW87" s="13" t="s">
        <v>34</v>
      </c>
      <c r="AX87" s="13" t="s">
        <v>71</v>
      </c>
      <c r="AY87" s="228" t="s">
        <v>126</v>
      </c>
    </row>
    <row r="88" spans="2:65" s="11" customFormat="1" ht="13.5" x14ac:dyDescent="0.3">
      <c r="B88" s="196"/>
      <c r="C88" s="197"/>
      <c r="D88" s="229" t="s">
        <v>138</v>
      </c>
      <c r="E88" s="246" t="s">
        <v>21</v>
      </c>
      <c r="F88" s="247" t="s">
        <v>198</v>
      </c>
      <c r="G88" s="197"/>
      <c r="H88" s="248">
        <v>10</v>
      </c>
      <c r="I88" s="201"/>
      <c r="J88" s="197"/>
      <c r="K88" s="197"/>
      <c r="L88" s="202"/>
      <c r="M88" s="203"/>
      <c r="N88" s="204"/>
      <c r="O88" s="204"/>
      <c r="P88" s="204"/>
      <c r="Q88" s="204"/>
      <c r="R88" s="204"/>
      <c r="S88" s="204"/>
      <c r="T88" s="205"/>
      <c r="AT88" s="206" t="s">
        <v>138</v>
      </c>
      <c r="AU88" s="206" t="s">
        <v>80</v>
      </c>
      <c r="AV88" s="11" t="s">
        <v>80</v>
      </c>
      <c r="AW88" s="11" t="s">
        <v>34</v>
      </c>
      <c r="AX88" s="11" t="s">
        <v>78</v>
      </c>
      <c r="AY88" s="206" t="s">
        <v>126</v>
      </c>
    </row>
    <row r="89" spans="2:65" s="1" customFormat="1" ht="31.5" customHeight="1" x14ac:dyDescent="0.3">
      <c r="B89" s="34"/>
      <c r="C89" s="182" t="s">
        <v>80</v>
      </c>
      <c r="D89" s="182" t="s">
        <v>129</v>
      </c>
      <c r="E89" s="183" t="s">
        <v>223</v>
      </c>
      <c r="F89" s="184" t="s">
        <v>224</v>
      </c>
      <c r="G89" s="185" t="s">
        <v>146</v>
      </c>
      <c r="H89" s="186">
        <v>20</v>
      </c>
      <c r="I89" s="187"/>
      <c r="J89" s="188">
        <f>ROUND(I89*H89,2)</f>
        <v>0</v>
      </c>
      <c r="K89" s="184" t="s">
        <v>133</v>
      </c>
      <c r="L89" s="54"/>
      <c r="M89" s="189" t="s">
        <v>21</v>
      </c>
      <c r="N89" s="190" t="s">
        <v>44</v>
      </c>
      <c r="O89" s="35"/>
      <c r="P89" s="191">
        <f>O89*H89</f>
        <v>0</v>
      </c>
      <c r="Q89" s="191">
        <v>1.185384E-3</v>
      </c>
      <c r="R89" s="191">
        <f>Q89*H89</f>
        <v>2.3707680000000002E-2</v>
      </c>
      <c r="S89" s="191">
        <v>0</v>
      </c>
      <c r="T89" s="192">
        <f>S89*H89</f>
        <v>0</v>
      </c>
      <c r="AR89" s="17" t="s">
        <v>206</v>
      </c>
      <c r="AT89" s="17" t="s">
        <v>129</v>
      </c>
      <c r="AU89" s="17" t="s">
        <v>80</v>
      </c>
      <c r="AY89" s="17" t="s">
        <v>126</v>
      </c>
      <c r="BE89" s="193">
        <f>IF(N89="základní",J89,0)</f>
        <v>0</v>
      </c>
      <c r="BF89" s="193">
        <f>IF(N89="snížená",J89,0)</f>
        <v>0</v>
      </c>
      <c r="BG89" s="193">
        <f>IF(N89="zákl. přenesená",J89,0)</f>
        <v>0</v>
      </c>
      <c r="BH89" s="193">
        <f>IF(N89="sníž. přenesená",J89,0)</f>
        <v>0</v>
      </c>
      <c r="BI89" s="193">
        <f>IF(N89="nulová",J89,0)</f>
        <v>0</v>
      </c>
      <c r="BJ89" s="17" t="s">
        <v>134</v>
      </c>
      <c r="BK89" s="193">
        <f>ROUND(I89*H89,2)</f>
        <v>0</v>
      </c>
      <c r="BL89" s="17" t="s">
        <v>206</v>
      </c>
      <c r="BM89" s="17" t="s">
        <v>225</v>
      </c>
    </row>
    <row r="90" spans="2:65" s="1" customFormat="1" ht="27" x14ac:dyDescent="0.3">
      <c r="B90" s="34"/>
      <c r="C90" s="56"/>
      <c r="D90" s="194" t="s">
        <v>136</v>
      </c>
      <c r="E90" s="56"/>
      <c r="F90" s="195" t="s">
        <v>221</v>
      </c>
      <c r="G90" s="56"/>
      <c r="H90" s="56"/>
      <c r="I90" s="152"/>
      <c r="J90" s="56"/>
      <c r="K90" s="56"/>
      <c r="L90" s="54"/>
      <c r="M90" s="71"/>
      <c r="N90" s="35"/>
      <c r="O90" s="35"/>
      <c r="P90" s="35"/>
      <c r="Q90" s="35"/>
      <c r="R90" s="35"/>
      <c r="S90" s="35"/>
      <c r="T90" s="72"/>
      <c r="AT90" s="17" t="s">
        <v>136</v>
      </c>
      <c r="AU90" s="17" t="s">
        <v>80</v>
      </c>
    </row>
    <row r="91" spans="2:65" s="13" customFormat="1" ht="13.5" x14ac:dyDescent="0.3">
      <c r="B91" s="218"/>
      <c r="C91" s="219"/>
      <c r="D91" s="194" t="s">
        <v>138</v>
      </c>
      <c r="E91" s="220" t="s">
        <v>21</v>
      </c>
      <c r="F91" s="221" t="s">
        <v>222</v>
      </c>
      <c r="G91" s="219"/>
      <c r="H91" s="222" t="s">
        <v>21</v>
      </c>
      <c r="I91" s="223"/>
      <c r="J91" s="219"/>
      <c r="K91" s="219"/>
      <c r="L91" s="224"/>
      <c r="M91" s="225"/>
      <c r="N91" s="226"/>
      <c r="O91" s="226"/>
      <c r="P91" s="226"/>
      <c r="Q91" s="226"/>
      <c r="R91" s="226"/>
      <c r="S91" s="226"/>
      <c r="T91" s="227"/>
      <c r="AT91" s="228" t="s">
        <v>138</v>
      </c>
      <c r="AU91" s="228" t="s">
        <v>80</v>
      </c>
      <c r="AV91" s="13" t="s">
        <v>78</v>
      </c>
      <c r="AW91" s="13" t="s">
        <v>34</v>
      </c>
      <c r="AX91" s="13" t="s">
        <v>71</v>
      </c>
      <c r="AY91" s="228" t="s">
        <v>126</v>
      </c>
    </row>
    <row r="92" spans="2:65" s="11" customFormat="1" ht="13.5" x14ac:dyDescent="0.3">
      <c r="B92" s="196"/>
      <c r="C92" s="197"/>
      <c r="D92" s="229" t="s">
        <v>138</v>
      </c>
      <c r="E92" s="246" t="s">
        <v>21</v>
      </c>
      <c r="F92" s="247" t="s">
        <v>226</v>
      </c>
      <c r="G92" s="197"/>
      <c r="H92" s="248">
        <v>20</v>
      </c>
      <c r="I92" s="201"/>
      <c r="J92" s="197"/>
      <c r="K92" s="197"/>
      <c r="L92" s="202"/>
      <c r="M92" s="203"/>
      <c r="N92" s="204"/>
      <c r="O92" s="204"/>
      <c r="P92" s="204"/>
      <c r="Q92" s="204"/>
      <c r="R92" s="204"/>
      <c r="S92" s="204"/>
      <c r="T92" s="205"/>
      <c r="AT92" s="206" t="s">
        <v>138</v>
      </c>
      <c r="AU92" s="206" t="s">
        <v>80</v>
      </c>
      <c r="AV92" s="11" t="s">
        <v>80</v>
      </c>
      <c r="AW92" s="11" t="s">
        <v>34</v>
      </c>
      <c r="AX92" s="11" t="s">
        <v>78</v>
      </c>
      <c r="AY92" s="206" t="s">
        <v>126</v>
      </c>
    </row>
    <row r="93" spans="2:65" s="1" customFormat="1" ht="44.25" customHeight="1" x14ac:dyDescent="0.3">
      <c r="B93" s="34"/>
      <c r="C93" s="182" t="s">
        <v>141</v>
      </c>
      <c r="D93" s="182" t="s">
        <v>129</v>
      </c>
      <c r="E93" s="183" t="s">
        <v>227</v>
      </c>
      <c r="F93" s="184" t="s">
        <v>228</v>
      </c>
      <c r="G93" s="185" t="s">
        <v>146</v>
      </c>
      <c r="H93" s="186">
        <v>10</v>
      </c>
      <c r="I93" s="187"/>
      <c r="J93" s="188">
        <f>ROUND(I93*H93,2)</f>
        <v>0</v>
      </c>
      <c r="K93" s="184" t="s">
        <v>133</v>
      </c>
      <c r="L93" s="54"/>
      <c r="M93" s="189" t="s">
        <v>21</v>
      </c>
      <c r="N93" s="190" t="s">
        <v>44</v>
      </c>
      <c r="O93" s="35"/>
      <c r="P93" s="191">
        <f>O93*H93</f>
        <v>0</v>
      </c>
      <c r="Q93" s="191">
        <v>1.2155999999999999E-4</v>
      </c>
      <c r="R93" s="191">
        <f>Q93*H93</f>
        <v>1.2155999999999998E-3</v>
      </c>
      <c r="S93" s="191">
        <v>0</v>
      </c>
      <c r="T93" s="192">
        <f>S93*H93</f>
        <v>0</v>
      </c>
      <c r="AR93" s="17" t="s">
        <v>206</v>
      </c>
      <c r="AT93" s="17" t="s">
        <v>129</v>
      </c>
      <c r="AU93" s="17" t="s">
        <v>80</v>
      </c>
      <c r="AY93" s="17" t="s">
        <v>126</v>
      </c>
      <c r="BE93" s="193">
        <f>IF(N93="základní",J93,0)</f>
        <v>0</v>
      </c>
      <c r="BF93" s="193">
        <f>IF(N93="snížená",J93,0)</f>
        <v>0</v>
      </c>
      <c r="BG93" s="193">
        <f>IF(N93="zákl. přenesená",J93,0)</f>
        <v>0</v>
      </c>
      <c r="BH93" s="193">
        <f>IF(N93="sníž. přenesená",J93,0)</f>
        <v>0</v>
      </c>
      <c r="BI93" s="193">
        <f>IF(N93="nulová",J93,0)</f>
        <v>0</v>
      </c>
      <c r="BJ93" s="17" t="s">
        <v>134</v>
      </c>
      <c r="BK93" s="193">
        <f>ROUND(I93*H93,2)</f>
        <v>0</v>
      </c>
      <c r="BL93" s="17" t="s">
        <v>206</v>
      </c>
      <c r="BM93" s="17" t="s">
        <v>229</v>
      </c>
    </row>
    <row r="94" spans="2:65" s="1" customFormat="1" ht="27" x14ac:dyDescent="0.3">
      <c r="B94" s="34"/>
      <c r="C94" s="56"/>
      <c r="D94" s="194" t="s">
        <v>136</v>
      </c>
      <c r="E94" s="56"/>
      <c r="F94" s="195" t="s">
        <v>230</v>
      </c>
      <c r="G94" s="56"/>
      <c r="H94" s="56"/>
      <c r="I94" s="152"/>
      <c r="J94" s="56"/>
      <c r="K94" s="56"/>
      <c r="L94" s="54"/>
      <c r="M94" s="71"/>
      <c r="N94" s="35"/>
      <c r="O94" s="35"/>
      <c r="P94" s="35"/>
      <c r="Q94" s="35"/>
      <c r="R94" s="35"/>
      <c r="S94" s="35"/>
      <c r="T94" s="72"/>
      <c r="AT94" s="17" t="s">
        <v>136</v>
      </c>
      <c r="AU94" s="17" t="s">
        <v>80</v>
      </c>
    </row>
    <row r="95" spans="2:65" s="13" customFormat="1" ht="13.5" x14ac:dyDescent="0.3">
      <c r="B95" s="218"/>
      <c r="C95" s="219"/>
      <c r="D95" s="194" t="s">
        <v>138</v>
      </c>
      <c r="E95" s="220" t="s">
        <v>21</v>
      </c>
      <c r="F95" s="221" t="s">
        <v>222</v>
      </c>
      <c r="G95" s="219"/>
      <c r="H95" s="222" t="s">
        <v>21</v>
      </c>
      <c r="I95" s="223"/>
      <c r="J95" s="219"/>
      <c r="K95" s="219"/>
      <c r="L95" s="224"/>
      <c r="M95" s="225"/>
      <c r="N95" s="226"/>
      <c r="O95" s="226"/>
      <c r="P95" s="226"/>
      <c r="Q95" s="226"/>
      <c r="R95" s="226"/>
      <c r="S95" s="226"/>
      <c r="T95" s="227"/>
      <c r="AT95" s="228" t="s">
        <v>138</v>
      </c>
      <c r="AU95" s="228" t="s">
        <v>80</v>
      </c>
      <c r="AV95" s="13" t="s">
        <v>78</v>
      </c>
      <c r="AW95" s="13" t="s">
        <v>34</v>
      </c>
      <c r="AX95" s="13" t="s">
        <v>71</v>
      </c>
      <c r="AY95" s="228" t="s">
        <v>126</v>
      </c>
    </row>
    <row r="96" spans="2:65" s="11" customFormat="1" ht="13.5" x14ac:dyDescent="0.3">
      <c r="B96" s="196"/>
      <c r="C96" s="197"/>
      <c r="D96" s="229" t="s">
        <v>138</v>
      </c>
      <c r="E96" s="246" t="s">
        <v>21</v>
      </c>
      <c r="F96" s="247" t="s">
        <v>198</v>
      </c>
      <c r="G96" s="197"/>
      <c r="H96" s="248">
        <v>10</v>
      </c>
      <c r="I96" s="201"/>
      <c r="J96" s="197"/>
      <c r="K96" s="197"/>
      <c r="L96" s="202"/>
      <c r="M96" s="203"/>
      <c r="N96" s="204"/>
      <c r="O96" s="204"/>
      <c r="P96" s="204"/>
      <c r="Q96" s="204"/>
      <c r="R96" s="204"/>
      <c r="S96" s="204"/>
      <c r="T96" s="205"/>
      <c r="AT96" s="206" t="s">
        <v>138</v>
      </c>
      <c r="AU96" s="206" t="s">
        <v>80</v>
      </c>
      <c r="AV96" s="11" t="s">
        <v>80</v>
      </c>
      <c r="AW96" s="11" t="s">
        <v>34</v>
      </c>
      <c r="AX96" s="11" t="s">
        <v>78</v>
      </c>
      <c r="AY96" s="206" t="s">
        <v>126</v>
      </c>
    </row>
    <row r="97" spans="2:65" s="1" customFormat="1" ht="44.25" customHeight="1" x14ac:dyDescent="0.3">
      <c r="B97" s="34"/>
      <c r="C97" s="182" t="s">
        <v>134</v>
      </c>
      <c r="D97" s="182" t="s">
        <v>129</v>
      </c>
      <c r="E97" s="183" t="s">
        <v>231</v>
      </c>
      <c r="F97" s="184" t="s">
        <v>232</v>
      </c>
      <c r="G97" s="185" t="s">
        <v>146</v>
      </c>
      <c r="H97" s="186">
        <v>20</v>
      </c>
      <c r="I97" s="187"/>
      <c r="J97" s="188">
        <f>ROUND(I97*H97,2)</f>
        <v>0</v>
      </c>
      <c r="K97" s="184" t="s">
        <v>133</v>
      </c>
      <c r="L97" s="54"/>
      <c r="M97" s="189" t="s">
        <v>21</v>
      </c>
      <c r="N97" s="190" t="s">
        <v>44</v>
      </c>
      <c r="O97" s="35"/>
      <c r="P97" s="191">
        <f>O97*H97</f>
        <v>0</v>
      </c>
      <c r="Q97" s="191">
        <v>1.6312E-4</v>
      </c>
      <c r="R97" s="191">
        <f>Q97*H97</f>
        <v>3.2623999999999999E-3</v>
      </c>
      <c r="S97" s="191">
        <v>0</v>
      </c>
      <c r="T97" s="192">
        <f>S97*H97</f>
        <v>0</v>
      </c>
      <c r="AR97" s="17" t="s">
        <v>206</v>
      </c>
      <c r="AT97" s="17" t="s">
        <v>129</v>
      </c>
      <c r="AU97" s="17" t="s">
        <v>80</v>
      </c>
      <c r="AY97" s="17" t="s">
        <v>126</v>
      </c>
      <c r="BE97" s="193">
        <f>IF(N97="základní",J97,0)</f>
        <v>0</v>
      </c>
      <c r="BF97" s="193">
        <f>IF(N97="snížená",J97,0)</f>
        <v>0</v>
      </c>
      <c r="BG97" s="193">
        <f>IF(N97="zákl. přenesená",J97,0)</f>
        <v>0</v>
      </c>
      <c r="BH97" s="193">
        <f>IF(N97="sníž. přenesená",J97,0)</f>
        <v>0</v>
      </c>
      <c r="BI97" s="193">
        <f>IF(N97="nulová",J97,0)</f>
        <v>0</v>
      </c>
      <c r="BJ97" s="17" t="s">
        <v>134</v>
      </c>
      <c r="BK97" s="193">
        <f>ROUND(I97*H97,2)</f>
        <v>0</v>
      </c>
      <c r="BL97" s="17" t="s">
        <v>206</v>
      </c>
      <c r="BM97" s="17" t="s">
        <v>233</v>
      </c>
    </row>
    <row r="98" spans="2:65" s="1" customFormat="1" ht="27" x14ac:dyDescent="0.3">
      <c r="B98" s="34"/>
      <c r="C98" s="56"/>
      <c r="D98" s="194" t="s">
        <v>136</v>
      </c>
      <c r="E98" s="56"/>
      <c r="F98" s="195" t="s">
        <v>230</v>
      </c>
      <c r="G98" s="56"/>
      <c r="H98" s="56"/>
      <c r="I98" s="152"/>
      <c r="J98" s="56"/>
      <c r="K98" s="56"/>
      <c r="L98" s="54"/>
      <c r="M98" s="71"/>
      <c r="N98" s="35"/>
      <c r="O98" s="35"/>
      <c r="P98" s="35"/>
      <c r="Q98" s="35"/>
      <c r="R98" s="35"/>
      <c r="S98" s="35"/>
      <c r="T98" s="72"/>
      <c r="AT98" s="17" t="s">
        <v>136</v>
      </c>
      <c r="AU98" s="17" t="s">
        <v>80</v>
      </c>
    </row>
    <row r="99" spans="2:65" s="13" customFormat="1" ht="13.5" x14ac:dyDescent="0.3">
      <c r="B99" s="218"/>
      <c r="C99" s="219"/>
      <c r="D99" s="194" t="s">
        <v>138</v>
      </c>
      <c r="E99" s="220" t="s">
        <v>21</v>
      </c>
      <c r="F99" s="221" t="s">
        <v>222</v>
      </c>
      <c r="G99" s="219"/>
      <c r="H99" s="222" t="s">
        <v>21</v>
      </c>
      <c r="I99" s="223"/>
      <c r="J99" s="219"/>
      <c r="K99" s="219"/>
      <c r="L99" s="224"/>
      <c r="M99" s="225"/>
      <c r="N99" s="226"/>
      <c r="O99" s="226"/>
      <c r="P99" s="226"/>
      <c r="Q99" s="226"/>
      <c r="R99" s="226"/>
      <c r="S99" s="226"/>
      <c r="T99" s="227"/>
      <c r="AT99" s="228" t="s">
        <v>138</v>
      </c>
      <c r="AU99" s="228" t="s">
        <v>80</v>
      </c>
      <c r="AV99" s="13" t="s">
        <v>78</v>
      </c>
      <c r="AW99" s="13" t="s">
        <v>34</v>
      </c>
      <c r="AX99" s="13" t="s">
        <v>71</v>
      </c>
      <c r="AY99" s="228" t="s">
        <v>126</v>
      </c>
    </row>
    <row r="100" spans="2:65" s="11" customFormat="1" ht="13.5" x14ac:dyDescent="0.3">
      <c r="B100" s="196"/>
      <c r="C100" s="197"/>
      <c r="D100" s="229" t="s">
        <v>138</v>
      </c>
      <c r="E100" s="246" t="s">
        <v>21</v>
      </c>
      <c r="F100" s="247" t="s">
        <v>226</v>
      </c>
      <c r="G100" s="197"/>
      <c r="H100" s="248">
        <v>20</v>
      </c>
      <c r="I100" s="201"/>
      <c r="J100" s="197"/>
      <c r="K100" s="197"/>
      <c r="L100" s="202"/>
      <c r="M100" s="203"/>
      <c r="N100" s="204"/>
      <c r="O100" s="204"/>
      <c r="P100" s="204"/>
      <c r="Q100" s="204"/>
      <c r="R100" s="204"/>
      <c r="S100" s="204"/>
      <c r="T100" s="205"/>
      <c r="AT100" s="206" t="s">
        <v>138</v>
      </c>
      <c r="AU100" s="206" t="s">
        <v>80</v>
      </c>
      <c r="AV100" s="11" t="s">
        <v>80</v>
      </c>
      <c r="AW100" s="11" t="s">
        <v>34</v>
      </c>
      <c r="AX100" s="11" t="s">
        <v>78</v>
      </c>
      <c r="AY100" s="206" t="s">
        <v>126</v>
      </c>
    </row>
    <row r="101" spans="2:65" s="1" customFormat="1" ht="22.5" customHeight="1" x14ac:dyDescent="0.3">
      <c r="B101" s="34"/>
      <c r="C101" s="182" t="s">
        <v>165</v>
      </c>
      <c r="D101" s="182" t="s">
        <v>129</v>
      </c>
      <c r="E101" s="183" t="s">
        <v>234</v>
      </c>
      <c r="F101" s="184" t="s">
        <v>235</v>
      </c>
      <c r="G101" s="185" t="s">
        <v>172</v>
      </c>
      <c r="H101" s="186">
        <v>1</v>
      </c>
      <c r="I101" s="187"/>
      <c r="J101" s="188">
        <f>ROUND(I101*H101,2)</f>
        <v>0</v>
      </c>
      <c r="K101" s="184" t="s">
        <v>133</v>
      </c>
      <c r="L101" s="54"/>
      <c r="M101" s="189" t="s">
        <v>21</v>
      </c>
      <c r="N101" s="190" t="s">
        <v>44</v>
      </c>
      <c r="O101" s="35"/>
      <c r="P101" s="191">
        <f>O101*H101</f>
        <v>0</v>
      </c>
      <c r="Q101" s="191">
        <v>1.2005E-4</v>
      </c>
      <c r="R101" s="191">
        <f>Q101*H101</f>
        <v>1.2005E-4</v>
      </c>
      <c r="S101" s="191">
        <v>0</v>
      </c>
      <c r="T101" s="192">
        <f>S101*H101</f>
        <v>0</v>
      </c>
      <c r="AR101" s="17" t="s">
        <v>206</v>
      </c>
      <c r="AT101" s="17" t="s">
        <v>129</v>
      </c>
      <c r="AU101" s="17" t="s">
        <v>80</v>
      </c>
      <c r="AY101" s="17" t="s">
        <v>126</v>
      </c>
      <c r="BE101" s="193">
        <f>IF(N101="základní",J101,0)</f>
        <v>0</v>
      </c>
      <c r="BF101" s="193">
        <f>IF(N101="snížená",J101,0)</f>
        <v>0</v>
      </c>
      <c r="BG101" s="193">
        <f>IF(N101="zákl. přenesená",J101,0)</f>
        <v>0</v>
      </c>
      <c r="BH101" s="193">
        <f>IF(N101="sníž. přenesená",J101,0)</f>
        <v>0</v>
      </c>
      <c r="BI101" s="193">
        <f>IF(N101="nulová",J101,0)</f>
        <v>0</v>
      </c>
      <c r="BJ101" s="17" t="s">
        <v>134</v>
      </c>
      <c r="BK101" s="193">
        <f>ROUND(I101*H101,2)</f>
        <v>0</v>
      </c>
      <c r="BL101" s="17" t="s">
        <v>206</v>
      </c>
      <c r="BM101" s="17" t="s">
        <v>236</v>
      </c>
    </row>
    <row r="102" spans="2:65" s="11" customFormat="1" ht="13.5" x14ac:dyDescent="0.3">
      <c r="B102" s="196"/>
      <c r="C102" s="197"/>
      <c r="D102" s="229" t="s">
        <v>138</v>
      </c>
      <c r="E102" s="246" t="s">
        <v>21</v>
      </c>
      <c r="F102" s="247" t="s">
        <v>78</v>
      </c>
      <c r="G102" s="197"/>
      <c r="H102" s="248">
        <v>1</v>
      </c>
      <c r="I102" s="201"/>
      <c r="J102" s="197"/>
      <c r="K102" s="197"/>
      <c r="L102" s="202"/>
      <c r="M102" s="203"/>
      <c r="N102" s="204"/>
      <c r="O102" s="204"/>
      <c r="P102" s="204"/>
      <c r="Q102" s="204"/>
      <c r="R102" s="204"/>
      <c r="S102" s="204"/>
      <c r="T102" s="205"/>
      <c r="AT102" s="206" t="s">
        <v>138</v>
      </c>
      <c r="AU102" s="206" t="s">
        <v>80</v>
      </c>
      <c r="AV102" s="11" t="s">
        <v>80</v>
      </c>
      <c r="AW102" s="11" t="s">
        <v>34</v>
      </c>
      <c r="AX102" s="11" t="s">
        <v>78</v>
      </c>
      <c r="AY102" s="206" t="s">
        <v>126</v>
      </c>
    </row>
    <row r="103" spans="2:65" s="1" customFormat="1" ht="22.5" customHeight="1" x14ac:dyDescent="0.3">
      <c r="B103" s="34"/>
      <c r="C103" s="182" t="s">
        <v>127</v>
      </c>
      <c r="D103" s="182" t="s">
        <v>129</v>
      </c>
      <c r="E103" s="183" t="s">
        <v>237</v>
      </c>
      <c r="F103" s="184" t="s">
        <v>238</v>
      </c>
      <c r="G103" s="185" t="s">
        <v>172</v>
      </c>
      <c r="H103" s="186">
        <v>1</v>
      </c>
      <c r="I103" s="187"/>
      <c r="J103" s="188">
        <f>ROUND(I103*H103,2)</f>
        <v>0</v>
      </c>
      <c r="K103" s="184" t="s">
        <v>133</v>
      </c>
      <c r="L103" s="54"/>
      <c r="M103" s="189" t="s">
        <v>21</v>
      </c>
      <c r="N103" s="190" t="s">
        <v>44</v>
      </c>
      <c r="O103" s="35"/>
      <c r="P103" s="191">
        <f>O103*H103</f>
        <v>0</v>
      </c>
      <c r="Q103" s="191">
        <v>2.4005000000000001E-4</v>
      </c>
      <c r="R103" s="191">
        <f>Q103*H103</f>
        <v>2.4005000000000001E-4</v>
      </c>
      <c r="S103" s="191">
        <v>0</v>
      </c>
      <c r="T103" s="192">
        <f>S103*H103</f>
        <v>0</v>
      </c>
      <c r="AR103" s="17" t="s">
        <v>206</v>
      </c>
      <c r="AT103" s="17" t="s">
        <v>129</v>
      </c>
      <c r="AU103" s="17" t="s">
        <v>80</v>
      </c>
      <c r="AY103" s="17" t="s">
        <v>126</v>
      </c>
      <c r="BE103" s="193">
        <f>IF(N103="základní",J103,0)</f>
        <v>0</v>
      </c>
      <c r="BF103" s="193">
        <f>IF(N103="snížená",J103,0)</f>
        <v>0</v>
      </c>
      <c r="BG103" s="193">
        <f>IF(N103="zákl. přenesená",J103,0)</f>
        <v>0</v>
      </c>
      <c r="BH103" s="193">
        <f>IF(N103="sníž. přenesená",J103,0)</f>
        <v>0</v>
      </c>
      <c r="BI103" s="193">
        <f>IF(N103="nulová",J103,0)</f>
        <v>0</v>
      </c>
      <c r="BJ103" s="17" t="s">
        <v>134</v>
      </c>
      <c r="BK103" s="193">
        <f>ROUND(I103*H103,2)</f>
        <v>0</v>
      </c>
      <c r="BL103" s="17" t="s">
        <v>206</v>
      </c>
      <c r="BM103" s="17" t="s">
        <v>239</v>
      </c>
    </row>
    <row r="104" spans="2:65" s="11" customFormat="1" ht="13.5" x14ac:dyDescent="0.3">
      <c r="B104" s="196"/>
      <c r="C104" s="197"/>
      <c r="D104" s="229" t="s">
        <v>138</v>
      </c>
      <c r="E104" s="246" t="s">
        <v>21</v>
      </c>
      <c r="F104" s="247" t="s">
        <v>78</v>
      </c>
      <c r="G104" s="197"/>
      <c r="H104" s="248">
        <v>1</v>
      </c>
      <c r="I104" s="201"/>
      <c r="J104" s="197"/>
      <c r="K104" s="197"/>
      <c r="L104" s="202"/>
      <c r="M104" s="203"/>
      <c r="N104" s="204"/>
      <c r="O104" s="204"/>
      <c r="P104" s="204"/>
      <c r="Q104" s="204"/>
      <c r="R104" s="204"/>
      <c r="S104" s="204"/>
      <c r="T104" s="205"/>
      <c r="AT104" s="206" t="s">
        <v>138</v>
      </c>
      <c r="AU104" s="206" t="s">
        <v>80</v>
      </c>
      <c r="AV104" s="11" t="s">
        <v>80</v>
      </c>
      <c r="AW104" s="11" t="s">
        <v>34</v>
      </c>
      <c r="AX104" s="11" t="s">
        <v>78</v>
      </c>
      <c r="AY104" s="206" t="s">
        <v>126</v>
      </c>
    </row>
    <row r="105" spans="2:65" s="1" customFormat="1" ht="22.5" customHeight="1" x14ac:dyDescent="0.3">
      <c r="B105" s="34"/>
      <c r="C105" s="182" t="s">
        <v>176</v>
      </c>
      <c r="D105" s="182" t="s">
        <v>129</v>
      </c>
      <c r="E105" s="183" t="s">
        <v>240</v>
      </c>
      <c r="F105" s="184" t="s">
        <v>241</v>
      </c>
      <c r="G105" s="185" t="s">
        <v>172</v>
      </c>
      <c r="H105" s="186">
        <v>1</v>
      </c>
      <c r="I105" s="187"/>
      <c r="J105" s="188">
        <f>ROUND(I105*H105,2)</f>
        <v>0</v>
      </c>
      <c r="K105" s="184" t="s">
        <v>133</v>
      </c>
      <c r="L105" s="54"/>
      <c r="M105" s="189" t="s">
        <v>21</v>
      </c>
      <c r="N105" s="190" t="s">
        <v>44</v>
      </c>
      <c r="O105" s="35"/>
      <c r="P105" s="191">
        <f>O105*H105</f>
        <v>0</v>
      </c>
      <c r="Q105" s="191">
        <v>4.103E-4</v>
      </c>
      <c r="R105" s="191">
        <f>Q105*H105</f>
        <v>4.103E-4</v>
      </c>
      <c r="S105" s="191">
        <v>0</v>
      </c>
      <c r="T105" s="192">
        <f>S105*H105</f>
        <v>0</v>
      </c>
      <c r="AR105" s="17" t="s">
        <v>206</v>
      </c>
      <c r="AT105" s="17" t="s">
        <v>129</v>
      </c>
      <c r="AU105" s="17" t="s">
        <v>80</v>
      </c>
      <c r="AY105" s="17" t="s">
        <v>126</v>
      </c>
      <c r="BE105" s="193">
        <f>IF(N105="základní",J105,0)</f>
        <v>0</v>
      </c>
      <c r="BF105" s="193">
        <f>IF(N105="snížená",J105,0)</f>
        <v>0</v>
      </c>
      <c r="BG105" s="193">
        <f>IF(N105="zákl. přenesená",J105,0)</f>
        <v>0</v>
      </c>
      <c r="BH105" s="193">
        <f>IF(N105="sníž. přenesená",J105,0)</f>
        <v>0</v>
      </c>
      <c r="BI105" s="193">
        <f>IF(N105="nulová",J105,0)</f>
        <v>0</v>
      </c>
      <c r="BJ105" s="17" t="s">
        <v>134</v>
      </c>
      <c r="BK105" s="193">
        <f>ROUND(I105*H105,2)</f>
        <v>0</v>
      </c>
      <c r="BL105" s="17" t="s">
        <v>206</v>
      </c>
      <c r="BM105" s="17" t="s">
        <v>242</v>
      </c>
    </row>
    <row r="106" spans="2:65" s="11" customFormat="1" ht="13.5" x14ac:dyDescent="0.3">
      <c r="B106" s="196"/>
      <c r="C106" s="197"/>
      <c r="D106" s="229" t="s">
        <v>138</v>
      </c>
      <c r="E106" s="246" t="s">
        <v>21</v>
      </c>
      <c r="F106" s="247" t="s">
        <v>78</v>
      </c>
      <c r="G106" s="197"/>
      <c r="H106" s="248">
        <v>1</v>
      </c>
      <c r="I106" s="201"/>
      <c r="J106" s="197"/>
      <c r="K106" s="197"/>
      <c r="L106" s="202"/>
      <c r="M106" s="203"/>
      <c r="N106" s="204"/>
      <c r="O106" s="204"/>
      <c r="P106" s="204"/>
      <c r="Q106" s="204"/>
      <c r="R106" s="204"/>
      <c r="S106" s="204"/>
      <c r="T106" s="205"/>
      <c r="AT106" s="206" t="s">
        <v>138</v>
      </c>
      <c r="AU106" s="206" t="s">
        <v>80</v>
      </c>
      <c r="AV106" s="11" t="s">
        <v>80</v>
      </c>
      <c r="AW106" s="11" t="s">
        <v>34</v>
      </c>
      <c r="AX106" s="11" t="s">
        <v>78</v>
      </c>
      <c r="AY106" s="206" t="s">
        <v>126</v>
      </c>
    </row>
    <row r="107" spans="2:65" s="1" customFormat="1" ht="22.5" customHeight="1" x14ac:dyDescent="0.3">
      <c r="B107" s="34"/>
      <c r="C107" s="182" t="s">
        <v>180</v>
      </c>
      <c r="D107" s="182" t="s">
        <v>129</v>
      </c>
      <c r="E107" s="183" t="s">
        <v>243</v>
      </c>
      <c r="F107" s="184" t="s">
        <v>244</v>
      </c>
      <c r="G107" s="185" t="s">
        <v>172</v>
      </c>
      <c r="H107" s="186">
        <v>2</v>
      </c>
      <c r="I107" s="187"/>
      <c r="J107" s="188">
        <f>ROUND(I107*H107,2)</f>
        <v>0</v>
      </c>
      <c r="K107" s="184" t="s">
        <v>133</v>
      </c>
      <c r="L107" s="54"/>
      <c r="M107" s="189" t="s">
        <v>21</v>
      </c>
      <c r="N107" s="190" t="s">
        <v>44</v>
      </c>
      <c r="O107" s="35"/>
      <c r="P107" s="191">
        <f>O107*H107</f>
        <v>0</v>
      </c>
      <c r="Q107" s="191">
        <v>2.1005000000000001E-4</v>
      </c>
      <c r="R107" s="191">
        <f>Q107*H107</f>
        <v>4.2010000000000002E-4</v>
      </c>
      <c r="S107" s="191">
        <v>0</v>
      </c>
      <c r="T107" s="192">
        <f>S107*H107</f>
        <v>0</v>
      </c>
      <c r="AR107" s="17" t="s">
        <v>206</v>
      </c>
      <c r="AT107" s="17" t="s">
        <v>129</v>
      </c>
      <c r="AU107" s="17" t="s">
        <v>80</v>
      </c>
      <c r="AY107" s="17" t="s">
        <v>126</v>
      </c>
      <c r="BE107" s="193">
        <f>IF(N107="základní",J107,0)</f>
        <v>0</v>
      </c>
      <c r="BF107" s="193">
        <f>IF(N107="snížená",J107,0)</f>
        <v>0</v>
      </c>
      <c r="BG107" s="193">
        <f>IF(N107="zákl. přenesená",J107,0)</f>
        <v>0</v>
      </c>
      <c r="BH107" s="193">
        <f>IF(N107="sníž. přenesená",J107,0)</f>
        <v>0</v>
      </c>
      <c r="BI107" s="193">
        <f>IF(N107="nulová",J107,0)</f>
        <v>0</v>
      </c>
      <c r="BJ107" s="17" t="s">
        <v>134</v>
      </c>
      <c r="BK107" s="193">
        <f>ROUND(I107*H107,2)</f>
        <v>0</v>
      </c>
      <c r="BL107" s="17" t="s">
        <v>206</v>
      </c>
      <c r="BM107" s="17" t="s">
        <v>245</v>
      </c>
    </row>
    <row r="108" spans="2:65" s="13" customFormat="1" ht="13.5" x14ac:dyDescent="0.3">
      <c r="B108" s="218"/>
      <c r="C108" s="219"/>
      <c r="D108" s="194" t="s">
        <v>138</v>
      </c>
      <c r="E108" s="220" t="s">
        <v>21</v>
      </c>
      <c r="F108" s="221" t="s">
        <v>222</v>
      </c>
      <c r="G108" s="219"/>
      <c r="H108" s="222" t="s">
        <v>21</v>
      </c>
      <c r="I108" s="223"/>
      <c r="J108" s="219"/>
      <c r="K108" s="219"/>
      <c r="L108" s="224"/>
      <c r="M108" s="225"/>
      <c r="N108" s="226"/>
      <c r="O108" s="226"/>
      <c r="P108" s="226"/>
      <c r="Q108" s="226"/>
      <c r="R108" s="226"/>
      <c r="S108" s="226"/>
      <c r="T108" s="227"/>
      <c r="AT108" s="228" t="s">
        <v>138</v>
      </c>
      <c r="AU108" s="228" t="s">
        <v>80</v>
      </c>
      <c r="AV108" s="13" t="s">
        <v>78</v>
      </c>
      <c r="AW108" s="13" t="s">
        <v>34</v>
      </c>
      <c r="AX108" s="13" t="s">
        <v>71</v>
      </c>
      <c r="AY108" s="228" t="s">
        <v>126</v>
      </c>
    </row>
    <row r="109" spans="2:65" s="11" customFormat="1" ht="13.5" x14ac:dyDescent="0.3">
      <c r="B109" s="196"/>
      <c r="C109" s="197"/>
      <c r="D109" s="229" t="s">
        <v>138</v>
      </c>
      <c r="E109" s="246" t="s">
        <v>21</v>
      </c>
      <c r="F109" s="247" t="s">
        <v>246</v>
      </c>
      <c r="G109" s="197"/>
      <c r="H109" s="248">
        <v>2</v>
      </c>
      <c r="I109" s="201"/>
      <c r="J109" s="197"/>
      <c r="K109" s="197"/>
      <c r="L109" s="202"/>
      <c r="M109" s="203"/>
      <c r="N109" s="204"/>
      <c r="O109" s="204"/>
      <c r="P109" s="204"/>
      <c r="Q109" s="204"/>
      <c r="R109" s="204"/>
      <c r="S109" s="204"/>
      <c r="T109" s="205"/>
      <c r="AT109" s="206" t="s">
        <v>138</v>
      </c>
      <c r="AU109" s="206" t="s">
        <v>80</v>
      </c>
      <c r="AV109" s="11" t="s">
        <v>80</v>
      </c>
      <c r="AW109" s="11" t="s">
        <v>34</v>
      </c>
      <c r="AX109" s="11" t="s">
        <v>78</v>
      </c>
      <c r="AY109" s="206" t="s">
        <v>126</v>
      </c>
    </row>
    <row r="110" spans="2:65" s="1" customFormat="1" ht="22.5" customHeight="1" x14ac:dyDescent="0.3">
      <c r="B110" s="34"/>
      <c r="C110" s="182" t="s">
        <v>142</v>
      </c>
      <c r="D110" s="182" t="s">
        <v>129</v>
      </c>
      <c r="E110" s="183" t="s">
        <v>247</v>
      </c>
      <c r="F110" s="184" t="s">
        <v>248</v>
      </c>
      <c r="G110" s="185" t="s">
        <v>172</v>
      </c>
      <c r="H110" s="186">
        <v>2</v>
      </c>
      <c r="I110" s="187"/>
      <c r="J110" s="188">
        <f>ROUND(I110*H110,2)</f>
        <v>0</v>
      </c>
      <c r="K110" s="184" t="s">
        <v>133</v>
      </c>
      <c r="L110" s="54"/>
      <c r="M110" s="189" t="s">
        <v>21</v>
      </c>
      <c r="N110" s="190" t="s">
        <v>44</v>
      </c>
      <c r="O110" s="35"/>
      <c r="P110" s="191">
        <f>O110*H110</f>
        <v>0</v>
      </c>
      <c r="Q110" s="191">
        <v>5.0005000000000004E-4</v>
      </c>
      <c r="R110" s="191">
        <f>Q110*H110</f>
        <v>1.0001000000000001E-3</v>
      </c>
      <c r="S110" s="191">
        <v>0</v>
      </c>
      <c r="T110" s="192">
        <f>S110*H110</f>
        <v>0</v>
      </c>
      <c r="AR110" s="17" t="s">
        <v>206</v>
      </c>
      <c r="AT110" s="17" t="s">
        <v>129</v>
      </c>
      <c r="AU110" s="17" t="s">
        <v>80</v>
      </c>
      <c r="AY110" s="17" t="s">
        <v>126</v>
      </c>
      <c r="BE110" s="193">
        <f>IF(N110="základní",J110,0)</f>
        <v>0</v>
      </c>
      <c r="BF110" s="193">
        <f>IF(N110="snížená",J110,0)</f>
        <v>0</v>
      </c>
      <c r="BG110" s="193">
        <f>IF(N110="zákl. přenesená",J110,0)</f>
        <v>0</v>
      </c>
      <c r="BH110" s="193">
        <f>IF(N110="sníž. přenesená",J110,0)</f>
        <v>0</v>
      </c>
      <c r="BI110" s="193">
        <f>IF(N110="nulová",J110,0)</f>
        <v>0</v>
      </c>
      <c r="BJ110" s="17" t="s">
        <v>134</v>
      </c>
      <c r="BK110" s="193">
        <f>ROUND(I110*H110,2)</f>
        <v>0</v>
      </c>
      <c r="BL110" s="17" t="s">
        <v>206</v>
      </c>
      <c r="BM110" s="17" t="s">
        <v>249</v>
      </c>
    </row>
    <row r="111" spans="2:65" s="11" customFormat="1" ht="13.5" x14ac:dyDescent="0.3">
      <c r="B111" s="196"/>
      <c r="C111" s="197"/>
      <c r="D111" s="229" t="s">
        <v>138</v>
      </c>
      <c r="E111" s="246" t="s">
        <v>21</v>
      </c>
      <c r="F111" s="247" t="s">
        <v>80</v>
      </c>
      <c r="G111" s="197"/>
      <c r="H111" s="248">
        <v>2</v>
      </c>
      <c r="I111" s="201"/>
      <c r="J111" s="197"/>
      <c r="K111" s="197"/>
      <c r="L111" s="202"/>
      <c r="M111" s="203"/>
      <c r="N111" s="204"/>
      <c r="O111" s="204"/>
      <c r="P111" s="204"/>
      <c r="Q111" s="204"/>
      <c r="R111" s="204"/>
      <c r="S111" s="204"/>
      <c r="T111" s="205"/>
      <c r="AT111" s="206" t="s">
        <v>138</v>
      </c>
      <c r="AU111" s="206" t="s">
        <v>80</v>
      </c>
      <c r="AV111" s="11" t="s">
        <v>80</v>
      </c>
      <c r="AW111" s="11" t="s">
        <v>34</v>
      </c>
      <c r="AX111" s="11" t="s">
        <v>78</v>
      </c>
      <c r="AY111" s="206" t="s">
        <v>126</v>
      </c>
    </row>
    <row r="112" spans="2:65" s="1" customFormat="1" ht="31.5" customHeight="1" x14ac:dyDescent="0.3">
      <c r="B112" s="34"/>
      <c r="C112" s="182" t="s">
        <v>198</v>
      </c>
      <c r="D112" s="182" t="s">
        <v>129</v>
      </c>
      <c r="E112" s="183" t="s">
        <v>250</v>
      </c>
      <c r="F112" s="184" t="s">
        <v>251</v>
      </c>
      <c r="G112" s="185" t="s">
        <v>146</v>
      </c>
      <c r="H112" s="186">
        <v>30</v>
      </c>
      <c r="I112" s="187"/>
      <c r="J112" s="188">
        <f>ROUND(I112*H112,2)</f>
        <v>0</v>
      </c>
      <c r="K112" s="184" t="s">
        <v>133</v>
      </c>
      <c r="L112" s="54"/>
      <c r="M112" s="189" t="s">
        <v>21</v>
      </c>
      <c r="N112" s="190" t="s">
        <v>44</v>
      </c>
      <c r="O112" s="35"/>
      <c r="P112" s="191">
        <f>O112*H112</f>
        <v>0</v>
      </c>
      <c r="Q112" s="191">
        <v>1.8979399999999999E-4</v>
      </c>
      <c r="R112" s="191">
        <f>Q112*H112</f>
        <v>5.6938199999999996E-3</v>
      </c>
      <c r="S112" s="191">
        <v>0</v>
      </c>
      <c r="T112" s="192">
        <f>S112*H112</f>
        <v>0</v>
      </c>
      <c r="AR112" s="17" t="s">
        <v>206</v>
      </c>
      <c r="AT112" s="17" t="s">
        <v>129</v>
      </c>
      <c r="AU112" s="17" t="s">
        <v>80</v>
      </c>
      <c r="AY112" s="17" t="s">
        <v>126</v>
      </c>
      <c r="BE112" s="193">
        <f>IF(N112="základní",J112,0)</f>
        <v>0</v>
      </c>
      <c r="BF112" s="193">
        <f>IF(N112="snížená",J112,0)</f>
        <v>0</v>
      </c>
      <c r="BG112" s="193">
        <f>IF(N112="zákl. přenesená",J112,0)</f>
        <v>0</v>
      </c>
      <c r="BH112" s="193">
        <f>IF(N112="sníž. přenesená",J112,0)</f>
        <v>0</v>
      </c>
      <c r="BI112" s="193">
        <f>IF(N112="nulová",J112,0)</f>
        <v>0</v>
      </c>
      <c r="BJ112" s="17" t="s">
        <v>134</v>
      </c>
      <c r="BK112" s="193">
        <f>ROUND(I112*H112,2)</f>
        <v>0</v>
      </c>
      <c r="BL112" s="17" t="s">
        <v>206</v>
      </c>
      <c r="BM112" s="17" t="s">
        <v>252</v>
      </c>
    </row>
    <row r="113" spans="2:65" s="1" customFormat="1" ht="67.5" x14ac:dyDescent="0.3">
      <c r="B113" s="34"/>
      <c r="C113" s="56"/>
      <c r="D113" s="194" t="s">
        <v>136</v>
      </c>
      <c r="E113" s="56"/>
      <c r="F113" s="195" t="s">
        <v>253</v>
      </c>
      <c r="G113" s="56"/>
      <c r="H113" s="56"/>
      <c r="I113" s="152"/>
      <c r="J113" s="56"/>
      <c r="K113" s="56"/>
      <c r="L113" s="54"/>
      <c r="M113" s="71"/>
      <c r="N113" s="35"/>
      <c r="O113" s="35"/>
      <c r="P113" s="35"/>
      <c r="Q113" s="35"/>
      <c r="R113" s="35"/>
      <c r="S113" s="35"/>
      <c r="T113" s="72"/>
      <c r="AT113" s="17" t="s">
        <v>136</v>
      </c>
      <c r="AU113" s="17" t="s">
        <v>80</v>
      </c>
    </row>
    <row r="114" spans="2:65" s="13" customFormat="1" ht="13.5" x14ac:dyDescent="0.3">
      <c r="B114" s="218"/>
      <c r="C114" s="219"/>
      <c r="D114" s="194" t="s">
        <v>138</v>
      </c>
      <c r="E114" s="220" t="s">
        <v>21</v>
      </c>
      <c r="F114" s="221" t="s">
        <v>222</v>
      </c>
      <c r="G114" s="219"/>
      <c r="H114" s="222" t="s">
        <v>21</v>
      </c>
      <c r="I114" s="223"/>
      <c r="J114" s="219"/>
      <c r="K114" s="219"/>
      <c r="L114" s="224"/>
      <c r="M114" s="225"/>
      <c r="N114" s="226"/>
      <c r="O114" s="226"/>
      <c r="P114" s="226"/>
      <c r="Q114" s="226"/>
      <c r="R114" s="226"/>
      <c r="S114" s="226"/>
      <c r="T114" s="227"/>
      <c r="AT114" s="228" t="s">
        <v>138</v>
      </c>
      <c r="AU114" s="228" t="s">
        <v>80</v>
      </c>
      <c r="AV114" s="13" t="s">
        <v>78</v>
      </c>
      <c r="AW114" s="13" t="s">
        <v>34</v>
      </c>
      <c r="AX114" s="13" t="s">
        <v>71</v>
      </c>
      <c r="AY114" s="228" t="s">
        <v>126</v>
      </c>
    </row>
    <row r="115" spans="2:65" s="11" customFormat="1" ht="13.5" x14ac:dyDescent="0.3">
      <c r="B115" s="196"/>
      <c r="C115" s="197"/>
      <c r="D115" s="229" t="s">
        <v>138</v>
      </c>
      <c r="E115" s="246" t="s">
        <v>21</v>
      </c>
      <c r="F115" s="247" t="s">
        <v>254</v>
      </c>
      <c r="G115" s="197"/>
      <c r="H115" s="248">
        <v>30</v>
      </c>
      <c r="I115" s="201"/>
      <c r="J115" s="197"/>
      <c r="K115" s="197"/>
      <c r="L115" s="202"/>
      <c r="M115" s="203"/>
      <c r="N115" s="204"/>
      <c r="O115" s="204"/>
      <c r="P115" s="204"/>
      <c r="Q115" s="204"/>
      <c r="R115" s="204"/>
      <c r="S115" s="204"/>
      <c r="T115" s="205"/>
      <c r="AT115" s="206" t="s">
        <v>138</v>
      </c>
      <c r="AU115" s="206" t="s">
        <v>80</v>
      </c>
      <c r="AV115" s="11" t="s">
        <v>80</v>
      </c>
      <c r="AW115" s="11" t="s">
        <v>34</v>
      </c>
      <c r="AX115" s="11" t="s">
        <v>78</v>
      </c>
      <c r="AY115" s="206" t="s">
        <v>126</v>
      </c>
    </row>
    <row r="116" spans="2:65" s="1" customFormat="1" ht="31.5" customHeight="1" x14ac:dyDescent="0.3">
      <c r="B116" s="34"/>
      <c r="C116" s="182" t="s">
        <v>203</v>
      </c>
      <c r="D116" s="182" t="s">
        <v>129</v>
      </c>
      <c r="E116" s="183" t="s">
        <v>255</v>
      </c>
      <c r="F116" s="184" t="s">
        <v>256</v>
      </c>
      <c r="G116" s="185" t="s">
        <v>146</v>
      </c>
      <c r="H116" s="186">
        <v>30</v>
      </c>
      <c r="I116" s="187"/>
      <c r="J116" s="188">
        <f>ROUND(I116*H116,2)</f>
        <v>0</v>
      </c>
      <c r="K116" s="184" t="s">
        <v>133</v>
      </c>
      <c r="L116" s="54"/>
      <c r="M116" s="189" t="s">
        <v>21</v>
      </c>
      <c r="N116" s="190" t="s">
        <v>44</v>
      </c>
      <c r="O116" s="35"/>
      <c r="P116" s="191">
        <f>O116*H116</f>
        <v>0</v>
      </c>
      <c r="Q116" s="191">
        <v>1.0000000000000001E-5</v>
      </c>
      <c r="R116" s="191">
        <f>Q116*H116</f>
        <v>3.0000000000000003E-4</v>
      </c>
      <c r="S116" s="191">
        <v>0</v>
      </c>
      <c r="T116" s="192">
        <f>S116*H116</f>
        <v>0</v>
      </c>
      <c r="AR116" s="17" t="s">
        <v>206</v>
      </c>
      <c r="AT116" s="17" t="s">
        <v>129</v>
      </c>
      <c r="AU116" s="17" t="s">
        <v>80</v>
      </c>
      <c r="AY116" s="17" t="s">
        <v>126</v>
      </c>
      <c r="BE116" s="193">
        <f>IF(N116="základní",J116,0)</f>
        <v>0</v>
      </c>
      <c r="BF116" s="193">
        <f>IF(N116="snížená",J116,0)</f>
        <v>0</v>
      </c>
      <c r="BG116" s="193">
        <f>IF(N116="zákl. přenesená",J116,0)</f>
        <v>0</v>
      </c>
      <c r="BH116" s="193">
        <f>IF(N116="sníž. přenesená",J116,0)</f>
        <v>0</v>
      </c>
      <c r="BI116" s="193">
        <f>IF(N116="nulová",J116,0)</f>
        <v>0</v>
      </c>
      <c r="BJ116" s="17" t="s">
        <v>134</v>
      </c>
      <c r="BK116" s="193">
        <f>ROUND(I116*H116,2)</f>
        <v>0</v>
      </c>
      <c r="BL116" s="17" t="s">
        <v>206</v>
      </c>
      <c r="BM116" s="17" t="s">
        <v>257</v>
      </c>
    </row>
    <row r="117" spans="2:65" s="1" customFormat="1" ht="67.5" x14ac:dyDescent="0.3">
      <c r="B117" s="34"/>
      <c r="C117" s="56"/>
      <c r="D117" s="194" t="s">
        <v>136</v>
      </c>
      <c r="E117" s="56"/>
      <c r="F117" s="195" t="s">
        <v>253</v>
      </c>
      <c r="G117" s="56"/>
      <c r="H117" s="56"/>
      <c r="I117" s="152"/>
      <c r="J117" s="56"/>
      <c r="K117" s="56"/>
      <c r="L117" s="54"/>
      <c r="M117" s="71"/>
      <c r="N117" s="35"/>
      <c r="O117" s="35"/>
      <c r="P117" s="35"/>
      <c r="Q117" s="35"/>
      <c r="R117" s="35"/>
      <c r="S117" s="35"/>
      <c r="T117" s="72"/>
      <c r="AT117" s="17" t="s">
        <v>136</v>
      </c>
      <c r="AU117" s="17" t="s">
        <v>80</v>
      </c>
    </row>
    <row r="118" spans="2:65" s="13" customFormat="1" ht="13.5" x14ac:dyDescent="0.3">
      <c r="B118" s="218"/>
      <c r="C118" s="219"/>
      <c r="D118" s="194" t="s">
        <v>138</v>
      </c>
      <c r="E118" s="220" t="s">
        <v>21</v>
      </c>
      <c r="F118" s="221" t="s">
        <v>222</v>
      </c>
      <c r="G118" s="219"/>
      <c r="H118" s="222" t="s">
        <v>21</v>
      </c>
      <c r="I118" s="223"/>
      <c r="J118" s="219"/>
      <c r="K118" s="219"/>
      <c r="L118" s="224"/>
      <c r="M118" s="225"/>
      <c r="N118" s="226"/>
      <c r="O118" s="226"/>
      <c r="P118" s="226"/>
      <c r="Q118" s="226"/>
      <c r="R118" s="226"/>
      <c r="S118" s="226"/>
      <c r="T118" s="227"/>
      <c r="AT118" s="228" t="s">
        <v>138</v>
      </c>
      <c r="AU118" s="228" t="s">
        <v>80</v>
      </c>
      <c r="AV118" s="13" t="s">
        <v>78</v>
      </c>
      <c r="AW118" s="13" t="s">
        <v>34</v>
      </c>
      <c r="AX118" s="13" t="s">
        <v>71</v>
      </c>
      <c r="AY118" s="228" t="s">
        <v>126</v>
      </c>
    </row>
    <row r="119" spans="2:65" s="11" customFormat="1" ht="13.5" x14ac:dyDescent="0.3">
      <c r="B119" s="196"/>
      <c r="C119" s="197"/>
      <c r="D119" s="229" t="s">
        <v>138</v>
      </c>
      <c r="E119" s="246" t="s">
        <v>21</v>
      </c>
      <c r="F119" s="247" t="s">
        <v>254</v>
      </c>
      <c r="G119" s="197"/>
      <c r="H119" s="248">
        <v>30</v>
      </c>
      <c r="I119" s="201"/>
      <c r="J119" s="197"/>
      <c r="K119" s="197"/>
      <c r="L119" s="202"/>
      <c r="M119" s="203"/>
      <c r="N119" s="204"/>
      <c r="O119" s="204"/>
      <c r="P119" s="204"/>
      <c r="Q119" s="204"/>
      <c r="R119" s="204"/>
      <c r="S119" s="204"/>
      <c r="T119" s="205"/>
      <c r="AT119" s="206" t="s">
        <v>138</v>
      </c>
      <c r="AU119" s="206" t="s">
        <v>80</v>
      </c>
      <c r="AV119" s="11" t="s">
        <v>80</v>
      </c>
      <c r="AW119" s="11" t="s">
        <v>34</v>
      </c>
      <c r="AX119" s="11" t="s">
        <v>78</v>
      </c>
      <c r="AY119" s="206" t="s">
        <v>126</v>
      </c>
    </row>
    <row r="120" spans="2:65" s="1" customFormat="1" ht="31.5" customHeight="1" x14ac:dyDescent="0.3">
      <c r="B120" s="34"/>
      <c r="C120" s="182" t="s">
        <v>258</v>
      </c>
      <c r="D120" s="182" t="s">
        <v>129</v>
      </c>
      <c r="E120" s="183" t="s">
        <v>259</v>
      </c>
      <c r="F120" s="184" t="s">
        <v>260</v>
      </c>
      <c r="G120" s="185" t="s">
        <v>186</v>
      </c>
      <c r="H120" s="186">
        <v>4.2999999999999997E-2</v>
      </c>
      <c r="I120" s="187"/>
      <c r="J120" s="188">
        <f>ROUND(I120*H120,2)</f>
        <v>0</v>
      </c>
      <c r="K120" s="184" t="s">
        <v>133</v>
      </c>
      <c r="L120" s="54"/>
      <c r="M120" s="189" t="s">
        <v>21</v>
      </c>
      <c r="N120" s="190" t="s">
        <v>44</v>
      </c>
      <c r="O120" s="35"/>
      <c r="P120" s="191">
        <f>O120*H120</f>
        <v>0</v>
      </c>
      <c r="Q120" s="191">
        <v>0</v>
      </c>
      <c r="R120" s="191">
        <f>Q120*H120</f>
        <v>0</v>
      </c>
      <c r="S120" s="191">
        <v>0</v>
      </c>
      <c r="T120" s="192">
        <f>S120*H120</f>
        <v>0</v>
      </c>
      <c r="AR120" s="17" t="s">
        <v>206</v>
      </c>
      <c r="AT120" s="17" t="s">
        <v>129</v>
      </c>
      <c r="AU120" s="17" t="s">
        <v>80</v>
      </c>
      <c r="AY120" s="17" t="s">
        <v>126</v>
      </c>
      <c r="BE120" s="193">
        <f>IF(N120="základní",J120,0)</f>
        <v>0</v>
      </c>
      <c r="BF120" s="193">
        <f>IF(N120="snížená",J120,0)</f>
        <v>0</v>
      </c>
      <c r="BG120" s="193">
        <f>IF(N120="zákl. přenesená",J120,0)</f>
        <v>0</v>
      </c>
      <c r="BH120" s="193">
        <f>IF(N120="sníž. přenesená",J120,0)</f>
        <v>0</v>
      </c>
      <c r="BI120" s="193">
        <f>IF(N120="nulová",J120,0)</f>
        <v>0</v>
      </c>
      <c r="BJ120" s="17" t="s">
        <v>134</v>
      </c>
      <c r="BK120" s="193">
        <f>ROUND(I120*H120,2)</f>
        <v>0</v>
      </c>
      <c r="BL120" s="17" t="s">
        <v>206</v>
      </c>
      <c r="BM120" s="17" t="s">
        <v>261</v>
      </c>
    </row>
    <row r="121" spans="2:65" s="1" customFormat="1" ht="121.5" x14ac:dyDescent="0.3">
      <c r="B121" s="34"/>
      <c r="C121" s="56"/>
      <c r="D121" s="194" t="s">
        <v>136</v>
      </c>
      <c r="E121" s="56"/>
      <c r="F121" s="195" t="s">
        <v>262</v>
      </c>
      <c r="G121" s="56"/>
      <c r="H121" s="56"/>
      <c r="I121" s="152"/>
      <c r="J121" s="56"/>
      <c r="K121" s="56"/>
      <c r="L121" s="54"/>
      <c r="M121" s="71"/>
      <c r="N121" s="35"/>
      <c r="O121" s="35"/>
      <c r="P121" s="35"/>
      <c r="Q121" s="35"/>
      <c r="R121" s="35"/>
      <c r="S121" s="35"/>
      <c r="T121" s="72"/>
      <c r="AT121" s="17" t="s">
        <v>136</v>
      </c>
      <c r="AU121" s="17" t="s">
        <v>80</v>
      </c>
    </row>
    <row r="122" spans="2:65" s="10" customFormat="1" ht="29.85" customHeight="1" x14ac:dyDescent="0.3">
      <c r="B122" s="165"/>
      <c r="C122" s="166"/>
      <c r="D122" s="179" t="s">
        <v>70</v>
      </c>
      <c r="E122" s="180" t="s">
        <v>263</v>
      </c>
      <c r="F122" s="180" t="s">
        <v>264</v>
      </c>
      <c r="G122" s="166"/>
      <c r="H122" s="166"/>
      <c r="I122" s="169"/>
      <c r="J122" s="181">
        <f>BK122</f>
        <v>0</v>
      </c>
      <c r="K122" s="166"/>
      <c r="L122" s="171"/>
      <c r="M122" s="172"/>
      <c r="N122" s="173"/>
      <c r="O122" s="173"/>
      <c r="P122" s="174">
        <f>SUM(P123:P148)</f>
        <v>0</v>
      </c>
      <c r="Q122" s="173"/>
      <c r="R122" s="174">
        <f>SUM(R123:R148)</f>
        <v>2.325429E-2</v>
      </c>
      <c r="S122" s="173"/>
      <c r="T122" s="175">
        <f>SUM(T123:T148)</f>
        <v>0</v>
      </c>
      <c r="AR122" s="176" t="s">
        <v>80</v>
      </c>
      <c r="AT122" s="177" t="s">
        <v>70</v>
      </c>
      <c r="AU122" s="177" t="s">
        <v>78</v>
      </c>
      <c r="AY122" s="176" t="s">
        <v>126</v>
      </c>
      <c r="BK122" s="178">
        <f>SUM(BK123:BK148)</f>
        <v>0</v>
      </c>
    </row>
    <row r="123" spans="2:65" s="1" customFormat="1" ht="31.5" customHeight="1" x14ac:dyDescent="0.3">
      <c r="B123" s="34"/>
      <c r="C123" s="182" t="s">
        <v>265</v>
      </c>
      <c r="D123" s="182" t="s">
        <v>129</v>
      </c>
      <c r="E123" s="183" t="s">
        <v>266</v>
      </c>
      <c r="F123" s="184" t="s">
        <v>267</v>
      </c>
      <c r="G123" s="185" t="s">
        <v>146</v>
      </c>
      <c r="H123" s="186">
        <v>6</v>
      </c>
      <c r="I123" s="187"/>
      <c r="J123" s="188">
        <f>ROUND(I123*H123,2)</f>
        <v>0</v>
      </c>
      <c r="K123" s="184" t="s">
        <v>133</v>
      </c>
      <c r="L123" s="54"/>
      <c r="M123" s="189" t="s">
        <v>21</v>
      </c>
      <c r="N123" s="190" t="s">
        <v>44</v>
      </c>
      <c r="O123" s="35"/>
      <c r="P123" s="191">
        <f>O123*H123</f>
        <v>0</v>
      </c>
      <c r="Q123" s="191">
        <v>3.4790400000000001E-3</v>
      </c>
      <c r="R123" s="191">
        <f>Q123*H123</f>
        <v>2.0874240000000002E-2</v>
      </c>
      <c r="S123" s="191">
        <v>0</v>
      </c>
      <c r="T123" s="192">
        <f>S123*H123</f>
        <v>0</v>
      </c>
      <c r="AR123" s="17" t="s">
        <v>206</v>
      </c>
      <c r="AT123" s="17" t="s">
        <v>129</v>
      </c>
      <c r="AU123" s="17" t="s">
        <v>80</v>
      </c>
      <c r="AY123" s="17" t="s">
        <v>126</v>
      </c>
      <c r="BE123" s="193">
        <f>IF(N123="základní",J123,0)</f>
        <v>0</v>
      </c>
      <c r="BF123" s="193">
        <f>IF(N123="snížená",J123,0)</f>
        <v>0</v>
      </c>
      <c r="BG123" s="193">
        <f>IF(N123="zákl. přenesená",J123,0)</f>
        <v>0</v>
      </c>
      <c r="BH123" s="193">
        <f>IF(N123="sníž. přenesená",J123,0)</f>
        <v>0</v>
      </c>
      <c r="BI123" s="193">
        <f>IF(N123="nulová",J123,0)</f>
        <v>0</v>
      </c>
      <c r="BJ123" s="17" t="s">
        <v>134</v>
      </c>
      <c r="BK123" s="193">
        <f>ROUND(I123*H123,2)</f>
        <v>0</v>
      </c>
      <c r="BL123" s="17" t="s">
        <v>206</v>
      </c>
      <c r="BM123" s="17" t="s">
        <v>268</v>
      </c>
    </row>
    <row r="124" spans="2:65" s="11" customFormat="1" ht="13.5" x14ac:dyDescent="0.3">
      <c r="B124" s="196"/>
      <c r="C124" s="197"/>
      <c r="D124" s="229" t="s">
        <v>138</v>
      </c>
      <c r="E124" s="246" t="s">
        <v>21</v>
      </c>
      <c r="F124" s="247" t="s">
        <v>127</v>
      </c>
      <c r="G124" s="197"/>
      <c r="H124" s="248">
        <v>6</v>
      </c>
      <c r="I124" s="201"/>
      <c r="J124" s="197"/>
      <c r="K124" s="197"/>
      <c r="L124" s="202"/>
      <c r="M124" s="203"/>
      <c r="N124" s="204"/>
      <c r="O124" s="204"/>
      <c r="P124" s="204"/>
      <c r="Q124" s="204"/>
      <c r="R124" s="204"/>
      <c r="S124" s="204"/>
      <c r="T124" s="205"/>
      <c r="AT124" s="206" t="s">
        <v>138</v>
      </c>
      <c r="AU124" s="206" t="s">
        <v>80</v>
      </c>
      <c r="AV124" s="11" t="s">
        <v>80</v>
      </c>
      <c r="AW124" s="11" t="s">
        <v>34</v>
      </c>
      <c r="AX124" s="11" t="s">
        <v>78</v>
      </c>
      <c r="AY124" s="206" t="s">
        <v>126</v>
      </c>
    </row>
    <row r="125" spans="2:65" s="1" customFormat="1" ht="31.5" customHeight="1" x14ac:dyDescent="0.3">
      <c r="B125" s="34"/>
      <c r="C125" s="182" t="s">
        <v>269</v>
      </c>
      <c r="D125" s="182" t="s">
        <v>129</v>
      </c>
      <c r="E125" s="183" t="s">
        <v>270</v>
      </c>
      <c r="F125" s="184" t="s">
        <v>271</v>
      </c>
      <c r="G125" s="185" t="s">
        <v>172</v>
      </c>
      <c r="H125" s="186">
        <v>2</v>
      </c>
      <c r="I125" s="187"/>
      <c r="J125" s="188">
        <f>ROUND(I125*H125,2)</f>
        <v>0</v>
      </c>
      <c r="K125" s="184" t="s">
        <v>133</v>
      </c>
      <c r="L125" s="54"/>
      <c r="M125" s="189" t="s">
        <v>21</v>
      </c>
      <c r="N125" s="190" t="s">
        <v>44</v>
      </c>
      <c r="O125" s="35"/>
      <c r="P125" s="191">
        <f>O125*H125</f>
        <v>0</v>
      </c>
      <c r="Q125" s="191">
        <v>0</v>
      </c>
      <c r="R125" s="191">
        <f>Q125*H125</f>
        <v>0</v>
      </c>
      <c r="S125" s="191">
        <v>0</v>
      </c>
      <c r="T125" s="192">
        <f>S125*H125</f>
        <v>0</v>
      </c>
      <c r="AR125" s="17" t="s">
        <v>206</v>
      </c>
      <c r="AT125" s="17" t="s">
        <v>129</v>
      </c>
      <c r="AU125" s="17" t="s">
        <v>80</v>
      </c>
      <c r="AY125" s="17" t="s">
        <v>126</v>
      </c>
      <c r="BE125" s="193">
        <f>IF(N125="základní",J125,0)</f>
        <v>0</v>
      </c>
      <c r="BF125" s="193">
        <f>IF(N125="snížená",J125,0)</f>
        <v>0</v>
      </c>
      <c r="BG125" s="193">
        <f>IF(N125="zákl. přenesená",J125,0)</f>
        <v>0</v>
      </c>
      <c r="BH125" s="193">
        <f>IF(N125="sníž. přenesená",J125,0)</f>
        <v>0</v>
      </c>
      <c r="BI125" s="193">
        <f>IF(N125="nulová",J125,0)</f>
        <v>0</v>
      </c>
      <c r="BJ125" s="17" t="s">
        <v>134</v>
      </c>
      <c r="BK125" s="193">
        <f>ROUND(I125*H125,2)</f>
        <v>0</v>
      </c>
      <c r="BL125" s="17" t="s">
        <v>206</v>
      </c>
      <c r="BM125" s="17" t="s">
        <v>272</v>
      </c>
    </row>
    <row r="126" spans="2:65" s="1" customFormat="1" ht="94.5" x14ac:dyDescent="0.3">
      <c r="B126" s="34"/>
      <c r="C126" s="56"/>
      <c r="D126" s="194" t="s">
        <v>136</v>
      </c>
      <c r="E126" s="56"/>
      <c r="F126" s="195" t="s">
        <v>273</v>
      </c>
      <c r="G126" s="56"/>
      <c r="H126" s="56"/>
      <c r="I126" s="152"/>
      <c r="J126" s="56"/>
      <c r="K126" s="56"/>
      <c r="L126" s="54"/>
      <c r="M126" s="71"/>
      <c r="N126" s="35"/>
      <c r="O126" s="35"/>
      <c r="P126" s="35"/>
      <c r="Q126" s="35"/>
      <c r="R126" s="35"/>
      <c r="S126" s="35"/>
      <c r="T126" s="72"/>
      <c r="AT126" s="17" t="s">
        <v>136</v>
      </c>
      <c r="AU126" s="17" t="s">
        <v>80</v>
      </c>
    </row>
    <row r="127" spans="2:65" s="11" customFormat="1" ht="13.5" x14ac:dyDescent="0.3">
      <c r="B127" s="196"/>
      <c r="C127" s="197"/>
      <c r="D127" s="229" t="s">
        <v>138</v>
      </c>
      <c r="E127" s="246" t="s">
        <v>21</v>
      </c>
      <c r="F127" s="247" t="s">
        <v>80</v>
      </c>
      <c r="G127" s="197"/>
      <c r="H127" s="248">
        <v>2</v>
      </c>
      <c r="I127" s="201"/>
      <c r="J127" s="197"/>
      <c r="K127" s="197"/>
      <c r="L127" s="202"/>
      <c r="M127" s="203"/>
      <c r="N127" s="204"/>
      <c r="O127" s="204"/>
      <c r="P127" s="204"/>
      <c r="Q127" s="204"/>
      <c r="R127" s="204"/>
      <c r="S127" s="204"/>
      <c r="T127" s="205"/>
      <c r="AT127" s="206" t="s">
        <v>138</v>
      </c>
      <c r="AU127" s="206" t="s">
        <v>80</v>
      </c>
      <c r="AV127" s="11" t="s">
        <v>80</v>
      </c>
      <c r="AW127" s="11" t="s">
        <v>34</v>
      </c>
      <c r="AX127" s="11" t="s">
        <v>78</v>
      </c>
      <c r="AY127" s="206" t="s">
        <v>126</v>
      </c>
    </row>
    <row r="128" spans="2:65" s="1" customFormat="1" ht="22.5" customHeight="1" x14ac:dyDescent="0.3">
      <c r="B128" s="34"/>
      <c r="C128" s="182" t="s">
        <v>8</v>
      </c>
      <c r="D128" s="182" t="s">
        <v>129</v>
      </c>
      <c r="E128" s="183" t="s">
        <v>274</v>
      </c>
      <c r="F128" s="184" t="s">
        <v>275</v>
      </c>
      <c r="G128" s="185" t="s">
        <v>146</v>
      </c>
      <c r="H128" s="186">
        <v>6</v>
      </c>
      <c r="I128" s="187"/>
      <c r="J128" s="188">
        <f>ROUND(I128*H128,2)</f>
        <v>0</v>
      </c>
      <c r="K128" s="184" t="s">
        <v>133</v>
      </c>
      <c r="L128" s="54"/>
      <c r="M128" s="189" t="s">
        <v>21</v>
      </c>
      <c r="N128" s="190" t="s">
        <v>44</v>
      </c>
      <c r="O128" s="35"/>
      <c r="P128" s="191">
        <f>O128*H128</f>
        <v>0</v>
      </c>
      <c r="Q128" s="191">
        <v>0</v>
      </c>
      <c r="R128" s="191">
        <f>Q128*H128</f>
        <v>0</v>
      </c>
      <c r="S128" s="191">
        <v>0</v>
      </c>
      <c r="T128" s="192">
        <f>S128*H128</f>
        <v>0</v>
      </c>
      <c r="AR128" s="17" t="s">
        <v>206</v>
      </c>
      <c r="AT128" s="17" t="s">
        <v>129</v>
      </c>
      <c r="AU128" s="17" t="s">
        <v>80</v>
      </c>
      <c r="AY128" s="17" t="s">
        <v>126</v>
      </c>
      <c r="BE128" s="193">
        <f>IF(N128="základní",J128,0)</f>
        <v>0</v>
      </c>
      <c r="BF128" s="193">
        <f>IF(N128="snížená",J128,0)</f>
        <v>0</v>
      </c>
      <c r="BG128" s="193">
        <f>IF(N128="zákl. přenesená",J128,0)</f>
        <v>0</v>
      </c>
      <c r="BH128" s="193">
        <f>IF(N128="sníž. přenesená",J128,0)</f>
        <v>0</v>
      </c>
      <c r="BI128" s="193">
        <f>IF(N128="nulová",J128,0)</f>
        <v>0</v>
      </c>
      <c r="BJ128" s="17" t="s">
        <v>134</v>
      </c>
      <c r="BK128" s="193">
        <f>ROUND(I128*H128,2)</f>
        <v>0</v>
      </c>
      <c r="BL128" s="17" t="s">
        <v>206</v>
      </c>
      <c r="BM128" s="17" t="s">
        <v>276</v>
      </c>
    </row>
    <row r="129" spans="2:65" s="1" customFormat="1" ht="81" x14ac:dyDescent="0.3">
      <c r="B129" s="34"/>
      <c r="C129" s="56"/>
      <c r="D129" s="194" t="s">
        <v>136</v>
      </c>
      <c r="E129" s="56"/>
      <c r="F129" s="195" t="s">
        <v>277</v>
      </c>
      <c r="G129" s="56"/>
      <c r="H129" s="56"/>
      <c r="I129" s="152"/>
      <c r="J129" s="56"/>
      <c r="K129" s="56"/>
      <c r="L129" s="54"/>
      <c r="M129" s="71"/>
      <c r="N129" s="35"/>
      <c r="O129" s="35"/>
      <c r="P129" s="35"/>
      <c r="Q129" s="35"/>
      <c r="R129" s="35"/>
      <c r="S129" s="35"/>
      <c r="T129" s="72"/>
      <c r="AT129" s="17" t="s">
        <v>136</v>
      </c>
      <c r="AU129" s="17" t="s">
        <v>80</v>
      </c>
    </row>
    <row r="130" spans="2:65" s="11" customFormat="1" ht="13.5" x14ac:dyDescent="0.3">
      <c r="B130" s="196"/>
      <c r="C130" s="197"/>
      <c r="D130" s="229" t="s">
        <v>138</v>
      </c>
      <c r="E130" s="246" t="s">
        <v>21</v>
      </c>
      <c r="F130" s="247" t="s">
        <v>127</v>
      </c>
      <c r="G130" s="197"/>
      <c r="H130" s="248">
        <v>6</v>
      </c>
      <c r="I130" s="201"/>
      <c r="J130" s="197"/>
      <c r="K130" s="197"/>
      <c r="L130" s="202"/>
      <c r="M130" s="203"/>
      <c r="N130" s="204"/>
      <c r="O130" s="204"/>
      <c r="P130" s="204"/>
      <c r="Q130" s="204"/>
      <c r="R130" s="204"/>
      <c r="S130" s="204"/>
      <c r="T130" s="205"/>
      <c r="AT130" s="206" t="s">
        <v>138</v>
      </c>
      <c r="AU130" s="206" t="s">
        <v>80</v>
      </c>
      <c r="AV130" s="11" t="s">
        <v>80</v>
      </c>
      <c r="AW130" s="11" t="s">
        <v>34</v>
      </c>
      <c r="AX130" s="11" t="s">
        <v>78</v>
      </c>
      <c r="AY130" s="206" t="s">
        <v>126</v>
      </c>
    </row>
    <row r="131" spans="2:65" s="1" customFormat="1" ht="22.5" customHeight="1" x14ac:dyDescent="0.3">
      <c r="B131" s="34"/>
      <c r="C131" s="182" t="s">
        <v>206</v>
      </c>
      <c r="D131" s="182" t="s">
        <v>129</v>
      </c>
      <c r="E131" s="183" t="s">
        <v>278</v>
      </c>
      <c r="F131" s="184" t="s">
        <v>279</v>
      </c>
      <c r="G131" s="185" t="s">
        <v>172</v>
      </c>
      <c r="H131" s="186">
        <v>1</v>
      </c>
      <c r="I131" s="187"/>
      <c r="J131" s="188">
        <f>ROUND(I131*H131,2)</f>
        <v>0</v>
      </c>
      <c r="K131" s="184" t="s">
        <v>133</v>
      </c>
      <c r="L131" s="54"/>
      <c r="M131" s="189" t="s">
        <v>21</v>
      </c>
      <c r="N131" s="190" t="s">
        <v>44</v>
      </c>
      <c r="O131" s="35"/>
      <c r="P131" s="191">
        <f>O131*H131</f>
        <v>0</v>
      </c>
      <c r="Q131" s="191">
        <v>0</v>
      </c>
      <c r="R131" s="191">
        <f>Q131*H131</f>
        <v>0</v>
      </c>
      <c r="S131" s="191">
        <v>0</v>
      </c>
      <c r="T131" s="192">
        <f>S131*H131</f>
        <v>0</v>
      </c>
      <c r="AR131" s="17" t="s">
        <v>206</v>
      </c>
      <c r="AT131" s="17" t="s">
        <v>129</v>
      </c>
      <c r="AU131" s="17" t="s">
        <v>80</v>
      </c>
      <c r="AY131" s="17" t="s">
        <v>126</v>
      </c>
      <c r="BE131" s="193">
        <f>IF(N131="základní",J131,0)</f>
        <v>0</v>
      </c>
      <c r="BF131" s="193">
        <f>IF(N131="snížená",J131,0)</f>
        <v>0</v>
      </c>
      <c r="BG131" s="193">
        <f>IF(N131="zákl. přenesená",J131,0)</f>
        <v>0</v>
      </c>
      <c r="BH131" s="193">
        <f>IF(N131="sníž. přenesená",J131,0)</f>
        <v>0</v>
      </c>
      <c r="BI131" s="193">
        <f>IF(N131="nulová",J131,0)</f>
        <v>0</v>
      </c>
      <c r="BJ131" s="17" t="s">
        <v>134</v>
      </c>
      <c r="BK131" s="193">
        <f>ROUND(I131*H131,2)</f>
        <v>0</v>
      </c>
      <c r="BL131" s="17" t="s">
        <v>206</v>
      </c>
      <c r="BM131" s="17" t="s">
        <v>280</v>
      </c>
    </row>
    <row r="132" spans="2:65" s="1" customFormat="1" ht="81" x14ac:dyDescent="0.3">
      <c r="B132" s="34"/>
      <c r="C132" s="56"/>
      <c r="D132" s="194" t="s">
        <v>136</v>
      </c>
      <c r="E132" s="56"/>
      <c r="F132" s="195" t="s">
        <v>277</v>
      </c>
      <c r="G132" s="56"/>
      <c r="H132" s="56"/>
      <c r="I132" s="152"/>
      <c r="J132" s="56"/>
      <c r="K132" s="56"/>
      <c r="L132" s="54"/>
      <c r="M132" s="71"/>
      <c r="N132" s="35"/>
      <c r="O132" s="35"/>
      <c r="P132" s="35"/>
      <c r="Q132" s="35"/>
      <c r="R132" s="35"/>
      <c r="S132" s="35"/>
      <c r="T132" s="72"/>
      <c r="AT132" s="17" t="s">
        <v>136</v>
      </c>
      <c r="AU132" s="17" t="s">
        <v>80</v>
      </c>
    </row>
    <row r="133" spans="2:65" s="11" customFormat="1" ht="13.5" x14ac:dyDescent="0.3">
      <c r="B133" s="196"/>
      <c r="C133" s="197"/>
      <c r="D133" s="229" t="s">
        <v>138</v>
      </c>
      <c r="E133" s="246" t="s">
        <v>21</v>
      </c>
      <c r="F133" s="247" t="s">
        <v>78</v>
      </c>
      <c r="G133" s="197"/>
      <c r="H133" s="248">
        <v>1</v>
      </c>
      <c r="I133" s="201"/>
      <c r="J133" s="197"/>
      <c r="K133" s="197"/>
      <c r="L133" s="202"/>
      <c r="M133" s="203"/>
      <c r="N133" s="204"/>
      <c r="O133" s="204"/>
      <c r="P133" s="204"/>
      <c r="Q133" s="204"/>
      <c r="R133" s="204"/>
      <c r="S133" s="204"/>
      <c r="T133" s="205"/>
      <c r="AT133" s="206" t="s">
        <v>138</v>
      </c>
      <c r="AU133" s="206" t="s">
        <v>80</v>
      </c>
      <c r="AV133" s="11" t="s">
        <v>80</v>
      </c>
      <c r="AW133" s="11" t="s">
        <v>34</v>
      </c>
      <c r="AX133" s="11" t="s">
        <v>78</v>
      </c>
      <c r="AY133" s="206" t="s">
        <v>126</v>
      </c>
    </row>
    <row r="134" spans="2:65" s="1" customFormat="1" ht="22.5" customHeight="1" x14ac:dyDescent="0.3">
      <c r="B134" s="34"/>
      <c r="C134" s="182" t="s">
        <v>281</v>
      </c>
      <c r="D134" s="182" t="s">
        <v>129</v>
      </c>
      <c r="E134" s="183" t="s">
        <v>282</v>
      </c>
      <c r="F134" s="184" t="s">
        <v>283</v>
      </c>
      <c r="G134" s="185" t="s">
        <v>172</v>
      </c>
      <c r="H134" s="186">
        <v>1</v>
      </c>
      <c r="I134" s="187"/>
      <c r="J134" s="188">
        <f>ROUND(I134*H134,2)</f>
        <v>0</v>
      </c>
      <c r="K134" s="184" t="s">
        <v>133</v>
      </c>
      <c r="L134" s="54"/>
      <c r="M134" s="189" t="s">
        <v>21</v>
      </c>
      <c r="N134" s="190" t="s">
        <v>44</v>
      </c>
      <c r="O134" s="35"/>
      <c r="P134" s="191">
        <f>O134*H134</f>
        <v>0</v>
      </c>
      <c r="Q134" s="191">
        <v>2.5000000000000001E-4</v>
      </c>
      <c r="R134" s="191">
        <f>Q134*H134</f>
        <v>2.5000000000000001E-4</v>
      </c>
      <c r="S134" s="191">
        <v>0</v>
      </c>
      <c r="T134" s="192">
        <f>S134*H134</f>
        <v>0</v>
      </c>
      <c r="AR134" s="17" t="s">
        <v>206</v>
      </c>
      <c r="AT134" s="17" t="s">
        <v>129</v>
      </c>
      <c r="AU134" s="17" t="s">
        <v>80</v>
      </c>
      <c r="AY134" s="17" t="s">
        <v>126</v>
      </c>
      <c r="BE134" s="193">
        <f>IF(N134="základní",J134,0)</f>
        <v>0</v>
      </c>
      <c r="BF134" s="193">
        <f>IF(N134="snížená",J134,0)</f>
        <v>0</v>
      </c>
      <c r="BG134" s="193">
        <f>IF(N134="zákl. přenesená",J134,0)</f>
        <v>0</v>
      </c>
      <c r="BH134" s="193">
        <f>IF(N134="sníž. přenesená",J134,0)</f>
        <v>0</v>
      </c>
      <c r="BI134" s="193">
        <f>IF(N134="nulová",J134,0)</f>
        <v>0</v>
      </c>
      <c r="BJ134" s="17" t="s">
        <v>134</v>
      </c>
      <c r="BK134" s="193">
        <f>ROUND(I134*H134,2)</f>
        <v>0</v>
      </c>
      <c r="BL134" s="17" t="s">
        <v>206</v>
      </c>
      <c r="BM134" s="17" t="s">
        <v>284</v>
      </c>
    </row>
    <row r="135" spans="2:65" s="1" customFormat="1" ht="81" x14ac:dyDescent="0.3">
      <c r="B135" s="34"/>
      <c r="C135" s="56"/>
      <c r="D135" s="194" t="s">
        <v>136</v>
      </c>
      <c r="E135" s="56"/>
      <c r="F135" s="195" t="s">
        <v>277</v>
      </c>
      <c r="G135" s="56"/>
      <c r="H135" s="56"/>
      <c r="I135" s="152"/>
      <c r="J135" s="56"/>
      <c r="K135" s="56"/>
      <c r="L135" s="54"/>
      <c r="M135" s="71"/>
      <c r="N135" s="35"/>
      <c r="O135" s="35"/>
      <c r="P135" s="35"/>
      <c r="Q135" s="35"/>
      <c r="R135" s="35"/>
      <c r="S135" s="35"/>
      <c r="T135" s="72"/>
      <c r="AT135" s="17" t="s">
        <v>136</v>
      </c>
      <c r="AU135" s="17" t="s">
        <v>80</v>
      </c>
    </row>
    <row r="136" spans="2:65" s="11" customFormat="1" ht="13.5" x14ac:dyDescent="0.3">
      <c r="B136" s="196"/>
      <c r="C136" s="197"/>
      <c r="D136" s="229" t="s">
        <v>138</v>
      </c>
      <c r="E136" s="246" t="s">
        <v>21</v>
      </c>
      <c r="F136" s="247" t="s">
        <v>78</v>
      </c>
      <c r="G136" s="197"/>
      <c r="H136" s="248">
        <v>1</v>
      </c>
      <c r="I136" s="201"/>
      <c r="J136" s="197"/>
      <c r="K136" s="197"/>
      <c r="L136" s="202"/>
      <c r="M136" s="203"/>
      <c r="N136" s="204"/>
      <c r="O136" s="204"/>
      <c r="P136" s="204"/>
      <c r="Q136" s="204"/>
      <c r="R136" s="204"/>
      <c r="S136" s="204"/>
      <c r="T136" s="205"/>
      <c r="AT136" s="206" t="s">
        <v>138</v>
      </c>
      <c r="AU136" s="206" t="s">
        <v>80</v>
      </c>
      <c r="AV136" s="11" t="s">
        <v>80</v>
      </c>
      <c r="AW136" s="11" t="s">
        <v>34</v>
      </c>
      <c r="AX136" s="11" t="s">
        <v>78</v>
      </c>
      <c r="AY136" s="206" t="s">
        <v>126</v>
      </c>
    </row>
    <row r="137" spans="2:65" s="1" customFormat="1" ht="22.5" customHeight="1" x14ac:dyDescent="0.3">
      <c r="B137" s="34"/>
      <c r="C137" s="182" t="s">
        <v>285</v>
      </c>
      <c r="D137" s="182" t="s">
        <v>129</v>
      </c>
      <c r="E137" s="183" t="s">
        <v>286</v>
      </c>
      <c r="F137" s="184" t="s">
        <v>279</v>
      </c>
      <c r="G137" s="185" t="s">
        <v>172</v>
      </c>
      <c r="H137" s="186">
        <v>1</v>
      </c>
      <c r="I137" s="187"/>
      <c r="J137" s="188">
        <f>ROUND(I137*H137,2)</f>
        <v>0</v>
      </c>
      <c r="K137" s="184" t="s">
        <v>21</v>
      </c>
      <c r="L137" s="54"/>
      <c r="M137" s="189" t="s">
        <v>21</v>
      </c>
      <c r="N137" s="190" t="s">
        <v>44</v>
      </c>
      <c r="O137" s="35"/>
      <c r="P137" s="191">
        <f>O137*H137</f>
        <v>0</v>
      </c>
      <c r="Q137" s="191">
        <v>0</v>
      </c>
      <c r="R137" s="191">
        <f>Q137*H137</f>
        <v>0</v>
      </c>
      <c r="S137" s="191">
        <v>0</v>
      </c>
      <c r="T137" s="192">
        <f>S137*H137</f>
        <v>0</v>
      </c>
      <c r="AR137" s="17" t="s">
        <v>206</v>
      </c>
      <c r="AT137" s="17" t="s">
        <v>129</v>
      </c>
      <c r="AU137" s="17" t="s">
        <v>80</v>
      </c>
      <c r="AY137" s="17" t="s">
        <v>126</v>
      </c>
      <c r="BE137" s="193">
        <f>IF(N137="základní",J137,0)</f>
        <v>0</v>
      </c>
      <c r="BF137" s="193">
        <f>IF(N137="snížená",J137,0)</f>
        <v>0</v>
      </c>
      <c r="BG137" s="193">
        <f>IF(N137="zákl. přenesená",J137,0)</f>
        <v>0</v>
      </c>
      <c r="BH137" s="193">
        <f>IF(N137="sníž. přenesená",J137,0)</f>
        <v>0</v>
      </c>
      <c r="BI137" s="193">
        <f>IF(N137="nulová",J137,0)</f>
        <v>0</v>
      </c>
      <c r="BJ137" s="17" t="s">
        <v>134</v>
      </c>
      <c r="BK137" s="193">
        <f>ROUND(I137*H137,2)</f>
        <v>0</v>
      </c>
      <c r="BL137" s="17" t="s">
        <v>206</v>
      </c>
      <c r="BM137" s="17" t="s">
        <v>287</v>
      </c>
    </row>
    <row r="138" spans="2:65" s="11" customFormat="1" ht="13.5" x14ac:dyDescent="0.3">
      <c r="B138" s="196"/>
      <c r="C138" s="197"/>
      <c r="D138" s="229" t="s">
        <v>138</v>
      </c>
      <c r="E138" s="246" t="s">
        <v>21</v>
      </c>
      <c r="F138" s="247" t="s">
        <v>78</v>
      </c>
      <c r="G138" s="197"/>
      <c r="H138" s="248">
        <v>1</v>
      </c>
      <c r="I138" s="201"/>
      <c r="J138" s="197"/>
      <c r="K138" s="197"/>
      <c r="L138" s="202"/>
      <c r="M138" s="203"/>
      <c r="N138" s="204"/>
      <c r="O138" s="204"/>
      <c r="P138" s="204"/>
      <c r="Q138" s="204"/>
      <c r="R138" s="204"/>
      <c r="S138" s="204"/>
      <c r="T138" s="205"/>
      <c r="AT138" s="206" t="s">
        <v>138</v>
      </c>
      <c r="AU138" s="206" t="s">
        <v>80</v>
      </c>
      <c r="AV138" s="11" t="s">
        <v>80</v>
      </c>
      <c r="AW138" s="11" t="s">
        <v>34</v>
      </c>
      <c r="AX138" s="11" t="s">
        <v>78</v>
      </c>
      <c r="AY138" s="206" t="s">
        <v>126</v>
      </c>
    </row>
    <row r="139" spans="2:65" s="1" customFormat="1" ht="22.5" customHeight="1" x14ac:dyDescent="0.3">
      <c r="B139" s="34"/>
      <c r="C139" s="182" t="s">
        <v>288</v>
      </c>
      <c r="D139" s="182" t="s">
        <v>129</v>
      </c>
      <c r="E139" s="183" t="s">
        <v>289</v>
      </c>
      <c r="F139" s="184" t="s">
        <v>290</v>
      </c>
      <c r="G139" s="185" t="s">
        <v>291</v>
      </c>
      <c r="H139" s="186">
        <v>1</v>
      </c>
      <c r="I139" s="187"/>
      <c r="J139" s="188">
        <f>ROUND(I139*H139,2)</f>
        <v>0</v>
      </c>
      <c r="K139" s="184" t="s">
        <v>133</v>
      </c>
      <c r="L139" s="54"/>
      <c r="M139" s="189" t="s">
        <v>21</v>
      </c>
      <c r="N139" s="190" t="s">
        <v>44</v>
      </c>
      <c r="O139" s="35"/>
      <c r="P139" s="191">
        <f>O139*H139</f>
        <v>0</v>
      </c>
      <c r="Q139" s="191">
        <v>7.0049999999999995E-5</v>
      </c>
      <c r="R139" s="191">
        <f>Q139*H139</f>
        <v>7.0049999999999995E-5</v>
      </c>
      <c r="S139" s="191">
        <v>0</v>
      </c>
      <c r="T139" s="192">
        <f>S139*H139</f>
        <v>0</v>
      </c>
      <c r="AR139" s="17" t="s">
        <v>206</v>
      </c>
      <c r="AT139" s="17" t="s">
        <v>129</v>
      </c>
      <c r="AU139" s="17" t="s">
        <v>80</v>
      </c>
      <c r="AY139" s="17" t="s">
        <v>126</v>
      </c>
      <c r="BE139" s="193">
        <f>IF(N139="základní",J139,0)</f>
        <v>0</v>
      </c>
      <c r="BF139" s="193">
        <f>IF(N139="snížená",J139,0)</f>
        <v>0</v>
      </c>
      <c r="BG139" s="193">
        <f>IF(N139="zákl. přenesená",J139,0)</f>
        <v>0</v>
      </c>
      <c r="BH139" s="193">
        <f>IF(N139="sníž. přenesená",J139,0)</f>
        <v>0</v>
      </c>
      <c r="BI139" s="193">
        <f>IF(N139="nulová",J139,0)</f>
        <v>0</v>
      </c>
      <c r="BJ139" s="17" t="s">
        <v>134</v>
      </c>
      <c r="BK139" s="193">
        <f>ROUND(I139*H139,2)</f>
        <v>0</v>
      </c>
      <c r="BL139" s="17" t="s">
        <v>206</v>
      </c>
      <c r="BM139" s="17" t="s">
        <v>292</v>
      </c>
    </row>
    <row r="140" spans="2:65" s="11" customFormat="1" ht="13.5" x14ac:dyDescent="0.3">
      <c r="B140" s="196"/>
      <c r="C140" s="197"/>
      <c r="D140" s="229" t="s">
        <v>138</v>
      </c>
      <c r="E140" s="246" t="s">
        <v>21</v>
      </c>
      <c r="F140" s="247" t="s">
        <v>78</v>
      </c>
      <c r="G140" s="197"/>
      <c r="H140" s="248">
        <v>1</v>
      </c>
      <c r="I140" s="201"/>
      <c r="J140" s="197"/>
      <c r="K140" s="197"/>
      <c r="L140" s="202"/>
      <c r="M140" s="203"/>
      <c r="N140" s="204"/>
      <c r="O140" s="204"/>
      <c r="P140" s="204"/>
      <c r="Q140" s="204"/>
      <c r="R140" s="204"/>
      <c r="S140" s="204"/>
      <c r="T140" s="205"/>
      <c r="AT140" s="206" t="s">
        <v>138</v>
      </c>
      <c r="AU140" s="206" t="s">
        <v>80</v>
      </c>
      <c r="AV140" s="11" t="s">
        <v>80</v>
      </c>
      <c r="AW140" s="11" t="s">
        <v>34</v>
      </c>
      <c r="AX140" s="11" t="s">
        <v>78</v>
      </c>
      <c r="AY140" s="206" t="s">
        <v>126</v>
      </c>
    </row>
    <row r="141" spans="2:65" s="1" customFormat="1" ht="31.5" customHeight="1" x14ac:dyDescent="0.3">
      <c r="B141" s="34"/>
      <c r="C141" s="233" t="s">
        <v>293</v>
      </c>
      <c r="D141" s="233" t="s">
        <v>177</v>
      </c>
      <c r="E141" s="234" t="s">
        <v>294</v>
      </c>
      <c r="F141" s="235" t="s">
        <v>295</v>
      </c>
      <c r="G141" s="236" t="s">
        <v>172</v>
      </c>
      <c r="H141" s="237">
        <v>1</v>
      </c>
      <c r="I141" s="238"/>
      <c r="J141" s="239">
        <f>ROUND(I141*H141,2)</f>
        <v>0</v>
      </c>
      <c r="K141" s="235" t="s">
        <v>21</v>
      </c>
      <c r="L141" s="240"/>
      <c r="M141" s="241" t="s">
        <v>21</v>
      </c>
      <c r="N141" s="242" t="s">
        <v>44</v>
      </c>
      <c r="O141" s="35"/>
      <c r="P141" s="191">
        <f>O141*H141</f>
        <v>0</v>
      </c>
      <c r="Q141" s="191">
        <v>8.4000000000000003E-4</v>
      </c>
      <c r="R141" s="191">
        <f>Q141*H141</f>
        <v>8.4000000000000003E-4</v>
      </c>
      <c r="S141" s="191">
        <v>0</v>
      </c>
      <c r="T141" s="192">
        <f>S141*H141</f>
        <v>0</v>
      </c>
      <c r="AR141" s="17" t="s">
        <v>296</v>
      </c>
      <c r="AT141" s="17" t="s">
        <v>177</v>
      </c>
      <c r="AU141" s="17" t="s">
        <v>80</v>
      </c>
      <c r="AY141" s="17" t="s">
        <v>126</v>
      </c>
      <c r="BE141" s="193">
        <f>IF(N141="základní",J141,0)</f>
        <v>0</v>
      </c>
      <c r="BF141" s="193">
        <f>IF(N141="snížená",J141,0)</f>
        <v>0</v>
      </c>
      <c r="BG141" s="193">
        <f>IF(N141="zákl. přenesená",J141,0)</f>
        <v>0</v>
      </c>
      <c r="BH141" s="193">
        <f>IF(N141="sníž. přenesená",J141,0)</f>
        <v>0</v>
      </c>
      <c r="BI141" s="193">
        <f>IF(N141="nulová",J141,0)</f>
        <v>0</v>
      </c>
      <c r="BJ141" s="17" t="s">
        <v>134</v>
      </c>
      <c r="BK141" s="193">
        <f>ROUND(I141*H141,2)</f>
        <v>0</v>
      </c>
      <c r="BL141" s="17" t="s">
        <v>206</v>
      </c>
      <c r="BM141" s="17" t="s">
        <v>297</v>
      </c>
    </row>
    <row r="142" spans="2:65" s="11" customFormat="1" ht="13.5" x14ac:dyDescent="0.3">
      <c r="B142" s="196"/>
      <c r="C142" s="197"/>
      <c r="D142" s="229" t="s">
        <v>138</v>
      </c>
      <c r="E142" s="246" t="s">
        <v>21</v>
      </c>
      <c r="F142" s="247" t="s">
        <v>78</v>
      </c>
      <c r="G142" s="197"/>
      <c r="H142" s="248">
        <v>1</v>
      </c>
      <c r="I142" s="201"/>
      <c r="J142" s="197"/>
      <c r="K142" s="197"/>
      <c r="L142" s="202"/>
      <c r="M142" s="203"/>
      <c r="N142" s="204"/>
      <c r="O142" s="204"/>
      <c r="P142" s="204"/>
      <c r="Q142" s="204"/>
      <c r="R142" s="204"/>
      <c r="S142" s="204"/>
      <c r="T142" s="205"/>
      <c r="AT142" s="206" t="s">
        <v>138</v>
      </c>
      <c r="AU142" s="206" t="s">
        <v>80</v>
      </c>
      <c r="AV142" s="11" t="s">
        <v>80</v>
      </c>
      <c r="AW142" s="11" t="s">
        <v>34</v>
      </c>
      <c r="AX142" s="11" t="s">
        <v>78</v>
      </c>
      <c r="AY142" s="206" t="s">
        <v>126</v>
      </c>
    </row>
    <row r="143" spans="2:65" s="1" customFormat="1" ht="31.5" customHeight="1" x14ac:dyDescent="0.3">
      <c r="B143" s="34"/>
      <c r="C143" s="182" t="s">
        <v>7</v>
      </c>
      <c r="D143" s="182" t="s">
        <v>129</v>
      </c>
      <c r="E143" s="183" t="s">
        <v>298</v>
      </c>
      <c r="F143" s="184" t="s">
        <v>299</v>
      </c>
      <c r="G143" s="185" t="s">
        <v>172</v>
      </c>
      <c r="H143" s="186">
        <v>2</v>
      </c>
      <c r="I143" s="187"/>
      <c r="J143" s="188">
        <f>ROUND(I143*H143,2)</f>
        <v>0</v>
      </c>
      <c r="K143" s="184" t="s">
        <v>133</v>
      </c>
      <c r="L143" s="54"/>
      <c r="M143" s="189" t="s">
        <v>21</v>
      </c>
      <c r="N143" s="190" t="s">
        <v>44</v>
      </c>
      <c r="O143" s="35"/>
      <c r="P143" s="191">
        <f>O143*H143</f>
        <v>0</v>
      </c>
      <c r="Q143" s="191">
        <v>6.0999999999999997E-4</v>
      </c>
      <c r="R143" s="191">
        <f>Q143*H143</f>
        <v>1.2199999999999999E-3</v>
      </c>
      <c r="S143" s="191">
        <v>0</v>
      </c>
      <c r="T143" s="192">
        <f>S143*H143</f>
        <v>0</v>
      </c>
      <c r="AR143" s="17" t="s">
        <v>206</v>
      </c>
      <c r="AT143" s="17" t="s">
        <v>129</v>
      </c>
      <c r="AU143" s="17" t="s">
        <v>80</v>
      </c>
      <c r="AY143" s="17" t="s">
        <v>126</v>
      </c>
      <c r="BE143" s="193">
        <f>IF(N143="základní",J143,0)</f>
        <v>0</v>
      </c>
      <c r="BF143" s="193">
        <f>IF(N143="snížená",J143,0)</f>
        <v>0</v>
      </c>
      <c r="BG143" s="193">
        <f>IF(N143="zákl. přenesená",J143,0)</f>
        <v>0</v>
      </c>
      <c r="BH143" s="193">
        <f>IF(N143="sníž. přenesená",J143,0)</f>
        <v>0</v>
      </c>
      <c r="BI143" s="193">
        <f>IF(N143="nulová",J143,0)</f>
        <v>0</v>
      </c>
      <c r="BJ143" s="17" t="s">
        <v>134</v>
      </c>
      <c r="BK143" s="193">
        <f>ROUND(I143*H143,2)</f>
        <v>0</v>
      </c>
      <c r="BL143" s="17" t="s">
        <v>206</v>
      </c>
      <c r="BM143" s="17" t="s">
        <v>300</v>
      </c>
    </row>
    <row r="144" spans="2:65" s="1" customFormat="1" ht="40.5" x14ac:dyDescent="0.3">
      <c r="B144" s="34"/>
      <c r="C144" s="56"/>
      <c r="D144" s="194" t="s">
        <v>136</v>
      </c>
      <c r="E144" s="56"/>
      <c r="F144" s="195" t="s">
        <v>301</v>
      </c>
      <c r="G144" s="56"/>
      <c r="H144" s="56"/>
      <c r="I144" s="152"/>
      <c r="J144" s="56"/>
      <c r="K144" s="56"/>
      <c r="L144" s="54"/>
      <c r="M144" s="71"/>
      <c r="N144" s="35"/>
      <c r="O144" s="35"/>
      <c r="P144" s="35"/>
      <c r="Q144" s="35"/>
      <c r="R144" s="35"/>
      <c r="S144" s="35"/>
      <c r="T144" s="72"/>
      <c r="AT144" s="17" t="s">
        <v>136</v>
      </c>
      <c r="AU144" s="17" t="s">
        <v>80</v>
      </c>
    </row>
    <row r="145" spans="2:65" s="11" customFormat="1" ht="13.5" x14ac:dyDescent="0.3">
      <c r="B145" s="196"/>
      <c r="C145" s="197"/>
      <c r="D145" s="229" t="s">
        <v>138</v>
      </c>
      <c r="E145" s="246" t="s">
        <v>21</v>
      </c>
      <c r="F145" s="247" t="s">
        <v>80</v>
      </c>
      <c r="G145" s="197"/>
      <c r="H145" s="248">
        <v>2</v>
      </c>
      <c r="I145" s="201"/>
      <c r="J145" s="197"/>
      <c r="K145" s="197"/>
      <c r="L145" s="202"/>
      <c r="M145" s="203"/>
      <c r="N145" s="204"/>
      <c r="O145" s="204"/>
      <c r="P145" s="204"/>
      <c r="Q145" s="204"/>
      <c r="R145" s="204"/>
      <c r="S145" s="204"/>
      <c r="T145" s="205"/>
      <c r="AT145" s="206" t="s">
        <v>138</v>
      </c>
      <c r="AU145" s="206" t="s">
        <v>80</v>
      </c>
      <c r="AV145" s="11" t="s">
        <v>80</v>
      </c>
      <c r="AW145" s="11" t="s">
        <v>34</v>
      </c>
      <c r="AX145" s="11" t="s">
        <v>78</v>
      </c>
      <c r="AY145" s="206" t="s">
        <v>126</v>
      </c>
    </row>
    <row r="146" spans="2:65" s="1" customFormat="1" ht="22.5" customHeight="1" x14ac:dyDescent="0.3">
      <c r="B146" s="34"/>
      <c r="C146" s="182" t="s">
        <v>302</v>
      </c>
      <c r="D146" s="182" t="s">
        <v>129</v>
      </c>
      <c r="E146" s="183" t="s">
        <v>303</v>
      </c>
      <c r="F146" s="184" t="s">
        <v>304</v>
      </c>
      <c r="G146" s="185" t="s">
        <v>172</v>
      </c>
      <c r="H146" s="186">
        <v>1</v>
      </c>
      <c r="I146" s="187"/>
      <c r="J146" s="188">
        <f>ROUND(I146*H146,2)</f>
        <v>0</v>
      </c>
      <c r="K146" s="184" t="s">
        <v>21</v>
      </c>
      <c r="L146" s="54"/>
      <c r="M146" s="189" t="s">
        <v>21</v>
      </c>
      <c r="N146" s="190" t="s">
        <v>44</v>
      </c>
      <c r="O146" s="35"/>
      <c r="P146" s="191">
        <f>O146*H146</f>
        <v>0</v>
      </c>
      <c r="Q146" s="191">
        <v>0</v>
      </c>
      <c r="R146" s="191">
        <f>Q146*H146</f>
        <v>0</v>
      </c>
      <c r="S146" s="191">
        <v>0</v>
      </c>
      <c r="T146" s="192">
        <f>S146*H146</f>
        <v>0</v>
      </c>
      <c r="AR146" s="17" t="s">
        <v>206</v>
      </c>
      <c r="AT146" s="17" t="s">
        <v>129</v>
      </c>
      <c r="AU146" s="17" t="s">
        <v>80</v>
      </c>
      <c r="AY146" s="17" t="s">
        <v>126</v>
      </c>
      <c r="BE146" s="193">
        <f>IF(N146="základní",J146,0)</f>
        <v>0</v>
      </c>
      <c r="BF146" s="193">
        <f>IF(N146="snížená",J146,0)</f>
        <v>0</v>
      </c>
      <c r="BG146" s="193">
        <f>IF(N146="zákl. přenesená",J146,0)</f>
        <v>0</v>
      </c>
      <c r="BH146" s="193">
        <f>IF(N146="sníž. přenesená",J146,0)</f>
        <v>0</v>
      </c>
      <c r="BI146" s="193">
        <f>IF(N146="nulová",J146,0)</f>
        <v>0</v>
      </c>
      <c r="BJ146" s="17" t="s">
        <v>134</v>
      </c>
      <c r="BK146" s="193">
        <f>ROUND(I146*H146,2)</f>
        <v>0</v>
      </c>
      <c r="BL146" s="17" t="s">
        <v>206</v>
      </c>
      <c r="BM146" s="17" t="s">
        <v>305</v>
      </c>
    </row>
    <row r="147" spans="2:65" s="1" customFormat="1" ht="31.5" customHeight="1" x14ac:dyDescent="0.3">
      <c r="B147" s="34"/>
      <c r="C147" s="182" t="s">
        <v>306</v>
      </c>
      <c r="D147" s="182" t="s">
        <v>129</v>
      </c>
      <c r="E147" s="183" t="s">
        <v>307</v>
      </c>
      <c r="F147" s="184" t="s">
        <v>308</v>
      </c>
      <c r="G147" s="185" t="s">
        <v>186</v>
      </c>
      <c r="H147" s="186">
        <v>2.3E-2</v>
      </c>
      <c r="I147" s="187"/>
      <c r="J147" s="188">
        <f>ROUND(I147*H147,2)</f>
        <v>0</v>
      </c>
      <c r="K147" s="184" t="s">
        <v>133</v>
      </c>
      <c r="L147" s="54"/>
      <c r="M147" s="189" t="s">
        <v>21</v>
      </c>
      <c r="N147" s="190" t="s">
        <v>44</v>
      </c>
      <c r="O147" s="35"/>
      <c r="P147" s="191">
        <f>O147*H147</f>
        <v>0</v>
      </c>
      <c r="Q147" s="191">
        <v>0</v>
      </c>
      <c r="R147" s="191">
        <f>Q147*H147</f>
        <v>0</v>
      </c>
      <c r="S147" s="191">
        <v>0</v>
      </c>
      <c r="T147" s="192">
        <f>S147*H147</f>
        <v>0</v>
      </c>
      <c r="AR147" s="17" t="s">
        <v>206</v>
      </c>
      <c r="AT147" s="17" t="s">
        <v>129</v>
      </c>
      <c r="AU147" s="17" t="s">
        <v>80</v>
      </c>
      <c r="AY147" s="17" t="s">
        <v>126</v>
      </c>
      <c r="BE147" s="193">
        <f>IF(N147="základní",J147,0)</f>
        <v>0</v>
      </c>
      <c r="BF147" s="193">
        <f>IF(N147="snížená",J147,0)</f>
        <v>0</v>
      </c>
      <c r="BG147" s="193">
        <f>IF(N147="zákl. přenesená",J147,0)</f>
        <v>0</v>
      </c>
      <c r="BH147" s="193">
        <f>IF(N147="sníž. přenesená",J147,0)</f>
        <v>0</v>
      </c>
      <c r="BI147" s="193">
        <f>IF(N147="nulová",J147,0)</f>
        <v>0</v>
      </c>
      <c r="BJ147" s="17" t="s">
        <v>134</v>
      </c>
      <c r="BK147" s="193">
        <f>ROUND(I147*H147,2)</f>
        <v>0</v>
      </c>
      <c r="BL147" s="17" t="s">
        <v>206</v>
      </c>
      <c r="BM147" s="17" t="s">
        <v>309</v>
      </c>
    </row>
    <row r="148" spans="2:65" s="1" customFormat="1" ht="121.5" x14ac:dyDescent="0.3">
      <c r="B148" s="34"/>
      <c r="C148" s="56"/>
      <c r="D148" s="194" t="s">
        <v>136</v>
      </c>
      <c r="E148" s="56"/>
      <c r="F148" s="195" t="s">
        <v>310</v>
      </c>
      <c r="G148" s="56"/>
      <c r="H148" s="56"/>
      <c r="I148" s="152"/>
      <c r="J148" s="56"/>
      <c r="K148" s="56"/>
      <c r="L148" s="54"/>
      <c r="M148" s="71"/>
      <c r="N148" s="35"/>
      <c r="O148" s="35"/>
      <c r="P148" s="35"/>
      <c r="Q148" s="35"/>
      <c r="R148" s="35"/>
      <c r="S148" s="35"/>
      <c r="T148" s="72"/>
      <c r="AT148" s="17" t="s">
        <v>136</v>
      </c>
      <c r="AU148" s="17" t="s">
        <v>80</v>
      </c>
    </row>
    <row r="149" spans="2:65" s="10" customFormat="1" ht="29.85" customHeight="1" x14ac:dyDescent="0.3">
      <c r="B149" s="165"/>
      <c r="C149" s="166"/>
      <c r="D149" s="179" t="s">
        <v>70</v>
      </c>
      <c r="E149" s="180" t="s">
        <v>311</v>
      </c>
      <c r="F149" s="180" t="s">
        <v>312</v>
      </c>
      <c r="G149" s="166"/>
      <c r="H149" s="166"/>
      <c r="I149" s="169"/>
      <c r="J149" s="181">
        <f>BK149</f>
        <v>0</v>
      </c>
      <c r="K149" s="166"/>
      <c r="L149" s="171"/>
      <c r="M149" s="172"/>
      <c r="N149" s="173"/>
      <c r="O149" s="173"/>
      <c r="P149" s="174">
        <f>SUM(P150:P156)</f>
        <v>0</v>
      </c>
      <c r="Q149" s="173"/>
      <c r="R149" s="174">
        <f>SUM(R150:R156)</f>
        <v>4.7748695000000001E-2</v>
      </c>
      <c r="S149" s="173"/>
      <c r="T149" s="175">
        <f>SUM(T150:T156)</f>
        <v>0</v>
      </c>
      <c r="AR149" s="176" t="s">
        <v>80</v>
      </c>
      <c r="AT149" s="177" t="s">
        <v>70</v>
      </c>
      <c r="AU149" s="177" t="s">
        <v>78</v>
      </c>
      <c r="AY149" s="176" t="s">
        <v>126</v>
      </c>
      <c r="BK149" s="178">
        <f>SUM(BK150:BK156)</f>
        <v>0</v>
      </c>
    </row>
    <row r="150" spans="2:65" s="1" customFormat="1" ht="44.25" customHeight="1" x14ac:dyDescent="0.3">
      <c r="B150" s="34"/>
      <c r="C150" s="182" t="s">
        <v>313</v>
      </c>
      <c r="D150" s="182" t="s">
        <v>129</v>
      </c>
      <c r="E150" s="183" t="s">
        <v>314</v>
      </c>
      <c r="F150" s="184" t="s">
        <v>315</v>
      </c>
      <c r="G150" s="185" t="s">
        <v>291</v>
      </c>
      <c r="H150" s="186">
        <v>1</v>
      </c>
      <c r="I150" s="187"/>
      <c r="J150" s="188">
        <f>ROUND(I150*H150,2)</f>
        <v>0</v>
      </c>
      <c r="K150" s="184" t="s">
        <v>21</v>
      </c>
      <c r="L150" s="54"/>
      <c r="M150" s="189" t="s">
        <v>21</v>
      </c>
      <c r="N150" s="190" t="s">
        <v>44</v>
      </c>
      <c r="O150" s="35"/>
      <c r="P150" s="191">
        <f>O150*H150</f>
        <v>0</v>
      </c>
      <c r="Q150" s="191">
        <v>4.496E-2</v>
      </c>
      <c r="R150" s="191">
        <f>Q150*H150</f>
        <v>4.496E-2</v>
      </c>
      <c r="S150" s="191">
        <v>0</v>
      </c>
      <c r="T150" s="192">
        <f>S150*H150</f>
        <v>0</v>
      </c>
      <c r="AR150" s="17" t="s">
        <v>206</v>
      </c>
      <c r="AT150" s="17" t="s">
        <v>129</v>
      </c>
      <c r="AU150" s="17" t="s">
        <v>80</v>
      </c>
      <c r="AY150" s="17" t="s">
        <v>126</v>
      </c>
      <c r="BE150" s="193">
        <f>IF(N150="základní",J150,0)</f>
        <v>0</v>
      </c>
      <c r="BF150" s="193">
        <f>IF(N150="snížená",J150,0)</f>
        <v>0</v>
      </c>
      <c r="BG150" s="193">
        <f>IF(N150="zákl. přenesená",J150,0)</f>
        <v>0</v>
      </c>
      <c r="BH150" s="193">
        <f>IF(N150="sníž. přenesená",J150,0)</f>
        <v>0</v>
      </c>
      <c r="BI150" s="193">
        <f>IF(N150="nulová",J150,0)</f>
        <v>0</v>
      </c>
      <c r="BJ150" s="17" t="s">
        <v>134</v>
      </c>
      <c r="BK150" s="193">
        <f>ROUND(I150*H150,2)</f>
        <v>0</v>
      </c>
      <c r="BL150" s="17" t="s">
        <v>206</v>
      </c>
      <c r="BM150" s="17" t="s">
        <v>316</v>
      </c>
    </row>
    <row r="151" spans="2:65" s="13" customFormat="1" ht="13.5" x14ac:dyDescent="0.3">
      <c r="B151" s="218"/>
      <c r="C151" s="219"/>
      <c r="D151" s="194" t="s">
        <v>138</v>
      </c>
      <c r="E151" s="220" t="s">
        <v>21</v>
      </c>
      <c r="F151" s="221" t="s">
        <v>222</v>
      </c>
      <c r="G151" s="219"/>
      <c r="H151" s="222" t="s">
        <v>21</v>
      </c>
      <c r="I151" s="223"/>
      <c r="J151" s="219"/>
      <c r="K151" s="219"/>
      <c r="L151" s="224"/>
      <c r="M151" s="225"/>
      <c r="N151" s="226"/>
      <c r="O151" s="226"/>
      <c r="P151" s="226"/>
      <c r="Q151" s="226"/>
      <c r="R151" s="226"/>
      <c r="S151" s="226"/>
      <c r="T151" s="227"/>
      <c r="AT151" s="228" t="s">
        <v>138</v>
      </c>
      <c r="AU151" s="228" t="s">
        <v>80</v>
      </c>
      <c r="AV151" s="13" t="s">
        <v>78</v>
      </c>
      <c r="AW151" s="13" t="s">
        <v>34</v>
      </c>
      <c r="AX151" s="13" t="s">
        <v>71</v>
      </c>
      <c r="AY151" s="228" t="s">
        <v>126</v>
      </c>
    </row>
    <row r="152" spans="2:65" s="11" customFormat="1" ht="13.5" x14ac:dyDescent="0.3">
      <c r="B152" s="196"/>
      <c r="C152" s="197"/>
      <c r="D152" s="229" t="s">
        <v>138</v>
      </c>
      <c r="E152" s="246" t="s">
        <v>21</v>
      </c>
      <c r="F152" s="247" t="s">
        <v>78</v>
      </c>
      <c r="G152" s="197"/>
      <c r="H152" s="248">
        <v>1</v>
      </c>
      <c r="I152" s="201"/>
      <c r="J152" s="197"/>
      <c r="K152" s="197"/>
      <c r="L152" s="202"/>
      <c r="M152" s="203"/>
      <c r="N152" s="204"/>
      <c r="O152" s="204"/>
      <c r="P152" s="204"/>
      <c r="Q152" s="204"/>
      <c r="R152" s="204"/>
      <c r="S152" s="204"/>
      <c r="T152" s="205"/>
      <c r="AT152" s="206" t="s">
        <v>138</v>
      </c>
      <c r="AU152" s="206" t="s">
        <v>80</v>
      </c>
      <c r="AV152" s="11" t="s">
        <v>80</v>
      </c>
      <c r="AW152" s="11" t="s">
        <v>34</v>
      </c>
      <c r="AX152" s="11" t="s">
        <v>78</v>
      </c>
      <c r="AY152" s="206" t="s">
        <v>126</v>
      </c>
    </row>
    <row r="153" spans="2:65" s="1" customFormat="1" ht="31.5" customHeight="1" x14ac:dyDescent="0.3">
      <c r="B153" s="34"/>
      <c r="C153" s="182" t="s">
        <v>317</v>
      </c>
      <c r="D153" s="182" t="s">
        <v>129</v>
      </c>
      <c r="E153" s="183" t="s">
        <v>318</v>
      </c>
      <c r="F153" s="184" t="s">
        <v>319</v>
      </c>
      <c r="G153" s="185" t="s">
        <v>291</v>
      </c>
      <c r="H153" s="186">
        <v>1</v>
      </c>
      <c r="I153" s="187"/>
      <c r="J153" s="188">
        <f>ROUND(I153*H153,2)</f>
        <v>0</v>
      </c>
      <c r="K153" s="184" t="s">
        <v>133</v>
      </c>
      <c r="L153" s="54"/>
      <c r="M153" s="189" t="s">
        <v>21</v>
      </c>
      <c r="N153" s="190" t="s">
        <v>44</v>
      </c>
      <c r="O153" s="35"/>
      <c r="P153" s="191">
        <f>O153*H153</f>
        <v>0</v>
      </c>
      <c r="Q153" s="191">
        <v>2.7886949999999999E-3</v>
      </c>
      <c r="R153" s="191">
        <f>Q153*H153</f>
        <v>2.7886949999999999E-3</v>
      </c>
      <c r="S153" s="191">
        <v>0</v>
      </c>
      <c r="T153" s="192">
        <f>S153*H153</f>
        <v>0</v>
      </c>
      <c r="AR153" s="17" t="s">
        <v>206</v>
      </c>
      <c r="AT153" s="17" t="s">
        <v>129</v>
      </c>
      <c r="AU153" s="17" t="s">
        <v>80</v>
      </c>
      <c r="AY153" s="17" t="s">
        <v>126</v>
      </c>
      <c r="BE153" s="193">
        <f>IF(N153="základní",J153,0)</f>
        <v>0</v>
      </c>
      <c r="BF153" s="193">
        <f>IF(N153="snížená",J153,0)</f>
        <v>0</v>
      </c>
      <c r="BG153" s="193">
        <f>IF(N153="zákl. přenesená",J153,0)</f>
        <v>0</v>
      </c>
      <c r="BH153" s="193">
        <f>IF(N153="sníž. přenesená",J153,0)</f>
        <v>0</v>
      </c>
      <c r="BI153" s="193">
        <f>IF(N153="nulová",J153,0)</f>
        <v>0</v>
      </c>
      <c r="BJ153" s="17" t="s">
        <v>134</v>
      </c>
      <c r="BK153" s="193">
        <f>ROUND(I153*H153,2)</f>
        <v>0</v>
      </c>
      <c r="BL153" s="17" t="s">
        <v>206</v>
      </c>
      <c r="BM153" s="17" t="s">
        <v>320</v>
      </c>
    </row>
    <row r="154" spans="2:65" s="11" customFormat="1" ht="13.5" x14ac:dyDescent="0.3">
      <c r="B154" s="196"/>
      <c r="C154" s="197"/>
      <c r="D154" s="229" t="s">
        <v>138</v>
      </c>
      <c r="E154" s="246" t="s">
        <v>21</v>
      </c>
      <c r="F154" s="247" t="s">
        <v>78</v>
      </c>
      <c r="G154" s="197"/>
      <c r="H154" s="248">
        <v>1</v>
      </c>
      <c r="I154" s="201"/>
      <c r="J154" s="197"/>
      <c r="K154" s="197"/>
      <c r="L154" s="202"/>
      <c r="M154" s="203"/>
      <c r="N154" s="204"/>
      <c r="O154" s="204"/>
      <c r="P154" s="204"/>
      <c r="Q154" s="204"/>
      <c r="R154" s="204"/>
      <c r="S154" s="204"/>
      <c r="T154" s="205"/>
      <c r="AT154" s="206" t="s">
        <v>138</v>
      </c>
      <c r="AU154" s="206" t="s">
        <v>80</v>
      </c>
      <c r="AV154" s="11" t="s">
        <v>80</v>
      </c>
      <c r="AW154" s="11" t="s">
        <v>34</v>
      </c>
      <c r="AX154" s="11" t="s">
        <v>78</v>
      </c>
      <c r="AY154" s="206" t="s">
        <v>126</v>
      </c>
    </row>
    <row r="155" spans="2:65" s="1" customFormat="1" ht="31.5" customHeight="1" x14ac:dyDescent="0.3">
      <c r="B155" s="34"/>
      <c r="C155" s="182" t="s">
        <v>321</v>
      </c>
      <c r="D155" s="182" t="s">
        <v>129</v>
      </c>
      <c r="E155" s="183" t="s">
        <v>322</v>
      </c>
      <c r="F155" s="184" t="s">
        <v>323</v>
      </c>
      <c r="G155" s="185" t="s">
        <v>186</v>
      </c>
      <c r="H155" s="186">
        <v>4.8000000000000001E-2</v>
      </c>
      <c r="I155" s="187"/>
      <c r="J155" s="188">
        <f>ROUND(I155*H155,2)</f>
        <v>0</v>
      </c>
      <c r="K155" s="184" t="s">
        <v>133</v>
      </c>
      <c r="L155" s="54"/>
      <c r="M155" s="189" t="s">
        <v>21</v>
      </c>
      <c r="N155" s="190" t="s">
        <v>44</v>
      </c>
      <c r="O155" s="35"/>
      <c r="P155" s="191">
        <f>O155*H155</f>
        <v>0</v>
      </c>
      <c r="Q155" s="191">
        <v>0</v>
      </c>
      <c r="R155" s="191">
        <f>Q155*H155</f>
        <v>0</v>
      </c>
      <c r="S155" s="191">
        <v>0</v>
      </c>
      <c r="T155" s="192">
        <f>S155*H155</f>
        <v>0</v>
      </c>
      <c r="AR155" s="17" t="s">
        <v>206</v>
      </c>
      <c r="AT155" s="17" t="s">
        <v>129</v>
      </c>
      <c r="AU155" s="17" t="s">
        <v>80</v>
      </c>
      <c r="AY155" s="17" t="s">
        <v>126</v>
      </c>
      <c r="BE155" s="193">
        <f>IF(N155="základní",J155,0)</f>
        <v>0</v>
      </c>
      <c r="BF155" s="193">
        <f>IF(N155="snížená",J155,0)</f>
        <v>0</v>
      </c>
      <c r="BG155" s="193">
        <f>IF(N155="zákl. přenesená",J155,0)</f>
        <v>0</v>
      </c>
      <c r="BH155" s="193">
        <f>IF(N155="sníž. přenesená",J155,0)</f>
        <v>0</v>
      </c>
      <c r="BI155" s="193">
        <f>IF(N155="nulová",J155,0)</f>
        <v>0</v>
      </c>
      <c r="BJ155" s="17" t="s">
        <v>134</v>
      </c>
      <c r="BK155" s="193">
        <f>ROUND(I155*H155,2)</f>
        <v>0</v>
      </c>
      <c r="BL155" s="17" t="s">
        <v>206</v>
      </c>
      <c r="BM155" s="17" t="s">
        <v>324</v>
      </c>
    </row>
    <row r="156" spans="2:65" s="1" customFormat="1" ht="121.5" x14ac:dyDescent="0.3">
      <c r="B156" s="34"/>
      <c r="C156" s="56"/>
      <c r="D156" s="194" t="s">
        <v>136</v>
      </c>
      <c r="E156" s="56"/>
      <c r="F156" s="195" t="s">
        <v>325</v>
      </c>
      <c r="G156" s="56"/>
      <c r="H156" s="56"/>
      <c r="I156" s="152"/>
      <c r="J156" s="56"/>
      <c r="K156" s="56"/>
      <c r="L156" s="54"/>
      <c r="M156" s="71"/>
      <c r="N156" s="35"/>
      <c r="O156" s="35"/>
      <c r="P156" s="35"/>
      <c r="Q156" s="35"/>
      <c r="R156" s="35"/>
      <c r="S156" s="35"/>
      <c r="T156" s="72"/>
      <c r="AT156" s="17" t="s">
        <v>136</v>
      </c>
      <c r="AU156" s="17" t="s">
        <v>80</v>
      </c>
    </row>
    <row r="157" spans="2:65" s="10" customFormat="1" ht="29.85" customHeight="1" x14ac:dyDescent="0.3">
      <c r="B157" s="165"/>
      <c r="C157" s="166"/>
      <c r="D157" s="179" t="s">
        <v>70</v>
      </c>
      <c r="E157" s="180" t="s">
        <v>326</v>
      </c>
      <c r="F157" s="180" t="s">
        <v>327</v>
      </c>
      <c r="G157" s="166"/>
      <c r="H157" s="166"/>
      <c r="I157" s="169"/>
      <c r="J157" s="181">
        <f>BK157</f>
        <v>0</v>
      </c>
      <c r="K157" s="166"/>
      <c r="L157" s="171"/>
      <c r="M157" s="172"/>
      <c r="N157" s="173"/>
      <c r="O157" s="173"/>
      <c r="P157" s="174">
        <f>SUM(P158:P159)</f>
        <v>0</v>
      </c>
      <c r="Q157" s="173"/>
      <c r="R157" s="174">
        <f>SUM(R158:R159)</f>
        <v>2.9231999999999999E-4</v>
      </c>
      <c r="S157" s="173"/>
      <c r="T157" s="175">
        <f>SUM(T158:T159)</f>
        <v>0</v>
      </c>
      <c r="AR157" s="176" t="s">
        <v>80</v>
      </c>
      <c r="AT157" s="177" t="s">
        <v>70</v>
      </c>
      <c r="AU157" s="177" t="s">
        <v>78</v>
      </c>
      <c r="AY157" s="176" t="s">
        <v>126</v>
      </c>
      <c r="BK157" s="178">
        <f>SUM(BK158:BK159)</f>
        <v>0</v>
      </c>
    </row>
    <row r="158" spans="2:65" s="1" customFormat="1" ht="31.5" customHeight="1" x14ac:dyDescent="0.3">
      <c r="B158" s="34"/>
      <c r="C158" s="182" t="s">
        <v>328</v>
      </c>
      <c r="D158" s="182" t="s">
        <v>129</v>
      </c>
      <c r="E158" s="183" t="s">
        <v>329</v>
      </c>
      <c r="F158" s="184" t="s">
        <v>330</v>
      </c>
      <c r="G158" s="185" t="s">
        <v>146</v>
      </c>
      <c r="H158" s="186">
        <v>6</v>
      </c>
      <c r="I158" s="187"/>
      <c r="J158" s="188">
        <f>ROUND(I158*H158,2)</f>
        <v>0</v>
      </c>
      <c r="K158" s="184" t="s">
        <v>133</v>
      </c>
      <c r="L158" s="54"/>
      <c r="M158" s="189" t="s">
        <v>21</v>
      </c>
      <c r="N158" s="190" t="s">
        <v>44</v>
      </c>
      <c r="O158" s="35"/>
      <c r="P158" s="191">
        <f>O158*H158</f>
        <v>0</v>
      </c>
      <c r="Q158" s="191">
        <v>4.8720000000000001E-5</v>
      </c>
      <c r="R158" s="191">
        <f>Q158*H158</f>
        <v>2.9231999999999999E-4</v>
      </c>
      <c r="S158" s="191">
        <v>0</v>
      </c>
      <c r="T158" s="192">
        <f>S158*H158</f>
        <v>0</v>
      </c>
      <c r="AR158" s="17" t="s">
        <v>206</v>
      </c>
      <c r="AT158" s="17" t="s">
        <v>129</v>
      </c>
      <c r="AU158" s="17" t="s">
        <v>80</v>
      </c>
      <c r="AY158" s="17" t="s">
        <v>126</v>
      </c>
      <c r="BE158" s="193">
        <f>IF(N158="základní",J158,0)</f>
        <v>0</v>
      </c>
      <c r="BF158" s="193">
        <f>IF(N158="snížená",J158,0)</f>
        <v>0</v>
      </c>
      <c r="BG158" s="193">
        <f>IF(N158="zákl. přenesená",J158,0)</f>
        <v>0</v>
      </c>
      <c r="BH158" s="193">
        <f>IF(N158="sníž. přenesená",J158,0)</f>
        <v>0</v>
      </c>
      <c r="BI158" s="193">
        <f>IF(N158="nulová",J158,0)</f>
        <v>0</v>
      </c>
      <c r="BJ158" s="17" t="s">
        <v>134</v>
      </c>
      <c r="BK158" s="193">
        <f>ROUND(I158*H158,2)</f>
        <v>0</v>
      </c>
      <c r="BL158" s="17" t="s">
        <v>206</v>
      </c>
      <c r="BM158" s="17" t="s">
        <v>331</v>
      </c>
    </row>
    <row r="159" spans="2:65" s="11" customFormat="1" ht="13.5" x14ac:dyDescent="0.3">
      <c r="B159" s="196"/>
      <c r="C159" s="197"/>
      <c r="D159" s="194" t="s">
        <v>138</v>
      </c>
      <c r="E159" s="198" t="s">
        <v>21</v>
      </c>
      <c r="F159" s="199" t="s">
        <v>127</v>
      </c>
      <c r="G159" s="197"/>
      <c r="H159" s="200">
        <v>6</v>
      </c>
      <c r="I159" s="201"/>
      <c r="J159" s="197"/>
      <c r="K159" s="197"/>
      <c r="L159" s="202"/>
      <c r="M159" s="203"/>
      <c r="N159" s="204"/>
      <c r="O159" s="204"/>
      <c r="P159" s="204"/>
      <c r="Q159" s="204"/>
      <c r="R159" s="204"/>
      <c r="S159" s="204"/>
      <c r="T159" s="205"/>
      <c r="AT159" s="206" t="s">
        <v>138</v>
      </c>
      <c r="AU159" s="206" t="s">
        <v>80</v>
      </c>
      <c r="AV159" s="11" t="s">
        <v>80</v>
      </c>
      <c r="AW159" s="11" t="s">
        <v>34</v>
      </c>
      <c r="AX159" s="11" t="s">
        <v>78</v>
      </c>
      <c r="AY159" s="206" t="s">
        <v>126</v>
      </c>
    </row>
    <row r="160" spans="2:65" s="10" customFormat="1" ht="29.85" customHeight="1" x14ac:dyDescent="0.3">
      <c r="B160" s="165"/>
      <c r="C160" s="166"/>
      <c r="D160" s="179" t="s">
        <v>70</v>
      </c>
      <c r="E160" s="180" t="s">
        <v>332</v>
      </c>
      <c r="F160" s="180" t="s">
        <v>333</v>
      </c>
      <c r="G160" s="166"/>
      <c r="H160" s="166"/>
      <c r="I160" s="169"/>
      <c r="J160" s="181">
        <f>BK160</f>
        <v>0</v>
      </c>
      <c r="K160" s="166"/>
      <c r="L160" s="171"/>
      <c r="M160" s="172"/>
      <c r="N160" s="173"/>
      <c r="O160" s="173"/>
      <c r="P160" s="174">
        <f>P161</f>
        <v>0</v>
      </c>
      <c r="Q160" s="173"/>
      <c r="R160" s="174">
        <f>R161</f>
        <v>0</v>
      </c>
      <c r="S160" s="173"/>
      <c r="T160" s="175">
        <f>T161</f>
        <v>0</v>
      </c>
      <c r="AR160" s="176" t="s">
        <v>134</v>
      </c>
      <c r="AT160" s="177" t="s">
        <v>70</v>
      </c>
      <c r="AU160" s="177" t="s">
        <v>78</v>
      </c>
      <c r="AY160" s="176" t="s">
        <v>126</v>
      </c>
      <c r="BK160" s="178">
        <f>BK161</f>
        <v>0</v>
      </c>
    </row>
    <row r="161" spans="2:65" s="1" customFormat="1" ht="22.5" customHeight="1" x14ac:dyDescent="0.3">
      <c r="B161" s="34"/>
      <c r="C161" s="182" t="s">
        <v>334</v>
      </c>
      <c r="D161" s="182" t="s">
        <v>129</v>
      </c>
      <c r="E161" s="183" t="s">
        <v>335</v>
      </c>
      <c r="F161" s="184" t="s">
        <v>336</v>
      </c>
      <c r="G161" s="185" t="s">
        <v>337</v>
      </c>
      <c r="H161" s="186">
        <v>1</v>
      </c>
      <c r="I161" s="187"/>
      <c r="J161" s="188">
        <f>ROUND(I161*H161,2)</f>
        <v>0</v>
      </c>
      <c r="K161" s="184" t="s">
        <v>21</v>
      </c>
      <c r="L161" s="54"/>
      <c r="M161" s="189" t="s">
        <v>21</v>
      </c>
      <c r="N161" s="249" t="s">
        <v>44</v>
      </c>
      <c r="O161" s="250"/>
      <c r="P161" s="251">
        <f>O161*H161</f>
        <v>0</v>
      </c>
      <c r="Q161" s="251">
        <v>0</v>
      </c>
      <c r="R161" s="251">
        <f>Q161*H161</f>
        <v>0</v>
      </c>
      <c r="S161" s="251">
        <v>0</v>
      </c>
      <c r="T161" s="252">
        <f>S161*H161</f>
        <v>0</v>
      </c>
      <c r="AR161" s="17" t="s">
        <v>338</v>
      </c>
      <c r="AT161" s="17" t="s">
        <v>129</v>
      </c>
      <c r="AU161" s="17" t="s">
        <v>80</v>
      </c>
      <c r="AY161" s="17" t="s">
        <v>126</v>
      </c>
      <c r="BE161" s="193">
        <f>IF(N161="základní",J161,0)</f>
        <v>0</v>
      </c>
      <c r="BF161" s="193">
        <f>IF(N161="snížená",J161,0)</f>
        <v>0</v>
      </c>
      <c r="BG161" s="193">
        <f>IF(N161="zákl. přenesená",J161,0)</f>
        <v>0</v>
      </c>
      <c r="BH161" s="193">
        <f>IF(N161="sníž. přenesená",J161,0)</f>
        <v>0</v>
      </c>
      <c r="BI161" s="193">
        <f>IF(N161="nulová",J161,0)</f>
        <v>0</v>
      </c>
      <c r="BJ161" s="17" t="s">
        <v>134</v>
      </c>
      <c r="BK161" s="193">
        <f>ROUND(I161*H161,2)</f>
        <v>0</v>
      </c>
      <c r="BL161" s="17" t="s">
        <v>338</v>
      </c>
      <c r="BM161" s="17" t="s">
        <v>339</v>
      </c>
    </row>
    <row r="162" spans="2:65" s="1" customFormat="1" ht="6.95" customHeight="1" x14ac:dyDescent="0.3">
      <c r="B162" s="49"/>
      <c r="C162" s="50"/>
      <c r="D162" s="50"/>
      <c r="E162" s="50"/>
      <c r="F162" s="50"/>
      <c r="G162" s="50"/>
      <c r="H162" s="50"/>
      <c r="I162" s="128"/>
      <c r="J162" s="50"/>
      <c r="K162" s="50"/>
      <c r="L162" s="54"/>
    </row>
  </sheetData>
  <sheetProtection password="CC35" sheet="1" objects="1" scenarios="1" formatColumns="0" formatRows="0" sort="0" autoFilter="0"/>
  <autoFilter ref="C81:K81"/>
  <mergeCells count="9">
    <mergeCell ref="E72:H72"/>
    <mergeCell ref="E74:H74"/>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81"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75"/>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5"/>
      <c r="B1" s="302"/>
      <c r="C1" s="302"/>
      <c r="D1" s="301" t="s">
        <v>1</v>
      </c>
      <c r="E1" s="302"/>
      <c r="F1" s="303" t="s">
        <v>739</v>
      </c>
      <c r="G1" s="308" t="s">
        <v>740</v>
      </c>
      <c r="H1" s="308"/>
      <c r="I1" s="309"/>
      <c r="J1" s="303" t="s">
        <v>741</v>
      </c>
      <c r="K1" s="301" t="s">
        <v>93</v>
      </c>
      <c r="L1" s="303" t="s">
        <v>742</v>
      </c>
      <c r="M1" s="303"/>
      <c r="N1" s="303"/>
      <c r="O1" s="303"/>
      <c r="P1" s="303"/>
      <c r="Q1" s="303"/>
      <c r="R1" s="303"/>
      <c r="S1" s="303"/>
      <c r="T1" s="303"/>
      <c r="U1" s="299"/>
      <c r="V1" s="299"/>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row>
    <row r="2" spans="1:70" ht="36.950000000000003" customHeight="1" x14ac:dyDescent="0.3">
      <c r="L2" s="257"/>
      <c r="M2" s="257"/>
      <c r="N2" s="257"/>
      <c r="O2" s="257"/>
      <c r="P2" s="257"/>
      <c r="Q2" s="257"/>
      <c r="R2" s="257"/>
      <c r="S2" s="257"/>
      <c r="T2" s="257"/>
      <c r="U2" s="257"/>
      <c r="V2" s="257"/>
      <c r="AT2" s="17" t="s">
        <v>86</v>
      </c>
    </row>
    <row r="3" spans="1:70" ht="6.95" customHeight="1" x14ac:dyDescent="0.3">
      <c r="B3" s="18"/>
      <c r="C3" s="19"/>
      <c r="D3" s="19"/>
      <c r="E3" s="19"/>
      <c r="F3" s="19"/>
      <c r="G3" s="19"/>
      <c r="H3" s="19"/>
      <c r="I3" s="105"/>
      <c r="J3" s="19"/>
      <c r="K3" s="20"/>
      <c r="AT3" s="17" t="s">
        <v>80</v>
      </c>
    </row>
    <row r="4" spans="1:70" ht="36.950000000000003" customHeight="1" x14ac:dyDescent="0.3">
      <c r="B4" s="21"/>
      <c r="C4" s="22"/>
      <c r="D4" s="23" t="s">
        <v>94</v>
      </c>
      <c r="E4" s="22"/>
      <c r="F4" s="22"/>
      <c r="G4" s="22"/>
      <c r="H4" s="22"/>
      <c r="I4" s="106"/>
      <c r="J4" s="22"/>
      <c r="K4" s="24"/>
      <c r="M4" s="25" t="s">
        <v>10</v>
      </c>
      <c r="AT4" s="17" t="s">
        <v>34</v>
      </c>
    </row>
    <row r="5" spans="1:70" ht="6.95" customHeight="1" x14ac:dyDescent="0.3">
      <c r="B5" s="21"/>
      <c r="C5" s="22"/>
      <c r="D5" s="22"/>
      <c r="E5" s="22"/>
      <c r="F5" s="22"/>
      <c r="G5" s="22"/>
      <c r="H5" s="22"/>
      <c r="I5" s="106"/>
      <c r="J5" s="22"/>
      <c r="K5" s="24"/>
    </row>
    <row r="6" spans="1:70" x14ac:dyDescent="0.3">
      <c r="B6" s="21"/>
      <c r="C6" s="22"/>
      <c r="D6" s="30" t="s">
        <v>16</v>
      </c>
      <c r="E6" s="22"/>
      <c r="F6" s="22"/>
      <c r="G6" s="22"/>
      <c r="H6" s="22"/>
      <c r="I6" s="106"/>
      <c r="J6" s="22"/>
      <c r="K6" s="24"/>
    </row>
    <row r="7" spans="1:70" ht="22.5" customHeight="1" x14ac:dyDescent="0.3">
      <c r="B7" s="21"/>
      <c r="C7" s="22"/>
      <c r="D7" s="22"/>
      <c r="E7" s="295" t="str">
        <f>'Rekapitulace stavby'!K6</f>
        <v>Rekonstrukce kotelny MŠ B.Němcové, Dačice</v>
      </c>
      <c r="F7" s="261"/>
      <c r="G7" s="261"/>
      <c r="H7" s="261"/>
      <c r="I7" s="106"/>
      <c r="J7" s="22"/>
      <c r="K7" s="24"/>
    </row>
    <row r="8" spans="1:70" s="1" customFormat="1" x14ac:dyDescent="0.3">
      <c r="B8" s="34"/>
      <c r="C8" s="35"/>
      <c r="D8" s="30" t="s">
        <v>95</v>
      </c>
      <c r="E8" s="35"/>
      <c r="F8" s="35"/>
      <c r="G8" s="35"/>
      <c r="H8" s="35"/>
      <c r="I8" s="107"/>
      <c r="J8" s="35"/>
      <c r="K8" s="38"/>
    </row>
    <row r="9" spans="1:70" s="1" customFormat="1" ht="36.950000000000003" customHeight="1" x14ac:dyDescent="0.3">
      <c r="B9" s="34"/>
      <c r="C9" s="35"/>
      <c r="D9" s="35"/>
      <c r="E9" s="296" t="s">
        <v>340</v>
      </c>
      <c r="F9" s="268"/>
      <c r="G9" s="268"/>
      <c r="H9" s="268"/>
      <c r="I9" s="107"/>
      <c r="J9" s="35"/>
      <c r="K9" s="38"/>
    </row>
    <row r="10" spans="1:70" s="1" customFormat="1" ht="13.5" x14ac:dyDescent="0.3">
      <c r="B10" s="34"/>
      <c r="C10" s="35"/>
      <c r="D10" s="35"/>
      <c r="E10" s="35"/>
      <c r="F10" s="35"/>
      <c r="G10" s="35"/>
      <c r="H10" s="35"/>
      <c r="I10" s="107"/>
      <c r="J10" s="35"/>
      <c r="K10" s="38"/>
    </row>
    <row r="11" spans="1:70" s="1" customFormat="1" ht="14.45" customHeight="1" x14ac:dyDescent="0.3">
      <c r="B11" s="34"/>
      <c r="C11" s="35"/>
      <c r="D11" s="30" t="s">
        <v>18</v>
      </c>
      <c r="E11" s="35"/>
      <c r="F11" s="28" t="s">
        <v>21</v>
      </c>
      <c r="G11" s="35"/>
      <c r="H11" s="35"/>
      <c r="I11" s="108" t="s">
        <v>20</v>
      </c>
      <c r="J11" s="28" t="s">
        <v>21</v>
      </c>
      <c r="K11" s="38"/>
    </row>
    <row r="12" spans="1:70" s="1" customFormat="1" ht="14.45" customHeight="1" x14ac:dyDescent="0.3">
      <c r="B12" s="34"/>
      <c r="C12" s="35"/>
      <c r="D12" s="30" t="s">
        <v>22</v>
      </c>
      <c r="E12" s="35"/>
      <c r="F12" s="28" t="s">
        <v>23</v>
      </c>
      <c r="G12" s="35"/>
      <c r="H12" s="35"/>
      <c r="I12" s="108" t="s">
        <v>24</v>
      </c>
      <c r="J12" s="109" t="str">
        <f>'Rekapitulace stavby'!AN8</f>
        <v>27. 2. 2017</v>
      </c>
      <c r="K12" s="38"/>
    </row>
    <row r="13" spans="1:70" s="1" customFormat="1" ht="10.9" customHeight="1" x14ac:dyDescent="0.3">
      <c r="B13" s="34"/>
      <c r="C13" s="35"/>
      <c r="D13" s="35"/>
      <c r="E13" s="35"/>
      <c r="F13" s="35"/>
      <c r="G13" s="35"/>
      <c r="H13" s="35"/>
      <c r="I13" s="107"/>
      <c r="J13" s="35"/>
      <c r="K13" s="38"/>
    </row>
    <row r="14" spans="1:70" s="1" customFormat="1" ht="14.45" customHeight="1" x14ac:dyDescent="0.3">
      <c r="B14" s="34"/>
      <c r="C14" s="35"/>
      <c r="D14" s="30" t="s">
        <v>26</v>
      </c>
      <c r="E14" s="35"/>
      <c r="F14" s="35"/>
      <c r="G14" s="35"/>
      <c r="H14" s="35"/>
      <c r="I14" s="108" t="s">
        <v>27</v>
      </c>
      <c r="J14" s="28" t="s">
        <v>21</v>
      </c>
      <c r="K14" s="38"/>
    </row>
    <row r="15" spans="1:70" s="1" customFormat="1" ht="18" customHeight="1" x14ac:dyDescent="0.3">
      <c r="B15" s="34"/>
      <c r="C15" s="35"/>
      <c r="D15" s="35"/>
      <c r="E15" s="28" t="s">
        <v>28</v>
      </c>
      <c r="F15" s="35"/>
      <c r="G15" s="35"/>
      <c r="H15" s="35"/>
      <c r="I15" s="108" t="s">
        <v>29</v>
      </c>
      <c r="J15" s="28" t="s">
        <v>21</v>
      </c>
      <c r="K15" s="38"/>
    </row>
    <row r="16" spans="1:70" s="1" customFormat="1" ht="6.95" customHeight="1" x14ac:dyDescent="0.3">
      <c r="B16" s="34"/>
      <c r="C16" s="35"/>
      <c r="D16" s="35"/>
      <c r="E16" s="35"/>
      <c r="F16" s="35"/>
      <c r="G16" s="35"/>
      <c r="H16" s="35"/>
      <c r="I16" s="107"/>
      <c r="J16" s="35"/>
      <c r="K16" s="38"/>
    </row>
    <row r="17" spans="2:11" s="1" customFormat="1" ht="14.45" customHeight="1" x14ac:dyDescent="0.3">
      <c r="B17" s="34"/>
      <c r="C17" s="35"/>
      <c r="D17" s="30" t="s">
        <v>30</v>
      </c>
      <c r="E17" s="35"/>
      <c r="F17" s="35"/>
      <c r="G17" s="35"/>
      <c r="H17" s="35"/>
      <c r="I17" s="108" t="s">
        <v>27</v>
      </c>
      <c r="J17" s="28" t="str">
        <f>IF('Rekapitulace stavby'!AN13="Vyplň údaj","",IF('Rekapitulace stavby'!AN13="","",'Rekapitulace stavby'!AN13))</f>
        <v/>
      </c>
      <c r="K17" s="38"/>
    </row>
    <row r="18" spans="2:11" s="1" customFormat="1" ht="18" customHeight="1" x14ac:dyDescent="0.3">
      <c r="B18" s="34"/>
      <c r="C18" s="35"/>
      <c r="D18" s="35"/>
      <c r="E18" s="28" t="str">
        <f>IF('Rekapitulace stavby'!E14="Vyplň údaj","",IF('Rekapitulace stavby'!E14="","",'Rekapitulace stavby'!E14))</f>
        <v/>
      </c>
      <c r="F18" s="35"/>
      <c r="G18" s="35"/>
      <c r="H18" s="35"/>
      <c r="I18" s="108" t="s">
        <v>29</v>
      </c>
      <c r="J18" s="28" t="str">
        <f>IF('Rekapitulace stavby'!AN14="Vyplň údaj","",IF('Rekapitulace stavby'!AN14="","",'Rekapitulace stavby'!AN14))</f>
        <v/>
      </c>
      <c r="K18" s="38"/>
    </row>
    <row r="19" spans="2:11" s="1" customFormat="1" ht="6.95" customHeight="1" x14ac:dyDescent="0.3">
      <c r="B19" s="34"/>
      <c r="C19" s="35"/>
      <c r="D19" s="35"/>
      <c r="E19" s="35"/>
      <c r="F19" s="35"/>
      <c r="G19" s="35"/>
      <c r="H19" s="35"/>
      <c r="I19" s="107"/>
      <c r="J19" s="35"/>
      <c r="K19" s="38"/>
    </row>
    <row r="20" spans="2:11" s="1" customFormat="1" ht="14.45" customHeight="1" x14ac:dyDescent="0.3">
      <c r="B20" s="34"/>
      <c r="C20" s="35"/>
      <c r="D20" s="30" t="s">
        <v>32</v>
      </c>
      <c r="E20" s="35"/>
      <c r="F20" s="35"/>
      <c r="G20" s="35"/>
      <c r="H20" s="35"/>
      <c r="I20" s="108" t="s">
        <v>27</v>
      </c>
      <c r="J20" s="28" t="s">
        <v>21</v>
      </c>
      <c r="K20" s="38"/>
    </row>
    <row r="21" spans="2:11" s="1" customFormat="1" ht="18" customHeight="1" x14ac:dyDescent="0.3">
      <c r="B21" s="34"/>
      <c r="C21" s="35"/>
      <c r="D21" s="35"/>
      <c r="E21" s="28" t="s">
        <v>33</v>
      </c>
      <c r="F21" s="35"/>
      <c r="G21" s="35"/>
      <c r="H21" s="35"/>
      <c r="I21" s="108" t="s">
        <v>29</v>
      </c>
      <c r="J21" s="28" t="s">
        <v>21</v>
      </c>
      <c r="K21" s="38"/>
    </row>
    <row r="22" spans="2:11" s="1" customFormat="1" ht="6.95" customHeight="1" x14ac:dyDescent="0.3">
      <c r="B22" s="34"/>
      <c r="C22" s="35"/>
      <c r="D22" s="35"/>
      <c r="E22" s="35"/>
      <c r="F22" s="35"/>
      <c r="G22" s="35"/>
      <c r="H22" s="35"/>
      <c r="I22" s="107"/>
      <c r="J22" s="35"/>
      <c r="K22" s="38"/>
    </row>
    <row r="23" spans="2:11" s="1" customFormat="1" ht="14.45" customHeight="1" x14ac:dyDescent="0.3">
      <c r="B23" s="34"/>
      <c r="C23" s="35"/>
      <c r="D23" s="30" t="s">
        <v>35</v>
      </c>
      <c r="E23" s="35"/>
      <c r="F23" s="35"/>
      <c r="G23" s="35"/>
      <c r="H23" s="35"/>
      <c r="I23" s="107"/>
      <c r="J23" s="35"/>
      <c r="K23" s="38"/>
    </row>
    <row r="24" spans="2:11" s="6" customFormat="1" ht="22.5" customHeight="1" x14ac:dyDescent="0.3">
      <c r="B24" s="110"/>
      <c r="C24" s="111"/>
      <c r="D24" s="111"/>
      <c r="E24" s="264" t="s">
        <v>21</v>
      </c>
      <c r="F24" s="297"/>
      <c r="G24" s="297"/>
      <c r="H24" s="297"/>
      <c r="I24" s="112"/>
      <c r="J24" s="111"/>
      <c r="K24" s="113"/>
    </row>
    <row r="25" spans="2:11" s="1" customFormat="1" ht="6.95" customHeight="1" x14ac:dyDescent="0.3">
      <c r="B25" s="34"/>
      <c r="C25" s="35"/>
      <c r="D25" s="35"/>
      <c r="E25" s="35"/>
      <c r="F25" s="35"/>
      <c r="G25" s="35"/>
      <c r="H25" s="35"/>
      <c r="I25" s="107"/>
      <c r="J25" s="35"/>
      <c r="K25" s="38"/>
    </row>
    <row r="26" spans="2:11" s="1" customFormat="1" ht="6.95" customHeight="1" x14ac:dyDescent="0.3">
      <c r="B26" s="34"/>
      <c r="C26" s="35"/>
      <c r="D26" s="79"/>
      <c r="E26" s="79"/>
      <c r="F26" s="79"/>
      <c r="G26" s="79"/>
      <c r="H26" s="79"/>
      <c r="I26" s="114"/>
      <c r="J26" s="79"/>
      <c r="K26" s="115"/>
    </row>
    <row r="27" spans="2:11" s="1" customFormat="1" ht="25.35" customHeight="1" x14ac:dyDescent="0.3">
      <c r="B27" s="34"/>
      <c r="C27" s="35"/>
      <c r="D27" s="116" t="s">
        <v>37</v>
      </c>
      <c r="E27" s="35"/>
      <c r="F27" s="35"/>
      <c r="G27" s="35"/>
      <c r="H27" s="35"/>
      <c r="I27" s="107"/>
      <c r="J27" s="117">
        <f>ROUND(J83,2)</f>
        <v>0</v>
      </c>
      <c r="K27" s="38"/>
    </row>
    <row r="28" spans="2:11" s="1" customFormat="1" ht="6.95" customHeight="1" x14ac:dyDescent="0.3">
      <c r="B28" s="34"/>
      <c r="C28" s="35"/>
      <c r="D28" s="79"/>
      <c r="E28" s="79"/>
      <c r="F28" s="79"/>
      <c r="G28" s="79"/>
      <c r="H28" s="79"/>
      <c r="I28" s="114"/>
      <c r="J28" s="79"/>
      <c r="K28" s="115"/>
    </row>
    <row r="29" spans="2:11" s="1" customFormat="1" ht="14.45" customHeight="1" x14ac:dyDescent="0.3">
      <c r="B29" s="34"/>
      <c r="C29" s="35"/>
      <c r="D29" s="35"/>
      <c r="E29" s="35"/>
      <c r="F29" s="39" t="s">
        <v>39</v>
      </c>
      <c r="G29" s="35"/>
      <c r="H29" s="35"/>
      <c r="I29" s="118" t="s">
        <v>38</v>
      </c>
      <c r="J29" s="39" t="s">
        <v>40</v>
      </c>
      <c r="K29" s="38"/>
    </row>
    <row r="30" spans="2:11" s="1" customFormat="1" ht="14.45" customHeight="1" x14ac:dyDescent="0.3">
      <c r="B30" s="34"/>
      <c r="C30" s="35"/>
      <c r="D30" s="42" t="s">
        <v>41</v>
      </c>
      <c r="E30" s="42" t="s">
        <v>42</v>
      </c>
      <c r="F30" s="119">
        <f>ROUND(SUM(BE83:BE174), 2)</f>
        <v>0</v>
      </c>
      <c r="G30" s="35"/>
      <c r="H30" s="35"/>
      <c r="I30" s="120">
        <v>0.21</v>
      </c>
      <c r="J30" s="119">
        <f>ROUND(ROUND((SUM(BE83:BE174)), 2)*I30, 2)</f>
        <v>0</v>
      </c>
      <c r="K30" s="38"/>
    </row>
    <row r="31" spans="2:11" s="1" customFormat="1" ht="14.45" customHeight="1" x14ac:dyDescent="0.3">
      <c r="B31" s="34"/>
      <c r="C31" s="35"/>
      <c r="D31" s="35"/>
      <c r="E31" s="42" t="s">
        <v>43</v>
      </c>
      <c r="F31" s="119">
        <f>ROUND(SUM(BF83:BF174), 2)</f>
        <v>0</v>
      </c>
      <c r="G31" s="35"/>
      <c r="H31" s="35"/>
      <c r="I31" s="120">
        <v>0.15</v>
      </c>
      <c r="J31" s="119">
        <f>ROUND(ROUND((SUM(BF83:BF174)), 2)*I31, 2)</f>
        <v>0</v>
      </c>
      <c r="K31" s="38"/>
    </row>
    <row r="32" spans="2:11" s="1" customFormat="1" ht="14.45" hidden="1" customHeight="1" x14ac:dyDescent="0.3">
      <c r="B32" s="34"/>
      <c r="C32" s="35"/>
      <c r="D32" s="35"/>
      <c r="E32" s="42" t="s">
        <v>44</v>
      </c>
      <c r="F32" s="119">
        <f>ROUND(SUM(BG83:BG174), 2)</f>
        <v>0</v>
      </c>
      <c r="G32" s="35"/>
      <c r="H32" s="35"/>
      <c r="I32" s="120">
        <v>0.21</v>
      </c>
      <c r="J32" s="119">
        <v>0</v>
      </c>
      <c r="K32" s="38"/>
    </row>
    <row r="33" spans="2:11" s="1" customFormat="1" ht="14.45" hidden="1" customHeight="1" x14ac:dyDescent="0.3">
      <c r="B33" s="34"/>
      <c r="C33" s="35"/>
      <c r="D33" s="35"/>
      <c r="E33" s="42" t="s">
        <v>45</v>
      </c>
      <c r="F33" s="119">
        <f>ROUND(SUM(BH83:BH174), 2)</f>
        <v>0</v>
      </c>
      <c r="G33" s="35"/>
      <c r="H33" s="35"/>
      <c r="I33" s="120">
        <v>0.15</v>
      </c>
      <c r="J33" s="119">
        <v>0</v>
      </c>
      <c r="K33" s="38"/>
    </row>
    <row r="34" spans="2:11" s="1" customFormat="1" ht="14.45" hidden="1" customHeight="1" x14ac:dyDescent="0.3">
      <c r="B34" s="34"/>
      <c r="C34" s="35"/>
      <c r="D34" s="35"/>
      <c r="E34" s="42" t="s">
        <v>46</v>
      </c>
      <c r="F34" s="119">
        <f>ROUND(SUM(BI83:BI174), 2)</f>
        <v>0</v>
      </c>
      <c r="G34" s="35"/>
      <c r="H34" s="35"/>
      <c r="I34" s="120">
        <v>0</v>
      </c>
      <c r="J34" s="119">
        <v>0</v>
      </c>
      <c r="K34" s="38"/>
    </row>
    <row r="35" spans="2:11" s="1" customFormat="1" ht="6.95" customHeight="1" x14ac:dyDescent="0.3">
      <c r="B35" s="34"/>
      <c r="C35" s="35"/>
      <c r="D35" s="35"/>
      <c r="E35" s="35"/>
      <c r="F35" s="35"/>
      <c r="G35" s="35"/>
      <c r="H35" s="35"/>
      <c r="I35" s="107"/>
      <c r="J35" s="35"/>
      <c r="K35" s="38"/>
    </row>
    <row r="36" spans="2:11" s="1" customFormat="1" ht="25.35" customHeight="1" x14ac:dyDescent="0.3">
      <c r="B36" s="34"/>
      <c r="C36" s="121"/>
      <c r="D36" s="122" t="s">
        <v>47</v>
      </c>
      <c r="E36" s="73"/>
      <c r="F36" s="73"/>
      <c r="G36" s="123" t="s">
        <v>48</v>
      </c>
      <c r="H36" s="124" t="s">
        <v>49</v>
      </c>
      <c r="I36" s="125"/>
      <c r="J36" s="126">
        <f>SUM(J27:J34)</f>
        <v>0</v>
      </c>
      <c r="K36" s="127"/>
    </row>
    <row r="37" spans="2:11" s="1" customFormat="1" ht="14.45" customHeight="1" x14ac:dyDescent="0.3">
      <c r="B37" s="49"/>
      <c r="C37" s="50"/>
      <c r="D37" s="50"/>
      <c r="E37" s="50"/>
      <c r="F37" s="50"/>
      <c r="G37" s="50"/>
      <c r="H37" s="50"/>
      <c r="I37" s="128"/>
      <c r="J37" s="50"/>
      <c r="K37" s="51"/>
    </row>
    <row r="41" spans="2:11" s="1" customFormat="1" ht="6.95" customHeight="1" x14ac:dyDescent="0.3">
      <c r="B41" s="129"/>
      <c r="C41" s="130"/>
      <c r="D41" s="130"/>
      <c r="E41" s="130"/>
      <c r="F41" s="130"/>
      <c r="G41" s="130"/>
      <c r="H41" s="130"/>
      <c r="I41" s="131"/>
      <c r="J41" s="130"/>
      <c r="K41" s="132"/>
    </row>
    <row r="42" spans="2:11" s="1" customFormat="1" ht="36.950000000000003" customHeight="1" x14ac:dyDescent="0.3">
      <c r="B42" s="34"/>
      <c r="C42" s="23" t="s">
        <v>97</v>
      </c>
      <c r="D42" s="35"/>
      <c r="E42" s="35"/>
      <c r="F42" s="35"/>
      <c r="G42" s="35"/>
      <c r="H42" s="35"/>
      <c r="I42" s="107"/>
      <c r="J42" s="35"/>
      <c r="K42" s="38"/>
    </row>
    <row r="43" spans="2:11" s="1" customFormat="1" ht="6.95" customHeight="1" x14ac:dyDescent="0.3">
      <c r="B43" s="34"/>
      <c r="C43" s="35"/>
      <c r="D43" s="35"/>
      <c r="E43" s="35"/>
      <c r="F43" s="35"/>
      <c r="G43" s="35"/>
      <c r="H43" s="35"/>
      <c r="I43" s="107"/>
      <c r="J43" s="35"/>
      <c r="K43" s="38"/>
    </row>
    <row r="44" spans="2:11" s="1" customFormat="1" ht="14.45" customHeight="1" x14ac:dyDescent="0.3">
      <c r="B44" s="34"/>
      <c r="C44" s="30" t="s">
        <v>16</v>
      </c>
      <c r="D44" s="35"/>
      <c r="E44" s="35"/>
      <c r="F44" s="35"/>
      <c r="G44" s="35"/>
      <c r="H44" s="35"/>
      <c r="I44" s="107"/>
      <c r="J44" s="35"/>
      <c r="K44" s="38"/>
    </row>
    <row r="45" spans="2:11" s="1" customFormat="1" ht="22.5" customHeight="1" x14ac:dyDescent="0.3">
      <c r="B45" s="34"/>
      <c r="C45" s="35"/>
      <c r="D45" s="35"/>
      <c r="E45" s="295" t="str">
        <f>E7</f>
        <v>Rekonstrukce kotelny MŠ B.Němcové, Dačice</v>
      </c>
      <c r="F45" s="268"/>
      <c r="G45" s="268"/>
      <c r="H45" s="268"/>
      <c r="I45" s="107"/>
      <c r="J45" s="35"/>
      <c r="K45" s="38"/>
    </row>
    <row r="46" spans="2:11" s="1" customFormat="1" ht="14.45" customHeight="1" x14ac:dyDescent="0.3">
      <c r="B46" s="34"/>
      <c r="C46" s="30" t="s">
        <v>95</v>
      </c>
      <c r="D46" s="35"/>
      <c r="E46" s="35"/>
      <c r="F46" s="35"/>
      <c r="G46" s="35"/>
      <c r="H46" s="35"/>
      <c r="I46" s="107"/>
      <c r="J46" s="35"/>
      <c r="K46" s="38"/>
    </row>
    <row r="47" spans="2:11" s="1" customFormat="1" ht="23.25" customHeight="1" x14ac:dyDescent="0.3">
      <c r="B47" s="34"/>
      <c r="C47" s="35"/>
      <c r="D47" s="35"/>
      <c r="E47" s="296" t="str">
        <f>E9</f>
        <v>03 - Ústřední vytápění</v>
      </c>
      <c r="F47" s="268"/>
      <c r="G47" s="268"/>
      <c r="H47" s="268"/>
      <c r="I47" s="107"/>
      <c r="J47" s="35"/>
      <c r="K47" s="38"/>
    </row>
    <row r="48" spans="2:11" s="1" customFormat="1" ht="6.95" customHeight="1" x14ac:dyDescent="0.3">
      <c r="B48" s="34"/>
      <c r="C48" s="35"/>
      <c r="D48" s="35"/>
      <c r="E48" s="35"/>
      <c r="F48" s="35"/>
      <c r="G48" s="35"/>
      <c r="H48" s="35"/>
      <c r="I48" s="107"/>
      <c r="J48" s="35"/>
      <c r="K48" s="38"/>
    </row>
    <row r="49" spans="2:47" s="1" customFormat="1" ht="18" customHeight="1" x14ac:dyDescent="0.3">
      <c r="B49" s="34"/>
      <c r="C49" s="30" t="s">
        <v>22</v>
      </c>
      <c r="D49" s="35"/>
      <c r="E49" s="35"/>
      <c r="F49" s="28" t="str">
        <f>F12</f>
        <v>Dačice</v>
      </c>
      <c r="G49" s="35"/>
      <c r="H49" s="35"/>
      <c r="I49" s="108" t="s">
        <v>24</v>
      </c>
      <c r="J49" s="109" t="str">
        <f>IF(J12="","",J12)</f>
        <v>27. 2. 2017</v>
      </c>
      <c r="K49" s="38"/>
    </row>
    <row r="50" spans="2:47" s="1" customFormat="1" ht="6.95" customHeight="1" x14ac:dyDescent="0.3">
      <c r="B50" s="34"/>
      <c r="C50" s="35"/>
      <c r="D50" s="35"/>
      <c r="E50" s="35"/>
      <c r="F50" s="35"/>
      <c r="G50" s="35"/>
      <c r="H50" s="35"/>
      <c r="I50" s="107"/>
      <c r="J50" s="35"/>
      <c r="K50" s="38"/>
    </row>
    <row r="51" spans="2:47" s="1" customFormat="1" x14ac:dyDescent="0.3">
      <c r="B51" s="34"/>
      <c r="C51" s="30" t="s">
        <v>26</v>
      </c>
      <c r="D51" s="35"/>
      <c r="E51" s="35"/>
      <c r="F51" s="28" t="str">
        <f>E15</f>
        <v>Město Dačice</v>
      </c>
      <c r="G51" s="35"/>
      <c r="H51" s="35"/>
      <c r="I51" s="108" t="s">
        <v>32</v>
      </c>
      <c r="J51" s="28" t="str">
        <f>E21</f>
        <v>VV - PROJEKT, Havlíčkova 44, Jihlava</v>
      </c>
      <c r="K51" s="38"/>
    </row>
    <row r="52" spans="2:47" s="1" customFormat="1" ht="14.45" customHeight="1" x14ac:dyDescent="0.3">
      <c r="B52" s="34"/>
      <c r="C52" s="30" t="s">
        <v>30</v>
      </c>
      <c r="D52" s="35"/>
      <c r="E52" s="35"/>
      <c r="F52" s="28" t="str">
        <f>IF(E18="","",E18)</f>
        <v/>
      </c>
      <c r="G52" s="35"/>
      <c r="H52" s="35"/>
      <c r="I52" s="107"/>
      <c r="J52" s="35"/>
      <c r="K52" s="38"/>
    </row>
    <row r="53" spans="2:47" s="1" customFormat="1" ht="10.35" customHeight="1" x14ac:dyDescent="0.3">
      <c r="B53" s="34"/>
      <c r="C53" s="35"/>
      <c r="D53" s="35"/>
      <c r="E53" s="35"/>
      <c r="F53" s="35"/>
      <c r="G53" s="35"/>
      <c r="H53" s="35"/>
      <c r="I53" s="107"/>
      <c r="J53" s="35"/>
      <c r="K53" s="38"/>
    </row>
    <row r="54" spans="2:47" s="1" customFormat="1" ht="29.25" customHeight="1" x14ac:dyDescent="0.3">
      <c r="B54" s="34"/>
      <c r="C54" s="133" t="s">
        <v>98</v>
      </c>
      <c r="D54" s="121"/>
      <c r="E54" s="121"/>
      <c r="F54" s="121"/>
      <c r="G54" s="121"/>
      <c r="H54" s="121"/>
      <c r="I54" s="134"/>
      <c r="J54" s="135" t="s">
        <v>99</v>
      </c>
      <c r="K54" s="136"/>
    </row>
    <row r="55" spans="2:47" s="1" customFormat="1" ht="10.35" customHeight="1" x14ac:dyDescent="0.3">
      <c r="B55" s="34"/>
      <c r="C55" s="35"/>
      <c r="D55" s="35"/>
      <c r="E55" s="35"/>
      <c r="F55" s="35"/>
      <c r="G55" s="35"/>
      <c r="H55" s="35"/>
      <c r="I55" s="107"/>
      <c r="J55" s="35"/>
      <c r="K55" s="38"/>
    </row>
    <row r="56" spans="2:47" s="1" customFormat="1" ht="29.25" customHeight="1" x14ac:dyDescent="0.3">
      <c r="B56" s="34"/>
      <c r="C56" s="137" t="s">
        <v>100</v>
      </c>
      <c r="D56" s="35"/>
      <c r="E56" s="35"/>
      <c r="F56" s="35"/>
      <c r="G56" s="35"/>
      <c r="H56" s="35"/>
      <c r="I56" s="107"/>
      <c r="J56" s="117">
        <f>J83</f>
        <v>0</v>
      </c>
      <c r="K56" s="38"/>
      <c r="AU56" s="17" t="s">
        <v>101</v>
      </c>
    </row>
    <row r="57" spans="2:47" s="7" customFormat="1" ht="24.95" customHeight="1" x14ac:dyDescent="0.3">
      <c r="B57" s="138"/>
      <c r="C57" s="139"/>
      <c r="D57" s="140" t="s">
        <v>341</v>
      </c>
      <c r="E57" s="141"/>
      <c r="F57" s="141"/>
      <c r="G57" s="141"/>
      <c r="H57" s="141"/>
      <c r="I57" s="142"/>
      <c r="J57" s="143">
        <f>J84</f>
        <v>0</v>
      </c>
      <c r="K57" s="144"/>
    </row>
    <row r="58" spans="2:47" s="7" customFormat="1" ht="24.95" customHeight="1" x14ac:dyDescent="0.3">
      <c r="B58" s="138"/>
      <c r="C58" s="139"/>
      <c r="D58" s="140" t="s">
        <v>342</v>
      </c>
      <c r="E58" s="141"/>
      <c r="F58" s="141"/>
      <c r="G58" s="141"/>
      <c r="H58" s="141"/>
      <c r="I58" s="142"/>
      <c r="J58" s="143">
        <f>J101</f>
        <v>0</v>
      </c>
      <c r="K58" s="144"/>
    </row>
    <row r="59" spans="2:47" s="7" customFormat="1" ht="24.95" customHeight="1" x14ac:dyDescent="0.3">
      <c r="B59" s="138"/>
      <c r="C59" s="139"/>
      <c r="D59" s="140" t="s">
        <v>343</v>
      </c>
      <c r="E59" s="141"/>
      <c r="F59" s="141"/>
      <c r="G59" s="141"/>
      <c r="H59" s="141"/>
      <c r="I59" s="142"/>
      <c r="J59" s="143">
        <f>J122</f>
        <v>0</v>
      </c>
      <c r="K59" s="144"/>
    </row>
    <row r="60" spans="2:47" s="7" customFormat="1" ht="24.95" customHeight="1" x14ac:dyDescent="0.3">
      <c r="B60" s="138"/>
      <c r="C60" s="139"/>
      <c r="D60" s="140" t="s">
        <v>344</v>
      </c>
      <c r="E60" s="141"/>
      <c r="F60" s="141"/>
      <c r="G60" s="141"/>
      <c r="H60" s="141"/>
      <c r="I60" s="142"/>
      <c r="J60" s="143">
        <f>J136</f>
        <v>0</v>
      </c>
      <c r="K60" s="144"/>
    </row>
    <row r="61" spans="2:47" s="7" customFormat="1" ht="24.95" customHeight="1" x14ac:dyDescent="0.3">
      <c r="B61" s="138"/>
      <c r="C61" s="139"/>
      <c r="D61" s="140" t="s">
        <v>345</v>
      </c>
      <c r="E61" s="141"/>
      <c r="F61" s="141"/>
      <c r="G61" s="141"/>
      <c r="H61" s="141"/>
      <c r="I61" s="142"/>
      <c r="J61" s="143">
        <f>J157</f>
        <v>0</v>
      </c>
      <c r="K61" s="144"/>
    </row>
    <row r="62" spans="2:47" s="7" customFormat="1" ht="24.95" customHeight="1" x14ac:dyDescent="0.3">
      <c r="B62" s="138"/>
      <c r="C62" s="139"/>
      <c r="D62" s="140" t="s">
        <v>346</v>
      </c>
      <c r="E62" s="141"/>
      <c r="F62" s="141"/>
      <c r="G62" s="141"/>
      <c r="H62" s="141"/>
      <c r="I62" s="142"/>
      <c r="J62" s="143">
        <f>J165</f>
        <v>0</v>
      </c>
      <c r="K62" s="144"/>
    </row>
    <row r="63" spans="2:47" s="7" customFormat="1" ht="24.95" customHeight="1" x14ac:dyDescent="0.3">
      <c r="B63" s="138"/>
      <c r="C63" s="139"/>
      <c r="D63" s="140" t="s">
        <v>347</v>
      </c>
      <c r="E63" s="141"/>
      <c r="F63" s="141"/>
      <c r="G63" s="141"/>
      <c r="H63" s="141"/>
      <c r="I63" s="142"/>
      <c r="J63" s="143">
        <f>J169</f>
        <v>0</v>
      </c>
      <c r="K63" s="144"/>
    </row>
    <row r="64" spans="2:47" s="1" customFormat="1" ht="21.75" customHeight="1" x14ac:dyDescent="0.3">
      <c r="B64" s="34"/>
      <c r="C64" s="35"/>
      <c r="D64" s="35"/>
      <c r="E64" s="35"/>
      <c r="F64" s="35"/>
      <c r="G64" s="35"/>
      <c r="H64" s="35"/>
      <c r="I64" s="107"/>
      <c r="J64" s="35"/>
      <c r="K64" s="38"/>
    </row>
    <row r="65" spans="2:12" s="1" customFormat="1" ht="6.95" customHeight="1" x14ac:dyDescent="0.3">
      <c r="B65" s="49"/>
      <c r="C65" s="50"/>
      <c r="D65" s="50"/>
      <c r="E65" s="50"/>
      <c r="F65" s="50"/>
      <c r="G65" s="50"/>
      <c r="H65" s="50"/>
      <c r="I65" s="128"/>
      <c r="J65" s="50"/>
      <c r="K65" s="51"/>
    </row>
    <row r="69" spans="2:12" s="1" customFormat="1" ht="6.95" customHeight="1" x14ac:dyDescent="0.3">
      <c r="B69" s="52"/>
      <c r="C69" s="53"/>
      <c r="D69" s="53"/>
      <c r="E69" s="53"/>
      <c r="F69" s="53"/>
      <c r="G69" s="53"/>
      <c r="H69" s="53"/>
      <c r="I69" s="131"/>
      <c r="J69" s="53"/>
      <c r="K69" s="53"/>
      <c r="L69" s="54"/>
    </row>
    <row r="70" spans="2:12" s="1" customFormat="1" ht="36.950000000000003" customHeight="1" x14ac:dyDescent="0.3">
      <c r="B70" s="34"/>
      <c r="C70" s="55" t="s">
        <v>110</v>
      </c>
      <c r="D70" s="56"/>
      <c r="E70" s="56"/>
      <c r="F70" s="56"/>
      <c r="G70" s="56"/>
      <c r="H70" s="56"/>
      <c r="I70" s="152"/>
      <c r="J70" s="56"/>
      <c r="K70" s="56"/>
      <c r="L70" s="54"/>
    </row>
    <row r="71" spans="2:12" s="1" customFormat="1" ht="6.95" customHeight="1" x14ac:dyDescent="0.3">
      <c r="B71" s="34"/>
      <c r="C71" s="56"/>
      <c r="D71" s="56"/>
      <c r="E71" s="56"/>
      <c r="F71" s="56"/>
      <c r="G71" s="56"/>
      <c r="H71" s="56"/>
      <c r="I71" s="152"/>
      <c r="J71" s="56"/>
      <c r="K71" s="56"/>
      <c r="L71" s="54"/>
    </row>
    <row r="72" spans="2:12" s="1" customFormat="1" ht="14.45" customHeight="1" x14ac:dyDescent="0.3">
      <c r="B72" s="34"/>
      <c r="C72" s="58" t="s">
        <v>16</v>
      </c>
      <c r="D72" s="56"/>
      <c r="E72" s="56"/>
      <c r="F72" s="56"/>
      <c r="G72" s="56"/>
      <c r="H72" s="56"/>
      <c r="I72" s="152"/>
      <c r="J72" s="56"/>
      <c r="K72" s="56"/>
      <c r="L72" s="54"/>
    </row>
    <row r="73" spans="2:12" s="1" customFormat="1" ht="22.5" customHeight="1" x14ac:dyDescent="0.3">
      <c r="B73" s="34"/>
      <c r="C73" s="56"/>
      <c r="D73" s="56"/>
      <c r="E73" s="298" t="str">
        <f>E7</f>
        <v>Rekonstrukce kotelny MŠ B.Němcové, Dačice</v>
      </c>
      <c r="F73" s="279"/>
      <c r="G73" s="279"/>
      <c r="H73" s="279"/>
      <c r="I73" s="152"/>
      <c r="J73" s="56"/>
      <c r="K73" s="56"/>
      <c r="L73" s="54"/>
    </row>
    <row r="74" spans="2:12" s="1" customFormat="1" ht="14.45" customHeight="1" x14ac:dyDescent="0.3">
      <c r="B74" s="34"/>
      <c r="C74" s="58" t="s">
        <v>95</v>
      </c>
      <c r="D74" s="56"/>
      <c r="E74" s="56"/>
      <c r="F74" s="56"/>
      <c r="G74" s="56"/>
      <c r="H74" s="56"/>
      <c r="I74" s="152"/>
      <c r="J74" s="56"/>
      <c r="K74" s="56"/>
      <c r="L74" s="54"/>
    </row>
    <row r="75" spans="2:12" s="1" customFormat="1" ht="23.25" customHeight="1" x14ac:dyDescent="0.3">
      <c r="B75" s="34"/>
      <c r="C75" s="56"/>
      <c r="D75" s="56"/>
      <c r="E75" s="276" t="str">
        <f>E9</f>
        <v>03 - Ústřední vytápění</v>
      </c>
      <c r="F75" s="279"/>
      <c r="G75" s="279"/>
      <c r="H75" s="279"/>
      <c r="I75" s="152"/>
      <c r="J75" s="56"/>
      <c r="K75" s="56"/>
      <c r="L75" s="54"/>
    </row>
    <row r="76" spans="2:12" s="1" customFormat="1" ht="6.95" customHeight="1" x14ac:dyDescent="0.3">
      <c r="B76" s="34"/>
      <c r="C76" s="56"/>
      <c r="D76" s="56"/>
      <c r="E76" s="56"/>
      <c r="F76" s="56"/>
      <c r="G76" s="56"/>
      <c r="H76" s="56"/>
      <c r="I76" s="152"/>
      <c r="J76" s="56"/>
      <c r="K76" s="56"/>
      <c r="L76" s="54"/>
    </row>
    <row r="77" spans="2:12" s="1" customFormat="1" ht="18" customHeight="1" x14ac:dyDescent="0.3">
      <c r="B77" s="34"/>
      <c r="C77" s="58" t="s">
        <v>22</v>
      </c>
      <c r="D77" s="56"/>
      <c r="E77" s="56"/>
      <c r="F77" s="153" t="str">
        <f>F12</f>
        <v>Dačice</v>
      </c>
      <c r="G77" s="56"/>
      <c r="H77" s="56"/>
      <c r="I77" s="154" t="s">
        <v>24</v>
      </c>
      <c r="J77" s="66" t="str">
        <f>IF(J12="","",J12)</f>
        <v>27. 2. 2017</v>
      </c>
      <c r="K77" s="56"/>
      <c r="L77" s="54"/>
    </row>
    <row r="78" spans="2:12" s="1" customFormat="1" ht="6.95" customHeight="1" x14ac:dyDescent="0.3">
      <c r="B78" s="34"/>
      <c r="C78" s="56"/>
      <c r="D78" s="56"/>
      <c r="E78" s="56"/>
      <c r="F78" s="56"/>
      <c r="G78" s="56"/>
      <c r="H78" s="56"/>
      <c r="I78" s="152"/>
      <c r="J78" s="56"/>
      <c r="K78" s="56"/>
      <c r="L78" s="54"/>
    </row>
    <row r="79" spans="2:12" s="1" customFormat="1" x14ac:dyDescent="0.3">
      <c r="B79" s="34"/>
      <c r="C79" s="58" t="s">
        <v>26</v>
      </c>
      <c r="D79" s="56"/>
      <c r="E79" s="56"/>
      <c r="F79" s="153" t="str">
        <f>E15</f>
        <v>Město Dačice</v>
      </c>
      <c r="G79" s="56"/>
      <c r="H79" s="56"/>
      <c r="I79" s="154" t="s">
        <v>32</v>
      </c>
      <c r="J79" s="153" t="str">
        <f>E21</f>
        <v>VV - PROJEKT, Havlíčkova 44, Jihlava</v>
      </c>
      <c r="K79" s="56"/>
      <c r="L79" s="54"/>
    </row>
    <row r="80" spans="2:12" s="1" customFormat="1" ht="14.45" customHeight="1" x14ac:dyDescent="0.3">
      <c r="B80" s="34"/>
      <c r="C80" s="58" t="s">
        <v>30</v>
      </c>
      <c r="D80" s="56"/>
      <c r="E80" s="56"/>
      <c r="F80" s="153" t="str">
        <f>IF(E18="","",E18)</f>
        <v/>
      </c>
      <c r="G80" s="56"/>
      <c r="H80" s="56"/>
      <c r="I80" s="152"/>
      <c r="J80" s="56"/>
      <c r="K80" s="56"/>
      <c r="L80" s="54"/>
    </row>
    <row r="81" spans="2:65" s="1" customFormat="1" ht="10.35" customHeight="1" x14ac:dyDescent="0.3">
      <c r="B81" s="34"/>
      <c r="C81" s="56"/>
      <c r="D81" s="56"/>
      <c r="E81" s="56"/>
      <c r="F81" s="56"/>
      <c r="G81" s="56"/>
      <c r="H81" s="56"/>
      <c r="I81" s="152"/>
      <c r="J81" s="56"/>
      <c r="K81" s="56"/>
      <c r="L81" s="54"/>
    </row>
    <row r="82" spans="2:65" s="9" customFormat="1" ht="29.25" customHeight="1" x14ac:dyDescent="0.3">
      <c r="B82" s="155"/>
      <c r="C82" s="156" t="s">
        <v>111</v>
      </c>
      <c r="D82" s="157" t="s">
        <v>56</v>
      </c>
      <c r="E82" s="157" t="s">
        <v>52</v>
      </c>
      <c r="F82" s="157" t="s">
        <v>112</v>
      </c>
      <c r="G82" s="157" t="s">
        <v>113</v>
      </c>
      <c r="H82" s="157" t="s">
        <v>114</v>
      </c>
      <c r="I82" s="158" t="s">
        <v>115</v>
      </c>
      <c r="J82" s="157" t="s">
        <v>99</v>
      </c>
      <c r="K82" s="159" t="s">
        <v>116</v>
      </c>
      <c r="L82" s="160"/>
      <c r="M82" s="75" t="s">
        <v>117</v>
      </c>
      <c r="N82" s="76" t="s">
        <v>41</v>
      </c>
      <c r="O82" s="76" t="s">
        <v>118</v>
      </c>
      <c r="P82" s="76" t="s">
        <v>119</v>
      </c>
      <c r="Q82" s="76" t="s">
        <v>120</v>
      </c>
      <c r="R82" s="76" t="s">
        <v>121</v>
      </c>
      <c r="S82" s="76" t="s">
        <v>122</v>
      </c>
      <c r="T82" s="77" t="s">
        <v>123</v>
      </c>
    </row>
    <row r="83" spans="2:65" s="1" customFormat="1" ht="29.25" customHeight="1" x14ac:dyDescent="0.35">
      <c r="B83" s="34"/>
      <c r="C83" s="81" t="s">
        <v>100</v>
      </c>
      <c r="D83" s="56"/>
      <c r="E83" s="56"/>
      <c r="F83" s="56"/>
      <c r="G83" s="56"/>
      <c r="H83" s="56"/>
      <c r="I83" s="152"/>
      <c r="J83" s="161">
        <f>BK83</f>
        <v>0</v>
      </c>
      <c r="K83" s="56"/>
      <c r="L83" s="54"/>
      <c r="M83" s="78"/>
      <c r="N83" s="79"/>
      <c r="O83" s="79"/>
      <c r="P83" s="162">
        <f>P84+P101+P122+P136+P157+P165+P169</f>
        <v>0</v>
      </c>
      <c r="Q83" s="79"/>
      <c r="R83" s="162">
        <f>R84+R101+R122+R136+R157+R165+R169</f>
        <v>0</v>
      </c>
      <c r="S83" s="79"/>
      <c r="T83" s="163">
        <f>T84+T101+T122+T136+T157+T165+T169</f>
        <v>0</v>
      </c>
      <c r="AT83" s="17" t="s">
        <v>70</v>
      </c>
      <c r="AU83" s="17" t="s">
        <v>101</v>
      </c>
      <c r="BK83" s="164">
        <f>BK84+BK101+BK122+BK136+BK157+BK165+BK169</f>
        <v>0</v>
      </c>
    </row>
    <row r="84" spans="2:65" s="10" customFormat="1" ht="37.35" customHeight="1" x14ac:dyDescent="0.35">
      <c r="B84" s="165"/>
      <c r="C84" s="166"/>
      <c r="D84" s="179" t="s">
        <v>70</v>
      </c>
      <c r="E84" s="253" t="s">
        <v>348</v>
      </c>
      <c r="F84" s="253" t="s">
        <v>349</v>
      </c>
      <c r="G84" s="166"/>
      <c r="H84" s="166"/>
      <c r="I84" s="169"/>
      <c r="J84" s="254">
        <f>BK84</f>
        <v>0</v>
      </c>
      <c r="K84" s="166"/>
      <c r="L84" s="171"/>
      <c r="M84" s="172"/>
      <c r="N84" s="173"/>
      <c r="O84" s="173"/>
      <c r="P84" s="174">
        <f>SUM(P85:P100)</f>
        <v>0</v>
      </c>
      <c r="Q84" s="173"/>
      <c r="R84" s="174">
        <f>SUM(R85:R100)</f>
        <v>0</v>
      </c>
      <c r="S84" s="173"/>
      <c r="T84" s="175">
        <f>SUM(T85:T100)</f>
        <v>0</v>
      </c>
      <c r="AR84" s="176" t="s">
        <v>78</v>
      </c>
      <c r="AT84" s="177" t="s">
        <v>70</v>
      </c>
      <c r="AU84" s="177" t="s">
        <v>71</v>
      </c>
      <c r="AY84" s="176" t="s">
        <v>126</v>
      </c>
      <c r="BK84" s="178">
        <f>SUM(BK85:BK100)</f>
        <v>0</v>
      </c>
    </row>
    <row r="85" spans="2:65" s="1" customFormat="1" ht="22.5" customHeight="1" x14ac:dyDescent="0.3">
      <c r="B85" s="34"/>
      <c r="C85" s="182" t="s">
        <v>71</v>
      </c>
      <c r="D85" s="182" t="s">
        <v>129</v>
      </c>
      <c r="E85" s="183" t="s">
        <v>350</v>
      </c>
      <c r="F85" s="184" t="s">
        <v>351</v>
      </c>
      <c r="G85" s="185" t="s">
        <v>352</v>
      </c>
      <c r="H85" s="186">
        <v>1</v>
      </c>
      <c r="I85" s="187"/>
      <c r="J85" s="188">
        <f t="shared" ref="J85:J100" si="0">ROUND(I85*H85,2)</f>
        <v>0</v>
      </c>
      <c r="K85" s="184" t="s">
        <v>21</v>
      </c>
      <c r="L85" s="54"/>
      <c r="M85" s="189" t="s">
        <v>21</v>
      </c>
      <c r="N85" s="190" t="s">
        <v>44</v>
      </c>
      <c r="O85" s="35"/>
      <c r="P85" s="191">
        <f t="shared" ref="P85:P100" si="1">O85*H85</f>
        <v>0</v>
      </c>
      <c r="Q85" s="191">
        <v>0</v>
      </c>
      <c r="R85" s="191">
        <f t="shared" ref="R85:R100" si="2">Q85*H85</f>
        <v>0</v>
      </c>
      <c r="S85" s="191">
        <v>0</v>
      </c>
      <c r="T85" s="192">
        <f t="shared" ref="T85:T100" si="3">S85*H85</f>
        <v>0</v>
      </c>
      <c r="AR85" s="17" t="s">
        <v>134</v>
      </c>
      <c r="AT85" s="17" t="s">
        <v>129</v>
      </c>
      <c r="AU85" s="17" t="s">
        <v>78</v>
      </c>
      <c r="AY85" s="17" t="s">
        <v>126</v>
      </c>
      <c r="BE85" s="193">
        <f t="shared" ref="BE85:BE100" si="4">IF(N85="základní",J85,0)</f>
        <v>0</v>
      </c>
      <c r="BF85" s="193">
        <f t="shared" ref="BF85:BF100" si="5">IF(N85="snížená",J85,0)</f>
        <v>0</v>
      </c>
      <c r="BG85" s="193">
        <f t="shared" ref="BG85:BG100" si="6">IF(N85="zákl. přenesená",J85,0)</f>
        <v>0</v>
      </c>
      <c r="BH85" s="193">
        <f t="shared" ref="BH85:BH100" si="7">IF(N85="sníž. přenesená",J85,0)</f>
        <v>0</v>
      </c>
      <c r="BI85" s="193">
        <f t="shared" ref="BI85:BI100" si="8">IF(N85="nulová",J85,0)</f>
        <v>0</v>
      </c>
      <c r="BJ85" s="17" t="s">
        <v>134</v>
      </c>
      <c r="BK85" s="193">
        <f t="shared" ref="BK85:BK100" si="9">ROUND(I85*H85,2)</f>
        <v>0</v>
      </c>
      <c r="BL85" s="17" t="s">
        <v>134</v>
      </c>
      <c r="BM85" s="17" t="s">
        <v>80</v>
      </c>
    </row>
    <row r="86" spans="2:65" s="1" customFormat="1" ht="31.5" customHeight="1" x14ac:dyDescent="0.3">
      <c r="B86" s="34"/>
      <c r="C86" s="182" t="s">
        <v>71</v>
      </c>
      <c r="D86" s="182" t="s">
        <v>129</v>
      </c>
      <c r="E86" s="183" t="s">
        <v>353</v>
      </c>
      <c r="F86" s="184" t="s">
        <v>354</v>
      </c>
      <c r="G86" s="185" t="s">
        <v>337</v>
      </c>
      <c r="H86" s="186">
        <v>1</v>
      </c>
      <c r="I86" s="187"/>
      <c r="J86" s="188">
        <f t="shared" si="0"/>
        <v>0</v>
      </c>
      <c r="K86" s="184" t="s">
        <v>21</v>
      </c>
      <c r="L86" s="54"/>
      <c r="M86" s="189" t="s">
        <v>21</v>
      </c>
      <c r="N86" s="190" t="s">
        <v>44</v>
      </c>
      <c r="O86" s="35"/>
      <c r="P86" s="191">
        <f t="shared" si="1"/>
        <v>0</v>
      </c>
      <c r="Q86" s="191">
        <v>0</v>
      </c>
      <c r="R86" s="191">
        <f t="shared" si="2"/>
        <v>0</v>
      </c>
      <c r="S86" s="191">
        <v>0</v>
      </c>
      <c r="T86" s="192">
        <f t="shared" si="3"/>
        <v>0</v>
      </c>
      <c r="AR86" s="17" t="s">
        <v>134</v>
      </c>
      <c r="AT86" s="17" t="s">
        <v>129</v>
      </c>
      <c r="AU86" s="17" t="s">
        <v>78</v>
      </c>
      <c r="AY86" s="17" t="s">
        <v>126</v>
      </c>
      <c r="BE86" s="193">
        <f t="shared" si="4"/>
        <v>0</v>
      </c>
      <c r="BF86" s="193">
        <f t="shared" si="5"/>
        <v>0</v>
      </c>
      <c r="BG86" s="193">
        <f t="shared" si="6"/>
        <v>0</v>
      </c>
      <c r="BH86" s="193">
        <f t="shared" si="7"/>
        <v>0</v>
      </c>
      <c r="BI86" s="193">
        <f t="shared" si="8"/>
        <v>0</v>
      </c>
      <c r="BJ86" s="17" t="s">
        <v>134</v>
      </c>
      <c r="BK86" s="193">
        <f t="shared" si="9"/>
        <v>0</v>
      </c>
      <c r="BL86" s="17" t="s">
        <v>134</v>
      </c>
      <c r="BM86" s="17" t="s">
        <v>134</v>
      </c>
    </row>
    <row r="87" spans="2:65" s="1" customFormat="1" ht="22.5" customHeight="1" x14ac:dyDescent="0.3">
      <c r="B87" s="34"/>
      <c r="C87" s="182" t="s">
        <v>71</v>
      </c>
      <c r="D87" s="182" t="s">
        <v>129</v>
      </c>
      <c r="E87" s="183" t="s">
        <v>355</v>
      </c>
      <c r="F87" s="184" t="s">
        <v>356</v>
      </c>
      <c r="G87" s="185" t="s">
        <v>337</v>
      </c>
      <c r="H87" s="186">
        <v>1</v>
      </c>
      <c r="I87" s="187"/>
      <c r="J87" s="188">
        <f t="shared" si="0"/>
        <v>0</v>
      </c>
      <c r="K87" s="184" t="s">
        <v>21</v>
      </c>
      <c r="L87" s="54"/>
      <c r="M87" s="189" t="s">
        <v>21</v>
      </c>
      <c r="N87" s="190" t="s">
        <v>44</v>
      </c>
      <c r="O87" s="35"/>
      <c r="P87" s="191">
        <f t="shared" si="1"/>
        <v>0</v>
      </c>
      <c r="Q87" s="191">
        <v>0</v>
      </c>
      <c r="R87" s="191">
        <f t="shared" si="2"/>
        <v>0</v>
      </c>
      <c r="S87" s="191">
        <v>0</v>
      </c>
      <c r="T87" s="192">
        <f t="shared" si="3"/>
        <v>0</v>
      </c>
      <c r="AR87" s="17" t="s">
        <v>134</v>
      </c>
      <c r="AT87" s="17" t="s">
        <v>129</v>
      </c>
      <c r="AU87" s="17" t="s">
        <v>78</v>
      </c>
      <c r="AY87" s="17" t="s">
        <v>126</v>
      </c>
      <c r="BE87" s="193">
        <f t="shared" si="4"/>
        <v>0</v>
      </c>
      <c r="BF87" s="193">
        <f t="shared" si="5"/>
        <v>0</v>
      </c>
      <c r="BG87" s="193">
        <f t="shared" si="6"/>
        <v>0</v>
      </c>
      <c r="BH87" s="193">
        <f t="shared" si="7"/>
        <v>0</v>
      </c>
      <c r="BI87" s="193">
        <f t="shared" si="8"/>
        <v>0</v>
      </c>
      <c r="BJ87" s="17" t="s">
        <v>134</v>
      </c>
      <c r="BK87" s="193">
        <f t="shared" si="9"/>
        <v>0</v>
      </c>
      <c r="BL87" s="17" t="s">
        <v>134</v>
      </c>
      <c r="BM87" s="17" t="s">
        <v>127</v>
      </c>
    </row>
    <row r="88" spans="2:65" s="1" customFormat="1" ht="22.5" customHeight="1" x14ac:dyDescent="0.3">
      <c r="B88" s="34"/>
      <c r="C88" s="182" t="s">
        <v>71</v>
      </c>
      <c r="D88" s="182" t="s">
        <v>129</v>
      </c>
      <c r="E88" s="183" t="s">
        <v>357</v>
      </c>
      <c r="F88" s="184" t="s">
        <v>358</v>
      </c>
      <c r="G88" s="185" t="s">
        <v>337</v>
      </c>
      <c r="H88" s="186">
        <v>2</v>
      </c>
      <c r="I88" s="187"/>
      <c r="J88" s="188">
        <f t="shared" si="0"/>
        <v>0</v>
      </c>
      <c r="K88" s="184" t="s">
        <v>21</v>
      </c>
      <c r="L88" s="54"/>
      <c r="M88" s="189" t="s">
        <v>21</v>
      </c>
      <c r="N88" s="190" t="s">
        <v>44</v>
      </c>
      <c r="O88" s="35"/>
      <c r="P88" s="191">
        <f t="shared" si="1"/>
        <v>0</v>
      </c>
      <c r="Q88" s="191">
        <v>0</v>
      </c>
      <c r="R88" s="191">
        <f t="shared" si="2"/>
        <v>0</v>
      </c>
      <c r="S88" s="191">
        <v>0</v>
      </c>
      <c r="T88" s="192">
        <f t="shared" si="3"/>
        <v>0</v>
      </c>
      <c r="AR88" s="17" t="s">
        <v>134</v>
      </c>
      <c r="AT88" s="17" t="s">
        <v>129</v>
      </c>
      <c r="AU88" s="17" t="s">
        <v>78</v>
      </c>
      <c r="AY88" s="17" t="s">
        <v>126</v>
      </c>
      <c r="BE88" s="193">
        <f t="shared" si="4"/>
        <v>0</v>
      </c>
      <c r="BF88" s="193">
        <f t="shared" si="5"/>
        <v>0</v>
      </c>
      <c r="BG88" s="193">
        <f t="shared" si="6"/>
        <v>0</v>
      </c>
      <c r="BH88" s="193">
        <f t="shared" si="7"/>
        <v>0</v>
      </c>
      <c r="BI88" s="193">
        <f t="shared" si="8"/>
        <v>0</v>
      </c>
      <c r="BJ88" s="17" t="s">
        <v>134</v>
      </c>
      <c r="BK88" s="193">
        <f t="shared" si="9"/>
        <v>0</v>
      </c>
      <c r="BL88" s="17" t="s">
        <v>134</v>
      </c>
      <c r="BM88" s="17" t="s">
        <v>180</v>
      </c>
    </row>
    <row r="89" spans="2:65" s="1" customFormat="1" ht="31.5" customHeight="1" x14ac:dyDescent="0.3">
      <c r="B89" s="34"/>
      <c r="C89" s="182" t="s">
        <v>71</v>
      </c>
      <c r="D89" s="182" t="s">
        <v>129</v>
      </c>
      <c r="E89" s="183" t="s">
        <v>359</v>
      </c>
      <c r="F89" s="184" t="s">
        <v>360</v>
      </c>
      <c r="G89" s="185" t="s">
        <v>337</v>
      </c>
      <c r="H89" s="186">
        <v>1</v>
      </c>
      <c r="I89" s="187"/>
      <c r="J89" s="188">
        <f t="shared" si="0"/>
        <v>0</v>
      </c>
      <c r="K89" s="184" t="s">
        <v>21</v>
      </c>
      <c r="L89" s="54"/>
      <c r="M89" s="189" t="s">
        <v>21</v>
      </c>
      <c r="N89" s="190" t="s">
        <v>44</v>
      </c>
      <c r="O89" s="35"/>
      <c r="P89" s="191">
        <f t="shared" si="1"/>
        <v>0</v>
      </c>
      <c r="Q89" s="191">
        <v>0</v>
      </c>
      <c r="R89" s="191">
        <f t="shared" si="2"/>
        <v>0</v>
      </c>
      <c r="S89" s="191">
        <v>0</v>
      </c>
      <c r="T89" s="192">
        <f t="shared" si="3"/>
        <v>0</v>
      </c>
      <c r="AR89" s="17" t="s">
        <v>134</v>
      </c>
      <c r="AT89" s="17" t="s">
        <v>129</v>
      </c>
      <c r="AU89" s="17" t="s">
        <v>78</v>
      </c>
      <c r="AY89" s="17" t="s">
        <v>126</v>
      </c>
      <c r="BE89" s="193">
        <f t="shared" si="4"/>
        <v>0</v>
      </c>
      <c r="BF89" s="193">
        <f t="shared" si="5"/>
        <v>0</v>
      </c>
      <c r="BG89" s="193">
        <f t="shared" si="6"/>
        <v>0</v>
      </c>
      <c r="BH89" s="193">
        <f t="shared" si="7"/>
        <v>0</v>
      </c>
      <c r="BI89" s="193">
        <f t="shared" si="8"/>
        <v>0</v>
      </c>
      <c r="BJ89" s="17" t="s">
        <v>134</v>
      </c>
      <c r="BK89" s="193">
        <f t="shared" si="9"/>
        <v>0</v>
      </c>
      <c r="BL89" s="17" t="s">
        <v>134</v>
      </c>
      <c r="BM89" s="17" t="s">
        <v>198</v>
      </c>
    </row>
    <row r="90" spans="2:65" s="1" customFormat="1" ht="22.5" customHeight="1" x14ac:dyDescent="0.3">
      <c r="B90" s="34"/>
      <c r="C90" s="182" t="s">
        <v>71</v>
      </c>
      <c r="D90" s="182" t="s">
        <v>129</v>
      </c>
      <c r="E90" s="183" t="s">
        <v>361</v>
      </c>
      <c r="F90" s="184" t="s">
        <v>362</v>
      </c>
      <c r="G90" s="185" t="s">
        <v>337</v>
      </c>
      <c r="H90" s="186">
        <v>1</v>
      </c>
      <c r="I90" s="187"/>
      <c r="J90" s="188">
        <f t="shared" si="0"/>
        <v>0</v>
      </c>
      <c r="K90" s="184" t="s">
        <v>21</v>
      </c>
      <c r="L90" s="54"/>
      <c r="M90" s="189" t="s">
        <v>21</v>
      </c>
      <c r="N90" s="190" t="s">
        <v>44</v>
      </c>
      <c r="O90" s="35"/>
      <c r="P90" s="191">
        <f t="shared" si="1"/>
        <v>0</v>
      </c>
      <c r="Q90" s="191">
        <v>0</v>
      </c>
      <c r="R90" s="191">
        <f t="shared" si="2"/>
        <v>0</v>
      </c>
      <c r="S90" s="191">
        <v>0</v>
      </c>
      <c r="T90" s="192">
        <f t="shared" si="3"/>
        <v>0</v>
      </c>
      <c r="AR90" s="17" t="s">
        <v>134</v>
      </c>
      <c r="AT90" s="17" t="s">
        <v>129</v>
      </c>
      <c r="AU90" s="17" t="s">
        <v>78</v>
      </c>
      <c r="AY90" s="17" t="s">
        <v>126</v>
      </c>
      <c r="BE90" s="193">
        <f t="shared" si="4"/>
        <v>0</v>
      </c>
      <c r="BF90" s="193">
        <f t="shared" si="5"/>
        <v>0</v>
      </c>
      <c r="BG90" s="193">
        <f t="shared" si="6"/>
        <v>0</v>
      </c>
      <c r="BH90" s="193">
        <f t="shared" si="7"/>
        <v>0</v>
      </c>
      <c r="BI90" s="193">
        <f t="shared" si="8"/>
        <v>0</v>
      </c>
      <c r="BJ90" s="17" t="s">
        <v>134</v>
      </c>
      <c r="BK90" s="193">
        <f t="shared" si="9"/>
        <v>0</v>
      </c>
      <c r="BL90" s="17" t="s">
        <v>134</v>
      </c>
      <c r="BM90" s="17" t="s">
        <v>258</v>
      </c>
    </row>
    <row r="91" spans="2:65" s="1" customFormat="1" ht="22.5" customHeight="1" x14ac:dyDescent="0.3">
      <c r="B91" s="34"/>
      <c r="C91" s="182" t="s">
        <v>71</v>
      </c>
      <c r="D91" s="182" t="s">
        <v>129</v>
      </c>
      <c r="E91" s="183" t="s">
        <v>363</v>
      </c>
      <c r="F91" s="184" t="s">
        <v>364</v>
      </c>
      <c r="G91" s="185" t="s">
        <v>337</v>
      </c>
      <c r="H91" s="186">
        <v>3</v>
      </c>
      <c r="I91" s="187"/>
      <c r="J91" s="188">
        <f t="shared" si="0"/>
        <v>0</v>
      </c>
      <c r="K91" s="184" t="s">
        <v>21</v>
      </c>
      <c r="L91" s="54"/>
      <c r="M91" s="189" t="s">
        <v>21</v>
      </c>
      <c r="N91" s="190" t="s">
        <v>44</v>
      </c>
      <c r="O91" s="35"/>
      <c r="P91" s="191">
        <f t="shared" si="1"/>
        <v>0</v>
      </c>
      <c r="Q91" s="191">
        <v>0</v>
      </c>
      <c r="R91" s="191">
        <f t="shared" si="2"/>
        <v>0</v>
      </c>
      <c r="S91" s="191">
        <v>0</v>
      </c>
      <c r="T91" s="192">
        <f t="shared" si="3"/>
        <v>0</v>
      </c>
      <c r="AR91" s="17" t="s">
        <v>134</v>
      </c>
      <c r="AT91" s="17" t="s">
        <v>129</v>
      </c>
      <c r="AU91" s="17" t="s">
        <v>78</v>
      </c>
      <c r="AY91" s="17" t="s">
        <v>126</v>
      </c>
      <c r="BE91" s="193">
        <f t="shared" si="4"/>
        <v>0</v>
      </c>
      <c r="BF91" s="193">
        <f t="shared" si="5"/>
        <v>0</v>
      </c>
      <c r="BG91" s="193">
        <f t="shared" si="6"/>
        <v>0</v>
      </c>
      <c r="BH91" s="193">
        <f t="shared" si="7"/>
        <v>0</v>
      </c>
      <c r="BI91" s="193">
        <f t="shared" si="8"/>
        <v>0</v>
      </c>
      <c r="BJ91" s="17" t="s">
        <v>134</v>
      </c>
      <c r="BK91" s="193">
        <f t="shared" si="9"/>
        <v>0</v>
      </c>
      <c r="BL91" s="17" t="s">
        <v>134</v>
      </c>
      <c r="BM91" s="17" t="s">
        <v>269</v>
      </c>
    </row>
    <row r="92" spans="2:65" s="1" customFormat="1" ht="22.5" customHeight="1" x14ac:dyDescent="0.3">
      <c r="B92" s="34"/>
      <c r="C92" s="182" t="s">
        <v>71</v>
      </c>
      <c r="D92" s="182" t="s">
        <v>129</v>
      </c>
      <c r="E92" s="183" t="s">
        <v>365</v>
      </c>
      <c r="F92" s="184" t="s">
        <v>366</v>
      </c>
      <c r="G92" s="185" t="s">
        <v>337</v>
      </c>
      <c r="H92" s="186">
        <v>1</v>
      </c>
      <c r="I92" s="187"/>
      <c r="J92" s="188">
        <f t="shared" si="0"/>
        <v>0</v>
      </c>
      <c r="K92" s="184" t="s">
        <v>21</v>
      </c>
      <c r="L92" s="54"/>
      <c r="M92" s="189" t="s">
        <v>21</v>
      </c>
      <c r="N92" s="190" t="s">
        <v>44</v>
      </c>
      <c r="O92" s="35"/>
      <c r="P92" s="191">
        <f t="shared" si="1"/>
        <v>0</v>
      </c>
      <c r="Q92" s="191">
        <v>0</v>
      </c>
      <c r="R92" s="191">
        <f t="shared" si="2"/>
        <v>0</v>
      </c>
      <c r="S92" s="191">
        <v>0</v>
      </c>
      <c r="T92" s="192">
        <f t="shared" si="3"/>
        <v>0</v>
      </c>
      <c r="AR92" s="17" t="s">
        <v>134</v>
      </c>
      <c r="AT92" s="17" t="s">
        <v>129</v>
      </c>
      <c r="AU92" s="17" t="s">
        <v>78</v>
      </c>
      <c r="AY92" s="17" t="s">
        <v>126</v>
      </c>
      <c r="BE92" s="193">
        <f t="shared" si="4"/>
        <v>0</v>
      </c>
      <c r="BF92" s="193">
        <f t="shared" si="5"/>
        <v>0</v>
      </c>
      <c r="BG92" s="193">
        <f t="shared" si="6"/>
        <v>0</v>
      </c>
      <c r="BH92" s="193">
        <f t="shared" si="7"/>
        <v>0</v>
      </c>
      <c r="BI92" s="193">
        <f t="shared" si="8"/>
        <v>0</v>
      </c>
      <c r="BJ92" s="17" t="s">
        <v>134</v>
      </c>
      <c r="BK92" s="193">
        <f t="shared" si="9"/>
        <v>0</v>
      </c>
      <c r="BL92" s="17" t="s">
        <v>134</v>
      </c>
      <c r="BM92" s="17" t="s">
        <v>206</v>
      </c>
    </row>
    <row r="93" spans="2:65" s="1" customFormat="1" ht="31.5" customHeight="1" x14ac:dyDescent="0.3">
      <c r="B93" s="34"/>
      <c r="C93" s="182" t="s">
        <v>71</v>
      </c>
      <c r="D93" s="182" t="s">
        <v>129</v>
      </c>
      <c r="E93" s="183" t="s">
        <v>367</v>
      </c>
      <c r="F93" s="184" t="s">
        <v>368</v>
      </c>
      <c r="G93" s="185" t="s">
        <v>337</v>
      </c>
      <c r="H93" s="186">
        <v>1</v>
      </c>
      <c r="I93" s="187"/>
      <c r="J93" s="188">
        <f t="shared" si="0"/>
        <v>0</v>
      </c>
      <c r="K93" s="184" t="s">
        <v>21</v>
      </c>
      <c r="L93" s="54"/>
      <c r="M93" s="189" t="s">
        <v>21</v>
      </c>
      <c r="N93" s="190" t="s">
        <v>44</v>
      </c>
      <c r="O93" s="35"/>
      <c r="P93" s="191">
        <f t="shared" si="1"/>
        <v>0</v>
      </c>
      <c r="Q93" s="191">
        <v>0</v>
      </c>
      <c r="R93" s="191">
        <f t="shared" si="2"/>
        <v>0</v>
      </c>
      <c r="S93" s="191">
        <v>0</v>
      </c>
      <c r="T93" s="192">
        <f t="shared" si="3"/>
        <v>0</v>
      </c>
      <c r="AR93" s="17" t="s">
        <v>134</v>
      </c>
      <c r="AT93" s="17" t="s">
        <v>129</v>
      </c>
      <c r="AU93" s="17" t="s">
        <v>78</v>
      </c>
      <c r="AY93" s="17" t="s">
        <v>126</v>
      </c>
      <c r="BE93" s="193">
        <f t="shared" si="4"/>
        <v>0</v>
      </c>
      <c r="BF93" s="193">
        <f t="shared" si="5"/>
        <v>0</v>
      </c>
      <c r="BG93" s="193">
        <f t="shared" si="6"/>
        <v>0</v>
      </c>
      <c r="BH93" s="193">
        <f t="shared" si="7"/>
        <v>0</v>
      </c>
      <c r="BI93" s="193">
        <f t="shared" si="8"/>
        <v>0</v>
      </c>
      <c r="BJ93" s="17" t="s">
        <v>134</v>
      </c>
      <c r="BK93" s="193">
        <f t="shared" si="9"/>
        <v>0</v>
      </c>
      <c r="BL93" s="17" t="s">
        <v>134</v>
      </c>
      <c r="BM93" s="17" t="s">
        <v>285</v>
      </c>
    </row>
    <row r="94" spans="2:65" s="1" customFormat="1" ht="31.5" customHeight="1" x14ac:dyDescent="0.3">
      <c r="B94" s="34"/>
      <c r="C94" s="182" t="s">
        <v>71</v>
      </c>
      <c r="D94" s="182" t="s">
        <v>129</v>
      </c>
      <c r="E94" s="183" t="s">
        <v>369</v>
      </c>
      <c r="F94" s="184" t="s">
        <v>370</v>
      </c>
      <c r="G94" s="185" t="s">
        <v>371</v>
      </c>
      <c r="H94" s="186">
        <v>1</v>
      </c>
      <c r="I94" s="187"/>
      <c r="J94" s="188">
        <f t="shared" si="0"/>
        <v>0</v>
      </c>
      <c r="K94" s="184" t="s">
        <v>21</v>
      </c>
      <c r="L94" s="54"/>
      <c r="M94" s="189" t="s">
        <v>21</v>
      </c>
      <c r="N94" s="190" t="s">
        <v>44</v>
      </c>
      <c r="O94" s="35"/>
      <c r="P94" s="191">
        <f t="shared" si="1"/>
        <v>0</v>
      </c>
      <c r="Q94" s="191">
        <v>0</v>
      </c>
      <c r="R94" s="191">
        <f t="shared" si="2"/>
        <v>0</v>
      </c>
      <c r="S94" s="191">
        <v>0</v>
      </c>
      <c r="T94" s="192">
        <f t="shared" si="3"/>
        <v>0</v>
      </c>
      <c r="AR94" s="17" t="s">
        <v>134</v>
      </c>
      <c r="AT94" s="17" t="s">
        <v>129</v>
      </c>
      <c r="AU94" s="17" t="s">
        <v>78</v>
      </c>
      <c r="AY94" s="17" t="s">
        <v>126</v>
      </c>
      <c r="BE94" s="193">
        <f t="shared" si="4"/>
        <v>0</v>
      </c>
      <c r="BF94" s="193">
        <f t="shared" si="5"/>
        <v>0</v>
      </c>
      <c r="BG94" s="193">
        <f t="shared" si="6"/>
        <v>0</v>
      </c>
      <c r="BH94" s="193">
        <f t="shared" si="7"/>
        <v>0</v>
      </c>
      <c r="BI94" s="193">
        <f t="shared" si="8"/>
        <v>0</v>
      </c>
      <c r="BJ94" s="17" t="s">
        <v>134</v>
      </c>
      <c r="BK94" s="193">
        <f t="shared" si="9"/>
        <v>0</v>
      </c>
      <c r="BL94" s="17" t="s">
        <v>134</v>
      </c>
      <c r="BM94" s="17" t="s">
        <v>293</v>
      </c>
    </row>
    <row r="95" spans="2:65" s="1" customFormat="1" ht="31.5" customHeight="1" x14ac:dyDescent="0.3">
      <c r="B95" s="34"/>
      <c r="C95" s="182" t="s">
        <v>71</v>
      </c>
      <c r="D95" s="182" t="s">
        <v>129</v>
      </c>
      <c r="E95" s="183" t="s">
        <v>372</v>
      </c>
      <c r="F95" s="184" t="s">
        <v>373</v>
      </c>
      <c r="G95" s="185" t="s">
        <v>146</v>
      </c>
      <c r="H95" s="186">
        <v>1</v>
      </c>
      <c r="I95" s="187"/>
      <c r="J95" s="188">
        <f t="shared" si="0"/>
        <v>0</v>
      </c>
      <c r="K95" s="184" t="s">
        <v>21</v>
      </c>
      <c r="L95" s="54"/>
      <c r="M95" s="189" t="s">
        <v>21</v>
      </c>
      <c r="N95" s="190" t="s">
        <v>44</v>
      </c>
      <c r="O95" s="35"/>
      <c r="P95" s="191">
        <f t="shared" si="1"/>
        <v>0</v>
      </c>
      <c r="Q95" s="191">
        <v>0</v>
      </c>
      <c r="R95" s="191">
        <f t="shared" si="2"/>
        <v>0</v>
      </c>
      <c r="S95" s="191">
        <v>0</v>
      </c>
      <c r="T95" s="192">
        <f t="shared" si="3"/>
        <v>0</v>
      </c>
      <c r="AR95" s="17" t="s">
        <v>134</v>
      </c>
      <c r="AT95" s="17" t="s">
        <v>129</v>
      </c>
      <c r="AU95" s="17" t="s">
        <v>78</v>
      </c>
      <c r="AY95" s="17" t="s">
        <v>126</v>
      </c>
      <c r="BE95" s="193">
        <f t="shared" si="4"/>
        <v>0</v>
      </c>
      <c r="BF95" s="193">
        <f t="shared" si="5"/>
        <v>0</v>
      </c>
      <c r="BG95" s="193">
        <f t="shared" si="6"/>
        <v>0</v>
      </c>
      <c r="BH95" s="193">
        <f t="shared" si="7"/>
        <v>0</v>
      </c>
      <c r="BI95" s="193">
        <f t="shared" si="8"/>
        <v>0</v>
      </c>
      <c r="BJ95" s="17" t="s">
        <v>134</v>
      </c>
      <c r="BK95" s="193">
        <f t="shared" si="9"/>
        <v>0</v>
      </c>
      <c r="BL95" s="17" t="s">
        <v>134</v>
      </c>
      <c r="BM95" s="17" t="s">
        <v>302</v>
      </c>
    </row>
    <row r="96" spans="2:65" s="1" customFormat="1" ht="31.5" customHeight="1" x14ac:dyDescent="0.3">
      <c r="B96" s="34"/>
      <c r="C96" s="182" t="s">
        <v>71</v>
      </c>
      <c r="D96" s="182" t="s">
        <v>129</v>
      </c>
      <c r="E96" s="183" t="s">
        <v>374</v>
      </c>
      <c r="F96" s="184" t="s">
        <v>375</v>
      </c>
      <c r="G96" s="185" t="s">
        <v>146</v>
      </c>
      <c r="H96" s="186">
        <v>1</v>
      </c>
      <c r="I96" s="187"/>
      <c r="J96" s="188">
        <f t="shared" si="0"/>
        <v>0</v>
      </c>
      <c r="K96" s="184" t="s">
        <v>21</v>
      </c>
      <c r="L96" s="54"/>
      <c r="M96" s="189" t="s">
        <v>21</v>
      </c>
      <c r="N96" s="190" t="s">
        <v>44</v>
      </c>
      <c r="O96" s="35"/>
      <c r="P96" s="191">
        <f t="shared" si="1"/>
        <v>0</v>
      </c>
      <c r="Q96" s="191">
        <v>0</v>
      </c>
      <c r="R96" s="191">
        <f t="shared" si="2"/>
        <v>0</v>
      </c>
      <c r="S96" s="191">
        <v>0</v>
      </c>
      <c r="T96" s="192">
        <f t="shared" si="3"/>
        <v>0</v>
      </c>
      <c r="AR96" s="17" t="s">
        <v>134</v>
      </c>
      <c r="AT96" s="17" t="s">
        <v>129</v>
      </c>
      <c r="AU96" s="17" t="s">
        <v>78</v>
      </c>
      <c r="AY96" s="17" t="s">
        <v>126</v>
      </c>
      <c r="BE96" s="193">
        <f t="shared" si="4"/>
        <v>0</v>
      </c>
      <c r="BF96" s="193">
        <f t="shared" si="5"/>
        <v>0</v>
      </c>
      <c r="BG96" s="193">
        <f t="shared" si="6"/>
        <v>0</v>
      </c>
      <c r="BH96" s="193">
        <f t="shared" si="7"/>
        <v>0</v>
      </c>
      <c r="BI96" s="193">
        <f t="shared" si="8"/>
        <v>0</v>
      </c>
      <c r="BJ96" s="17" t="s">
        <v>134</v>
      </c>
      <c r="BK96" s="193">
        <f t="shared" si="9"/>
        <v>0</v>
      </c>
      <c r="BL96" s="17" t="s">
        <v>134</v>
      </c>
      <c r="BM96" s="17" t="s">
        <v>313</v>
      </c>
    </row>
    <row r="97" spans="2:65" s="1" customFormat="1" ht="31.5" customHeight="1" x14ac:dyDescent="0.3">
      <c r="B97" s="34"/>
      <c r="C97" s="182" t="s">
        <v>71</v>
      </c>
      <c r="D97" s="182" t="s">
        <v>129</v>
      </c>
      <c r="E97" s="183" t="s">
        <v>376</v>
      </c>
      <c r="F97" s="184" t="s">
        <v>377</v>
      </c>
      <c r="G97" s="185" t="s">
        <v>146</v>
      </c>
      <c r="H97" s="186">
        <v>1</v>
      </c>
      <c r="I97" s="187"/>
      <c r="J97" s="188">
        <f t="shared" si="0"/>
        <v>0</v>
      </c>
      <c r="K97" s="184" t="s">
        <v>21</v>
      </c>
      <c r="L97" s="54"/>
      <c r="M97" s="189" t="s">
        <v>21</v>
      </c>
      <c r="N97" s="190" t="s">
        <v>44</v>
      </c>
      <c r="O97" s="35"/>
      <c r="P97" s="191">
        <f t="shared" si="1"/>
        <v>0</v>
      </c>
      <c r="Q97" s="191">
        <v>0</v>
      </c>
      <c r="R97" s="191">
        <f t="shared" si="2"/>
        <v>0</v>
      </c>
      <c r="S97" s="191">
        <v>0</v>
      </c>
      <c r="T97" s="192">
        <f t="shared" si="3"/>
        <v>0</v>
      </c>
      <c r="AR97" s="17" t="s">
        <v>134</v>
      </c>
      <c r="AT97" s="17" t="s">
        <v>129</v>
      </c>
      <c r="AU97" s="17" t="s">
        <v>78</v>
      </c>
      <c r="AY97" s="17" t="s">
        <v>126</v>
      </c>
      <c r="BE97" s="193">
        <f t="shared" si="4"/>
        <v>0</v>
      </c>
      <c r="BF97" s="193">
        <f t="shared" si="5"/>
        <v>0</v>
      </c>
      <c r="BG97" s="193">
        <f t="shared" si="6"/>
        <v>0</v>
      </c>
      <c r="BH97" s="193">
        <f t="shared" si="7"/>
        <v>0</v>
      </c>
      <c r="BI97" s="193">
        <f t="shared" si="8"/>
        <v>0</v>
      </c>
      <c r="BJ97" s="17" t="s">
        <v>134</v>
      </c>
      <c r="BK97" s="193">
        <f t="shared" si="9"/>
        <v>0</v>
      </c>
      <c r="BL97" s="17" t="s">
        <v>134</v>
      </c>
      <c r="BM97" s="17" t="s">
        <v>321</v>
      </c>
    </row>
    <row r="98" spans="2:65" s="1" customFormat="1" ht="31.5" customHeight="1" x14ac:dyDescent="0.3">
      <c r="B98" s="34"/>
      <c r="C98" s="182" t="s">
        <v>71</v>
      </c>
      <c r="D98" s="182" t="s">
        <v>129</v>
      </c>
      <c r="E98" s="183" t="s">
        <v>378</v>
      </c>
      <c r="F98" s="184" t="s">
        <v>379</v>
      </c>
      <c r="G98" s="185" t="s">
        <v>146</v>
      </c>
      <c r="H98" s="186">
        <v>1</v>
      </c>
      <c r="I98" s="187"/>
      <c r="J98" s="188">
        <f t="shared" si="0"/>
        <v>0</v>
      </c>
      <c r="K98" s="184" t="s">
        <v>21</v>
      </c>
      <c r="L98" s="54"/>
      <c r="M98" s="189" t="s">
        <v>21</v>
      </c>
      <c r="N98" s="190" t="s">
        <v>44</v>
      </c>
      <c r="O98" s="35"/>
      <c r="P98" s="191">
        <f t="shared" si="1"/>
        <v>0</v>
      </c>
      <c r="Q98" s="191">
        <v>0</v>
      </c>
      <c r="R98" s="191">
        <f t="shared" si="2"/>
        <v>0</v>
      </c>
      <c r="S98" s="191">
        <v>0</v>
      </c>
      <c r="T98" s="192">
        <f t="shared" si="3"/>
        <v>0</v>
      </c>
      <c r="AR98" s="17" t="s">
        <v>134</v>
      </c>
      <c r="AT98" s="17" t="s">
        <v>129</v>
      </c>
      <c r="AU98" s="17" t="s">
        <v>78</v>
      </c>
      <c r="AY98" s="17" t="s">
        <v>126</v>
      </c>
      <c r="BE98" s="193">
        <f t="shared" si="4"/>
        <v>0</v>
      </c>
      <c r="BF98" s="193">
        <f t="shared" si="5"/>
        <v>0</v>
      </c>
      <c r="BG98" s="193">
        <f t="shared" si="6"/>
        <v>0</v>
      </c>
      <c r="BH98" s="193">
        <f t="shared" si="7"/>
        <v>0</v>
      </c>
      <c r="BI98" s="193">
        <f t="shared" si="8"/>
        <v>0</v>
      </c>
      <c r="BJ98" s="17" t="s">
        <v>134</v>
      </c>
      <c r="BK98" s="193">
        <f t="shared" si="9"/>
        <v>0</v>
      </c>
      <c r="BL98" s="17" t="s">
        <v>134</v>
      </c>
      <c r="BM98" s="17" t="s">
        <v>334</v>
      </c>
    </row>
    <row r="99" spans="2:65" s="1" customFormat="1" ht="22.5" customHeight="1" x14ac:dyDescent="0.3">
      <c r="B99" s="34"/>
      <c r="C99" s="182" t="s">
        <v>71</v>
      </c>
      <c r="D99" s="182" t="s">
        <v>129</v>
      </c>
      <c r="E99" s="183" t="s">
        <v>380</v>
      </c>
      <c r="F99" s="184" t="s">
        <v>381</v>
      </c>
      <c r="G99" s="185" t="s">
        <v>146</v>
      </c>
      <c r="H99" s="186">
        <v>4</v>
      </c>
      <c r="I99" s="187"/>
      <c r="J99" s="188">
        <f t="shared" si="0"/>
        <v>0</v>
      </c>
      <c r="K99" s="184" t="s">
        <v>21</v>
      </c>
      <c r="L99" s="54"/>
      <c r="M99" s="189" t="s">
        <v>21</v>
      </c>
      <c r="N99" s="190" t="s">
        <v>44</v>
      </c>
      <c r="O99" s="35"/>
      <c r="P99" s="191">
        <f t="shared" si="1"/>
        <v>0</v>
      </c>
      <c r="Q99" s="191">
        <v>0</v>
      </c>
      <c r="R99" s="191">
        <f t="shared" si="2"/>
        <v>0</v>
      </c>
      <c r="S99" s="191">
        <v>0</v>
      </c>
      <c r="T99" s="192">
        <f t="shared" si="3"/>
        <v>0</v>
      </c>
      <c r="AR99" s="17" t="s">
        <v>134</v>
      </c>
      <c r="AT99" s="17" t="s">
        <v>129</v>
      </c>
      <c r="AU99" s="17" t="s">
        <v>78</v>
      </c>
      <c r="AY99" s="17" t="s">
        <v>126</v>
      </c>
      <c r="BE99" s="193">
        <f t="shared" si="4"/>
        <v>0</v>
      </c>
      <c r="BF99" s="193">
        <f t="shared" si="5"/>
        <v>0</v>
      </c>
      <c r="BG99" s="193">
        <f t="shared" si="6"/>
        <v>0</v>
      </c>
      <c r="BH99" s="193">
        <f t="shared" si="7"/>
        <v>0</v>
      </c>
      <c r="BI99" s="193">
        <f t="shared" si="8"/>
        <v>0</v>
      </c>
      <c r="BJ99" s="17" t="s">
        <v>134</v>
      </c>
      <c r="BK99" s="193">
        <f t="shared" si="9"/>
        <v>0</v>
      </c>
      <c r="BL99" s="17" t="s">
        <v>134</v>
      </c>
      <c r="BM99" s="17" t="s">
        <v>382</v>
      </c>
    </row>
    <row r="100" spans="2:65" s="1" customFormat="1" ht="31.5" customHeight="1" x14ac:dyDescent="0.3">
      <c r="B100" s="34"/>
      <c r="C100" s="182" t="s">
        <v>78</v>
      </c>
      <c r="D100" s="182" t="s">
        <v>129</v>
      </c>
      <c r="E100" s="183" t="s">
        <v>383</v>
      </c>
      <c r="F100" s="184" t="s">
        <v>384</v>
      </c>
      <c r="G100" s="185" t="s">
        <v>385</v>
      </c>
      <c r="H100" s="255"/>
      <c r="I100" s="187"/>
      <c r="J100" s="188">
        <f t="shared" si="0"/>
        <v>0</v>
      </c>
      <c r="K100" s="184" t="s">
        <v>386</v>
      </c>
      <c r="L100" s="54"/>
      <c r="M100" s="189" t="s">
        <v>21</v>
      </c>
      <c r="N100" s="190" t="s">
        <v>44</v>
      </c>
      <c r="O100" s="35"/>
      <c r="P100" s="191">
        <f t="shared" si="1"/>
        <v>0</v>
      </c>
      <c r="Q100" s="191">
        <v>0</v>
      </c>
      <c r="R100" s="191">
        <f t="shared" si="2"/>
        <v>0</v>
      </c>
      <c r="S100" s="191">
        <v>0</v>
      </c>
      <c r="T100" s="192">
        <f t="shared" si="3"/>
        <v>0</v>
      </c>
      <c r="AR100" s="17" t="s">
        <v>206</v>
      </c>
      <c r="AT100" s="17" t="s">
        <v>129</v>
      </c>
      <c r="AU100" s="17" t="s">
        <v>78</v>
      </c>
      <c r="AY100" s="17" t="s">
        <v>126</v>
      </c>
      <c r="BE100" s="193">
        <f t="shared" si="4"/>
        <v>0</v>
      </c>
      <c r="BF100" s="193">
        <f t="shared" si="5"/>
        <v>0</v>
      </c>
      <c r="BG100" s="193">
        <f t="shared" si="6"/>
        <v>0</v>
      </c>
      <c r="BH100" s="193">
        <f t="shared" si="7"/>
        <v>0</v>
      </c>
      <c r="BI100" s="193">
        <f t="shared" si="8"/>
        <v>0</v>
      </c>
      <c r="BJ100" s="17" t="s">
        <v>134</v>
      </c>
      <c r="BK100" s="193">
        <f t="shared" si="9"/>
        <v>0</v>
      </c>
      <c r="BL100" s="17" t="s">
        <v>206</v>
      </c>
      <c r="BM100" s="17" t="s">
        <v>387</v>
      </c>
    </row>
    <row r="101" spans="2:65" s="10" customFormat="1" ht="37.35" customHeight="1" x14ac:dyDescent="0.35">
      <c r="B101" s="165"/>
      <c r="C101" s="166"/>
      <c r="D101" s="179" t="s">
        <v>70</v>
      </c>
      <c r="E101" s="253" t="s">
        <v>388</v>
      </c>
      <c r="F101" s="253" t="s">
        <v>389</v>
      </c>
      <c r="G101" s="166"/>
      <c r="H101" s="166"/>
      <c r="I101" s="169"/>
      <c r="J101" s="254">
        <f>BK101</f>
        <v>0</v>
      </c>
      <c r="K101" s="166"/>
      <c r="L101" s="171"/>
      <c r="M101" s="172"/>
      <c r="N101" s="173"/>
      <c r="O101" s="173"/>
      <c r="P101" s="174">
        <f>SUM(P102:P121)</f>
        <v>0</v>
      </c>
      <c r="Q101" s="173"/>
      <c r="R101" s="174">
        <f>SUM(R102:R121)</f>
        <v>0</v>
      </c>
      <c r="S101" s="173"/>
      <c r="T101" s="175">
        <f>SUM(T102:T121)</f>
        <v>0</v>
      </c>
      <c r="AR101" s="176" t="s">
        <v>78</v>
      </c>
      <c r="AT101" s="177" t="s">
        <v>70</v>
      </c>
      <c r="AU101" s="177" t="s">
        <v>71</v>
      </c>
      <c r="AY101" s="176" t="s">
        <v>126</v>
      </c>
      <c r="BK101" s="178">
        <f>SUM(BK102:BK121)</f>
        <v>0</v>
      </c>
    </row>
    <row r="102" spans="2:65" s="1" customFormat="1" ht="22.5" customHeight="1" x14ac:dyDescent="0.3">
      <c r="B102" s="34"/>
      <c r="C102" s="182" t="s">
        <v>71</v>
      </c>
      <c r="D102" s="182" t="s">
        <v>129</v>
      </c>
      <c r="E102" s="183" t="s">
        <v>390</v>
      </c>
      <c r="F102" s="184" t="s">
        <v>391</v>
      </c>
      <c r="G102" s="185" t="s">
        <v>172</v>
      </c>
      <c r="H102" s="186">
        <v>2</v>
      </c>
      <c r="I102" s="187"/>
      <c r="J102" s="188">
        <f t="shared" ref="J102:J121" si="10">ROUND(I102*H102,2)</f>
        <v>0</v>
      </c>
      <c r="K102" s="184" t="s">
        <v>21</v>
      </c>
      <c r="L102" s="54"/>
      <c r="M102" s="189" t="s">
        <v>21</v>
      </c>
      <c r="N102" s="190" t="s">
        <v>44</v>
      </c>
      <c r="O102" s="35"/>
      <c r="P102" s="191">
        <f t="shared" ref="P102:P121" si="11">O102*H102</f>
        <v>0</v>
      </c>
      <c r="Q102" s="191">
        <v>0</v>
      </c>
      <c r="R102" s="191">
        <f t="shared" ref="R102:R121" si="12">Q102*H102</f>
        <v>0</v>
      </c>
      <c r="S102" s="191">
        <v>0</v>
      </c>
      <c r="T102" s="192">
        <f t="shared" ref="T102:T121" si="13">S102*H102</f>
        <v>0</v>
      </c>
      <c r="AR102" s="17" t="s">
        <v>134</v>
      </c>
      <c r="AT102" s="17" t="s">
        <v>129</v>
      </c>
      <c r="AU102" s="17" t="s">
        <v>78</v>
      </c>
      <c r="AY102" s="17" t="s">
        <v>126</v>
      </c>
      <c r="BE102" s="193">
        <f t="shared" ref="BE102:BE121" si="14">IF(N102="základní",J102,0)</f>
        <v>0</v>
      </c>
      <c r="BF102" s="193">
        <f t="shared" ref="BF102:BF121" si="15">IF(N102="snížená",J102,0)</f>
        <v>0</v>
      </c>
      <c r="BG102" s="193">
        <f t="shared" ref="BG102:BG121" si="16">IF(N102="zákl. přenesená",J102,0)</f>
        <v>0</v>
      </c>
      <c r="BH102" s="193">
        <f t="shared" ref="BH102:BH121" si="17">IF(N102="sníž. přenesená",J102,0)</f>
        <v>0</v>
      </c>
      <c r="BI102" s="193">
        <f t="shared" ref="BI102:BI121" si="18">IF(N102="nulová",J102,0)</f>
        <v>0</v>
      </c>
      <c r="BJ102" s="17" t="s">
        <v>134</v>
      </c>
      <c r="BK102" s="193">
        <f t="shared" ref="BK102:BK121" si="19">ROUND(I102*H102,2)</f>
        <v>0</v>
      </c>
      <c r="BL102" s="17" t="s">
        <v>134</v>
      </c>
      <c r="BM102" s="17" t="s">
        <v>392</v>
      </c>
    </row>
    <row r="103" spans="2:65" s="1" customFormat="1" ht="22.5" customHeight="1" x14ac:dyDescent="0.3">
      <c r="B103" s="34"/>
      <c r="C103" s="182" t="s">
        <v>71</v>
      </c>
      <c r="D103" s="182" t="s">
        <v>129</v>
      </c>
      <c r="E103" s="183" t="s">
        <v>393</v>
      </c>
      <c r="F103" s="184" t="s">
        <v>394</v>
      </c>
      <c r="G103" s="185" t="s">
        <v>172</v>
      </c>
      <c r="H103" s="186">
        <v>4</v>
      </c>
      <c r="I103" s="187"/>
      <c r="J103" s="188">
        <f t="shared" si="10"/>
        <v>0</v>
      </c>
      <c r="K103" s="184" t="s">
        <v>21</v>
      </c>
      <c r="L103" s="54"/>
      <c r="M103" s="189" t="s">
        <v>21</v>
      </c>
      <c r="N103" s="190" t="s">
        <v>44</v>
      </c>
      <c r="O103" s="35"/>
      <c r="P103" s="191">
        <f t="shared" si="11"/>
        <v>0</v>
      </c>
      <c r="Q103" s="191">
        <v>0</v>
      </c>
      <c r="R103" s="191">
        <f t="shared" si="12"/>
        <v>0</v>
      </c>
      <c r="S103" s="191">
        <v>0</v>
      </c>
      <c r="T103" s="192">
        <f t="shared" si="13"/>
        <v>0</v>
      </c>
      <c r="AR103" s="17" t="s">
        <v>134</v>
      </c>
      <c r="AT103" s="17" t="s">
        <v>129</v>
      </c>
      <c r="AU103" s="17" t="s">
        <v>78</v>
      </c>
      <c r="AY103" s="17" t="s">
        <v>126</v>
      </c>
      <c r="BE103" s="193">
        <f t="shared" si="14"/>
        <v>0</v>
      </c>
      <c r="BF103" s="193">
        <f t="shared" si="15"/>
        <v>0</v>
      </c>
      <c r="BG103" s="193">
        <f t="shared" si="16"/>
        <v>0</v>
      </c>
      <c r="BH103" s="193">
        <f t="shared" si="17"/>
        <v>0</v>
      </c>
      <c r="BI103" s="193">
        <f t="shared" si="18"/>
        <v>0</v>
      </c>
      <c r="BJ103" s="17" t="s">
        <v>134</v>
      </c>
      <c r="BK103" s="193">
        <f t="shared" si="19"/>
        <v>0</v>
      </c>
      <c r="BL103" s="17" t="s">
        <v>134</v>
      </c>
      <c r="BM103" s="17" t="s">
        <v>395</v>
      </c>
    </row>
    <row r="104" spans="2:65" s="1" customFormat="1" ht="22.5" customHeight="1" x14ac:dyDescent="0.3">
      <c r="B104" s="34"/>
      <c r="C104" s="182" t="s">
        <v>71</v>
      </c>
      <c r="D104" s="182" t="s">
        <v>129</v>
      </c>
      <c r="E104" s="183" t="s">
        <v>396</v>
      </c>
      <c r="F104" s="184" t="s">
        <v>397</v>
      </c>
      <c r="G104" s="185" t="s">
        <v>172</v>
      </c>
      <c r="H104" s="186">
        <v>4</v>
      </c>
      <c r="I104" s="187"/>
      <c r="J104" s="188">
        <f t="shared" si="10"/>
        <v>0</v>
      </c>
      <c r="K104" s="184" t="s">
        <v>21</v>
      </c>
      <c r="L104" s="54"/>
      <c r="M104" s="189" t="s">
        <v>21</v>
      </c>
      <c r="N104" s="190" t="s">
        <v>44</v>
      </c>
      <c r="O104" s="35"/>
      <c r="P104" s="191">
        <f t="shared" si="11"/>
        <v>0</v>
      </c>
      <c r="Q104" s="191">
        <v>0</v>
      </c>
      <c r="R104" s="191">
        <f t="shared" si="12"/>
        <v>0</v>
      </c>
      <c r="S104" s="191">
        <v>0</v>
      </c>
      <c r="T104" s="192">
        <f t="shared" si="13"/>
        <v>0</v>
      </c>
      <c r="AR104" s="17" t="s">
        <v>134</v>
      </c>
      <c r="AT104" s="17" t="s">
        <v>129</v>
      </c>
      <c r="AU104" s="17" t="s">
        <v>78</v>
      </c>
      <c r="AY104" s="17" t="s">
        <v>126</v>
      </c>
      <c r="BE104" s="193">
        <f t="shared" si="14"/>
        <v>0</v>
      </c>
      <c r="BF104" s="193">
        <f t="shared" si="15"/>
        <v>0</v>
      </c>
      <c r="BG104" s="193">
        <f t="shared" si="16"/>
        <v>0</v>
      </c>
      <c r="BH104" s="193">
        <f t="shared" si="17"/>
        <v>0</v>
      </c>
      <c r="BI104" s="193">
        <f t="shared" si="18"/>
        <v>0</v>
      </c>
      <c r="BJ104" s="17" t="s">
        <v>134</v>
      </c>
      <c r="BK104" s="193">
        <f t="shared" si="19"/>
        <v>0</v>
      </c>
      <c r="BL104" s="17" t="s">
        <v>134</v>
      </c>
      <c r="BM104" s="17" t="s">
        <v>398</v>
      </c>
    </row>
    <row r="105" spans="2:65" s="1" customFormat="1" ht="22.5" customHeight="1" x14ac:dyDescent="0.3">
      <c r="B105" s="34"/>
      <c r="C105" s="182" t="s">
        <v>71</v>
      </c>
      <c r="D105" s="182" t="s">
        <v>129</v>
      </c>
      <c r="E105" s="183" t="s">
        <v>399</v>
      </c>
      <c r="F105" s="184" t="s">
        <v>400</v>
      </c>
      <c r="G105" s="185" t="s">
        <v>172</v>
      </c>
      <c r="H105" s="186">
        <v>4</v>
      </c>
      <c r="I105" s="187"/>
      <c r="J105" s="188">
        <f t="shared" si="10"/>
        <v>0</v>
      </c>
      <c r="K105" s="184" t="s">
        <v>21</v>
      </c>
      <c r="L105" s="54"/>
      <c r="M105" s="189" t="s">
        <v>21</v>
      </c>
      <c r="N105" s="190" t="s">
        <v>44</v>
      </c>
      <c r="O105" s="35"/>
      <c r="P105" s="191">
        <f t="shared" si="11"/>
        <v>0</v>
      </c>
      <c r="Q105" s="191">
        <v>0</v>
      </c>
      <c r="R105" s="191">
        <f t="shared" si="12"/>
        <v>0</v>
      </c>
      <c r="S105" s="191">
        <v>0</v>
      </c>
      <c r="T105" s="192">
        <f t="shared" si="13"/>
        <v>0</v>
      </c>
      <c r="AR105" s="17" t="s">
        <v>134</v>
      </c>
      <c r="AT105" s="17" t="s">
        <v>129</v>
      </c>
      <c r="AU105" s="17" t="s">
        <v>78</v>
      </c>
      <c r="AY105" s="17" t="s">
        <v>126</v>
      </c>
      <c r="BE105" s="193">
        <f t="shared" si="14"/>
        <v>0</v>
      </c>
      <c r="BF105" s="193">
        <f t="shared" si="15"/>
        <v>0</v>
      </c>
      <c r="BG105" s="193">
        <f t="shared" si="16"/>
        <v>0</v>
      </c>
      <c r="BH105" s="193">
        <f t="shared" si="17"/>
        <v>0</v>
      </c>
      <c r="BI105" s="193">
        <f t="shared" si="18"/>
        <v>0</v>
      </c>
      <c r="BJ105" s="17" t="s">
        <v>134</v>
      </c>
      <c r="BK105" s="193">
        <f t="shared" si="19"/>
        <v>0</v>
      </c>
      <c r="BL105" s="17" t="s">
        <v>134</v>
      </c>
      <c r="BM105" s="17" t="s">
        <v>401</v>
      </c>
    </row>
    <row r="106" spans="2:65" s="1" customFormat="1" ht="22.5" customHeight="1" x14ac:dyDescent="0.3">
      <c r="B106" s="34"/>
      <c r="C106" s="182" t="s">
        <v>71</v>
      </c>
      <c r="D106" s="182" t="s">
        <v>129</v>
      </c>
      <c r="E106" s="183" t="s">
        <v>402</v>
      </c>
      <c r="F106" s="184" t="s">
        <v>403</v>
      </c>
      <c r="G106" s="185" t="s">
        <v>172</v>
      </c>
      <c r="H106" s="186">
        <v>2</v>
      </c>
      <c r="I106" s="187"/>
      <c r="J106" s="188">
        <f t="shared" si="10"/>
        <v>0</v>
      </c>
      <c r="K106" s="184" t="s">
        <v>21</v>
      </c>
      <c r="L106" s="54"/>
      <c r="M106" s="189" t="s">
        <v>21</v>
      </c>
      <c r="N106" s="190" t="s">
        <v>44</v>
      </c>
      <c r="O106" s="35"/>
      <c r="P106" s="191">
        <f t="shared" si="11"/>
        <v>0</v>
      </c>
      <c r="Q106" s="191">
        <v>0</v>
      </c>
      <c r="R106" s="191">
        <f t="shared" si="12"/>
        <v>0</v>
      </c>
      <c r="S106" s="191">
        <v>0</v>
      </c>
      <c r="T106" s="192">
        <f t="shared" si="13"/>
        <v>0</v>
      </c>
      <c r="AR106" s="17" t="s">
        <v>134</v>
      </c>
      <c r="AT106" s="17" t="s">
        <v>129</v>
      </c>
      <c r="AU106" s="17" t="s">
        <v>78</v>
      </c>
      <c r="AY106" s="17" t="s">
        <v>126</v>
      </c>
      <c r="BE106" s="193">
        <f t="shared" si="14"/>
        <v>0</v>
      </c>
      <c r="BF106" s="193">
        <f t="shared" si="15"/>
        <v>0</v>
      </c>
      <c r="BG106" s="193">
        <f t="shared" si="16"/>
        <v>0</v>
      </c>
      <c r="BH106" s="193">
        <f t="shared" si="17"/>
        <v>0</v>
      </c>
      <c r="BI106" s="193">
        <f t="shared" si="18"/>
        <v>0</v>
      </c>
      <c r="BJ106" s="17" t="s">
        <v>134</v>
      </c>
      <c r="BK106" s="193">
        <f t="shared" si="19"/>
        <v>0</v>
      </c>
      <c r="BL106" s="17" t="s">
        <v>134</v>
      </c>
      <c r="BM106" s="17" t="s">
        <v>404</v>
      </c>
    </row>
    <row r="107" spans="2:65" s="1" customFormat="1" ht="22.5" customHeight="1" x14ac:dyDescent="0.3">
      <c r="B107" s="34"/>
      <c r="C107" s="182" t="s">
        <v>71</v>
      </c>
      <c r="D107" s="182" t="s">
        <v>129</v>
      </c>
      <c r="E107" s="183" t="s">
        <v>405</v>
      </c>
      <c r="F107" s="184" t="s">
        <v>406</v>
      </c>
      <c r="G107" s="185" t="s">
        <v>172</v>
      </c>
      <c r="H107" s="186">
        <v>2</v>
      </c>
      <c r="I107" s="187"/>
      <c r="J107" s="188">
        <f t="shared" si="10"/>
        <v>0</v>
      </c>
      <c r="K107" s="184" t="s">
        <v>21</v>
      </c>
      <c r="L107" s="54"/>
      <c r="M107" s="189" t="s">
        <v>21</v>
      </c>
      <c r="N107" s="190" t="s">
        <v>44</v>
      </c>
      <c r="O107" s="35"/>
      <c r="P107" s="191">
        <f t="shared" si="11"/>
        <v>0</v>
      </c>
      <c r="Q107" s="191">
        <v>0</v>
      </c>
      <c r="R107" s="191">
        <f t="shared" si="12"/>
        <v>0</v>
      </c>
      <c r="S107" s="191">
        <v>0</v>
      </c>
      <c r="T107" s="192">
        <f t="shared" si="13"/>
        <v>0</v>
      </c>
      <c r="AR107" s="17" t="s">
        <v>134</v>
      </c>
      <c r="AT107" s="17" t="s">
        <v>129</v>
      </c>
      <c r="AU107" s="17" t="s">
        <v>78</v>
      </c>
      <c r="AY107" s="17" t="s">
        <v>126</v>
      </c>
      <c r="BE107" s="193">
        <f t="shared" si="14"/>
        <v>0</v>
      </c>
      <c r="BF107" s="193">
        <f t="shared" si="15"/>
        <v>0</v>
      </c>
      <c r="BG107" s="193">
        <f t="shared" si="16"/>
        <v>0</v>
      </c>
      <c r="BH107" s="193">
        <f t="shared" si="17"/>
        <v>0</v>
      </c>
      <c r="BI107" s="193">
        <f t="shared" si="18"/>
        <v>0</v>
      </c>
      <c r="BJ107" s="17" t="s">
        <v>134</v>
      </c>
      <c r="BK107" s="193">
        <f t="shared" si="19"/>
        <v>0</v>
      </c>
      <c r="BL107" s="17" t="s">
        <v>134</v>
      </c>
      <c r="BM107" s="17" t="s">
        <v>407</v>
      </c>
    </row>
    <row r="108" spans="2:65" s="1" customFormat="1" ht="22.5" customHeight="1" x14ac:dyDescent="0.3">
      <c r="B108" s="34"/>
      <c r="C108" s="182" t="s">
        <v>71</v>
      </c>
      <c r="D108" s="182" t="s">
        <v>129</v>
      </c>
      <c r="E108" s="183" t="s">
        <v>408</v>
      </c>
      <c r="F108" s="184" t="s">
        <v>409</v>
      </c>
      <c r="G108" s="185" t="s">
        <v>352</v>
      </c>
      <c r="H108" s="186">
        <v>15</v>
      </c>
      <c r="I108" s="187"/>
      <c r="J108" s="188">
        <f t="shared" si="10"/>
        <v>0</v>
      </c>
      <c r="K108" s="184" t="s">
        <v>21</v>
      </c>
      <c r="L108" s="54"/>
      <c r="M108" s="189" t="s">
        <v>21</v>
      </c>
      <c r="N108" s="190" t="s">
        <v>44</v>
      </c>
      <c r="O108" s="35"/>
      <c r="P108" s="191">
        <f t="shared" si="11"/>
        <v>0</v>
      </c>
      <c r="Q108" s="191">
        <v>0</v>
      </c>
      <c r="R108" s="191">
        <f t="shared" si="12"/>
        <v>0</v>
      </c>
      <c r="S108" s="191">
        <v>0</v>
      </c>
      <c r="T108" s="192">
        <f t="shared" si="13"/>
        <v>0</v>
      </c>
      <c r="AR108" s="17" t="s">
        <v>134</v>
      </c>
      <c r="AT108" s="17" t="s">
        <v>129</v>
      </c>
      <c r="AU108" s="17" t="s">
        <v>78</v>
      </c>
      <c r="AY108" s="17" t="s">
        <v>126</v>
      </c>
      <c r="BE108" s="193">
        <f t="shared" si="14"/>
        <v>0</v>
      </c>
      <c r="BF108" s="193">
        <f t="shared" si="15"/>
        <v>0</v>
      </c>
      <c r="BG108" s="193">
        <f t="shared" si="16"/>
        <v>0</v>
      </c>
      <c r="BH108" s="193">
        <f t="shared" si="17"/>
        <v>0</v>
      </c>
      <c r="BI108" s="193">
        <f t="shared" si="18"/>
        <v>0</v>
      </c>
      <c r="BJ108" s="17" t="s">
        <v>134</v>
      </c>
      <c r="BK108" s="193">
        <f t="shared" si="19"/>
        <v>0</v>
      </c>
      <c r="BL108" s="17" t="s">
        <v>134</v>
      </c>
      <c r="BM108" s="17" t="s">
        <v>410</v>
      </c>
    </row>
    <row r="109" spans="2:65" s="1" customFormat="1" ht="22.5" customHeight="1" x14ac:dyDescent="0.3">
      <c r="B109" s="34"/>
      <c r="C109" s="182" t="s">
        <v>71</v>
      </c>
      <c r="D109" s="182" t="s">
        <v>129</v>
      </c>
      <c r="E109" s="183" t="s">
        <v>411</v>
      </c>
      <c r="F109" s="184" t="s">
        <v>412</v>
      </c>
      <c r="G109" s="185" t="s">
        <v>352</v>
      </c>
      <c r="H109" s="186">
        <v>15</v>
      </c>
      <c r="I109" s="187"/>
      <c r="J109" s="188">
        <f t="shared" si="10"/>
        <v>0</v>
      </c>
      <c r="K109" s="184" t="s">
        <v>21</v>
      </c>
      <c r="L109" s="54"/>
      <c r="M109" s="189" t="s">
        <v>21</v>
      </c>
      <c r="N109" s="190" t="s">
        <v>44</v>
      </c>
      <c r="O109" s="35"/>
      <c r="P109" s="191">
        <f t="shared" si="11"/>
        <v>0</v>
      </c>
      <c r="Q109" s="191">
        <v>0</v>
      </c>
      <c r="R109" s="191">
        <f t="shared" si="12"/>
        <v>0</v>
      </c>
      <c r="S109" s="191">
        <v>0</v>
      </c>
      <c r="T109" s="192">
        <f t="shared" si="13"/>
        <v>0</v>
      </c>
      <c r="AR109" s="17" t="s">
        <v>134</v>
      </c>
      <c r="AT109" s="17" t="s">
        <v>129</v>
      </c>
      <c r="AU109" s="17" t="s">
        <v>78</v>
      </c>
      <c r="AY109" s="17" t="s">
        <v>126</v>
      </c>
      <c r="BE109" s="193">
        <f t="shared" si="14"/>
        <v>0</v>
      </c>
      <c r="BF109" s="193">
        <f t="shared" si="15"/>
        <v>0</v>
      </c>
      <c r="BG109" s="193">
        <f t="shared" si="16"/>
        <v>0</v>
      </c>
      <c r="BH109" s="193">
        <f t="shared" si="17"/>
        <v>0</v>
      </c>
      <c r="BI109" s="193">
        <f t="shared" si="18"/>
        <v>0</v>
      </c>
      <c r="BJ109" s="17" t="s">
        <v>134</v>
      </c>
      <c r="BK109" s="193">
        <f t="shared" si="19"/>
        <v>0</v>
      </c>
      <c r="BL109" s="17" t="s">
        <v>134</v>
      </c>
      <c r="BM109" s="17" t="s">
        <v>413</v>
      </c>
    </row>
    <row r="110" spans="2:65" s="1" customFormat="1" ht="22.5" customHeight="1" x14ac:dyDescent="0.3">
      <c r="B110" s="34"/>
      <c r="C110" s="182" t="s">
        <v>71</v>
      </c>
      <c r="D110" s="182" t="s">
        <v>129</v>
      </c>
      <c r="E110" s="183" t="s">
        <v>414</v>
      </c>
      <c r="F110" s="184" t="s">
        <v>415</v>
      </c>
      <c r="G110" s="185" t="s">
        <v>371</v>
      </c>
      <c r="H110" s="186">
        <v>1</v>
      </c>
      <c r="I110" s="187"/>
      <c r="J110" s="188">
        <f t="shared" si="10"/>
        <v>0</v>
      </c>
      <c r="K110" s="184" t="s">
        <v>21</v>
      </c>
      <c r="L110" s="54"/>
      <c r="M110" s="189" t="s">
        <v>21</v>
      </c>
      <c r="N110" s="190" t="s">
        <v>44</v>
      </c>
      <c r="O110" s="35"/>
      <c r="P110" s="191">
        <f t="shared" si="11"/>
        <v>0</v>
      </c>
      <c r="Q110" s="191">
        <v>0</v>
      </c>
      <c r="R110" s="191">
        <f t="shared" si="12"/>
        <v>0</v>
      </c>
      <c r="S110" s="191">
        <v>0</v>
      </c>
      <c r="T110" s="192">
        <f t="shared" si="13"/>
        <v>0</v>
      </c>
      <c r="AR110" s="17" t="s">
        <v>134</v>
      </c>
      <c r="AT110" s="17" t="s">
        <v>129</v>
      </c>
      <c r="AU110" s="17" t="s">
        <v>78</v>
      </c>
      <c r="AY110" s="17" t="s">
        <v>126</v>
      </c>
      <c r="BE110" s="193">
        <f t="shared" si="14"/>
        <v>0</v>
      </c>
      <c r="BF110" s="193">
        <f t="shared" si="15"/>
        <v>0</v>
      </c>
      <c r="BG110" s="193">
        <f t="shared" si="16"/>
        <v>0</v>
      </c>
      <c r="BH110" s="193">
        <f t="shared" si="17"/>
        <v>0</v>
      </c>
      <c r="BI110" s="193">
        <f t="shared" si="18"/>
        <v>0</v>
      </c>
      <c r="BJ110" s="17" t="s">
        <v>134</v>
      </c>
      <c r="BK110" s="193">
        <f t="shared" si="19"/>
        <v>0</v>
      </c>
      <c r="BL110" s="17" t="s">
        <v>134</v>
      </c>
      <c r="BM110" s="17" t="s">
        <v>416</v>
      </c>
    </row>
    <row r="111" spans="2:65" s="1" customFormat="1" ht="31.5" customHeight="1" x14ac:dyDescent="0.3">
      <c r="B111" s="34"/>
      <c r="C111" s="182" t="s">
        <v>71</v>
      </c>
      <c r="D111" s="182" t="s">
        <v>129</v>
      </c>
      <c r="E111" s="183" t="s">
        <v>417</v>
      </c>
      <c r="F111" s="184" t="s">
        <v>418</v>
      </c>
      <c r="G111" s="185" t="s">
        <v>352</v>
      </c>
      <c r="H111" s="186">
        <v>1</v>
      </c>
      <c r="I111" s="187"/>
      <c r="J111" s="188">
        <f t="shared" si="10"/>
        <v>0</v>
      </c>
      <c r="K111" s="184" t="s">
        <v>21</v>
      </c>
      <c r="L111" s="54"/>
      <c r="M111" s="189" t="s">
        <v>21</v>
      </c>
      <c r="N111" s="190" t="s">
        <v>44</v>
      </c>
      <c r="O111" s="35"/>
      <c r="P111" s="191">
        <f t="shared" si="11"/>
        <v>0</v>
      </c>
      <c r="Q111" s="191">
        <v>0</v>
      </c>
      <c r="R111" s="191">
        <f t="shared" si="12"/>
        <v>0</v>
      </c>
      <c r="S111" s="191">
        <v>0</v>
      </c>
      <c r="T111" s="192">
        <f t="shared" si="13"/>
        <v>0</v>
      </c>
      <c r="AR111" s="17" t="s">
        <v>134</v>
      </c>
      <c r="AT111" s="17" t="s">
        <v>129</v>
      </c>
      <c r="AU111" s="17" t="s">
        <v>78</v>
      </c>
      <c r="AY111" s="17" t="s">
        <v>126</v>
      </c>
      <c r="BE111" s="193">
        <f t="shared" si="14"/>
        <v>0</v>
      </c>
      <c r="BF111" s="193">
        <f t="shared" si="15"/>
        <v>0</v>
      </c>
      <c r="BG111" s="193">
        <f t="shared" si="16"/>
        <v>0</v>
      </c>
      <c r="BH111" s="193">
        <f t="shared" si="17"/>
        <v>0</v>
      </c>
      <c r="BI111" s="193">
        <f t="shared" si="18"/>
        <v>0</v>
      </c>
      <c r="BJ111" s="17" t="s">
        <v>134</v>
      </c>
      <c r="BK111" s="193">
        <f t="shared" si="19"/>
        <v>0</v>
      </c>
      <c r="BL111" s="17" t="s">
        <v>134</v>
      </c>
      <c r="BM111" s="17" t="s">
        <v>419</v>
      </c>
    </row>
    <row r="112" spans="2:65" s="1" customFormat="1" ht="22.5" customHeight="1" x14ac:dyDescent="0.3">
      <c r="B112" s="34"/>
      <c r="C112" s="182" t="s">
        <v>71</v>
      </c>
      <c r="D112" s="182" t="s">
        <v>129</v>
      </c>
      <c r="E112" s="183" t="s">
        <v>420</v>
      </c>
      <c r="F112" s="184" t="s">
        <v>421</v>
      </c>
      <c r="G112" s="185" t="s">
        <v>352</v>
      </c>
      <c r="H112" s="186">
        <v>1</v>
      </c>
      <c r="I112" s="187"/>
      <c r="J112" s="188">
        <f t="shared" si="10"/>
        <v>0</v>
      </c>
      <c r="K112" s="184" t="s">
        <v>21</v>
      </c>
      <c r="L112" s="54"/>
      <c r="M112" s="189" t="s">
        <v>21</v>
      </c>
      <c r="N112" s="190" t="s">
        <v>44</v>
      </c>
      <c r="O112" s="35"/>
      <c r="P112" s="191">
        <f t="shared" si="11"/>
        <v>0</v>
      </c>
      <c r="Q112" s="191">
        <v>0</v>
      </c>
      <c r="R112" s="191">
        <f t="shared" si="12"/>
        <v>0</v>
      </c>
      <c r="S112" s="191">
        <v>0</v>
      </c>
      <c r="T112" s="192">
        <f t="shared" si="13"/>
        <v>0</v>
      </c>
      <c r="AR112" s="17" t="s">
        <v>134</v>
      </c>
      <c r="AT112" s="17" t="s">
        <v>129</v>
      </c>
      <c r="AU112" s="17" t="s">
        <v>78</v>
      </c>
      <c r="AY112" s="17" t="s">
        <v>126</v>
      </c>
      <c r="BE112" s="193">
        <f t="shared" si="14"/>
        <v>0</v>
      </c>
      <c r="BF112" s="193">
        <f t="shared" si="15"/>
        <v>0</v>
      </c>
      <c r="BG112" s="193">
        <f t="shared" si="16"/>
        <v>0</v>
      </c>
      <c r="BH112" s="193">
        <f t="shared" si="17"/>
        <v>0</v>
      </c>
      <c r="BI112" s="193">
        <f t="shared" si="18"/>
        <v>0</v>
      </c>
      <c r="BJ112" s="17" t="s">
        <v>134</v>
      </c>
      <c r="BK112" s="193">
        <f t="shared" si="19"/>
        <v>0</v>
      </c>
      <c r="BL112" s="17" t="s">
        <v>134</v>
      </c>
      <c r="BM112" s="17" t="s">
        <v>422</v>
      </c>
    </row>
    <row r="113" spans="2:65" s="1" customFormat="1" ht="22.5" customHeight="1" x14ac:dyDescent="0.3">
      <c r="B113" s="34"/>
      <c r="C113" s="182" t="s">
        <v>71</v>
      </c>
      <c r="D113" s="182" t="s">
        <v>129</v>
      </c>
      <c r="E113" s="183" t="s">
        <v>423</v>
      </c>
      <c r="F113" s="184" t="s">
        <v>424</v>
      </c>
      <c r="G113" s="185" t="s">
        <v>352</v>
      </c>
      <c r="H113" s="186">
        <v>1</v>
      </c>
      <c r="I113" s="187"/>
      <c r="J113" s="188">
        <f t="shared" si="10"/>
        <v>0</v>
      </c>
      <c r="K113" s="184" t="s">
        <v>21</v>
      </c>
      <c r="L113" s="54"/>
      <c r="M113" s="189" t="s">
        <v>21</v>
      </c>
      <c r="N113" s="190" t="s">
        <v>44</v>
      </c>
      <c r="O113" s="35"/>
      <c r="P113" s="191">
        <f t="shared" si="11"/>
        <v>0</v>
      </c>
      <c r="Q113" s="191">
        <v>0</v>
      </c>
      <c r="R113" s="191">
        <f t="shared" si="12"/>
        <v>0</v>
      </c>
      <c r="S113" s="191">
        <v>0</v>
      </c>
      <c r="T113" s="192">
        <f t="shared" si="13"/>
        <v>0</v>
      </c>
      <c r="AR113" s="17" t="s">
        <v>134</v>
      </c>
      <c r="AT113" s="17" t="s">
        <v>129</v>
      </c>
      <c r="AU113" s="17" t="s">
        <v>78</v>
      </c>
      <c r="AY113" s="17" t="s">
        <v>126</v>
      </c>
      <c r="BE113" s="193">
        <f t="shared" si="14"/>
        <v>0</v>
      </c>
      <c r="BF113" s="193">
        <f t="shared" si="15"/>
        <v>0</v>
      </c>
      <c r="BG113" s="193">
        <f t="shared" si="16"/>
        <v>0</v>
      </c>
      <c r="BH113" s="193">
        <f t="shared" si="17"/>
        <v>0</v>
      </c>
      <c r="BI113" s="193">
        <f t="shared" si="18"/>
        <v>0</v>
      </c>
      <c r="BJ113" s="17" t="s">
        <v>134</v>
      </c>
      <c r="BK113" s="193">
        <f t="shared" si="19"/>
        <v>0</v>
      </c>
      <c r="BL113" s="17" t="s">
        <v>134</v>
      </c>
      <c r="BM113" s="17" t="s">
        <v>425</v>
      </c>
    </row>
    <row r="114" spans="2:65" s="1" customFormat="1" ht="22.5" customHeight="1" x14ac:dyDescent="0.3">
      <c r="B114" s="34"/>
      <c r="C114" s="182" t="s">
        <v>71</v>
      </c>
      <c r="D114" s="182" t="s">
        <v>129</v>
      </c>
      <c r="E114" s="183" t="s">
        <v>426</v>
      </c>
      <c r="F114" s="184" t="s">
        <v>427</v>
      </c>
      <c r="G114" s="185" t="s">
        <v>371</v>
      </c>
      <c r="H114" s="186">
        <v>1</v>
      </c>
      <c r="I114" s="187"/>
      <c r="J114" s="188">
        <f t="shared" si="10"/>
        <v>0</v>
      </c>
      <c r="K114" s="184" t="s">
        <v>21</v>
      </c>
      <c r="L114" s="54"/>
      <c r="M114" s="189" t="s">
        <v>21</v>
      </c>
      <c r="N114" s="190" t="s">
        <v>44</v>
      </c>
      <c r="O114" s="35"/>
      <c r="P114" s="191">
        <f t="shared" si="11"/>
        <v>0</v>
      </c>
      <c r="Q114" s="191">
        <v>0</v>
      </c>
      <c r="R114" s="191">
        <f t="shared" si="12"/>
        <v>0</v>
      </c>
      <c r="S114" s="191">
        <v>0</v>
      </c>
      <c r="T114" s="192">
        <f t="shared" si="13"/>
        <v>0</v>
      </c>
      <c r="AR114" s="17" t="s">
        <v>134</v>
      </c>
      <c r="AT114" s="17" t="s">
        <v>129</v>
      </c>
      <c r="AU114" s="17" t="s">
        <v>78</v>
      </c>
      <c r="AY114" s="17" t="s">
        <v>126</v>
      </c>
      <c r="BE114" s="193">
        <f t="shared" si="14"/>
        <v>0</v>
      </c>
      <c r="BF114" s="193">
        <f t="shared" si="15"/>
        <v>0</v>
      </c>
      <c r="BG114" s="193">
        <f t="shared" si="16"/>
        <v>0</v>
      </c>
      <c r="BH114" s="193">
        <f t="shared" si="17"/>
        <v>0</v>
      </c>
      <c r="BI114" s="193">
        <f t="shared" si="18"/>
        <v>0</v>
      </c>
      <c r="BJ114" s="17" t="s">
        <v>134</v>
      </c>
      <c r="BK114" s="193">
        <f t="shared" si="19"/>
        <v>0</v>
      </c>
      <c r="BL114" s="17" t="s">
        <v>134</v>
      </c>
      <c r="BM114" s="17" t="s">
        <v>428</v>
      </c>
    </row>
    <row r="115" spans="2:65" s="1" customFormat="1" ht="22.5" customHeight="1" x14ac:dyDescent="0.3">
      <c r="B115" s="34"/>
      <c r="C115" s="182" t="s">
        <v>71</v>
      </c>
      <c r="D115" s="182" t="s">
        <v>129</v>
      </c>
      <c r="E115" s="183" t="s">
        <v>429</v>
      </c>
      <c r="F115" s="184" t="s">
        <v>430</v>
      </c>
      <c r="G115" s="185" t="s">
        <v>371</v>
      </c>
      <c r="H115" s="186">
        <v>1</v>
      </c>
      <c r="I115" s="187"/>
      <c r="J115" s="188">
        <f t="shared" si="10"/>
        <v>0</v>
      </c>
      <c r="K115" s="184" t="s">
        <v>21</v>
      </c>
      <c r="L115" s="54"/>
      <c r="M115" s="189" t="s">
        <v>21</v>
      </c>
      <c r="N115" s="190" t="s">
        <v>44</v>
      </c>
      <c r="O115" s="35"/>
      <c r="P115" s="191">
        <f t="shared" si="11"/>
        <v>0</v>
      </c>
      <c r="Q115" s="191">
        <v>0</v>
      </c>
      <c r="R115" s="191">
        <f t="shared" si="12"/>
        <v>0</v>
      </c>
      <c r="S115" s="191">
        <v>0</v>
      </c>
      <c r="T115" s="192">
        <f t="shared" si="13"/>
        <v>0</v>
      </c>
      <c r="AR115" s="17" t="s">
        <v>134</v>
      </c>
      <c r="AT115" s="17" t="s">
        <v>129</v>
      </c>
      <c r="AU115" s="17" t="s">
        <v>78</v>
      </c>
      <c r="AY115" s="17" t="s">
        <v>126</v>
      </c>
      <c r="BE115" s="193">
        <f t="shared" si="14"/>
        <v>0</v>
      </c>
      <c r="BF115" s="193">
        <f t="shared" si="15"/>
        <v>0</v>
      </c>
      <c r="BG115" s="193">
        <f t="shared" si="16"/>
        <v>0</v>
      </c>
      <c r="BH115" s="193">
        <f t="shared" si="17"/>
        <v>0</v>
      </c>
      <c r="BI115" s="193">
        <f t="shared" si="18"/>
        <v>0</v>
      </c>
      <c r="BJ115" s="17" t="s">
        <v>134</v>
      </c>
      <c r="BK115" s="193">
        <f t="shared" si="19"/>
        <v>0</v>
      </c>
      <c r="BL115" s="17" t="s">
        <v>134</v>
      </c>
      <c r="BM115" s="17" t="s">
        <v>431</v>
      </c>
    </row>
    <row r="116" spans="2:65" s="1" customFormat="1" ht="22.5" customHeight="1" x14ac:dyDescent="0.3">
      <c r="B116" s="34"/>
      <c r="C116" s="182" t="s">
        <v>71</v>
      </c>
      <c r="D116" s="182" t="s">
        <v>129</v>
      </c>
      <c r="E116" s="183" t="s">
        <v>432</v>
      </c>
      <c r="F116" s="184" t="s">
        <v>433</v>
      </c>
      <c r="G116" s="185" t="s">
        <v>371</v>
      </c>
      <c r="H116" s="186">
        <v>1</v>
      </c>
      <c r="I116" s="187"/>
      <c r="J116" s="188">
        <f t="shared" si="10"/>
        <v>0</v>
      </c>
      <c r="K116" s="184" t="s">
        <v>21</v>
      </c>
      <c r="L116" s="54"/>
      <c r="M116" s="189" t="s">
        <v>21</v>
      </c>
      <c r="N116" s="190" t="s">
        <v>44</v>
      </c>
      <c r="O116" s="35"/>
      <c r="P116" s="191">
        <f t="shared" si="11"/>
        <v>0</v>
      </c>
      <c r="Q116" s="191">
        <v>0</v>
      </c>
      <c r="R116" s="191">
        <f t="shared" si="12"/>
        <v>0</v>
      </c>
      <c r="S116" s="191">
        <v>0</v>
      </c>
      <c r="T116" s="192">
        <f t="shared" si="13"/>
        <v>0</v>
      </c>
      <c r="AR116" s="17" t="s">
        <v>134</v>
      </c>
      <c r="AT116" s="17" t="s">
        <v>129</v>
      </c>
      <c r="AU116" s="17" t="s">
        <v>78</v>
      </c>
      <c r="AY116" s="17" t="s">
        <v>126</v>
      </c>
      <c r="BE116" s="193">
        <f t="shared" si="14"/>
        <v>0</v>
      </c>
      <c r="BF116" s="193">
        <f t="shared" si="15"/>
        <v>0</v>
      </c>
      <c r="BG116" s="193">
        <f t="shared" si="16"/>
        <v>0</v>
      </c>
      <c r="BH116" s="193">
        <f t="shared" si="17"/>
        <v>0</v>
      </c>
      <c r="BI116" s="193">
        <f t="shared" si="18"/>
        <v>0</v>
      </c>
      <c r="BJ116" s="17" t="s">
        <v>134</v>
      </c>
      <c r="BK116" s="193">
        <f t="shared" si="19"/>
        <v>0</v>
      </c>
      <c r="BL116" s="17" t="s">
        <v>134</v>
      </c>
      <c r="BM116" s="17" t="s">
        <v>434</v>
      </c>
    </row>
    <row r="117" spans="2:65" s="1" customFormat="1" ht="22.5" customHeight="1" x14ac:dyDescent="0.3">
      <c r="B117" s="34"/>
      <c r="C117" s="182" t="s">
        <v>71</v>
      </c>
      <c r="D117" s="182" t="s">
        <v>129</v>
      </c>
      <c r="E117" s="183" t="s">
        <v>435</v>
      </c>
      <c r="F117" s="184" t="s">
        <v>436</v>
      </c>
      <c r="G117" s="185" t="s">
        <v>352</v>
      </c>
      <c r="H117" s="186">
        <v>1</v>
      </c>
      <c r="I117" s="187"/>
      <c r="J117" s="188">
        <f t="shared" si="10"/>
        <v>0</v>
      </c>
      <c r="K117" s="184" t="s">
        <v>21</v>
      </c>
      <c r="L117" s="54"/>
      <c r="M117" s="189" t="s">
        <v>21</v>
      </c>
      <c r="N117" s="190" t="s">
        <v>44</v>
      </c>
      <c r="O117" s="35"/>
      <c r="P117" s="191">
        <f t="shared" si="11"/>
        <v>0</v>
      </c>
      <c r="Q117" s="191">
        <v>0</v>
      </c>
      <c r="R117" s="191">
        <f t="shared" si="12"/>
        <v>0</v>
      </c>
      <c r="S117" s="191">
        <v>0</v>
      </c>
      <c r="T117" s="192">
        <f t="shared" si="13"/>
        <v>0</v>
      </c>
      <c r="AR117" s="17" t="s">
        <v>134</v>
      </c>
      <c r="AT117" s="17" t="s">
        <v>129</v>
      </c>
      <c r="AU117" s="17" t="s">
        <v>78</v>
      </c>
      <c r="AY117" s="17" t="s">
        <v>126</v>
      </c>
      <c r="BE117" s="193">
        <f t="shared" si="14"/>
        <v>0</v>
      </c>
      <c r="BF117" s="193">
        <f t="shared" si="15"/>
        <v>0</v>
      </c>
      <c r="BG117" s="193">
        <f t="shared" si="16"/>
        <v>0</v>
      </c>
      <c r="BH117" s="193">
        <f t="shared" si="17"/>
        <v>0</v>
      </c>
      <c r="BI117" s="193">
        <f t="shared" si="18"/>
        <v>0</v>
      </c>
      <c r="BJ117" s="17" t="s">
        <v>134</v>
      </c>
      <c r="BK117" s="193">
        <f t="shared" si="19"/>
        <v>0</v>
      </c>
      <c r="BL117" s="17" t="s">
        <v>134</v>
      </c>
      <c r="BM117" s="17" t="s">
        <v>437</v>
      </c>
    </row>
    <row r="118" spans="2:65" s="1" customFormat="1" ht="22.5" customHeight="1" x14ac:dyDescent="0.3">
      <c r="B118" s="34"/>
      <c r="C118" s="182" t="s">
        <v>71</v>
      </c>
      <c r="D118" s="182" t="s">
        <v>129</v>
      </c>
      <c r="E118" s="183" t="s">
        <v>438</v>
      </c>
      <c r="F118" s="184" t="s">
        <v>439</v>
      </c>
      <c r="G118" s="185" t="s">
        <v>352</v>
      </c>
      <c r="H118" s="186">
        <v>1</v>
      </c>
      <c r="I118" s="187"/>
      <c r="J118" s="188">
        <f t="shared" si="10"/>
        <v>0</v>
      </c>
      <c r="K118" s="184" t="s">
        <v>21</v>
      </c>
      <c r="L118" s="54"/>
      <c r="M118" s="189" t="s">
        <v>21</v>
      </c>
      <c r="N118" s="190" t="s">
        <v>44</v>
      </c>
      <c r="O118" s="35"/>
      <c r="P118" s="191">
        <f t="shared" si="11"/>
        <v>0</v>
      </c>
      <c r="Q118" s="191">
        <v>0</v>
      </c>
      <c r="R118" s="191">
        <f t="shared" si="12"/>
        <v>0</v>
      </c>
      <c r="S118" s="191">
        <v>0</v>
      </c>
      <c r="T118" s="192">
        <f t="shared" si="13"/>
        <v>0</v>
      </c>
      <c r="AR118" s="17" t="s">
        <v>134</v>
      </c>
      <c r="AT118" s="17" t="s">
        <v>129</v>
      </c>
      <c r="AU118" s="17" t="s">
        <v>78</v>
      </c>
      <c r="AY118" s="17" t="s">
        <v>126</v>
      </c>
      <c r="BE118" s="193">
        <f t="shared" si="14"/>
        <v>0</v>
      </c>
      <c r="BF118" s="193">
        <f t="shared" si="15"/>
        <v>0</v>
      </c>
      <c r="BG118" s="193">
        <f t="shared" si="16"/>
        <v>0</v>
      </c>
      <c r="BH118" s="193">
        <f t="shared" si="17"/>
        <v>0</v>
      </c>
      <c r="BI118" s="193">
        <f t="shared" si="18"/>
        <v>0</v>
      </c>
      <c r="BJ118" s="17" t="s">
        <v>134</v>
      </c>
      <c r="BK118" s="193">
        <f t="shared" si="19"/>
        <v>0</v>
      </c>
      <c r="BL118" s="17" t="s">
        <v>134</v>
      </c>
      <c r="BM118" s="17" t="s">
        <v>440</v>
      </c>
    </row>
    <row r="119" spans="2:65" s="1" customFormat="1" ht="31.5" customHeight="1" x14ac:dyDescent="0.3">
      <c r="B119" s="34"/>
      <c r="C119" s="182" t="s">
        <v>71</v>
      </c>
      <c r="D119" s="182" t="s">
        <v>129</v>
      </c>
      <c r="E119" s="183" t="s">
        <v>441</v>
      </c>
      <c r="F119" s="184" t="s">
        <v>442</v>
      </c>
      <c r="G119" s="185" t="s">
        <v>371</v>
      </c>
      <c r="H119" s="186">
        <v>1</v>
      </c>
      <c r="I119" s="187"/>
      <c r="J119" s="188">
        <f t="shared" si="10"/>
        <v>0</v>
      </c>
      <c r="K119" s="184" t="s">
        <v>21</v>
      </c>
      <c r="L119" s="54"/>
      <c r="M119" s="189" t="s">
        <v>21</v>
      </c>
      <c r="N119" s="190" t="s">
        <v>44</v>
      </c>
      <c r="O119" s="35"/>
      <c r="P119" s="191">
        <f t="shared" si="11"/>
        <v>0</v>
      </c>
      <c r="Q119" s="191">
        <v>0</v>
      </c>
      <c r="R119" s="191">
        <f t="shared" si="12"/>
        <v>0</v>
      </c>
      <c r="S119" s="191">
        <v>0</v>
      </c>
      <c r="T119" s="192">
        <f t="shared" si="13"/>
        <v>0</v>
      </c>
      <c r="AR119" s="17" t="s">
        <v>134</v>
      </c>
      <c r="AT119" s="17" t="s">
        <v>129</v>
      </c>
      <c r="AU119" s="17" t="s">
        <v>78</v>
      </c>
      <c r="AY119" s="17" t="s">
        <v>126</v>
      </c>
      <c r="BE119" s="193">
        <f t="shared" si="14"/>
        <v>0</v>
      </c>
      <c r="BF119" s="193">
        <f t="shared" si="15"/>
        <v>0</v>
      </c>
      <c r="BG119" s="193">
        <f t="shared" si="16"/>
        <v>0</v>
      </c>
      <c r="BH119" s="193">
        <f t="shared" si="17"/>
        <v>0</v>
      </c>
      <c r="BI119" s="193">
        <f t="shared" si="18"/>
        <v>0</v>
      </c>
      <c r="BJ119" s="17" t="s">
        <v>134</v>
      </c>
      <c r="BK119" s="193">
        <f t="shared" si="19"/>
        <v>0</v>
      </c>
      <c r="BL119" s="17" t="s">
        <v>134</v>
      </c>
      <c r="BM119" s="17" t="s">
        <v>443</v>
      </c>
    </row>
    <row r="120" spans="2:65" s="1" customFormat="1" ht="31.5" customHeight="1" x14ac:dyDescent="0.3">
      <c r="B120" s="34"/>
      <c r="C120" s="182" t="s">
        <v>71</v>
      </c>
      <c r="D120" s="182" t="s">
        <v>129</v>
      </c>
      <c r="E120" s="183" t="s">
        <v>444</v>
      </c>
      <c r="F120" s="184" t="s">
        <v>445</v>
      </c>
      <c r="G120" s="185" t="s">
        <v>371</v>
      </c>
      <c r="H120" s="186">
        <v>1</v>
      </c>
      <c r="I120" s="187"/>
      <c r="J120" s="188">
        <f t="shared" si="10"/>
        <v>0</v>
      </c>
      <c r="K120" s="184" t="s">
        <v>21</v>
      </c>
      <c r="L120" s="54"/>
      <c r="M120" s="189" t="s">
        <v>21</v>
      </c>
      <c r="N120" s="190" t="s">
        <v>44</v>
      </c>
      <c r="O120" s="35"/>
      <c r="P120" s="191">
        <f t="shared" si="11"/>
        <v>0</v>
      </c>
      <c r="Q120" s="191">
        <v>0</v>
      </c>
      <c r="R120" s="191">
        <f t="shared" si="12"/>
        <v>0</v>
      </c>
      <c r="S120" s="191">
        <v>0</v>
      </c>
      <c r="T120" s="192">
        <f t="shared" si="13"/>
        <v>0</v>
      </c>
      <c r="AR120" s="17" t="s">
        <v>134</v>
      </c>
      <c r="AT120" s="17" t="s">
        <v>129</v>
      </c>
      <c r="AU120" s="17" t="s">
        <v>78</v>
      </c>
      <c r="AY120" s="17" t="s">
        <v>126</v>
      </c>
      <c r="BE120" s="193">
        <f t="shared" si="14"/>
        <v>0</v>
      </c>
      <c r="BF120" s="193">
        <f t="shared" si="15"/>
        <v>0</v>
      </c>
      <c r="BG120" s="193">
        <f t="shared" si="16"/>
        <v>0</v>
      </c>
      <c r="BH120" s="193">
        <f t="shared" si="17"/>
        <v>0</v>
      </c>
      <c r="BI120" s="193">
        <f t="shared" si="18"/>
        <v>0</v>
      </c>
      <c r="BJ120" s="17" t="s">
        <v>134</v>
      </c>
      <c r="BK120" s="193">
        <f t="shared" si="19"/>
        <v>0</v>
      </c>
      <c r="BL120" s="17" t="s">
        <v>134</v>
      </c>
      <c r="BM120" s="17" t="s">
        <v>446</v>
      </c>
    </row>
    <row r="121" spans="2:65" s="1" customFormat="1" ht="31.5" customHeight="1" x14ac:dyDescent="0.3">
      <c r="B121" s="34"/>
      <c r="C121" s="182" t="s">
        <v>80</v>
      </c>
      <c r="D121" s="182" t="s">
        <v>129</v>
      </c>
      <c r="E121" s="183" t="s">
        <v>447</v>
      </c>
      <c r="F121" s="184" t="s">
        <v>448</v>
      </c>
      <c r="G121" s="185" t="s">
        <v>385</v>
      </c>
      <c r="H121" s="255"/>
      <c r="I121" s="187"/>
      <c r="J121" s="188">
        <f t="shared" si="10"/>
        <v>0</v>
      </c>
      <c r="K121" s="184" t="s">
        <v>386</v>
      </c>
      <c r="L121" s="54"/>
      <c r="M121" s="189" t="s">
        <v>21</v>
      </c>
      <c r="N121" s="190" t="s">
        <v>44</v>
      </c>
      <c r="O121" s="35"/>
      <c r="P121" s="191">
        <f t="shared" si="11"/>
        <v>0</v>
      </c>
      <c r="Q121" s="191">
        <v>0</v>
      </c>
      <c r="R121" s="191">
        <f t="shared" si="12"/>
        <v>0</v>
      </c>
      <c r="S121" s="191">
        <v>0</v>
      </c>
      <c r="T121" s="192">
        <f t="shared" si="13"/>
        <v>0</v>
      </c>
      <c r="AR121" s="17" t="s">
        <v>206</v>
      </c>
      <c r="AT121" s="17" t="s">
        <v>129</v>
      </c>
      <c r="AU121" s="17" t="s">
        <v>78</v>
      </c>
      <c r="AY121" s="17" t="s">
        <v>126</v>
      </c>
      <c r="BE121" s="193">
        <f t="shared" si="14"/>
        <v>0</v>
      </c>
      <c r="BF121" s="193">
        <f t="shared" si="15"/>
        <v>0</v>
      </c>
      <c r="BG121" s="193">
        <f t="shared" si="16"/>
        <v>0</v>
      </c>
      <c r="BH121" s="193">
        <f t="shared" si="17"/>
        <v>0</v>
      </c>
      <c r="BI121" s="193">
        <f t="shared" si="18"/>
        <v>0</v>
      </c>
      <c r="BJ121" s="17" t="s">
        <v>134</v>
      </c>
      <c r="BK121" s="193">
        <f t="shared" si="19"/>
        <v>0</v>
      </c>
      <c r="BL121" s="17" t="s">
        <v>206</v>
      </c>
      <c r="BM121" s="17" t="s">
        <v>449</v>
      </c>
    </row>
    <row r="122" spans="2:65" s="10" customFormat="1" ht="37.35" customHeight="1" x14ac:dyDescent="0.35">
      <c r="B122" s="165"/>
      <c r="C122" s="166"/>
      <c r="D122" s="179" t="s">
        <v>70</v>
      </c>
      <c r="E122" s="253" t="s">
        <v>450</v>
      </c>
      <c r="F122" s="253" t="s">
        <v>451</v>
      </c>
      <c r="G122" s="166"/>
      <c r="H122" s="166"/>
      <c r="I122" s="169"/>
      <c r="J122" s="254">
        <f>BK122</f>
        <v>0</v>
      </c>
      <c r="K122" s="166"/>
      <c r="L122" s="171"/>
      <c r="M122" s="172"/>
      <c r="N122" s="173"/>
      <c r="O122" s="173"/>
      <c r="P122" s="174">
        <f>SUM(P123:P135)</f>
        <v>0</v>
      </c>
      <c r="Q122" s="173"/>
      <c r="R122" s="174">
        <f>SUM(R123:R135)</f>
        <v>0</v>
      </c>
      <c r="S122" s="173"/>
      <c r="T122" s="175">
        <f>SUM(T123:T135)</f>
        <v>0</v>
      </c>
      <c r="AR122" s="176" t="s">
        <v>78</v>
      </c>
      <c r="AT122" s="177" t="s">
        <v>70</v>
      </c>
      <c r="AU122" s="177" t="s">
        <v>71</v>
      </c>
      <c r="AY122" s="176" t="s">
        <v>126</v>
      </c>
      <c r="BK122" s="178">
        <f>SUM(BK123:BK135)</f>
        <v>0</v>
      </c>
    </row>
    <row r="123" spans="2:65" s="1" customFormat="1" ht="22.5" customHeight="1" x14ac:dyDescent="0.3">
      <c r="B123" s="34"/>
      <c r="C123" s="182" t="s">
        <v>71</v>
      </c>
      <c r="D123" s="182" t="s">
        <v>129</v>
      </c>
      <c r="E123" s="183" t="s">
        <v>452</v>
      </c>
      <c r="F123" s="184" t="s">
        <v>453</v>
      </c>
      <c r="G123" s="185" t="s">
        <v>146</v>
      </c>
      <c r="H123" s="186">
        <v>1</v>
      </c>
      <c r="I123" s="187"/>
      <c r="J123" s="188">
        <f t="shared" ref="J123:J135" si="20">ROUND(I123*H123,2)</f>
        <v>0</v>
      </c>
      <c r="K123" s="184" t="s">
        <v>21</v>
      </c>
      <c r="L123" s="54"/>
      <c r="M123" s="189" t="s">
        <v>21</v>
      </c>
      <c r="N123" s="190" t="s">
        <v>44</v>
      </c>
      <c r="O123" s="35"/>
      <c r="P123" s="191">
        <f t="shared" ref="P123:P135" si="21">O123*H123</f>
        <v>0</v>
      </c>
      <c r="Q123" s="191">
        <v>0</v>
      </c>
      <c r="R123" s="191">
        <f t="shared" ref="R123:R135" si="22">Q123*H123</f>
        <v>0</v>
      </c>
      <c r="S123" s="191">
        <v>0</v>
      </c>
      <c r="T123" s="192">
        <f t="shared" ref="T123:T135" si="23">S123*H123</f>
        <v>0</v>
      </c>
      <c r="AR123" s="17" t="s">
        <v>134</v>
      </c>
      <c r="AT123" s="17" t="s">
        <v>129</v>
      </c>
      <c r="AU123" s="17" t="s">
        <v>78</v>
      </c>
      <c r="AY123" s="17" t="s">
        <v>126</v>
      </c>
      <c r="BE123" s="193">
        <f t="shared" ref="BE123:BE135" si="24">IF(N123="základní",J123,0)</f>
        <v>0</v>
      </c>
      <c r="BF123" s="193">
        <f t="shared" ref="BF123:BF135" si="25">IF(N123="snížená",J123,0)</f>
        <v>0</v>
      </c>
      <c r="BG123" s="193">
        <f t="shared" ref="BG123:BG135" si="26">IF(N123="zákl. přenesená",J123,0)</f>
        <v>0</v>
      </c>
      <c r="BH123" s="193">
        <f t="shared" ref="BH123:BH135" si="27">IF(N123="sníž. přenesená",J123,0)</f>
        <v>0</v>
      </c>
      <c r="BI123" s="193">
        <f t="shared" ref="BI123:BI135" si="28">IF(N123="nulová",J123,0)</f>
        <v>0</v>
      </c>
      <c r="BJ123" s="17" t="s">
        <v>134</v>
      </c>
      <c r="BK123" s="193">
        <f t="shared" ref="BK123:BK135" si="29">ROUND(I123*H123,2)</f>
        <v>0</v>
      </c>
      <c r="BL123" s="17" t="s">
        <v>134</v>
      </c>
      <c r="BM123" s="17" t="s">
        <v>454</v>
      </c>
    </row>
    <row r="124" spans="2:65" s="1" customFormat="1" ht="22.5" customHeight="1" x14ac:dyDescent="0.3">
      <c r="B124" s="34"/>
      <c r="C124" s="182" t="s">
        <v>71</v>
      </c>
      <c r="D124" s="182" t="s">
        <v>129</v>
      </c>
      <c r="E124" s="183" t="s">
        <v>455</v>
      </c>
      <c r="F124" s="184" t="s">
        <v>456</v>
      </c>
      <c r="G124" s="185" t="s">
        <v>146</v>
      </c>
      <c r="H124" s="186">
        <v>16</v>
      </c>
      <c r="I124" s="187"/>
      <c r="J124" s="188">
        <f t="shared" si="20"/>
        <v>0</v>
      </c>
      <c r="K124" s="184" t="s">
        <v>21</v>
      </c>
      <c r="L124" s="54"/>
      <c r="M124" s="189" t="s">
        <v>21</v>
      </c>
      <c r="N124" s="190" t="s">
        <v>44</v>
      </c>
      <c r="O124" s="35"/>
      <c r="P124" s="191">
        <f t="shared" si="21"/>
        <v>0</v>
      </c>
      <c r="Q124" s="191">
        <v>0</v>
      </c>
      <c r="R124" s="191">
        <f t="shared" si="22"/>
        <v>0</v>
      </c>
      <c r="S124" s="191">
        <v>0</v>
      </c>
      <c r="T124" s="192">
        <f t="shared" si="23"/>
        <v>0</v>
      </c>
      <c r="AR124" s="17" t="s">
        <v>134</v>
      </c>
      <c r="AT124" s="17" t="s">
        <v>129</v>
      </c>
      <c r="AU124" s="17" t="s">
        <v>78</v>
      </c>
      <c r="AY124" s="17" t="s">
        <v>126</v>
      </c>
      <c r="BE124" s="193">
        <f t="shared" si="24"/>
        <v>0</v>
      </c>
      <c r="BF124" s="193">
        <f t="shared" si="25"/>
        <v>0</v>
      </c>
      <c r="BG124" s="193">
        <f t="shared" si="26"/>
        <v>0</v>
      </c>
      <c r="BH124" s="193">
        <f t="shared" si="27"/>
        <v>0</v>
      </c>
      <c r="BI124" s="193">
        <f t="shared" si="28"/>
        <v>0</v>
      </c>
      <c r="BJ124" s="17" t="s">
        <v>134</v>
      </c>
      <c r="BK124" s="193">
        <f t="shared" si="29"/>
        <v>0</v>
      </c>
      <c r="BL124" s="17" t="s">
        <v>134</v>
      </c>
      <c r="BM124" s="17" t="s">
        <v>457</v>
      </c>
    </row>
    <row r="125" spans="2:65" s="1" customFormat="1" ht="22.5" customHeight="1" x14ac:dyDescent="0.3">
      <c r="B125" s="34"/>
      <c r="C125" s="182" t="s">
        <v>71</v>
      </c>
      <c r="D125" s="182" t="s">
        <v>129</v>
      </c>
      <c r="E125" s="183" t="s">
        <v>458</v>
      </c>
      <c r="F125" s="184" t="s">
        <v>459</v>
      </c>
      <c r="G125" s="185" t="s">
        <v>146</v>
      </c>
      <c r="H125" s="186">
        <v>4</v>
      </c>
      <c r="I125" s="187"/>
      <c r="J125" s="188">
        <f t="shared" si="20"/>
        <v>0</v>
      </c>
      <c r="K125" s="184" t="s">
        <v>21</v>
      </c>
      <c r="L125" s="54"/>
      <c r="M125" s="189" t="s">
        <v>21</v>
      </c>
      <c r="N125" s="190" t="s">
        <v>44</v>
      </c>
      <c r="O125" s="35"/>
      <c r="P125" s="191">
        <f t="shared" si="21"/>
        <v>0</v>
      </c>
      <c r="Q125" s="191">
        <v>0</v>
      </c>
      <c r="R125" s="191">
        <f t="shared" si="22"/>
        <v>0</v>
      </c>
      <c r="S125" s="191">
        <v>0</v>
      </c>
      <c r="T125" s="192">
        <f t="shared" si="23"/>
        <v>0</v>
      </c>
      <c r="AR125" s="17" t="s">
        <v>134</v>
      </c>
      <c r="AT125" s="17" t="s">
        <v>129</v>
      </c>
      <c r="AU125" s="17" t="s">
        <v>78</v>
      </c>
      <c r="AY125" s="17" t="s">
        <v>126</v>
      </c>
      <c r="BE125" s="193">
        <f t="shared" si="24"/>
        <v>0</v>
      </c>
      <c r="BF125" s="193">
        <f t="shared" si="25"/>
        <v>0</v>
      </c>
      <c r="BG125" s="193">
        <f t="shared" si="26"/>
        <v>0</v>
      </c>
      <c r="BH125" s="193">
        <f t="shared" si="27"/>
        <v>0</v>
      </c>
      <c r="BI125" s="193">
        <f t="shared" si="28"/>
        <v>0</v>
      </c>
      <c r="BJ125" s="17" t="s">
        <v>134</v>
      </c>
      <c r="BK125" s="193">
        <f t="shared" si="29"/>
        <v>0</v>
      </c>
      <c r="BL125" s="17" t="s">
        <v>134</v>
      </c>
      <c r="BM125" s="17" t="s">
        <v>460</v>
      </c>
    </row>
    <row r="126" spans="2:65" s="1" customFormat="1" ht="22.5" customHeight="1" x14ac:dyDescent="0.3">
      <c r="B126" s="34"/>
      <c r="C126" s="182" t="s">
        <v>71</v>
      </c>
      <c r="D126" s="182" t="s">
        <v>129</v>
      </c>
      <c r="E126" s="183" t="s">
        <v>461</v>
      </c>
      <c r="F126" s="184" t="s">
        <v>462</v>
      </c>
      <c r="G126" s="185" t="s">
        <v>146</v>
      </c>
      <c r="H126" s="186">
        <v>14</v>
      </c>
      <c r="I126" s="187"/>
      <c r="J126" s="188">
        <f t="shared" si="20"/>
        <v>0</v>
      </c>
      <c r="K126" s="184" t="s">
        <v>21</v>
      </c>
      <c r="L126" s="54"/>
      <c r="M126" s="189" t="s">
        <v>21</v>
      </c>
      <c r="N126" s="190" t="s">
        <v>44</v>
      </c>
      <c r="O126" s="35"/>
      <c r="P126" s="191">
        <f t="shared" si="21"/>
        <v>0</v>
      </c>
      <c r="Q126" s="191">
        <v>0</v>
      </c>
      <c r="R126" s="191">
        <f t="shared" si="22"/>
        <v>0</v>
      </c>
      <c r="S126" s="191">
        <v>0</v>
      </c>
      <c r="T126" s="192">
        <f t="shared" si="23"/>
        <v>0</v>
      </c>
      <c r="AR126" s="17" t="s">
        <v>134</v>
      </c>
      <c r="AT126" s="17" t="s">
        <v>129</v>
      </c>
      <c r="AU126" s="17" t="s">
        <v>78</v>
      </c>
      <c r="AY126" s="17" t="s">
        <v>126</v>
      </c>
      <c r="BE126" s="193">
        <f t="shared" si="24"/>
        <v>0</v>
      </c>
      <c r="BF126" s="193">
        <f t="shared" si="25"/>
        <v>0</v>
      </c>
      <c r="BG126" s="193">
        <f t="shared" si="26"/>
        <v>0</v>
      </c>
      <c r="BH126" s="193">
        <f t="shared" si="27"/>
        <v>0</v>
      </c>
      <c r="BI126" s="193">
        <f t="shared" si="28"/>
        <v>0</v>
      </c>
      <c r="BJ126" s="17" t="s">
        <v>134</v>
      </c>
      <c r="BK126" s="193">
        <f t="shared" si="29"/>
        <v>0</v>
      </c>
      <c r="BL126" s="17" t="s">
        <v>134</v>
      </c>
      <c r="BM126" s="17" t="s">
        <v>463</v>
      </c>
    </row>
    <row r="127" spans="2:65" s="1" customFormat="1" ht="22.5" customHeight="1" x14ac:dyDescent="0.3">
      <c r="B127" s="34"/>
      <c r="C127" s="182" t="s">
        <v>71</v>
      </c>
      <c r="D127" s="182" t="s">
        <v>129</v>
      </c>
      <c r="E127" s="183" t="s">
        <v>464</v>
      </c>
      <c r="F127" s="184" t="s">
        <v>465</v>
      </c>
      <c r="G127" s="185" t="s">
        <v>146</v>
      </c>
      <c r="H127" s="186">
        <v>21</v>
      </c>
      <c r="I127" s="187"/>
      <c r="J127" s="188">
        <f t="shared" si="20"/>
        <v>0</v>
      </c>
      <c r="K127" s="184" t="s">
        <v>21</v>
      </c>
      <c r="L127" s="54"/>
      <c r="M127" s="189" t="s">
        <v>21</v>
      </c>
      <c r="N127" s="190" t="s">
        <v>44</v>
      </c>
      <c r="O127" s="35"/>
      <c r="P127" s="191">
        <f t="shared" si="21"/>
        <v>0</v>
      </c>
      <c r="Q127" s="191">
        <v>0</v>
      </c>
      <c r="R127" s="191">
        <f t="shared" si="22"/>
        <v>0</v>
      </c>
      <c r="S127" s="191">
        <v>0</v>
      </c>
      <c r="T127" s="192">
        <f t="shared" si="23"/>
        <v>0</v>
      </c>
      <c r="AR127" s="17" t="s">
        <v>134</v>
      </c>
      <c r="AT127" s="17" t="s">
        <v>129</v>
      </c>
      <c r="AU127" s="17" t="s">
        <v>78</v>
      </c>
      <c r="AY127" s="17" t="s">
        <v>126</v>
      </c>
      <c r="BE127" s="193">
        <f t="shared" si="24"/>
        <v>0</v>
      </c>
      <c r="BF127" s="193">
        <f t="shared" si="25"/>
        <v>0</v>
      </c>
      <c r="BG127" s="193">
        <f t="shared" si="26"/>
        <v>0</v>
      </c>
      <c r="BH127" s="193">
        <f t="shared" si="27"/>
        <v>0</v>
      </c>
      <c r="BI127" s="193">
        <f t="shared" si="28"/>
        <v>0</v>
      </c>
      <c r="BJ127" s="17" t="s">
        <v>134</v>
      </c>
      <c r="BK127" s="193">
        <f t="shared" si="29"/>
        <v>0</v>
      </c>
      <c r="BL127" s="17" t="s">
        <v>134</v>
      </c>
      <c r="BM127" s="17" t="s">
        <v>466</v>
      </c>
    </row>
    <row r="128" spans="2:65" s="1" customFormat="1" ht="22.5" customHeight="1" x14ac:dyDescent="0.3">
      <c r="B128" s="34"/>
      <c r="C128" s="182" t="s">
        <v>71</v>
      </c>
      <c r="D128" s="182" t="s">
        <v>129</v>
      </c>
      <c r="E128" s="183" t="s">
        <v>467</v>
      </c>
      <c r="F128" s="184" t="s">
        <v>468</v>
      </c>
      <c r="G128" s="185" t="s">
        <v>146</v>
      </c>
      <c r="H128" s="186">
        <v>12</v>
      </c>
      <c r="I128" s="187"/>
      <c r="J128" s="188">
        <f t="shared" si="20"/>
        <v>0</v>
      </c>
      <c r="K128" s="184" t="s">
        <v>21</v>
      </c>
      <c r="L128" s="54"/>
      <c r="M128" s="189" t="s">
        <v>21</v>
      </c>
      <c r="N128" s="190" t="s">
        <v>44</v>
      </c>
      <c r="O128" s="35"/>
      <c r="P128" s="191">
        <f t="shared" si="21"/>
        <v>0</v>
      </c>
      <c r="Q128" s="191">
        <v>0</v>
      </c>
      <c r="R128" s="191">
        <f t="shared" si="22"/>
        <v>0</v>
      </c>
      <c r="S128" s="191">
        <v>0</v>
      </c>
      <c r="T128" s="192">
        <f t="shared" si="23"/>
        <v>0</v>
      </c>
      <c r="AR128" s="17" t="s">
        <v>134</v>
      </c>
      <c r="AT128" s="17" t="s">
        <v>129</v>
      </c>
      <c r="AU128" s="17" t="s">
        <v>78</v>
      </c>
      <c r="AY128" s="17" t="s">
        <v>126</v>
      </c>
      <c r="BE128" s="193">
        <f t="shared" si="24"/>
        <v>0</v>
      </c>
      <c r="BF128" s="193">
        <f t="shared" si="25"/>
        <v>0</v>
      </c>
      <c r="BG128" s="193">
        <f t="shared" si="26"/>
        <v>0</v>
      </c>
      <c r="BH128" s="193">
        <f t="shared" si="27"/>
        <v>0</v>
      </c>
      <c r="BI128" s="193">
        <f t="shared" si="28"/>
        <v>0</v>
      </c>
      <c r="BJ128" s="17" t="s">
        <v>134</v>
      </c>
      <c r="BK128" s="193">
        <f t="shared" si="29"/>
        <v>0</v>
      </c>
      <c r="BL128" s="17" t="s">
        <v>134</v>
      </c>
      <c r="BM128" s="17" t="s">
        <v>469</v>
      </c>
    </row>
    <row r="129" spans="2:65" s="1" customFormat="1" ht="22.5" customHeight="1" x14ac:dyDescent="0.3">
      <c r="B129" s="34"/>
      <c r="C129" s="182" t="s">
        <v>71</v>
      </c>
      <c r="D129" s="182" t="s">
        <v>129</v>
      </c>
      <c r="E129" s="183" t="s">
        <v>470</v>
      </c>
      <c r="F129" s="184" t="s">
        <v>471</v>
      </c>
      <c r="G129" s="185" t="s">
        <v>146</v>
      </c>
      <c r="H129" s="186">
        <v>14</v>
      </c>
      <c r="I129" s="187"/>
      <c r="J129" s="188">
        <f t="shared" si="20"/>
        <v>0</v>
      </c>
      <c r="K129" s="184" t="s">
        <v>21</v>
      </c>
      <c r="L129" s="54"/>
      <c r="M129" s="189" t="s">
        <v>21</v>
      </c>
      <c r="N129" s="190" t="s">
        <v>44</v>
      </c>
      <c r="O129" s="35"/>
      <c r="P129" s="191">
        <f t="shared" si="21"/>
        <v>0</v>
      </c>
      <c r="Q129" s="191">
        <v>0</v>
      </c>
      <c r="R129" s="191">
        <f t="shared" si="22"/>
        <v>0</v>
      </c>
      <c r="S129" s="191">
        <v>0</v>
      </c>
      <c r="T129" s="192">
        <f t="shared" si="23"/>
        <v>0</v>
      </c>
      <c r="AR129" s="17" t="s">
        <v>134</v>
      </c>
      <c r="AT129" s="17" t="s">
        <v>129</v>
      </c>
      <c r="AU129" s="17" t="s">
        <v>78</v>
      </c>
      <c r="AY129" s="17" t="s">
        <v>126</v>
      </c>
      <c r="BE129" s="193">
        <f t="shared" si="24"/>
        <v>0</v>
      </c>
      <c r="BF129" s="193">
        <f t="shared" si="25"/>
        <v>0</v>
      </c>
      <c r="BG129" s="193">
        <f t="shared" si="26"/>
        <v>0</v>
      </c>
      <c r="BH129" s="193">
        <f t="shared" si="27"/>
        <v>0</v>
      </c>
      <c r="BI129" s="193">
        <f t="shared" si="28"/>
        <v>0</v>
      </c>
      <c r="BJ129" s="17" t="s">
        <v>134</v>
      </c>
      <c r="BK129" s="193">
        <f t="shared" si="29"/>
        <v>0</v>
      </c>
      <c r="BL129" s="17" t="s">
        <v>134</v>
      </c>
      <c r="BM129" s="17" t="s">
        <v>472</v>
      </c>
    </row>
    <row r="130" spans="2:65" s="1" customFormat="1" ht="22.5" customHeight="1" x14ac:dyDescent="0.3">
      <c r="B130" s="34"/>
      <c r="C130" s="182" t="s">
        <v>71</v>
      </c>
      <c r="D130" s="182" t="s">
        <v>129</v>
      </c>
      <c r="E130" s="183" t="s">
        <v>473</v>
      </c>
      <c r="F130" s="184" t="s">
        <v>474</v>
      </c>
      <c r="G130" s="185" t="s">
        <v>146</v>
      </c>
      <c r="H130" s="186">
        <v>12</v>
      </c>
      <c r="I130" s="187"/>
      <c r="J130" s="188">
        <f t="shared" si="20"/>
        <v>0</v>
      </c>
      <c r="K130" s="184" t="s">
        <v>21</v>
      </c>
      <c r="L130" s="54"/>
      <c r="M130" s="189" t="s">
        <v>21</v>
      </c>
      <c r="N130" s="190" t="s">
        <v>44</v>
      </c>
      <c r="O130" s="35"/>
      <c r="P130" s="191">
        <f t="shared" si="21"/>
        <v>0</v>
      </c>
      <c r="Q130" s="191">
        <v>0</v>
      </c>
      <c r="R130" s="191">
        <f t="shared" si="22"/>
        <v>0</v>
      </c>
      <c r="S130" s="191">
        <v>0</v>
      </c>
      <c r="T130" s="192">
        <f t="shared" si="23"/>
        <v>0</v>
      </c>
      <c r="AR130" s="17" t="s">
        <v>134</v>
      </c>
      <c r="AT130" s="17" t="s">
        <v>129</v>
      </c>
      <c r="AU130" s="17" t="s">
        <v>78</v>
      </c>
      <c r="AY130" s="17" t="s">
        <v>126</v>
      </c>
      <c r="BE130" s="193">
        <f t="shared" si="24"/>
        <v>0</v>
      </c>
      <c r="BF130" s="193">
        <f t="shared" si="25"/>
        <v>0</v>
      </c>
      <c r="BG130" s="193">
        <f t="shared" si="26"/>
        <v>0</v>
      </c>
      <c r="BH130" s="193">
        <f t="shared" si="27"/>
        <v>0</v>
      </c>
      <c r="BI130" s="193">
        <f t="shared" si="28"/>
        <v>0</v>
      </c>
      <c r="BJ130" s="17" t="s">
        <v>134</v>
      </c>
      <c r="BK130" s="193">
        <f t="shared" si="29"/>
        <v>0</v>
      </c>
      <c r="BL130" s="17" t="s">
        <v>134</v>
      </c>
      <c r="BM130" s="17" t="s">
        <v>475</v>
      </c>
    </row>
    <row r="131" spans="2:65" s="1" customFormat="1" ht="22.5" customHeight="1" x14ac:dyDescent="0.3">
      <c r="B131" s="34"/>
      <c r="C131" s="182" t="s">
        <v>71</v>
      </c>
      <c r="D131" s="182" t="s">
        <v>129</v>
      </c>
      <c r="E131" s="183" t="s">
        <v>476</v>
      </c>
      <c r="F131" s="184" t="s">
        <v>477</v>
      </c>
      <c r="G131" s="185" t="s">
        <v>146</v>
      </c>
      <c r="H131" s="186">
        <v>12</v>
      </c>
      <c r="I131" s="187"/>
      <c r="J131" s="188">
        <f t="shared" si="20"/>
        <v>0</v>
      </c>
      <c r="K131" s="184" t="s">
        <v>21</v>
      </c>
      <c r="L131" s="54"/>
      <c r="M131" s="189" t="s">
        <v>21</v>
      </c>
      <c r="N131" s="190" t="s">
        <v>44</v>
      </c>
      <c r="O131" s="35"/>
      <c r="P131" s="191">
        <f t="shared" si="21"/>
        <v>0</v>
      </c>
      <c r="Q131" s="191">
        <v>0</v>
      </c>
      <c r="R131" s="191">
        <f t="shared" si="22"/>
        <v>0</v>
      </c>
      <c r="S131" s="191">
        <v>0</v>
      </c>
      <c r="T131" s="192">
        <f t="shared" si="23"/>
        <v>0</v>
      </c>
      <c r="AR131" s="17" t="s">
        <v>134</v>
      </c>
      <c r="AT131" s="17" t="s">
        <v>129</v>
      </c>
      <c r="AU131" s="17" t="s">
        <v>78</v>
      </c>
      <c r="AY131" s="17" t="s">
        <v>126</v>
      </c>
      <c r="BE131" s="193">
        <f t="shared" si="24"/>
        <v>0</v>
      </c>
      <c r="BF131" s="193">
        <f t="shared" si="25"/>
        <v>0</v>
      </c>
      <c r="BG131" s="193">
        <f t="shared" si="26"/>
        <v>0</v>
      </c>
      <c r="BH131" s="193">
        <f t="shared" si="27"/>
        <v>0</v>
      </c>
      <c r="BI131" s="193">
        <f t="shared" si="28"/>
        <v>0</v>
      </c>
      <c r="BJ131" s="17" t="s">
        <v>134</v>
      </c>
      <c r="BK131" s="193">
        <f t="shared" si="29"/>
        <v>0</v>
      </c>
      <c r="BL131" s="17" t="s">
        <v>134</v>
      </c>
      <c r="BM131" s="17" t="s">
        <v>478</v>
      </c>
    </row>
    <row r="132" spans="2:65" s="1" customFormat="1" ht="22.5" customHeight="1" x14ac:dyDescent="0.3">
      <c r="B132" s="34"/>
      <c r="C132" s="182" t="s">
        <v>71</v>
      </c>
      <c r="D132" s="182" t="s">
        <v>129</v>
      </c>
      <c r="E132" s="183" t="s">
        <v>479</v>
      </c>
      <c r="F132" s="184" t="s">
        <v>480</v>
      </c>
      <c r="G132" s="185" t="s">
        <v>146</v>
      </c>
      <c r="H132" s="186">
        <v>3</v>
      </c>
      <c r="I132" s="187"/>
      <c r="J132" s="188">
        <f t="shared" si="20"/>
        <v>0</v>
      </c>
      <c r="K132" s="184" t="s">
        <v>21</v>
      </c>
      <c r="L132" s="54"/>
      <c r="M132" s="189" t="s">
        <v>21</v>
      </c>
      <c r="N132" s="190" t="s">
        <v>44</v>
      </c>
      <c r="O132" s="35"/>
      <c r="P132" s="191">
        <f t="shared" si="21"/>
        <v>0</v>
      </c>
      <c r="Q132" s="191">
        <v>0</v>
      </c>
      <c r="R132" s="191">
        <f t="shared" si="22"/>
        <v>0</v>
      </c>
      <c r="S132" s="191">
        <v>0</v>
      </c>
      <c r="T132" s="192">
        <f t="shared" si="23"/>
        <v>0</v>
      </c>
      <c r="AR132" s="17" t="s">
        <v>134</v>
      </c>
      <c r="AT132" s="17" t="s">
        <v>129</v>
      </c>
      <c r="AU132" s="17" t="s">
        <v>78</v>
      </c>
      <c r="AY132" s="17" t="s">
        <v>126</v>
      </c>
      <c r="BE132" s="193">
        <f t="shared" si="24"/>
        <v>0</v>
      </c>
      <c r="BF132" s="193">
        <f t="shared" si="25"/>
        <v>0</v>
      </c>
      <c r="BG132" s="193">
        <f t="shared" si="26"/>
        <v>0</v>
      </c>
      <c r="BH132" s="193">
        <f t="shared" si="27"/>
        <v>0</v>
      </c>
      <c r="BI132" s="193">
        <f t="shared" si="28"/>
        <v>0</v>
      </c>
      <c r="BJ132" s="17" t="s">
        <v>134</v>
      </c>
      <c r="BK132" s="193">
        <f t="shared" si="29"/>
        <v>0</v>
      </c>
      <c r="BL132" s="17" t="s">
        <v>134</v>
      </c>
      <c r="BM132" s="17" t="s">
        <v>481</v>
      </c>
    </row>
    <row r="133" spans="2:65" s="1" customFormat="1" ht="22.5" customHeight="1" x14ac:dyDescent="0.3">
      <c r="B133" s="34"/>
      <c r="C133" s="182" t="s">
        <v>71</v>
      </c>
      <c r="D133" s="182" t="s">
        <v>129</v>
      </c>
      <c r="E133" s="183" t="s">
        <v>482</v>
      </c>
      <c r="F133" s="184" t="s">
        <v>483</v>
      </c>
      <c r="G133" s="185" t="s">
        <v>146</v>
      </c>
      <c r="H133" s="186">
        <v>7</v>
      </c>
      <c r="I133" s="187"/>
      <c r="J133" s="188">
        <f t="shared" si="20"/>
        <v>0</v>
      </c>
      <c r="K133" s="184" t="s">
        <v>21</v>
      </c>
      <c r="L133" s="54"/>
      <c r="M133" s="189" t="s">
        <v>21</v>
      </c>
      <c r="N133" s="190" t="s">
        <v>44</v>
      </c>
      <c r="O133" s="35"/>
      <c r="P133" s="191">
        <f t="shared" si="21"/>
        <v>0</v>
      </c>
      <c r="Q133" s="191">
        <v>0</v>
      </c>
      <c r="R133" s="191">
        <f t="shared" si="22"/>
        <v>0</v>
      </c>
      <c r="S133" s="191">
        <v>0</v>
      </c>
      <c r="T133" s="192">
        <f t="shared" si="23"/>
        <v>0</v>
      </c>
      <c r="AR133" s="17" t="s">
        <v>134</v>
      </c>
      <c r="AT133" s="17" t="s">
        <v>129</v>
      </c>
      <c r="AU133" s="17" t="s">
        <v>78</v>
      </c>
      <c r="AY133" s="17" t="s">
        <v>126</v>
      </c>
      <c r="BE133" s="193">
        <f t="shared" si="24"/>
        <v>0</v>
      </c>
      <c r="BF133" s="193">
        <f t="shared" si="25"/>
        <v>0</v>
      </c>
      <c r="BG133" s="193">
        <f t="shared" si="26"/>
        <v>0</v>
      </c>
      <c r="BH133" s="193">
        <f t="shared" si="27"/>
        <v>0</v>
      </c>
      <c r="BI133" s="193">
        <f t="shared" si="28"/>
        <v>0</v>
      </c>
      <c r="BJ133" s="17" t="s">
        <v>134</v>
      </c>
      <c r="BK133" s="193">
        <f t="shared" si="29"/>
        <v>0</v>
      </c>
      <c r="BL133" s="17" t="s">
        <v>134</v>
      </c>
      <c r="BM133" s="17" t="s">
        <v>150</v>
      </c>
    </row>
    <row r="134" spans="2:65" s="1" customFormat="1" ht="22.5" customHeight="1" x14ac:dyDescent="0.3">
      <c r="B134" s="34"/>
      <c r="C134" s="182" t="s">
        <v>71</v>
      </c>
      <c r="D134" s="182" t="s">
        <v>129</v>
      </c>
      <c r="E134" s="183" t="s">
        <v>484</v>
      </c>
      <c r="F134" s="184" t="s">
        <v>485</v>
      </c>
      <c r="G134" s="185" t="s">
        <v>146</v>
      </c>
      <c r="H134" s="186">
        <v>10</v>
      </c>
      <c r="I134" s="187"/>
      <c r="J134" s="188">
        <f t="shared" si="20"/>
        <v>0</v>
      </c>
      <c r="K134" s="184" t="s">
        <v>21</v>
      </c>
      <c r="L134" s="54"/>
      <c r="M134" s="189" t="s">
        <v>21</v>
      </c>
      <c r="N134" s="190" t="s">
        <v>44</v>
      </c>
      <c r="O134" s="35"/>
      <c r="P134" s="191">
        <f t="shared" si="21"/>
        <v>0</v>
      </c>
      <c r="Q134" s="191">
        <v>0</v>
      </c>
      <c r="R134" s="191">
        <f t="shared" si="22"/>
        <v>0</v>
      </c>
      <c r="S134" s="191">
        <v>0</v>
      </c>
      <c r="T134" s="192">
        <f t="shared" si="23"/>
        <v>0</v>
      </c>
      <c r="AR134" s="17" t="s">
        <v>134</v>
      </c>
      <c r="AT134" s="17" t="s">
        <v>129</v>
      </c>
      <c r="AU134" s="17" t="s">
        <v>78</v>
      </c>
      <c r="AY134" s="17" t="s">
        <v>126</v>
      </c>
      <c r="BE134" s="193">
        <f t="shared" si="24"/>
        <v>0</v>
      </c>
      <c r="BF134" s="193">
        <f t="shared" si="25"/>
        <v>0</v>
      </c>
      <c r="BG134" s="193">
        <f t="shared" si="26"/>
        <v>0</v>
      </c>
      <c r="BH134" s="193">
        <f t="shared" si="27"/>
        <v>0</v>
      </c>
      <c r="BI134" s="193">
        <f t="shared" si="28"/>
        <v>0</v>
      </c>
      <c r="BJ134" s="17" t="s">
        <v>134</v>
      </c>
      <c r="BK134" s="193">
        <f t="shared" si="29"/>
        <v>0</v>
      </c>
      <c r="BL134" s="17" t="s">
        <v>134</v>
      </c>
      <c r="BM134" s="17" t="s">
        <v>486</v>
      </c>
    </row>
    <row r="135" spans="2:65" s="1" customFormat="1" ht="31.5" customHeight="1" x14ac:dyDescent="0.3">
      <c r="B135" s="34"/>
      <c r="C135" s="182" t="s">
        <v>141</v>
      </c>
      <c r="D135" s="182" t="s">
        <v>129</v>
      </c>
      <c r="E135" s="183" t="s">
        <v>487</v>
      </c>
      <c r="F135" s="184" t="s">
        <v>488</v>
      </c>
      <c r="G135" s="185" t="s">
        <v>385</v>
      </c>
      <c r="H135" s="255"/>
      <c r="I135" s="187"/>
      <c r="J135" s="188">
        <f t="shared" si="20"/>
        <v>0</v>
      </c>
      <c r="K135" s="184" t="s">
        <v>386</v>
      </c>
      <c r="L135" s="54"/>
      <c r="M135" s="189" t="s">
        <v>21</v>
      </c>
      <c r="N135" s="190" t="s">
        <v>44</v>
      </c>
      <c r="O135" s="35"/>
      <c r="P135" s="191">
        <f t="shared" si="21"/>
        <v>0</v>
      </c>
      <c r="Q135" s="191">
        <v>0</v>
      </c>
      <c r="R135" s="191">
        <f t="shared" si="22"/>
        <v>0</v>
      </c>
      <c r="S135" s="191">
        <v>0</v>
      </c>
      <c r="T135" s="192">
        <f t="shared" si="23"/>
        <v>0</v>
      </c>
      <c r="AR135" s="17" t="s">
        <v>206</v>
      </c>
      <c r="AT135" s="17" t="s">
        <v>129</v>
      </c>
      <c r="AU135" s="17" t="s">
        <v>78</v>
      </c>
      <c r="AY135" s="17" t="s">
        <v>126</v>
      </c>
      <c r="BE135" s="193">
        <f t="shared" si="24"/>
        <v>0</v>
      </c>
      <c r="BF135" s="193">
        <f t="shared" si="25"/>
        <v>0</v>
      </c>
      <c r="BG135" s="193">
        <f t="shared" si="26"/>
        <v>0</v>
      </c>
      <c r="BH135" s="193">
        <f t="shared" si="27"/>
        <v>0</v>
      </c>
      <c r="BI135" s="193">
        <f t="shared" si="28"/>
        <v>0</v>
      </c>
      <c r="BJ135" s="17" t="s">
        <v>134</v>
      </c>
      <c r="BK135" s="193">
        <f t="shared" si="29"/>
        <v>0</v>
      </c>
      <c r="BL135" s="17" t="s">
        <v>206</v>
      </c>
      <c r="BM135" s="17" t="s">
        <v>489</v>
      </c>
    </row>
    <row r="136" spans="2:65" s="10" customFormat="1" ht="37.35" customHeight="1" x14ac:dyDescent="0.35">
      <c r="B136" s="165"/>
      <c r="C136" s="166"/>
      <c r="D136" s="179" t="s">
        <v>70</v>
      </c>
      <c r="E136" s="253" t="s">
        <v>490</v>
      </c>
      <c r="F136" s="253" t="s">
        <v>491</v>
      </c>
      <c r="G136" s="166"/>
      <c r="H136" s="166"/>
      <c r="I136" s="169"/>
      <c r="J136" s="254">
        <f>BK136</f>
        <v>0</v>
      </c>
      <c r="K136" s="166"/>
      <c r="L136" s="171"/>
      <c r="M136" s="172"/>
      <c r="N136" s="173"/>
      <c r="O136" s="173"/>
      <c r="P136" s="174">
        <f>SUM(P137:P156)</f>
        <v>0</v>
      </c>
      <c r="Q136" s="173"/>
      <c r="R136" s="174">
        <f>SUM(R137:R156)</f>
        <v>0</v>
      </c>
      <c r="S136" s="173"/>
      <c r="T136" s="175">
        <f>SUM(T137:T156)</f>
        <v>0</v>
      </c>
      <c r="AR136" s="176" t="s">
        <v>78</v>
      </c>
      <c r="AT136" s="177" t="s">
        <v>70</v>
      </c>
      <c r="AU136" s="177" t="s">
        <v>71</v>
      </c>
      <c r="AY136" s="176" t="s">
        <v>126</v>
      </c>
      <c r="BK136" s="178">
        <f>SUM(BK137:BK156)</f>
        <v>0</v>
      </c>
    </row>
    <row r="137" spans="2:65" s="1" customFormat="1" ht="22.5" customHeight="1" x14ac:dyDescent="0.3">
      <c r="B137" s="34"/>
      <c r="C137" s="182" t="s">
        <v>71</v>
      </c>
      <c r="D137" s="182" t="s">
        <v>129</v>
      </c>
      <c r="E137" s="183" t="s">
        <v>492</v>
      </c>
      <c r="F137" s="184" t="s">
        <v>493</v>
      </c>
      <c r="G137" s="185" t="s">
        <v>172</v>
      </c>
      <c r="H137" s="186">
        <v>12</v>
      </c>
      <c r="I137" s="187"/>
      <c r="J137" s="188">
        <f t="shared" ref="J137:J156" si="30">ROUND(I137*H137,2)</f>
        <v>0</v>
      </c>
      <c r="K137" s="184" t="s">
        <v>21</v>
      </c>
      <c r="L137" s="54"/>
      <c r="M137" s="189" t="s">
        <v>21</v>
      </c>
      <c r="N137" s="190" t="s">
        <v>44</v>
      </c>
      <c r="O137" s="35"/>
      <c r="P137" s="191">
        <f t="shared" ref="P137:P156" si="31">O137*H137</f>
        <v>0</v>
      </c>
      <c r="Q137" s="191">
        <v>0</v>
      </c>
      <c r="R137" s="191">
        <f t="shared" ref="R137:R156" si="32">Q137*H137</f>
        <v>0</v>
      </c>
      <c r="S137" s="191">
        <v>0</v>
      </c>
      <c r="T137" s="192">
        <f t="shared" ref="T137:T156" si="33">S137*H137</f>
        <v>0</v>
      </c>
      <c r="AR137" s="17" t="s">
        <v>134</v>
      </c>
      <c r="AT137" s="17" t="s">
        <v>129</v>
      </c>
      <c r="AU137" s="17" t="s">
        <v>78</v>
      </c>
      <c r="AY137" s="17" t="s">
        <v>126</v>
      </c>
      <c r="BE137" s="193">
        <f t="shared" ref="BE137:BE156" si="34">IF(N137="základní",J137,0)</f>
        <v>0</v>
      </c>
      <c r="BF137" s="193">
        <f t="shared" ref="BF137:BF156" si="35">IF(N137="snížená",J137,0)</f>
        <v>0</v>
      </c>
      <c r="BG137" s="193">
        <f t="shared" ref="BG137:BG156" si="36">IF(N137="zákl. přenesená",J137,0)</f>
        <v>0</v>
      </c>
      <c r="BH137" s="193">
        <f t="shared" ref="BH137:BH156" si="37">IF(N137="sníž. přenesená",J137,0)</f>
        <v>0</v>
      </c>
      <c r="BI137" s="193">
        <f t="shared" ref="BI137:BI156" si="38">IF(N137="nulová",J137,0)</f>
        <v>0</v>
      </c>
      <c r="BJ137" s="17" t="s">
        <v>134</v>
      </c>
      <c r="BK137" s="193">
        <f t="shared" ref="BK137:BK156" si="39">ROUND(I137*H137,2)</f>
        <v>0</v>
      </c>
      <c r="BL137" s="17" t="s">
        <v>134</v>
      </c>
      <c r="BM137" s="17" t="s">
        <v>494</v>
      </c>
    </row>
    <row r="138" spans="2:65" s="1" customFormat="1" ht="22.5" customHeight="1" x14ac:dyDescent="0.3">
      <c r="B138" s="34"/>
      <c r="C138" s="182" t="s">
        <v>71</v>
      </c>
      <c r="D138" s="182" t="s">
        <v>129</v>
      </c>
      <c r="E138" s="183" t="s">
        <v>495</v>
      </c>
      <c r="F138" s="184" t="s">
        <v>496</v>
      </c>
      <c r="G138" s="185" t="s">
        <v>172</v>
      </c>
      <c r="H138" s="186">
        <v>4</v>
      </c>
      <c r="I138" s="187"/>
      <c r="J138" s="188">
        <f t="shared" si="30"/>
        <v>0</v>
      </c>
      <c r="K138" s="184" t="s">
        <v>21</v>
      </c>
      <c r="L138" s="54"/>
      <c r="M138" s="189" t="s">
        <v>21</v>
      </c>
      <c r="N138" s="190" t="s">
        <v>44</v>
      </c>
      <c r="O138" s="35"/>
      <c r="P138" s="191">
        <f t="shared" si="31"/>
        <v>0</v>
      </c>
      <c r="Q138" s="191">
        <v>0</v>
      </c>
      <c r="R138" s="191">
        <f t="shared" si="32"/>
        <v>0</v>
      </c>
      <c r="S138" s="191">
        <v>0</v>
      </c>
      <c r="T138" s="192">
        <f t="shared" si="33"/>
        <v>0</v>
      </c>
      <c r="AR138" s="17" t="s">
        <v>134</v>
      </c>
      <c r="AT138" s="17" t="s">
        <v>129</v>
      </c>
      <c r="AU138" s="17" t="s">
        <v>78</v>
      </c>
      <c r="AY138" s="17" t="s">
        <v>126</v>
      </c>
      <c r="BE138" s="193">
        <f t="shared" si="34"/>
        <v>0</v>
      </c>
      <c r="BF138" s="193">
        <f t="shared" si="35"/>
        <v>0</v>
      </c>
      <c r="BG138" s="193">
        <f t="shared" si="36"/>
        <v>0</v>
      </c>
      <c r="BH138" s="193">
        <f t="shared" si="37"/>
        <v>0</v>
      </c>
      <c r="BI138" s="193">
        <f t="shared" si="38"/>
        <v>0</v>
      </c>
      <c r="BJ138" s="17" t="s">
        <v>134</v>
      </c>
      <c r="BK138" s="193">
        <f t="shared" si="39"/>
        <v>0</v>
      </c>
      <c r="BL138" s="17" t="s">
        <v>134</v>
      </c>
      <c r="BM138" s="17" t="s">
        <v>497</v>
      </c>
    </row>
    <row r="139" spans="2:65" s="1" customFormat="1" ht="22.5" customHeight="1" x14ac:dyDescent="0.3">
      <c r="B139" s="34"/>
      <c r="C139" s="182" t="s">
        <v>71</v>
      </c>
      <c r="D139" s="182" t="s">
        <v>129</v>
      </c>
      <c r="E139" s="183" t="s">
        <v>498</v>
      </c>
      <c r="F139" s="184" t="s">
        <v>499</v>
      </c>
      <c r="G139" s="185" t="s">
        <v>172</v>
      </c>
      <c r="H139" s="186">
        <v>5</v>
      </c>
      <c r="I139" s="187"/>
      <c r="J139" s="188">
        <f t="shared" si="30"/>
        <v>0</v>
      </c>
      <c r="K139" s="184" t="s">
        <v>21</v>
      </c>
      <c r="L139" s="54"/>
      <c r="M139" s="189" t="s">
        <v>21</v>
      </c>
      <c r="N139" s="190" t="s">
        <v>44</v>
      </c>
      <c r="O139" s="35"/>
      <c r="P139" s="191">
        <f t="shared" si="31"/>
        <v>0</v>
      </c>
      <c r="Q139" s="191">
        <v>0</v>
      </c>
      <c r="R139" s="191">
        <f t="shared" si="32"/>
        <v>0</v>
      </c>
      <c r="S139" s="191">
        <v>0</v>
      </c>
      <c r="T139" s="192">
        <f t="shared" si="33"/>
        <v>0</v>
      </c>
      <c r="AR139" s="17" t="s">
        <v>134</v>
      </c>
      <c r="AT139" s="17" t="s">
        <v>129</v>
      </c>
      <c r="AU139" s="17" t="s">
        <v>78</v>
      </c>
      <c r="AY139" s="17" t="s">
        <v>126</v>
      </c>
      <c r="BE139" s="193">
        <f t="shared" si="34"/>
        <v>0</v>
      </c>
      <c r="BF139" s="193">
        <f t="shared" si="35"/>
        <v>0</v>
      </c>
      <c r="BG139" s="193">
        <f t="shared" si="36"/>
        <v>0</v>
      </c>
      <c r="BH139" s="193">
        <f t="shared" si="37"/>
        <v>0</v>
      </c>
      <c r="BI139" s="193">
        <f t="shared" si="38"/>
        <v>0</v>
      </c>
      <c r="BJ139" s="17" t="s">
        <v>134</v>
      </c>
      <c r="BK139" s="193">
        <f t="shared" si="39"/>
        <v>0</v>
      </c>
      <c r="BL139" s="17" t="s">
        <v>134</v>
      </c>
      <c r="BM139" s="17" t="s">
        <v>500</v>
      </c>
    </row>
    <row r="140" spans="2:65" s="1" customFormat="1" ht="22.5" customHeight="1" x14ac:dyDescent="0.3">
      <c r="B140" s="34"/>
      <c r="C140" s="182" t="s">
        <v>71</v>
      </c>
      <c r="D140" s="182" t="s">
        <v>129</v>
      </c>
      <c r="E140" s="183" t="s">
        <v>501</v>
      </c>
      <c r="F140" s="184" t="s">
        <v>502</v>
      </c>
      <c r="G140" s="185" t="s">
        <v>172</v>
      </c>
      <c r="H140" s="186">
        <v>1</v>
      </c>
      <c r="I140" s="187"/>
      <c r="J140" s="188">
        <f t="shared" si="30"/>
        <v>0</v>
      </c>
      <c r="K140" s="184" t="s">
        <v>21</v>
      </c>
      <c r="L140" s="54"/>
      <c r="M140" s="189" t="s">
        <v>21</v>
      </c>
      <c r="N140" s="190" t="s">
        <v>44</v>
      </c>
      <c r="O140" s="35"/>
      <c r="P140" s="191">
        <f t="shared" si="31"/>
        <v>0</v>
      </c>
      <c r="Q140" s="191">
        <v>0</v>
      </c>
      <c r="R140" s="191">
        <f t="shared" si="32"/>
        <v>0</v>
      </c>
      <c r="S140" s="191">
        <v>0</v>
      </c>
      <c r="T140" s="192">
        <f t="shared" si="33"/>
        <v>0</v>
      </c>
      <c r="AR140" s="17" t="s">
        <v>134</v>
      </c>
      <c r="AT140" s="17" t="s">
        <v>129</v>
      </c>
      <c r="AU140" s="17" t="s">
        <v>78</v>
      </c>
      <c r="AY140" s="17" t="s">
        <v>126</v>
      </c>
      <c r="BE140" s="193">
        <f t="shared" si="34"/>
        <v>0</v>
      </c>
      <c r="BF140" s="193">
        <f t="shared" si="35"/>
        <v>0</v>
      </c>
      <c r="BG140" s="193">
        <f t="shared" si="36"/>
        <v>0</v>
      </c>
      <c r="BH140" s="193">
        <f t="shared" si="37"/>
        <v>0</v>
      </c>
      <c r="BI140" s="193">
        <f t="shared" si="38"/>
        <v>0</v>
      </c>
      <c r="BJ140" s="17" t="s">
        <v>134</v>
      </c>
      <c r="BK140" s="193">
        <f t="shared" si="39"/>
        <v>0</v>
      </c>
      <c r="BL140" s="17" t="s">
        <v>134</v>
      </c>
      <c r="BM140" s="17" t="s">
        <v>503</v>
      </c>
    </row>
    <row r="141" spans="2:65" s="1" customFormat="1" ht="22.5" customHeight="1" x14ac:dyDescent="0.3">
      <c r="B141" s="34"/>
      <c r="C141" s="182" t="s">
        <v>71</v>
      </c>
      <c r="D141" s="182" t="s">
        <v>129</v>
      </c>
      <c r="E141" s="183" t="s">
        <v>504</v>
      </c>
      <c r="F141" s="184" t="s">
        <v>505</v>
      </c>
      <c r="G141" s="185" t="s">
        <v>172</v>
      </c>
      <c r="H141" s="186">
        <v>1</v>
      </c>
      <c r="I141" s="187"/>
      <c r="J141" s="188">
        <f t="shared" si="30"/>
        <v>0</v>
      </c>
      <c r="K141" s="184" t="s">
        <v>21</v>
      </c>
      <c r="L141" s="54"/>
      <c r="M141" s="189" t="s">
        <v>21</v>
      </c>
      <c r="N141" s="190" t="s">
        <v>44</v>
      </c>
      <c r="O141" s="35"/>
      <c r="P141" s="191">
        <f t="shared" si="31"/>
        <v>0</v>
      </c>
      <c r="Q141" s="191">
        <v>0</v>
      </c>
      <c r="R141" s="191">
        <f t="shared" si="32"/>
        <v>0</v>
      </c>
      <c r="S141" s="191">
        <v>0</v>
      </c>
      <c r="T141" s="192">
        <f t="shared" si="33"/>
        <v>0</v>
      </c>
      <c r="AR141" s="17" t="s">
        <v>134</v>
      </c>
      <c r="AT141" s="17" t="s">
        <v>129</v>
      </c>
      <c r="AU141" s="17" t="s">
        <v>78</v>
      </c>
      <c r="AY141" s="17" t="s">
        <v>126</v>
      </c>
      <c r="BE141" s="193">
        <f t="shared" si="34"/>
        <v>0</v>
      </c>
      <c r="BF141" s="193">
        <f t="shared" si="35"/>
        <v>0</v>
      </c>
      <c r="BG141" s="193">
        <f t="shared" si="36"/>
        <v>0</v>
      </c>
      <c r="BH141" s="193">
        <f t="shared" si="37"/>
        <v>0</v>
      </c>
      <c r="BI141" s="193">
        <f t="shared" si="38"/>
        <v>0</v>
      </c>
      <c r="BJ141" s="17" t="s">
        <v>134</v>
      </c>
      <c r="BK141" s="193">
        <f t="shared" si="39"/>
        <v>0</v>
      </c>
      <c r="BL141" s="17" t="s">
        <v>134</v>
      </c>
      <c r="BM141" s="17" t="s">
        <v>506</v>
      </c>
    </row>
    <row r="142" spans="2:65" s="1" customFormat="1" ht="22.5" customHeight="1" x14ac:dyDescent="0.3">
      <c r="B142" s="34"/>
      <c r="C142" s="182" t="s">
        <v>71</v>
      </c>
      <c r="D142" s="182" t="s">
        <v>129</v>
      </c>
      <c r="E142" s="183" t="s">
        <v>507</v>
      </c>
      <c r="F142" s="184" t="s">
        <v>508</v>
      </c>
      <c r="G142" s="185" t="s">
        <v>172</v>
      </c>
      <c r="H142" s="186">
        <v>1</v>
      </c>
      <c r="I142" s="187"/>
      <c r="J142" s="188">
        <f t="shared" si="30"/>
        <v>0</v>
      </c>
      <c r="K142" s="184" t="s">
        <v>21</v>
      </c>
      <c r="L142" s="54"/>
      <c r="M142" s="189" t="s">
        <v>21</v>
      </c>
      <c r="N142" s="190" t="s">
        <v>44</v>
      </c>
      <c r="O142" s="35"/>
      <c r="P142" s="191">
        <f t="shared" si="31"/>
        <v>0</v>
      </c>
      <c r="Q142" s="191">
        <v>0</v>
      </c>
      <c r="R142" s="191">
        <f t="shared" si="32"/>
        <v>0</v>
      </c>
      <c r="S142" s="191">
        <v>0</v>
      </c>
      <c r="T142" s="192">
        <f t="shared" si="33"/>
        <v>0</v>
      </c>
      <c r="AR142" s="17" t="s">
        <v>134</v>
      </c>
      <c r="AT142" s="17" t="s">
        <v>129</v>
      </c>
      <c r="AU142" s="17" t="s">
        <v>78</v>
      </c>
      <c r="AY142" s="17" t="s">
        <v>126</v>
      </c>
      <c r="BE142" s="193">
        <f t="shared" si="34"/>
        <v>0</v>
      </c>
      <c r="BF142" s="193">
        <f t="shared" si="35"/>
        <v>0</v>
      </c>
      <c r="BG142" s="193">
        <f t="shared" si="36"/>
        <v>0</v>
      </c>
      <c r="BH142" s="193">
        <f t="shared" si="37"/>
        <v>0</v>
      </c>
      <c r="BI142" s="193">
        <f t="shared" si="38"/>
        <v>0</v>
      </c>
      <c r="BJ142" s="17" t="s">
        <v>134</v>
      </c>
      <c r="BK142" s="193">
        <f t="shared" si="39"/>
        <v>0</v>
      </c>
      <c r="BL142" s="17" t="s">
        <v>134</v>
      </c>
      <c r="BM142" s="17" t="s">
        <v>509</v>
      </c>
    </row>
    <row r="143" spans="2:65" s="1" customFormat="1" ht="22.5" customHeight="1" x14ac:dyDescent="0.3">
      <c r="B143" s="34"/>
      <c r="C143" s="182" t="s">
        <v>71</v>
      </c>
      <c r="D143" s="182" t="s">
        <v>129</v>
      </c>
      <c r="E143" s="183" t="s">
        <v>510</v>
      </c>
      <c r="F143" s="184" t="s">
        <v>511</v>
      </c>
      <c r="G143" s="185" t="s">
        <v>352</v>
      </c>
      <c r="H143" s="186">
        <v>2</v>
      </c>
      <c r="I143" s="187"/>
      <c r="J143" s="188">
        <f t="shared" si="30"/>
        <v>0</v>
      </c>
      <c r="K143" s="184" t="s">
        <v>21</v>
      </c>
      <c r="L143" s="54"/>
      <c r="M143" s="189" t="s">
        <v>21</v>
      </c>
      <c r="N143" s="190" t="s">
        <v>44</v>
      </c>
      <c r="O143" s="35"/>
      <c r="P143" s="191">
        <f t="shared" si="31"/>
        <v>0</v>
      </c>
      <c r="Q143" s="191">
        <v>0</v>
      </c>
      <c r="R143" s="191">
        <f t="shared" si="32"/>
        <v>0</v>
      </c>
      <c r="S143" s="191">
        <v>0</v>
      </c>
      <c r="T143" s="192">
        <f t="shared" si="33"/>
        <v>0</v>
      </c>
      <c r="AR143" s="17" t="s">
        <v>134</v>
      </c>
      <c r="AT143" s="17" t="s">
        <v>129</v>
      </c>
      <c r="AU143" s="17" t="s">
        <v>78</v>
      </c>
      <c r="AY143" s="17" t="s">
        <v>126</v>
      </c>
      <c r="BE143" s="193">
        <f t="shared" si="34"/>
        <v>0</v>
      </c>
      <c r="BF143" s="193">
        <f t="shared" si="35"/>
        <v>0</v>
      </c>
      <c r="BG143" s="193">
        <f t="shared" si="36"/>
        <v>0</v>
      </c>
      <c r="BH143" s="193">
        <f t="shared" si="37"/>
        <v>0</v>
      </c>
      <c r="BI143" s="193">
        <f t="shared" si="38"/>
        <v>0</v>
      </c>
      <c r="BJ143" s="17" t="s">
        <v>134</v>
      </c>
      <c r="BK143" s="193">
        <f t="shared" si="39"/>
        <v>0</v>
      </c>
      <c r="BL143" s="17" t="s">
        <v>134</v>
      </c>
      <c r="BM143" s="17" t="s">
        <v>512</v>
      </c>
    </row>
    <row r="144" spans="2:65" s="1" customFormat="1" ht="22.5" customHeight="1" x14ac:dyDescent="0.3">
      <c r="B144" s="34"/>
      <c r="C144" s="182" t="s">
        <v>71</v>
      </c>
      <c r="D144" s="182" t="s">
        <v>129</v>
      </c>
      <c r="E144" s="183" t="s">
        <v>513</v>
      </c>
      <c r="F144" s="184" t="s">
        <v>514</v>
      </c>
      <c r="G144" s="185" t="s">
        <v>371</v>
      </c>
      <c r="H144" s="186">
        <v>3</v>
      </c>
      <c r="I144" s="187"/>
      <c r="J144" s="188">
        <f t="shared" si="30"/>
        <v>0</v>
      </c>
      <c r="K144" s="184" t="s">
        <v>21</v>
      </c>
      <c r="L144" s="54"/>
      <c r="M144" s="189" t="s">
        <v>21</v>
      </c>
      <c r="N144" s="190" t="s">
        <v>44</v>
      </c>
      <c r="O144" s="35"/>
      <c r="P144" s="191">
        <f t="shared" si="31"/>
        <v>0</v>
      </c>
      <c r="Q144" s="191">
        <v>0</v>
      </c>
      <c r="R144" s="191">
        <f t="shared" si="32"/>
        <v>0</v>
      </c>
      <c r="S144" s="191">
        <v>0</v>
      </c>
      <c r="T144" s="192">
        <f t="shared" si="33"/>
        <v>0</v>
      </c>
      <c r="AR144" s="17" t="s">
        <v>134</v>
      </c>
      <c r="AT144" s="17" t="s">
        <v>129</v>
      </c>
      <c r="AU144" s="17" t="s">
        <v>78</v>
      </c>
      <c r="AY144" s="17" t="s">
        <v>126</v>
      </c>
      <c r="BE144" s="193">
        <f t="shared" si="34"/>
        <v>0</v>
      </c>
      <c r="BF144" s="193">
        <f t="shared" si="35"/>
        <v>0</v>
      </c>
      <c r="BG144" s="193">
        <f t="shared" si="36"/>
        <v>0</v>
      </c>
      <c r="BH144" s="193">
        <f t="shared" si="37"/>
        <v>0</v>
      </c>
      <c r="BI144" s="193">
        <f t="shared" si="38"/>
        <v>0</v>
      </c>
      <c r="BJ144" s="17" t="s">
        <v>134</v>
      </c>
      <c r="BK144" s="193">
        <f t="shared" si="39"/>
        <v>0</v>
      </c>
      <c r="BL144" s="17" t="s">
        <v>134</v>
      </c>
      <c r="BM144" s="17" t="s">
        <v>515</v>
      </c>
    </row>
    <row r="145" spans="2:65" s="1" customFormat="1" ht="22.5" customHeight="1" x14ac:dyDescent="0.3">
      <c r="B145" s="34"/>
      <c r="C145" s="182" t="s">
        <v>71</v>
      </c>
      <c r="D145" s="182" t="s">
        <v>129</v>
      </c>
      <c r="E145" s="183" t="s">
        <v>516</v>
      </c>
      <c r="F145" s="184" t="s">
        <v>517</v>
      </c>
      <c r="G145" s="185" t="s">
        <v>371</v>
      </c>
      <c r="H145" s="186">
        <v>4</v>
      </c>
      <c r="I145" s="187"/>
      <c r="J145" s="188">
        <f t="shared" si="30"/>
        <v>0</v>
      </c>
      <c r="K145" s="184" t="s">
        <v>21</v>
      </c>
      <c r="L145" s="54"/>
      <c r="M145" s="189" t="s">
        <v>21</v>
      </c>
      <c r="N145" s="190" t="s">
        <v>44</v>
      </c>
      <c r="O145" s="35"/>
      <c r="P145" s="191">
        <f t="shared" si="31"/>
        <v>0</v>
      </c>
      <c r="Q145" s="191">
        <v>0</v>
      </c>
      <c r="R145" s="191">
        <f t="shared" si="32"/>
        <v>0</v>
      </c>
      <c r="S145" s="191">
        <v>0</v>
      </c>
      <c r="T145" s="192">
        <f t="shared" si="33"/>
        <v>0</v>
      </c>
      <c r="AR145" s="17" t="s">
        <v>134</v>
      </c>
      <c r="AT145" s="17" t="s">
        <v>129</v>
      </c>
      <c r="AU145" s="17" t="s">
        <v>78</v>
      </c>
      <c r="AY145" s="17" t="s">
        <v>126</v>
      </c>
      <c r="BE145" s="193">
        <f t="shared" si="34"/>
        <v>0</v>
      </c>
      <c r="BF145" s="193">
        <f t="shared" si="35"/>
        <v>0</v>
      </c>
      <c r="BG145" s="193">
        <f t="shared" si="36"/>
        <v>0</v>
      </c>
      <c r="BH145" s="193">
        <f t="shared" si="37"/>
        <v>0</v>
      </c>
      <c r="BI145" s="193">
        <f t="shared" si="38"/>
        <v>0</v>
      </c>
      <c r="BJ145" s="17" t="s">
        <v>134</v>
      </c>
      <c r="BK145" s="193">
        <f t="shared" si="39"/>
        <v>0</v>
      </c>
      <c r="BL145" s="17" t="s">
        <v>134</v>
      </c>
      <c r="BM145" s="17" t="s">
        <v>518</v>
      </c>
    </row>
    <row r="146" spans="2:65" s="1" customFormat="1" ht="22.5" customHeight="1" x14ac:dyDescent="0.3">
      <c r="B146" s="34"/>
      <c r="C146" s="182" t="s">
        <v>71</v>
      </c>
      <c r="D146" s="182" t="s">
        <v>129</v>
      </c>
      <c r="E146" s="183" t="s">
        <v>519</v>
      </c>
      <c r="F146" s="184" t="s">
        <v>520</v>
      </c>
      <c r="G146" s="185" t="s">
        <v>371</v>
      </c>
      <c r="H146" s="186">
        <v>2</v>
      </c>
      <c r="I146" s="187"/>
      <c r="J146" s="188">
        <f t="shared" si="30"/>
        <v>0</v>
      </c>
      <c r="K146" s="184" t="s">
        <v>21</v>
      </c>
      <c r="L146" s="54"/>
      <c r="M146" s="189" t="s">
        <v>21</v>
      </c>
      <c r="N146" s="190" t="s">
        <v>44</v>
      </c>
      <c r="O146" s="35"/>
      <c r="P146" s="191">
        <f t="shared" si="31"/>
        <v>0</v>
      </c>
      <c r="Q146" s="191">
        <v>0</v>
      </c>
      <c r="R146" s="191">
        <f t="shared" si="32"/>
        <v>0</v>
      </c>
      <c r="S146" s="191">
        <v>0</v>
      </c>
      <c r="T146" s="192">
        <f t="shared" si="33"/>
        <v>0</v>
      </c>
      <c r="AR146" s="17" t="s">
        <v>134</v>
      </c>
      <c r="AT146" s="17" t="s">
        <v>129</v>
      </c>
      <c r="AU146" s="17" t="s">
        <v>78</v>
      </c>
      <c r="AY146" s="17" t="s">
        <v>126</v>
      </c>
      <c r="BE146" s="193">
        <f t="shared" si="34"/>
        <v>0</v>
      </c>
      <c r="BF146" s="193">
        <f t="shared" si="35"/>
        <v>0</v>
      </c>
      <c r="BG146" s="193">
        <f t="shared" si="36"/>
        <v>0</v>
      </c>
      <c r="BH146" s="193">
        <f t="shared" si="37"/>
        <v>0</v>
      </c>
      <c r="BI146" s="193">
        <f t="shared" si="38"/>
        <v>0</v>
      </c>
      <c r="BJ146" s="17" t="s">
        <v>134</v>
      </c>
      <c r="BK146" s="193">
        <f t="shared" si="39"/>
        <v>0</v>
      </c>
      <c r="BL146" s="17" t="s">
        <v>134</v>
      </c>
      <c r="BM146" s="17" t="s">
        <v>521</v>
      </c>
    </row>
    <row r="147" spans="2:65" s="1" customFormat="1" ht="22.5" customHeight="1" x14ac:dyDescent="0.3">
      <c r="B147" s="34"/>
      <c r="C147" s="182" t="s">
        <v>71</v>
      </c>
      <c r="D147" s="182" t="s">
        <v>129</v>
      </c>
      <c r="E147" s="183" t="s">
        <v>522</v>
      </c>
      <c r="F147" s="184" t="s">
        <v>523</v>
      </c>
      <c r="G147" s="185" t="s">
        <v>371</v>
      </c>
      <c r="H147" s="186">
        <v>1</v>
      </c>
      <c r="I147" s="187"/>
      <c r="J147" s="188">
        <f t="shared" si="30"/>
        <v>0</v>
      </c>
      <c r="K147" s="184" t="s">
        <v>21</v>
      </c>
      <c r="L147" s="54"/>
      <c r="M147" s="189" t="s">
        <v>21</v>
      </c>
      <c r="N147" s="190" t="s">
        <v>44</v>
      </c>
      <c r="O147" s="35"/>
      <c r="P147" s="191">
        <f t="shared" si="31"/>
        <v>0</v>
      </c>
      <c r="Q147" s="191">
        <v>0</v>
      </c>
      <c r="R147" s="191">
        <f t="shared" si="32"/>
        <v>0</v>
      </c>
      <c r="S147" s="191">
        <v>0</v>
      </c>
      <c r="T147" s="192">
        <f t="shared" si="33"/>
        <v>0</v>
      </c>
      <c r="AR147" s="17" t="s">
        <v>134</v>
      </c>
      <c r="AT147" s="17" t="s">
        <v>129</v>
      </c>
      <c r="AU147" s="17" t="s">
        <v>78</v>
      </c>
      <c r="AY147" s="17" t="s">
        <v>126</v>
      </c>
      <c r="BE147" s="193">
        <f t="shared" si="34"/>
        <v>0</v>
      </c>
      <c r="BF147" s="193">
        <f t="shared" si="35"/>
        <v>0</v>
      </c>
      <c r="BG147" s="193">
        <f t="shared" si="36"/>
        <v>0</v>
      </c>
      <c r="BH147" s="193">
        <f t="shared" si="37"/>
        <v>0</v>
      </c>
      <c r="BI147" s="193">
        <f t="shared" si="38"/>
        <v>0</v>
      </c>
      <c r="BJ147" s="17" t="s">
        <v>134</v>
      </c>
      <c r="BK147" s="193">
        <f t="shared" si="39"/>
        <v>0</v>
      </c>
      <c r="BL147" s="17" t="s">
        <v>134</v>
      </c>
      <c r="BM147" s="17" t="s">
        <v>524</v>
      </c>
    </row>
    <row r="148" spans="2:65" s="1" customFormat="1" ht="22.5" customHeight="1" x14ac:dyDescent="0.3">
      <c r="B148" s="34"/>
      <c r="C148" s="182" t="s">
        <v>71</v>
      </c>
      <c r="D148" s="182" t="s">
        <v>129</v>
      </c>
      <c r="E148" s="183" t="s">
        <v>525</v>
      </c>
      <c r="F148" s="184" t="s">
        <v>526</v>
      </c>
      <c r="G148" s="185" t="s">
        <v>371</v>
      </c>
      <c r="H148" s="186">
        <v>1</v>
      </c>
      <c r="I148" s="187"/>
      <c r="J148" s="188">
        <f t="shared" si="30"/>
        <v>0</v>
      </c>
      <c r="K148" s="184" t="s">
        <v>21</v>
      </c>
      <c r="L148" s="54"/>
      <c r="M148" s="189" t="s">
        <v>21</v>
      </c>
      <c r="N148" s="190" t="s">
        <v>44</v>
      </c>
      <c r="O148" s="35"/>
      <c r="P148" s="191">
        <f t="shared" si="31"/>
        <v>0</v>
      </c>
      <c r="Q148" s="191">
        <v>0</v>
      </c>
      <c r="R148" s="191">
        <f t="shared" si="32"/>
        <v>0</v>
      </c>
      <c r="S148" s="191">
        <v>0</v>
      </c>
      <c r="T148" s="192">
        <f t="shared" si="33"/>
        <v>0</v>
      </c>
      <c r="AR148" s="17" t="s">
        <v>134</v>
      </c>
      <c r="AT148" s="17" t="s">
        <v>129</v>
      </c>
      <c r="AU148" s="17" t="s">
        <v>78</v>
      </c>
      <c r="AY148" s="17" t="s">
        <v>126</v>
      </c>
      <c r="BE148" s="193">
        <f t="shared" si="34"/>
        <v>0</v>
      </c>
      <c r="BF148" s="193">
        <f t="shared" si="35"/>
        <v>0</v>
      </c>
      <c r="BG148" s="193">
        <f t="shared" si="36"/>
        <v>0</v>
      </c>
      <c r="BH148" s="193">
        <f t="shared" si="37"/>
        <v>0</v>
      </c>
      <c r="BI148" s="193">
        <f t="shared" si="38"/>
        <v>0</v>
      </c>
      <c r="BJ148" s="17" t="s">
        <v>134</v>
      </c>
      <c r="BK148" s="193">
        <f t="shared" si="39"/>
        <v>0</v>
      </c>
      <c r="BL148" s="17" t="s">
        <v>134</v>
      </c>
      <c r="BM148" s="17" t="s">
        <v>527</v>
      </c>
    </row>
    <row r="149" spans="2:65" s="1" customFormat="1" ht="31.5" customHeight="1" x14ac:dyDescent="0.3">
      <c r="B149" s="34"/>
      <c r="C149" s="182" t="s">
        <v>71</v>
      </c>
      <c r="D149" s="182" t="s">
        <v>129</v>
      </c>
      <c r="E149" s="183" t="s">
        <v>528</v>
      </c>
      <c r="F149" s="184" t="s">
        <v>529</v>
      </c>
      <c r="G149" s="185" t="s">
        <v>371</v>
      </c>
      <c r="H149" s="186">
        <v>1</v>
      </c>
      <c r="I149" s="187"/>
      <c r="J149" s="188">
        <f t="shared" si="30"/>
        <v>0</v>
      </c>
      <c r="K149" s="184" t="s">
        <v>21</v>
      </c>
      <c r="L149" s="54"/>
      <c r="M149" s="189" t="s">
        <v>21</v>
      </c>
      <c r="N149" s="190" t="s">
        <v>44</v>
      </c>
      <c r="O149" s="35"/>
      <c r="P149" s="191">
        <f t="shared" si="31"/>
        <v>0</v>
      </c>
      <c r="Q149" s="191">
        <v>0</v>
      </c>
      <c r="R149" s="191">
        <f t="shared" si="32"/>
        <v>0</v>
      </c>
      <c r="S149" s="191">
        <v>0</v>
      </c>
      <c r="T149" s="192">
        <f t="shared" si="33"/>
        <v>0</v>
      </c>
      <c r="AR149" s="17" t="s">
        <v>134</v>
      </c>
      <c r="AT149" s="17" t="s">
        <v>129</v>
      </c>
      <c r="AU149" s="17" t="s">
        <v>78</v>
      </c>
      <c r="AY149" s="17" t="s">
        <v>126</v>
      </c>
      <c r="BE149" s="193">
        <f t="shared" si="34"/>
        <v>0</v>
      </c>
      <c r="BF149" s="193">
        <f t="shared" si="35"/>
        <v>0</v>
      </c>
      <c r="BG149" s="193">
        <f t="shared" si="36"/>
        <v>0</v>
      </c>
      <c r="BH149" s="193">
        <f t="shared" si="37"/>
        <v>0</v>
      </c>
      <c r="BI149" s="193">
        <f t="shared" si="38"/>
        <v>0</v>
      </c>
      <c r="BJ149" s="17" t="s">
        <v>134</v>
      </c>
      <c r="BK149" s="193">
        <f t="shared" si="39"/>
        <v>0</v>
      </c>
      <c r="BL149" s="17" t="s">
        <v>134</v>
      </c>
      <c r="BM149" s="17" t="s">
        <v>530</v>
      </c>
    </row>
    <row r="150" spans="2:65" s="1" customFormat="1" ht="22.5" customHeight="1" x14ac:dyDescent="0.3">
      <c r="B150" s="34"/>
      <c r="C150" s="182" t="s">
        <v>71</v>
      </c>
      <c r="D150" s="182" t="s">
        <v>129</v>
      </c>
      <c r="E150" s="183" t="s">
        <v>531</v>
      </c>
      <c r="F150" s="184" t="s">
        <v>532</v>
      </c>
      <c r="G150" s="185" t="s">
        <v>371</v>
      </c>
      <c r="H150" s="186">
        <v>8</v>
      </c>
      <c r="I150" s="187"/>
      <c r="J150" s="188">
        <f t="shared" si="30"/>
        <v>0</v>
      </c>
      <c r="K150" s="184" t="s">
        <v>21</v>
      </c>
      <c r="L150" s="54"/>
      <c r="M150" s="189" t="s">
        <v>21</v>
      </c>
      <c r="N150" s="190" t="s">
        <v>44</v>
      </c>
      <c r="O150" s="35"/>
      <c r="P150" s="191">
        <f t="shared" si="31"/>
        <v>0</v>
      </c>
      <c r="Q150" s="191">
        <v>0</v>
      </c>
      <c r="R150" s="191">
        <f t="shared" si="32"/>
        <v>0</v>
      </c>
      <c r="S150" s="191">
        <v>0</v>
      </c>
      <c r="T150" s="192">
        <f t="shared" si="33"/>
        <v>0</v>
      </c>
      <c r="AR150" s="17" t="s">
        <v>134</v>
      </c>
      <c r="AT150" s="17" t="s">
        <v>129</v>
      </c>
      <c r="AU150" s="17" t="s">
        <v>78</v>
      </c>
      <c r="AY150" s="17" t="s">
        <v>126</v>
      </c>
      <c r="BE150" s="193">
        <f t="shared" si="34"/>
        <v>0</v>
      </c>
      <c r="BF150" s="193">
        <f t="shared" si="35"/>
        <v>0</v>
      </c>
      <c r="BG150" s="193">
        <f t="shared" si="36"/>
        <v>0</v>
      </c>
      <c r="BH150" s="193">
        <f t="shared" si="37"/>
        <v>0</v>
      </c>
      <c r="BI150" s="193">
        <f t="shared" si="38"/>
        <v>0</v>
      </c>
      <c r="BJ150" s="17" t="s">
        <v>134</v>
      </c>
      <c r="BK150" s="193">
        <f t="shared" si="39"/>
        <v>0</v>
      </c>
      <c r="BL150" s="17" t="s">
        <v>134</v>
      </c>
      <c r="BM150" s="17" t="s">
        <v>533</v>
      </c>
    </row>
    <row r="151" spans="2:65" s="1" customFormat="1" ht="22.5" customHeight="1" x14ac:dyDescent="0.3">
      <c r="B151" s="34"/>
      <c r="C151" s="182" t="s">
        <v>71</v>
      </c>
      <c r="D151" s="182" t="s">
        <v>129</v>
      </c>
      <c r="E151" s="183" t="s">
        <v>534</v>
      </c>
      <c r="F151" s="184" t="s">
        <v>535</v>
      </c>
      <c r="G151" s="185" t="s">
        <v>371</v>
      </c>
      <c r="H151" s="186">
        <v>4</v>
      </c>
      <c r="I151" s="187"/>
      <c r="J151" s="188">
        <f t="shared" si="30"/>
        <v>0</v>
      </c>
      <c r="K151" s="184" t="s">
        <v>21</v>
      </c>
      <c r="L151" s="54"/>
      <c r="M151" s="189" t="s">
        <v>21</v>
      </c>
      <c r="N151" s="190" t="s">
        <v>44</v>
      </c>
      <c r="O151" s="35"/>
      <c r="P151" s="191">
        <f t="shared" si="31"/>
        <v>0</v>
      </c>
      <c r="Q151" s="191">
        <v>0</v>
      </c>
      <c r="R151" s="191">
        <f t="shared" si="32"/>
        <v>0</v>
      </c>
      <c r="S151" s="191">
        <v>0</v>
      </c>
      <c r="T151" s="192">
        <f t="shared" si="33"/>
        <v>0</v>
      </c>
      <c r="AR151" s="17" t="s">
        <v>134</v>
      </c>
      <c r="AT151" s="17" t="s">
        <v>129</v>
      </c>
      <c r="AU151" s="17" t="s">
        <v>78</v>
      </c>
      <c r="AY151" s="17" t="s">
        <v>126</v>
      </c>
      <c r="BE151" s="193">
        <f t="shared" si="34"/>
        <v>0</v>
      </c>
      <c r="BF151" s="193">
        <f t="shared" si="35"/>
        <v>0</v>
      </c>
      <c r="BG151" s="193">
        <f t="shared" si="36"/>
        <v>0</v>
      </c>
      <c r="BH151" s="193">
        <f t="shared" si="37"/>
        <v>0</v>
      </c>
      <c r="BI151" s="193">
        <f t="shared" si="38"/>
        <v>0</v>
      </c>
      <c r="BJ151" s="17" t="s">
        <v>134</v>
      </c>
      <c r="BK151" s="193">
        <f t="shared" si="39"/>
        <v>0</v>
      </c>
      <c r="BL151" s="17" t="s">
        <v>134</v>
      </c>
      <c r="BM151" s="17" t="s">
        <v>536</v>
      </c>
    </row>
    <row r="152" spans="2:65" s="1" customFormat="1" ht="22.5" customHeight="1" x14ac:dyDescent="0.3">
      <c r="B152" s="34"/>
      <c r="C152" s="182" t="s">
        <v>71</v>
      </c>
      <c r="D152" s="182" t="s">
        <v>129</v>
      </c>
      <c r="E152" s="183" t="s">
        <v>537</v>
      </c>
      <c r="F152" s="184" t="s">
        <v>538</v>
      </c>
      <c r="G152" s="185" t="s">
        <v>172</v>
      </c>
      <c r="H152" s="186">
        <v>6</v>
      </c>
      <c r="I152" s="187"/>
      <c r="J152" s="188">
        <f t="shared" si="30"/>
        <v>0</v>
      </c>
      <c r="K152" s="184" t="s">
        <v>21</v>
      </c>
      <c r="L152" s="54"/>
      <c r="M152" s="189" t="s">
        <v>21</v>
      </c>
      <c r="N152" s="190" t="s">
        <v>44</v>
      </c>
      <c r="O152" s="35"/>
      <c r="P152" s="191">
        <f t="shared" si="31"/>
        <v>0</v>
      </c>
      <c r="Q152" s="191">
        <v>0</v>
      </c>
      <c r="R152" s="191">
        <f t="shared" si="32"/>
        <v>0</v>
      </c>
      <c r="S152" s="191">
        <v>0</v>
      </c>
      <c r="T152" s="192">
        <f t="shared" si="33"/>
        <v>0</v>
      </c>
      <c r="AR152" s="17" t="s">
        <v>134</v>
      </c>
      <c r="AT152" s="17" t="s">
        <v>129</v>
      </c>
      <c r="AU152" s="17" t="s">
        <v>78</v>
      </c>
      <c r="AY152" s="17" t="s">
        <v>126</v>
      </c>
      <c r="BE152" s="193">
        <f t="shared" si="34"/>
        <v>0</v>
      </c>
      <c r="BF152" s="193">
        <f t="shared" si="35"/>
        <v>0</v>
      </c>
      <c r="BG152" s="193">
        <f t="shared" si="36"/>
        <v>0</v>
      </c>
      <c r="BH152" s="193">
        <f t="shared" si="37"/>
        <v>0</v>
      </c>
      <c r="BI152" s="193">
        <f t="shared" si="38"/>
        <v>0</v>
      </c>
      <c r="BJ152" s="17" t="s">
        <v>134</v>
      </c>
      <c r="BK152" s="193">
        <f t="shared" si="39"/>
        <v>0</v>
      </c>
      <c r="BL152" s="17" t="s">
        <v>134</v>
      </c>
      <c r="BM152" s="17" t="s">
        <v>539</v>
      </c>
    </row>
    <row r="153" spans="2:65" s="1" customFormat="1" ht="22.5" customHeight="1" x14ac:dyDescent="0.3">
      <c r="B153" s="34"/>
      <c r="C153" s="182" t="s">
        <v>71</v>
      </c>
      <c r="D153" s="182" t="s">
        <v>129</v>
      </c>
      <c r="E153" s="183" t="s">
        <v>540</v>
      </c>
      <c r="F153" s="184" t="s">
        <v>541</v>
      </c>
      <c r="G153" s="185" t="s">
        <v>172</v>
      </c>
      <c r="H153" s="186">
        <v>2</v>
      </c>
      <c r="I153" s="187"/>
      <c r="J153" s="188">
        <f t="shared" si="30"/>
        <v>0</v>
      </c>
      <c r="K153" s="184" t="s">
        <v>21</v>
      </c>
      <c r="L153" s="54"/>
      <c r="M153" s="189" t="s">
        <v>21</v>
      </c>
      <c r="N153" s="190" t="s">
        <v>44</v>
      </c>
      <c r="O153" s="35"/>
      <c r="P153" s="191">
        <f t="shared" si="31"/>
        <v>0</v>
      </c>
      <c r="Q153" s="191">
        <v>0</v>
      </c>
      <c r="R153" s="191">
        <f t="shared" si="32"/>
        <v>0</v>
      </c>
      <c r="S153" s="191">
        <v>0</v>
      </c>
      <c r="T153" s="192">
        <f t="shared" si="33"/>
        <v>0</v>
      </c>
      <c r="AR153" s="17" t="s">
        <v>134</v>
      </c>
      <c r="AT153" s="17" t="s">
        <v>129</v>
      </c>
      <c r="AU153" s="17" t="s">
        <v>78</v>
      </c>
      <c r="AY153" s="17" t="s">
        <v>126</v>
      </c>
      <c r="BE153" s="193">
        <f t="shared" si="34"/>
        <v>0</v>
      </c>
      <c r="BF153" s="193">
        <f t="shared" si="35"/>
        <v>0</v>
      </c>
      <c r="BG153" s="193">
        <f t="shared" si="36"/>
        <v>0</v>
      </c>
      <c r="BH153" s="193">
        <f t="shared" si="37"/>
        <v>0</v>
      </c>
      <c r="BI153" s="193">
        <f t="shared" si="38"/>
        <v>0</v>
      </c>
      <c r="BJ153" s="17" t="s">
        <v>134</v>
      </c>
      <c r="BK153" s="193">
        <f t="shared" si="39"/>
        <v>0</v>
      </c>
      <c r="BL153" s="17" t="s">
        <v>134</v>
      </c>
      <c r="BM153" s="17" t="s">
        <v>542</v>
      </c>
    </row>
    <row r="154" spans="2:65" s="1" customFormat="1" ht="22.5" customHeight="1" x14ac:dyDescent="0.3">
      <c r="B154" s="34"/>
      <c r="C154" s="182" t="s">
        <v>71</v>
      </c>
      <c r="D154" s="182" t="s">
        <v>129</v>
      </c>
      <c r="E154" s="183" t="s">
        <v>543</v>
      </c>
      <c r="F154" s="184" t="s">
        <v>544</v>
      </c>
      <c r="G154" s="185" t="s">
        <v>172</v>
      </c>
      <c r="H154" s="186">
        <v>2</v>
      </c>
      <c r="I154" s="187"/>
      <c r="J154" s="188">
        <f t="shared" si="30"/>
        <v>0</v>
      </c>
      <c r="K154" s="184" t="s">
        <v>21</v>
      </c>
      <c r="L154" s="54"/>
      <c r="M154" s="189" t="s">
        <v>21</v>
      </c>
      <c r="N154" s="190" t="s">
        <v>44</v>
      </c>
      <c r="O154" s="35"/>
      <c r="P154" s="191">
        <f t="shared" si="31"/>
        <v>0</v>
      </c>
      <c r="Q154" s="191">
        <v>0</v>
      </c>
      <c r="R154" s="191">
        <f t="shared" si="32"/>
        <v>0</v>
      </c>
      <c r="S154" s="191">
        <v>0</v>
      </c>
      <c r="T154" s="192">
        <f t="shared" si="33"/>
        <v>0</v>
      </c>
      <c r="AR154" s="17" t="s">
        <v>134</v>
      </c>
      <c r="AT154" s="17" t="s">
        <v>129</v>
      </c>
      <c r="AU154" s="17" t="s">
        <v>78</v>
      </c>
      <c r="AY154" s="17" t="s">
        <v>126</v>
      </c>
      <c r="BE154" s="193">
        <f t="shared" si="34"/>
        <v>0</v>
      </c>
      <c r="BF154" s="193">
        <f t="shared" si="35"/>
        <v>0</v>
      </c>
      <c r="BG154" s="193">
        <f t="shared" si="36"/>
        <v>0</v>
      </c>
      <c r="BH154" s="193">
        <f t="shared" si="37"/>
        <v>0</v>
      </c>
      <c r="BI154" s="193">
        <f t="shared" si="38"/>
        <v>0</v>
      </c>
      <c r="BJ154" s="17" t="s">
        <v>134</v>
      </c>
      <c r="BK154" s="193">
        <f t="shared" si="39"/>
        <v>0</v>
      </c>
      <c r="BL154" s="17" t="s">
        <v>134</v>
      </c>
      <c r="BM154" s="17" t="s">
        <v>545</v>
      </c>
    </row>
    <row r="155" spans="2:65" s="1" customFormat="1" ht="22.5" customHeight="1" x14ac:dyDescent="0.3">
      <c r="B155" s="34"/>
      <c r="C155" s="182" t="s">
        <v>71</v>
      </c>
      <c r="D155" s="182" t="s">
        <v>129</v>
      </c>
      <c r="E155" s="183" t="s">
        <v>546</v>
      </c>
      <c r="F155" s="184" t="s">
        <v>547</v>
      </c>
      <c r="G155" s="185" t="s">
        <v>172</v>
      </c>
      <c r="H155" s="186">
        <v>1</v>
      </c>
      <c r="I155" s="187"/>
      <c r="J155" s="188">
        <f t="shared" si="30"/>
        <v>0</v>
      </c>
      <c r="K155" s="184" t="s">
        <v>21</v>
      </c>
      <c r="L155" s="54"/>
      <c r="M155" s="189" t="s">
        <v>21</v>
      </c>
      <c r="N155" s="190" t="s">
        <v>44</v>
      </c>
      <c r="O155" s="35"/>
      <c r="P155" s="191">
        <f t="shared" si="31"/>
        <v>0</v>
      </c>
      <c r="Q155" s="191">
        <v>0</v>
      </c>
      <c r="R155" s="191">
        <f t="shared" si="32"/>
        <v>0</v>
      </c>
      <c r="S155" s="191">
        <v>0</v>
      </c>
      <c r="T155" s="192">
        <f t="shared" si="33"/>
        <v>0</v>
      </c>
      <c r="AR155" s="17" t="s">
        <v>134</v>
      </c>
      <c r="AT155" s="17" t="s">
        <v>129</v>
      </c>
      <c r="AU155" s="17" t="s">
        <v>78</v>
      </c>
      <c r="AY155" s="17" t="s">
        <v>126</v>
      </c>
      <c r="BE155" s="193">
        <f t="shared" si="34"/>
        <v>0</v>
      </c>
      <c r="BF155" s="193">
        <f t="shared" si="35"/>
        <v>0</v>
      </c>
      <c r="BG155" s="193">
        <f t="shared" si="36"/>
        <v>0</v>
      </c>
      <c r="BH155" s="193">
        <f t="shared" si="37"/>
        <v>0</v>
      </c>
      <c r="BI155" s="193">
        <f t="shared" si="38"/>
        <v>0</v>
      </c>
      <c r="BJ155" s="17" t="s">
        <v>134</v>
      </c>
      <c r="BK155" s="193">
        <f t="shared" si="39"/>
        <v>0</v>
      </c>
      <c r="BL155" s="17" t="s">
        <v>134</v>
      </c>
      <c r="BM155" s="17" t="s">
        <v>548</v>
      </c>
    </row>
    <row r="156" spans="2:65" s="1" customFormat="1" ht="31.5" customHeight="1" x14ac:dyDescent="0.3">
      <c r="B156" s="34"/>
      <c r="C156" s="182" t="s">
        <v>134</v>
      </c>
      <c r="D156" s="182" t="s">
        <v>129</v>
      </c>
      <c r="E156" s="183" t="s">
        <v>549</v>
      </c>
      <c r="F156" s="184" t="s">
        <v>550</v>
      </c>
      <c r="G156" s="185" t="s">
        <v>385</v>
      </c>
      <c r="H156" s="255"/>
      <c r="I156" s="187"/>
      <c r="J156" s="188">
        <f t="shared" si="30"/>
        <v>0</v>
      </c>
      <c r="K156" s="184" t="s">
        <v>386</v>
      </c>
      <c r="L156" s="54"/>
      <c r="M156" s="189" t="s">
        <v>21</v>
      </c>
      <c r="N156" s="190" t="s">
        <v>44</v>
      </c>
      <c r="O156" s="35"/>
      <c r="P156" s="191">
        <f t="shared" si="31"/>
        <v>0</v>
      </c>
      <c r="Q156" s="191">
        <v>0</v>
      </c>
      <c r="R156" s="191">
        <f t="shared" si="32"/>
        <v>0</v>
      </c>
      <c r="S156" s="191">
        <v>0</v>
      </c>
      <c r="T156" s="192">
        <f t="shared" si="33"/>
        <v>0</v>
      </c>
      <c r="AR156" s="17" t="s">
        <v>206</v>
      </c>
      <c r="AT156" s="17" t="s">
        <v>129</v>
      </c>
      <c r="AU156" s="17" t="s">
        <v>78</v>
      </c>
      <c r="AY156" s="17" t="s">
        <v>126</v>
      </c>
      <c r="BE156" s="193">
        <f t="shared" si="34"/>
        <v>0</v>
      </c>
      <c r="BF156" s="193">
        <f t="shared" si="35"/>
        <v>0</v>
      </c>
      <c r="BG156" s="193">
        <f t="shared" si="36"/>
        <v>0</v>
      </c>
      <c r="BH156" s="193">
        <f t="shared" si="37"/>
        <v>0</v>
      </c>
      <c r="BI156" s="193">
        <f t="shared" si="38"/>
        <v>0</v>
      </c>
      <c r="BJ156" s="17" t="s">
        <v>134</v>
      </c>
      <c r="BK156" s="193">
        <f t="shared" si="39"/>
        <v>0</v>
      </c>
      <c r="BL156" s="17" t="s">
        <v>206</v>
      </c>
      <c r="BM156" s="17" t="s">
        <v>551</v>
      </c>
    </row>
    <row r="157" spans="2:65" s="10" customFormat="1" ht="37.35" customHeight="1" x14ac:dyDescent="0.35">
      <c r="B157" s="165"/>
      <c r="C157" s="166"/>
      <c r="D157" s="179" t="s">
        <v>70</v>
      </c>
      <c r="E157" s="253" t="s">
        <v>552</v>
      </c>
      <c r="F157" s="253" t="s">
        <v>553</v>
      </c>
      <c r="G157" s="166"/>
      <c r="H157" s="166"/>
      <c r="I157" s="169"/>
      <c r="J157" s="254">
        <f>BK157</f>
        <v>0</v>
      </c>
      <c r="K157" s="166"/>
      <c r="L157" s="171"/>
      <c r="M157" s="172"/>
      <c r="N157" s="173"/>
      <c r="O157" s="173"/>
      <c r="P157" s="174">
        <f>SUM(P158:P164)</f>
        <v>0</v>
      </c>
      <c r="Q157" s="173"/>
      <c r="R157" s="174">
        <f>SUM(R158:R164)</f>
        <v>0</v>
      </c>
      <c r="S157" s="173"/>
      <c r="T157" s="175">
        <f>SUM(T158:T164)</f>
        <v>0</v>
      </c>
      <c r="AR157" s="176" t="s">
        <v>78</v>
      </c>
      <c r="AT157" s="177" t="s">
        <v>70</v>
      </c>
      <c r="AU157" s="177" t="s">
        <v>71</v>
      </c>
      <c r="AY157" s="176" t="s">
        <v>126</v>
      </c>
      <c r="BK157" s="178">
        <f>SUM(BK158:BK164)</f>
        <v>0</v>
      </c>
    </row>
    <row r="158" spans="2:65" s="1" customFormat="1" ht="22.5" customHeight="1" x14ac:dyDescent="0.3">
      <c r="B158" s="34"/>
      <c r="C158" s="182" t="s">
        <v>71</v>
      </c>
      <c r="D158" s="182" t="s">
        <v>129</v>
      </c>
      <c r="E158" s="183" t="s">
        <v>554</v>
      </c>
      <c r="F158" s="184" t="s">
        <v>555</v>
      </c>
      <c r="G158" s="185" t="s">
        <v>132</v>
      </c>
      <c r="H158" s="186">
        <v>23</v>
      </c>
      <c r="I158" s="187"/>
      <c r="J158" s="188">
        <f t="shared" ref="J158:J164" si="40">ROUND(I158*H158,2)</f>
        <v>0</v>
      </c>
      <c r="K158" s="184" t="s">
        <v>21</v>
      </c>
      <c r="L158" s="54"/>
      <c r="M158" s="189" t="s">
        <v>21</v>
      </c>
      <c r="N158" s="190" t="s">
        <v>44</v>
      </c>
      <c r="O158" s="35"/>
      <c r="P158" s="191">
        <f t="shared" ref="P158:P164" si="41">O158*H158</f>
        <v>0</v>
      </c>
      <c r="Q158" s="191">
        <v>0</v>
      </c>
      <c r="R158" s="191">
        <f t="shared" ref="R158:R164" si="42">Q158*H158</f>
        <v>0</v>
      </c>
      <c r="S158" s="191">
        <v>0</v>
      </c>
      <c r="T158" s="192">
        <f t="shared" ref="T158:T164" si="43">S158*H158</f>
        <v>0</v>
      </c>
      <c r="AR158" s="17" t="s">
        <v>134</v>
      </c>
      <c r="AT158" s="17" t="s">
        <v>129</v>
      </c>
      <c r="AU158" s="17" t="s">
        <v>78</v>
      </c>
      <c r="AY158" s="17" t="s">
        <v>126</v>
      </c>
      <c r="BE158" s="193">
        <f t="shared" ref="BE158:BE164" si="44">IF(N158="základní",J158,0)</f>
        <v>0</v>
      </c>
      <c r="BF158" s="193">
        <f t="shared" ref="BF158:BF164" si="45">IF(N158="snížená",J158,0)</f>
        <v>0</v>
      </c>
      <c r="BG158" s="193">
        <f t="shared" ref="BG158:BG164" si="46">IF(N158="zákl. přenesená",J158,0)</f>
        <v>0</v>
      </c>
      <c r="BH158" s="193">
        <f t="shared" ref="BH158:BH164" si="47">IF(N158="sníž. přenesená",J158,0)</f>
        <v>0</v>
      </c>
      <c r="BI158" s="193">
        <f t="shared" ref="BI158:BI164" si="48">IF(N158="nulová",J158,0)</f>
        <v>0</v>
      </c>
      <c r="BJ158" s="17" t="s">
        <v>134</v>
      </c>
      <c r="BK158" s="193">
        <f t="shared" ref="BK158:BK164" si="49">ROUND(I158*H158,2)</f>
        <v>0</v>
      </c>
      <c r="BL158" s="17" t="s">
        <v>134</v>
      </c>
      <c r="BM158" s="17" t="s">
        <v>556</v>
      </c>
    </row>
    <row r="159" spans="2:65" s="1" customFormat="1" ht="22.5" customHeight="1" x14ac:dyDescent="0.3">
      <c r="B159" s="34"/>
      <c r="C159" s="182" t="s">
        <v>71</v>
      </c>
      <c r="D159" s="182" t="s">
        <v>129</v>
      </c>
      <c r="E159" s="183" t="s">
        <v>557</v>
      </c>
      <c r="F159" s="184" t="s">
        <v>558</v>
      </c>
      <c r="G159" s="185" t="s">
        <v>132</v>
      </c>
      <c r="H159" s="186">
        <v>23</v>
      </c>
      <c r="I159" s="187"/>
      <c r="J159" s="188">
        <f t="shared" si="40"/>
        <v>0</v>
      </c>
      <c r="K159" s="184" t="s">
        <v>21</v>
      </c>
      <c r="L159" s="54"/>
      <c r="M159" s="189" t="s">
        <v>21</v>
      </c>
      <c r="N159" s="190" t="s">
        <v>44</v>
      </c>
      <c r="O159" s="35"/>
      <c r="P159" s="191">
        <f t="shared" si="41"/>
        <v>0</v>
      </c>
      <c r="Q159" s="191">
        <v>0</v>
      </c>
      <c r="R159" s="191">
        <f t="shared" si="42"/>
        <v>0</v>
      </c>
      <c r="S159" s="191">
        <v>0</v>
      </c>
      <c r="T159" s="192">
        <f t="shared" si="43"/>
        <v>0</v>
      </c>
      <c r="AR159" s="17" t="s">
        <v>134</v>
      </c>
      <c r="AT159" s="17" t="s">
        <v>129</v>
      </c>
      <c r="AU159" s="17" t="s">
        <v>78</v>
      </c>
      <c r="AY159" s="17" t="s">
        <v>126</v>
      </c>
      <c r="BE159" s="193">
        <f t="shared" si="44"/>
        <v>0</v>
      </c>
      <c r="BF159" s="193">
        <f t="shared" si="45"/>
        <v>0</v>
      </c>
      <c r="BG159" s="193">
        <f t="shared" si="46"/>
        <v>0</v>
      </c>
      <c r="BH159" s="193">
        <f t="shared" si="47"/>
        <v>0</v>
      </c>
      <c r="BI159" s="193">
        <f t="shared" si="48"/>
        <v>0</v>
      </c>
      <c r="BJ159" s="17" t="s">
        <v>134</v>
      </c>
      <c r="BK159" s="193">
        <f t="shared" si="49"/>
        <v>0</v>
      </c>
      <c r="BL159" s="17" t="s">
        <v>134</v>
      </c>
      <c r="BM159" s="17" t="s">
        <v>559</v>
      </c>
    </row>
    <row r="160" spans="2:65" s="1" customFormat="1" ht="22.5" customHeight="1" x14ac:dyDescent="0.3">
      <c r="B160" s="34"/>
      <c r="C160" s="182" t="s">
        <v>71</v>
      </c>
      <c r="D160" s="182" t="s">
        <v>129</v>
      </c>
      <c r="E160" s="183" t="s">
        <v>560</v>
      </c>
      <c r="F160" s="184" t="s">
        <v>561</v>
      </c>
      <c r="G160" s="185" t="s">
        <v>146</v>
      </c>
      <c r="H160" s="186">
        <v>14</v>
      </c>
      <c r="I160" s="187"/>
      <c r="J160" s="188">
        <f t="shared" si="40"/>
        <v>0</v>
      </c>
      <c r="K160" s="184" t="s">
        <v>21</v>
      </c>
      <c r="L160" s="54"/>
      <c r="M160" s="189" t="s">
        <v>21</v>
      </c>
      <c r="N160" s="190" t="s">
        <v>44</v>
      </c>
      <c r="O160" s="35"/>
      <c r="P160" s="191">
        <f t="shared" si="41"/>
        <v>0</v>
      </c>
      <c r="Q160" s="191">
        <v>0</v>
      </c>
      <c r="R160" s="191">
        <f t="shared" si="42"/>
        <v>0</v>
      </c>
      <c r="S160" s="191">
        <v>0</v>
      </c>
      <c r="T160" s="192">
        <f t="shared" si="43"/>
        <v>0</v>
      </c>
      <c r="AR160" s="17" t="s">
        <v>134</v>
      </c>
      <c r="AT160" s="17" t="s">
        <v>129</v>
      </c>
      <c r="AU160" s="17" t="s">
        <v>78</v>
      </c>
      <c r="AY160" s="17" t="s">
        <v>126</v>
      </c>
      <c r="BE160" s="193">
        <f t="shared" si="44"/>
        <v>0</v>
      </c>
      <c r="BF160" s="193">
        <f t="shared" si="45"/>
        <v>0</v>
      </c>
      <c r="BG160" s="193">
        <f t="shared" si="46"/>
        <v>0</v>
      </c>
      <c r="BH160" s="193">
        <f t="shared" si="47"/>
        <v>0</v>
      </c>
      <c r="BI160" s="193">
        <f t="shared" si="48"/>
        <v>0</v>
      </c>
      <c r="BJ160" s="17" t="s">
        <v>134</v>
      </c>
      <c r="BK160" s="193">
        <f t="shared" si="49"/>
        <v>0</v>
      </c>
      <c r="BL160" s="17" t="s">
        <v>134</v>
      </c>
      <c r="BM160" s="17" t="s">
        <v>562</v>
      </c>
    </row>
    <row r="161" spans="2:65" s="1" customFormat="1" ht="22.5" customHeight="1" x14ac:dyDescent="0.3">
      <c r="B161" s="34"/>
      <c r="C161" s="182" t="s">
        <v>71</v>
      </c>
      <c r="D161" s="182" t="s">
        <v>129</v>
      </c>
      <c r="E161" s="183" t="s">
        <v>563</v>
      </c>
      <c r="F161" s="184" t="s">
        <v>564</v>
      </c>
      <c r="G161" s="185" t="s">
        <v>146</v>
      </c>
      <c r="H161" s="186">
        <v>14</v>
      </c>
      <c r="I161" s="187"/>
      <c r="J161" s="188">
        <f t="shared" si="40"/>
        <v>0</v>
      </c>
      <c r="K161" s="184" t="s">
        <v>21</v>
      </c>
      <c r="L161" s="54"/>
      <c r="M161" s="189" t="s">
        <v>21</v>
      </c>
      <c r="N161" s="190" t="s">
        <v>44</v>
      </c>
      <c r="O161" s="35"/>
      <c r="P161" s="191">
        <f t="shared" si="41"/>
        <v>0</v>
      </c>
      <c r="Q161" s="191">
        <v>0</v>
      </c>
      <c r="R161" s="191">
        <f t="shared" si="42"/>
        <v>0</v>
      </c>
      <c r="S161" s="191">
        <v>0</v>
      </c>
      <c r="T161" s="192">
        <f t="shared" si="43"/>
        <v>0</v>
      </c>
      <c r="AR161" s="17" t="s">
        <v>134</v>
      </c>
      <c r="AT161" s="17" t="s">
        <v>129</v>
      </c>
      <c r="AU161" s="17" t="s">
        <v>78</v>
      </c>
      <c r="AY161" s="17" t="s">
        <v>126</v>
      </c>
      <c r="BE161" s="193">
        <f t="shared" si="44"/>
        <v>0</v>
      </c>
      <c r="BF161" s="193">
        <f t="shared" si="45"/>
        <v>0</v>
      </c>
      <c r="BG161" s="193">
        <f t="shared" si="46"/>
        <v>0</v>
      </c>
      <c r="BH161" s="193">
        <f t="shared" si="47"/>
        <v>0</v>
      </c>
      <c r="BI161" s="193">
        <f t="shared" si="48"/>
        <v>0</v>
      </c>
      <c r="BJ161" s="17" t="s">
        <v>134</v>
      </c>
      <c r="BK161" s="193">
        <f t="shared" si="49"/>
        <v>0</v>
      </c>
      <c r="BL161" s="17" t="s">
        <v>134</v>
      </c>
      <c r="BM161" s="17" t="s">
        <v>565</v>
      </c>
    </row>
    <row r="162" spans="2:65" s="1" customFormat="1" ht="22.5" customHeight="1" x14ac:dyDescent="0.3">
      <c r="B162" s="34"/>
      <c r="C162" s="182" t="s">
        <v>71</v>
      </c>
      <c r="D162" s="182" t="s">
        <v>129</v>
      </c>
      <c r="E162" s="183" t="s">
        <v>566</v>
      </c>
      <c r="F162" s="184" t="s">
        <v>567</v>
      </c>
      <c r="G162" s="185" t="s">
        <v>146</v>
      </c>
      <c r="H162" s="186">
        <v>12</v>
      </c>
      <c r="I162" s="187"/>
      <c r="J162" s="188">
        <f t="shared" si="40"/>
        <v>0</v>
      </c>
      <c r="K162" s="184" t="s">
        <v>21</v>
      </c>
      <c r="L162" s="54"/>
      <c r="M162" s="189" t="s">
        <v>21</v>
      </c>
      <c r="N162" s="190" t="s">
        <v>44</v>
      </c>
      <c r="O162" s="35"/>
      <c r="P162" s="191">
        <f t="shared" si="41"/>
        <v>0</v>
      </c>
      <c r="Q162" s="191">
        <v>0</v>
      </c>
      <c r="R162" s="191">
        <f t="shared" si="42"/>
        <v>0</v>
      </c>
      <c r="S162" s="191">
        <v>0</v>
      </c>
      <c r="T162" s="192">
        <f t="shared" si="43"/>
        <v>0</v>
      </c>
      <c r="AR162" s="17" t="s">
        <v>134</v>
      </c>
      <c r="AT162" s="17" t="s">
        <v>129</v>
      </c>
      <c r="AU162" s="17" t="s">
        <v>78</v>
      </c>
      <c r="AY162" s="17" t="s">
        <v>126</v>
      </c>
      <c r="BE162" s="193">
        <f t="shared" si="44"/>
        <v>0</v>
      </c>
      <c r="BF162" s="193">
        <f t="shared" si="45"/>
        <v>0</v>
      </c>
      <c r="BG162" s="193">
        <f t="shared" si="46"/>
        <v>0</v>
      </c>
      <c r="BH162" s="193">
        <f t="shared" si="47"/>
        <v>0</v>
      </c>
      <c r="BI162" s="193">
        <f t="shared" si="48"/>
        <v>0</v>
      </c>
      <c r="BJ162" s="17" t="s">
        <v>134</v>
      </c>
      <c r="BK162" s="193">
        <f t="shared" si="49"/>
        <v>0</v>
      </c>
      <c r="BL162" s="17" t="s">
        <v>134</v>
      </c>
      <c r="BM162" s="17" t="s">
        <v>568</v>
      </c>
    </row>
    <row r="163" spans="2:65" s="1" customFormat="1" ht="22.5" customHeight="1" x14ac:dyDescent="0.3">
      <c r="B163" s="34"/>
      <c r="C163" s="182" t="s">
        <v>71</v>
      </c>
      <c r="D163" s="182" t="s">
        <v>129</v>
      </c>
      <c r="E163" s="183" t="s">
        <v>569</v>
      </c>
      <c r="F163" s="184" t="s">
        <v>570</v>
      </c>
      <c r="G163" s="185" t="s">
        <v>146</v>
      </c>
      <c r="H163" s="186">
        <v>3</v>
      </c>
      <c r="I163" s="187"/>
      <c r="J163" s="188">
        <f t="shared" si="40"/>
        <v>0</v>
      </c>
      <c r="K163" s="184" t="s">
        <v>21</v>
      </c>
      <c r="L163" s="54"/>
      <c r="M163" s="189" t="s">
        <v>21</v>
      </c>
      <c r="N163" s="190" t="s">
        <v>44</v>
      </c>
      <c r="O163" s="35"/>
      <c r="P163" s="191">
        <f t="shared" si="41"/>
        <v>0</v>
      </c>
      <c r="Q163" s="191">
        <v>0</v>
      </c>
      <c r="R163" s="191">
        <f t="shared" si="42"/>
        <v>0</v>
      </c>
      <c r="S163" s="191">
        <v>0</v>
      </c>
      <c r="T163" s="192">
        <f t="shared" si="43"/>
        <v>0</v>
      </c>
      <c r="AR163" s="17" t="s">
        <v>134</v>
      </c>
      <c r="AT163" s="17" t="s">
        <v>129</v>
      </c>
      <c r="AU163" s="17" t="s">
        <v>78</v>
      </c>
      <c r="AY163" s="17" t="s">
        <v>126</v>
      </c>
      <c r="BE163" s="193">
        <f t="shared" si="44"/>
        <v>0</v>
      </c>
      <c r="BF163" s="193">
        <f t="shared" si="45"/>
        <v>0</v>
      </c>
      <c r="BG163" s="193">
        <f t="shared" si="46"/>
        <v>0</v>
      </c>
      <c r="BH163" s="193">
        <f t="shared" si="47"/>
        <v>0</v>
      </c>
      <c r="BI163" s="193">
        <f t="shared" si="48"/>
        <v>0</v>
      </c>
      <c r="BJ163" s="17" t="s">
        <v>134</v>
      </c>
      <c r="BK163" s="193">
        <f t="shared" si="49"/>
        <v>0</v>
      </c>
      <c r="BL163" s="17" t="s">
        <v>134</v>
      </c>
      <c r="BM163" s="17" t="s">
        <v>571</v>
      </c>
    </row>
    <row r="164" spans="2:65" s="1" customFormat="1" ht="31.5" customHeight="1" x14ac:dyDescent="0.3">
      <c r="B164" s="34"/>
      <c r="C164" s="182" t="s">
        <v>165</v>
      </c>
      <c r="D164" s="182" t="s">
        <v>129</v>
      </c>
      <c r="E164" s="183" t="s">
        <v>572</v>
      </c>
      <c r="F164" s="184" t="s">
        <v>573</v>
      </c>
      <c r="G164" s="185" t="s">
        <v>385</v>
      </c>
      <c r="H164" s="255"/>
      <c r="I164" s="187"/>
      <c r="J164" s="188">
        <f t="shared" si="40"/>
        <v>0</v>
      </c>
      <c r="K164" s="184" t="s">
        <v>386</v>
      </c>
      <c r="L164" s="54"/>
      <c r="M164" s="189" t="s">
        <v>21</v>
      </c>
      <c r="N164" s="190" t="s">
        <v>44</v>
      </c>
      <c r="O164" s="35"/>
      <c r="P164" s="191">
        <f t="shared" si="41"/>
        <v>0</v>
      </c>
      <c r="Q164" s="191">
        <v>0</v>
      </c>
      <c r="R164" s="191">
        <f t="shared" si="42"/>
        <v>0</v>
      </c>
      <c r="S164" s="191">
        <v>0</v>
      </c>
      <c r="T164" s="192">
        <f t="shared" si="43"/>
        <v>0</v>
      </c>
      <c r="AR164" s="17" t="s">
        <v>206</v>
      </c>
      <c r="AT164" s="17" t="s">
        <v>129</v>
      </c>
      <c r="AU164" s="17" t="s">
        <v>78</v>
      </c>
      <c r="AY164" s="17" t="s">
        <v>126</v>
      </c>
      <c r="BE164" s="193">
        <f t="shared" si="44"/>
        <v>0</v>
      </c>
      <c r="BF164" s="193">
        <f t="shared" si="45"/>
        <v>0</v>
      </c>
      <c r="BG164" s="193">
        <f t="shared" si="46"/>
        <v>0</v>
      </c>
      <c r="BH164" s="193">
        <f t="shared" si="47"/>
        <v>0</v>
      </c>
      <c r="BI164" s="193">
        <f t="shared" si="48"/>
        <v>0</v>
      </c>
      <c r="BJ164" s="17" t="s">
        <v>134</v>
      </c>
      <c r="BK164" s="193">
        <f t="shared" si="49"/>
        <v>0</v>
      </c>
      <c r="BL164" s="17" t="s">
        <v>206</v>
      </c>
      <c r="BM164" s="17" t="s">
        <v>574</v>
      </c>
    </row>
    <row r="165" spans="2:65" s="10" customFormat="1" ht="37.35" customHeight="1" x14ac:dyDescent="0.35">
      <c r="B165" s="165"/>
      <c r="C165" s="166"/>
      <c r="D165" s="179" t="s">
        <v>70</v>
      </c>
      <c r="E165" s="253" t="s">
        <v>575</v>
      </c>
      <c r="F165" s="253" t="s">
        <v>576</v>
      </c>
      <c r="G165" s="166"/>
      <c r="H165" s="166"/>
      <c r="I165" s="169"/>
      <c r="J165" s="254">
        <f>BK165</f>
        <v>0</v>
      </c>
      <c r="K165" s="166"/>
      <c r="L165" s="171"/>
      <c r="M165" s="172"/>
      <c r="N165" s="173"/>
      <c r="O165" s="173"/>
      <c r="P165" s="174">
        <f>SUM(P166:P168)</f>
        <v>0</v>
      </c>
      <c r="Q165" s="173"/>
      <c r="R165" s="174">
        <f>SUM(R166:R168)</f>
        <v>0</v>
      </c>
      <c r="S165" s="173"/>
      <c r="T165" s="175">
        <f>SUM(T166:T168)</f>
        <v>0</v>
      </c>
      <c r="AR165" s="176" t="s">
        <v>78</v>
      </c>
      <c r="AT165" s="177" t="s">
        <v>70</v>
      </c>
      <c r="AU165" s="177" t="s">
        <v>71</v>
      </c>
      <c r="AY165" s="176" t="s">
        <v>126</v>
      </c>
      <c r="BK165" s="178">
        <f>SUM(BK166:BK168)</f>
        <v>0</v>
      </c>
    </row>
    <row r="166" spans="2:65" s="1" customFormat="1" ht="22.5" customHeight="1" x14ac:dyDescent="0.3">
      <c r="B166" s="34"/>
      <c r="C166" s="182" t="s">
        <v>71</v>
      </c>
      <c r="D166" s="182" t="s">
        <v>129</v>
      </c>
      <c r="E166" s="183" t="s">
        <v>577</v>
      </c>
      <c r="F166" s="184" t="s">
        <v>578</v>
      </c>
      <c r="G166" s="185" t="s">
        <v>132</v>
      </c>
      <c r="H166" s="186">
        <v>1</v>
      </c>
      <c r="I166" s="187"/>
      <c r="J166" s="188">
        <f>ROUND(I166*H166,2)</f>
        <v>0</v>
      </c>
      <c r="K166" s="184" t="s">
        <v>21</v>
      </c>
      <c r="L166" s="54"/>
      <c r="M166" s="189" t="s">
        <v>21</v>
      </c>
      <c r="N166" s="190" t="s">
        <v>44</v>
      </c>
      <c r="O166" s="35"/>
      <c r="P166" s="191">
        <f>O166*H166</f>
        <v>0</v>
      </c>
      <c r="Q166" s="191">
        <v>0</v>
      </c>
      <c r="R166" s="191">
        <f>Q166*H166</f>
        <v>0</v>
      </c>
      <c r="S166" s="191">
        <v>0</v>
      </c>
      <c r="T166" s="192">
        <f>S166*H166</f>
        <v>0</v>
      </c>
      <c r="AR166" s="17" t="s">
        <v>134</v>
      </c>
      <c r="AT166" s="17" t="s">
        <v>129</v>
      </c>
      <c r="AU166" s="17" t="s">
        <v>78</v>
      </c>
      <c r="AY166" s="17" t="s">
        <v>126</v>
      </c>
      <c r="BE166" s="193">
        <f>IF(N166="základní",J166,0)</f>
        <v>0</v>
      </c>
      <c r="BF166" s="193">
        <f>IF(N166="snížená",J166,0)</f>
        <v>0</v>
      </c>
      <c r="BG166" s="193">
        <f>IF(N166="zákl. přenesená",J166,0)</f>
        <v>0</v>
      </c>
      <c r="BH166" s="193">
        <f>IF(N166="sníž. přenesená",J166,0)</f>
        <v>0</v>
      </c>
      <c r="BI166" s="193">
        <f>IF(N166="nulová",J166,0)</f>
        <v>0</v>
      </c>
      <c r="BJ166" s="17" t="s">
        <v>134</v>
      </c>
      <c r="BK166" s="193">
        <f>ROUND(I166*H166,2)</f>
        <v>0</v>
      </c>
      <c r="BL166" s="17" t="s">
        <v>134</v>
      </c>
      <c r="BM166" s="17" t="s">
        <v>579</v>
      </c>
    </row>
    <row r="167" spans="2:65" s="1" customFormat="1" ht="31.5" customHeight="1" x14ac:dyDescent="0.3">
      <c r="B167" s="34"/>
      <c r="C167" s="182" t="s">
        <v>71</v>
      </c>
      <c r="D167" s="182" t="s">
        <v>129</v>
      </c>
      <c r="E167" s="183" t="s">
        <v>580</v>
      </c>
      <c r="F167" s="184" t="s">
        <v>581</v>
      </c>
      <c r="G167" s="185" t="s">
        <v>146</v>
      </c>
      <c r="H167" s="186">
        <v>45</v>
      </c>
      <c r="I167" s="187"/>
      <c r="J167" s="188">
        <f>ROUND(I167*H167,2)</f>
        <v>0</v>
      </c>
      <c r="K167" s="184" t="s">
        <v>21</v>
      </c>
      <c r="L167" s="54"/>
      <c r="M167" s="189" t="s">
        <v>21</v>
      </c>
      <c r="N167" s="190" t="s">
        <v>44</v>
      </c>
      <c r="O167" s="35"/>
      <c r="P167" s="191">
        <f>O167*H167</f>
        <v>0</v>
      </c>
      <c r="Q167" s="191">
        <v>0</v>
      </c>
      <c r="R167" s="191">
        <f>Q167*H167</f>
        <v>0</v>
      </c>
      <c r="S167" s="191">
        <v>0</v>
      </c>
      <c r="T167" s="192">
        <f>S167*H167</f>
        <v>0</v>
      </c>
      <c r="AR167" s="17" t="s">
        <v>134</v>
      </c>
      <c r="AT167" s="17" t="s">
        <v>129</v>
      </c>
      <c r="AU167" s="17" t="s">
        <v>78</v>
      </c>
      <c r="AY167" s="17" t="s">
        <v>126</v>
      </c>
      <c r="BE167" s="193">
        <f>IF(N167="základní",J167,0)</f>
        <v>0</v>
      </c>
      <c r="BF167" s="193">
        <f>IF(N167="snížená",J167,0)</f>
        <v>0</v>
      </c>
      <c r="BG167" s="193">
        <f>IF(N167="zákl. přenesená",J167,0)</f>
        <v>0</v>
      </c>
      <c r="BH167" s="193">
        <f>IF(N167="sníž. přenesená",J167,0)</f>
        <v>0</v>
      </c>
      <c r="BI167" s="193">
        <f>IF(N167="nulová",J167,0)</f>
        <v>0</v>
      </c>
      <c r="BJ167" s="17" t="s">
        <v>134</v>
      </c>
      <c r="BK167" s="193">
        <f>ROUND(I167*H167,2)</f>
        <v>0</v>
      </c>
      <c r="BL167" s="17" t="s">
        <v>134</v>
      </c>
      <c r="BM167" s="17" t="s">
        <v>582</v>
      </c>
    </row>
    <row r="168" spans="2:65" s="1" customFormat="1" ht="31.5" customHeight="1" x14ac:dyDescent="0.3">
      <c r="B168" s="34"/>
      <c r="C168" s="182" t="s">
        <v>71</v>
      </c>
      <c r="D168" s="182" t="s">
        <v>129</v>
      </c>
      <c r="E168" s="183" t="s">
        <v>583</v>
      </c>
      <c r="F168" s="184" t="s">
        <v>584</v>
      </c>
      <c r="G168" s="185" t="s">
        <v>146</v>
      </c>
      <c r="H168" s="186">
        <v>12</v>
      </c>
      <c r="I168" s="187"/>
      <c r="J168" s="188">
        <f>ROUND(I168*H168,2)</f>
        <v>0</v>
      </c>
      <c r="K168" s="184" t="s">
        <v>21</v>
      </c>
      <c r="L168" s="54"/>
      <c r="M168" s="189" t="s">
        <v>21</v>
      </c>
      <c r="N168" s="190" t="s">
        <v>44</v>
      </c>
      <c r="O168" s="35"/>
      <c r="P168" s="191">
        <f>O168*H168</f>
        <v>0</v>
      </c>
      <c r="Q168" s="191">
        <v>0</v>
      </c>
      <c r="R168" s="191">
        <f>Q168*H168</f>
        <v>0</v>
      </c>
      <c r="S168" s="191">
        <v>0</v>
      </c>
      <c r="T168" s="192">
        <f>S168*H168</f>
        <v>0</v>
      </c>
      <c r="AR168" s="17" t="s">
        <v>134</v>
      </c>
      <c r="AT168" s="17" t="s">
        <v>129</v>
      </c>
      <c r="AU168" s="17" t="s">
        <v>78</v>
      </c>
      <c r="AY168" s="17" t="s">
        <v>126</v>
      </c>
      <c r="BE168" s="193">
        <f>IF(N168="základní",J168,0)</f>
        <v>0</v>
      </c>
      <c r="BF168" s="193">
        <f>IF(N168="snížená",J168,0)</f>
        <v>0</v>
      </c>
      <c r="BG168" s="193">
        <f>IF(N168="zákl. přenesená",J168,0)</f>
        <v>0</v>
      </c>
      <c r="BH168" s="193">
        <f>IF(N168="sníž. přenesená",J168,0)</f>
        <v>0</v>
      </c>
      <c r="BI168" s="193">
        <f>IF(N168="nulová",J168,0)</f>
        <v>0</v>
      </c>
      <c r="BJ168" s="17" t="s">
        <v>134</v>
      </c>
      <c r="BK168" s="193">
        <f>ROUND(I168*H168,2)</f>
        <v>0</v>
      </c>
      <c r="BL168" s="17" t="s">
        <v>134</v>
      </c>
      <c r="BM168" s="17" t="s">
        <v>585</v>
      </c>
    </row>
    <row r="169" spans="2:65" s="10" customFormat="1" ht="37.35" customHeight="1" x14ac:dyDescent="0.35">
      <c r="B169" s="165"/>
      <c r="C169" s="166"/>
      <c r="D169" s="179" t="s">
        <v>70</v>
      </c>
      <c r="E169" s="253" t="s">
        <v>586</v>
      </c>
      <c r="F169" s="253" t="s">
        <v>587</v>
      </c>
      <c r="G169" s="166"/>
      <c r="H169" s="166"/>
      <c r="I169" s="169"/>
      <c r="J169" s="254">
        <f>BK169</f>
        <v>0</v>
      </c>
      <c r="K169" s="166"/>
      <c r="L169" s="171"/>
      <c r="M169" s="172"/>
      <c r="N169" s="173"/>
      <c r="O169" s="173"/>
      <c r="P169" s="174">
        <f>SUM(P170:P174)</f>
        <v>0</v>
      </c>
      <c r="Q169" s="173"/>
      <c r="R169" s="174">
        <f>SUM(R170:R174)</f>
        <v>0</v>
      </c>
      <c r="S169" s="173"/>
      <c r="T169" s="175">
        <f>SUM(T170:T174)</f>
        <v>0</v>
      </c>
      <c r="AR169" s="176" t="s">
        <v>78</v>
      </c>
      <c r="AT169" s="177" t="s">
        <v>70</v>
      </c>
      <c r="AU169" s="177" t="s">
        <v>71</v>
      </c>
      <c r="AY169" s="176" t="s">
        <v>126</v>
      </c>
      <c r="BK169" s="178">
        <f>SUM(BK170:BK174)</f>
        <v>0</v>
      </c>
    </row>
    <row r="170" spans="2:65" s="1" customFormat="1" ht="22.5" customHeight="1" x14ac:dyDescent="0.3">
      <c r="B170" s="34"/>
      <c r="C170" s="182" t="s">
        <v>71</v>
      </c>
      <c r="D170" s="182" t="s">
        <v>129</v>
      </c>
      <c r="E170" s="183" t="s">
        <v>588</v>
      </c>
      <c r="F170" s="184" t="s">
        <v>589</v>
      </c>
      <c r="G170" s="185" t="s">
        <v>590</v>
      </c>
      <c r="H170" s="186">
        <v>1</v>
      </c>
      <c r="I170" s="187"/>
      <c r="J170" s="188">
        <f>ROUND(I170*H170,2)</f>
        <v>0</v>
      </c>
      <c r="K170" s="184" t="s">
        <v>21</v>
      </c>
      <c r="L170" s="54"/>
      <c r="M170" s="189" t="s">
        <v>21</v>
      </c>
      <c r="N170" s="190" t="s">
        <v>44</v>
      </c>
      <c r="O170" s="35"/>
      <c r="P170" s="191">
        <f>O170*H170</f>
        <v>0</v>
      </c>
      <c r="Q170" s="191">
        <v>0</v>
      </c>
      <c r="R170" s="191">
        <f>Q170*H170</f>
        <v>0</v>
      </c>
      <c r="S170" s="191">
        <v>0</v>
      </c>
      <c r="T170" s="192">
        <f>S170*H170</f>
        <v>0</v>
      </c>
      <c r="AR170" s="17" t="s">
        <v>134</v>
      </c>
      <c r="AT170" s="17" t="s">
        <v>129</v>
      </c>
      <c r="AU170" s="17" t="s">
        <v>78</v>
      </c>
      <c r="AY170" s="17" t="s">
        <v>126</v>
      </c>
      <c r="BE170" s="193">
        <f>IF(N170="základní",J170,0)</f>
        <v>0</v>
      </c>
      <c r="BF170" s="193">
        <f>IF(N170="snížená",J170,0)</f>
        <v>0</v>
      </c>
      <c r="BG170" s="193">
        <f>IF(N170="zákl. přenesená",J170,0)</f>
        <v>0</v>
      </c>
      <c r="BH170" s="193">
        <f>IF(N170="sníž. přenesená",J170,0)</f>
        <v>0</v>
      </c>
      <c r="BI170" s="193">
        <f>IF(N170="nulová",J170,0)</f>
        <v>0</v>
      </c>
      <c r="BJ170" s="17" t="s">
        <v>134</v>
      </c>
      <c r="BK170" s="193">
        <f>ROUND(I170*H170,2)</f>
        <v>0</v>
      </c>
      <c r="BL170" s="17" t="s">
        <v>134</v>
      </c>
      <c r="BM170" s="17" t="s">
        <v>591</v>
      </c>
    </row>
    <row r="171" spans="2:65" s="1" customFormat="1" ht="22.5" customHeight="1" x14ac:dyDescent="0.3">
      <c r="B171" s="34"/>
      <c r="C171" s="182" t="s">
        <v>71</v>
      </c>
      <c r="D171" s="182" t="s">
        <v>129</v>
      </c>
      <c r="E171" s="183" t="s">
        <v>592</v>
      </c>
      <c r="F171" s="184" t="s">
        <v>593</v>
      </c>
      <c r="G171" s="185" t="s">
        <v>590</v>
      </c>
      <c r="H171" s="186">
        <v>1</v>
      </c>
      <c r="I171" s="187"/>
      <c r="J171" s="188">
        <f>ROUND(I171*H171,2)</f>
        <v>0</v>
      </c>
      <c r="K171" s="184" t="s">
        <v>21</v>
      </c>
      <c r="L171" s="54"/>
      <c r="M171" s="189" t="s">
        <v>21</v>
      </c>
      <c r="N171" s="190" t="s">
        <v>44</v>
      </c>
      <c r="O171" s="35"/>
      <c r="P171" s="191">
        <f>O171*H171</f>
        <v>0</v>
      </c>
      <c r="Q171" s="191">
        <v>0</v>
      </c>
      <c r="R171" s="191">
        <f>Q171*H171</f>
        <v>0</v>
      </c>
      <c r="S171" s="191">
        <v>0</v>
      </c>
      <c r="T171" s="192">
        <f>S171*H171</f>
        <v>0</v>
      </c>
      <c r="AR171" s="17" t="s">
        <v>134</v>
      </c>
      <c r="AT171" s="17" t="s">
        <v>129</v>
      </c>
      <c r="AU171" s="17" t="s">
        <v>78</v>
      </c>
      <c r="AY171" s="17" t="s">
        <v>126</v>
      </c>
      <c r="BE171" s="193">
        <f>IF(N171="základní",J171,0)</f>
        <v>0</v>
      </c>
      <c r="BF171" s="193">
        <f>IF(N171="snížená",J171,0)</f>
        <v>0</v>
      </c>
      <c r="BG171" s="193">
        <f>IF(N171="zákl. přenesená",J171,0)</f>
        <v>0</v>
      </c>
      <c r="BH171" s="193">
        <f>IF(N171="sníž. přenesená",J171,0)</f>
        <v>0</v>
      </c>
      <c r="BI171" s="193">
        <f>IF(N171="nulová",J171,0)</f>
        <v>0</v>
      </c>
      <c r="BJ171" s="17" t="s">
        <v>134</v>
      </c>
      <c r="BK171" s="193">
        <f>ROUND(I171*H171,2)</f>
        <v>0</v>
      </c>
      <c r="BL171" s="17" t="s">
        <v>134</v>
      </c>
      <c r="BM171" s="17" t="s">
        <v>594</v>
      </c>
    </row>
    <row r="172" spans="2:65" s="1" customFormat="1" ht="22.5" customHeight="1" x14ac:dyDescent="0.3">
      <c r="B172" s="34"/>
      <c r="C172" s="182" t="s">
        <v>71</v>
      </c>
      <c r="D172" s="182" t="s">
        <v>129</v>
      </c>
      <c r="E172" s="183" t="s">
        <v>595</v>
      </c>
      <c r="F172" s="184" t="s">
        <v>596</v>
      </c>
      <c r="G172" s="185" t="s">
        <v>590</v>
      </c>
      <c r="H172" s="186">
        <v>1</v>
      </c>
      <c r="I172" s="187"/>
      <c r="J172" s="188">
        <f>ROUND(I172*H172,2)</f>
        <v>0</v>
      </c>
      <c r="K172" s="184" t="s">
        <v>21</v>
      </c>
      <c r="L172" s="54"/>
      <c r="M172" s="189" t="s">
        <v>21</v>
      </c>
      <c r="N172" s="190" t="s">
        <v>44</v>
      </c>
      <c r="O172" s="35"/>
      <c r="P172" s="191">
        <f>O172*H172</f>
        <v>0</v>
      </c>
      <c r="Q172" s="191">
        <v>0</v>
      </c>
      <c r="R172" s="191">
        <f>Q172*H172</f>
        <v>0</v>
      </c>
      <c r="S172" s="191">
        <v>0</v>
      </c>
      <c r="T172" s="192">
        <f>S172*H172</f>
        <v>0</v>
      </c>
      <c r="AR172" s="17" t="s">
        <v>134</v>
      </c>
      <c r="AT172" s="17" t="s">
        <v>129</v>
      </c>
      <c r="AU172" s="17" t="s">
        <v>78</v>
      </c>
      <c r="AY172" s="17" t="s">
        <v>126</v>
      </c>
      <c r="BE172" s="193">
        <f>IF(N172="základní",J172,0)</f>
        <v>0</v>
      </c>
      <c r="BF172" s="193">
        <f>IF(N172="snížená",J172,0)</f>
        <v>0</v>
      </c>
      <c r="BG172" s="193">
        <f>IF(N172="zákl. přenesená",J172,0)</f>
        <v>0</v>
      </c>
      <c r="BH172" s="193">
        <f>IF(N172="sníž. přenesená",J172,0)</f>
        <v>0</v>
      </c>
      <c r="BI172" s="193">
        <f>IF(N172="nulová",J172,0)</f>
        <v>0</v>
      </c>
      <c r="BJ172" s="17" t="s">
        <v>134</v>
      </c>
      <c r="BK172" s="193">
        <f>ROUND(I172*H172,2)</f>
        <v>0</v>
      </c>
      <c r="BL172" s="17" t="s">
        <v>134</v>
      </c>
      <c r="BM172" s="17" t="s">
        <v>597</v>
      </c>
    </row>
    <row r="173" spans="2:65" s="1" customFormat="1" ht="22.5" customHeight="1" x14ac:dyDescent="0.3">
      <c r="B173" s="34"/>
      <c r="C173" s="182" t="s">
        <v>71</v>
      </c>
      <c r="D173" s="182" t="s">
        <v>129</v>
      </c>
      <c r="E173" s="183" t="s">
        <v>598</v>
      </c>
      <c r="F173" s="184" t="s">
        <v>599</v>
      </c>
      <c r="G173" s="185" t="s">
        <v>590</v>
      </c>
      <c r="H173" s="186">
        <v>1</v>
      </c>
      <c r="I173" s="187"/>
      <c r="J173" s="188">
        <f>ROUND(I173*H173,2)</f>
        <v>0</v>
      </c>
      <c r="K173" s="184" t="s">
        <v>21</v>
      </c>
      <c r="L173" s="54"/>
      <c r="M173" s="189" t="s">
        <v>21</v>
      </c>
      <c r="N173" s="190" t="s">
        <v>44</v>
      </c>
      <c r="O173" s="35"/>
      <c r="P173" s="191">
        <f>O173*H173</f>
        <v>0</v>
      </c>
      <c r="Q173" s="191">
        <v>0</v>
      </c>
      <c r="R173" s="191">
        <f>Q173*H173</f>
        <v>0</v>
      </c>
      <c r="S173" s="191">
        <v>0</v>
      </c>
      <c r="T173" s="192">
        <f>S173*H173</f>
        <v>0</v>
      </c>
      <c r="AR173" s="17" t="s">
        <v>134</v>
      </c>
      <c r="AT173" s="17" t="s">
        <v>129</v>
      </c>
      <c r="AU173" s="17" t="s">
        <v>78</v>
      </c>
      <c r="AY173" s="17" t="s">
        <v>126</v>
      </c>
      <c r="BE173" s="193">
        <f>IF(N173="základní",J173,0)</f>
        <v>0</v>
      </c>
      <c r="BF173" s="193">
        <f>IF(N173="snížená",J173,0)</f>
        <v>0</v>
      </c>
      <c r="BG173" s="193">
        <f>IF(N173="zákl. přenesená",J173,0)</f>
        <v>0</v>
      </c>
      <c r="BH173" s="193">
        <f>IF(N173="sníž. přenesená",J173,0)</f>
        <v>0</v>
      </c>
      <c r="BI173" s="193">
        <f>IF(N173="nulová",J173,0)</f>
        <v>0</v>
      </c>
      <c r="BJ173" s="17" t="s">
        <v>134</v>
      </c>
      <c r="BK173" s="193">
        <f>ROUND(I173*H173,2)</f>
        <v>0</v>
      </c>
      <c r="BL173" s="17" t="s">
        <v>134</v>
      </c>
      <c r="BM173" s="17" t="s">
        <v>600</v>
      </c>
    </row>
    <row r="174" spans="2:65" s="1" customFormat="1" ht="22.5" customHeight="1" x14ac:dyDescent="0.3">
      <c r="B174" s="34"/>
      <c r="C174" s="182" t="s">
        <v>71</v>
      </c>
      <c r="D174" s="182" t="s">
        <v>129</v>
      </c>
      <c r="E174" s="183" t="s">
        <v>601</v>
      </c>
      <c r="F174" s="184" t="s">
        <v>602</v>
      </c>
      <c r="G174" s="185" t="s">
        <v>590</v>
      </c>
      <c r="H174" s="186">
        <v>1</v>
      </c>
      <c r="I174" s="187"/>
      <c r="J174" s="188">
        <f>ROUND(I174*H174,2)</f>
        <v>0</v>
      </c>
      <c r="K174" s="184" t="s">
        <v>21</v>
      </c>
      <c r="L174" s="54"/>
      <c r="M174" s="189" t="s">
        <v>21</v>
      </c>
      <c r="N174" s="249" t="s">
        <v>44</v>
      </c>
      <c r="O174" s="250"/>
      <c r="P174" s="251">
        <f>O174*H174</f>
        <v>0</v>
      </c>
      <c r="Q174" s="251">
        <v>0</v>
      </c>
      <c r="R174" s="251">
        <f>Q174*H174</f>
        <v>0</v>
      </c>
      <c r="S174" s="251">
        <v>0</v>
      </c>
      <c r="T174" s="252">
        <f>S174*H174</f>
        <v>0</v>
      </c>
      <c r="AR174" s="17" t="s">
        <v>134</v>
      </c>
      <c r="AT174" s="17" t="s">
        <v>129</v>
      </c>
      <c r="AU174" s="17" t="s">
        <v>78</v>
      </c>
      <c r="AY174" s="17" t="s">
        <v>126</v>
      </c>
      <c r="BE174" s="193">
        <f>IF(N174="základní",J174,0)</f>
        <v>0</v>
      </c>
      <c r="BF174" s="193">
        <f>IF(N174="snížená",J174,0)</f>
        <v>0</v>
      </c>
      <c r="BG174" s="193">
        <f>IF(N174="zákl. přenesená",J174,0)</f>
        <v>0</v>
      </c>
      <c r="BH174" s="193">
        <f>IF(N174="sníž. přenesená",J174,0)</f>
        <v>0</v>
      </c>
      <c r="BI174" s="193">
        <f>IF(N174="nulová",J174,0)</f>
        <v>0</v>
      </c>
      <c r="BJ174" s="17" t="s">
        <v>134</v>
      </c>
      <c r="BK174" s="193">
        <f>ROUND(I174*H174,2)</f>
        <v>0</v>
      </c>
      <c r="BL174" s="17" t="s">
        <v>134</v>
      </c>
      <c r="BM174" s="17" t="s">
        <v>603</v>
      </c>
    </row>
    <row r="175" spans="2:65" s="1" customFormat="1" ht="6.95" customHeight="1" x14ac:dyDescent="0.3">
      <c r="B175" s="49"/>
      <c r="C175" s="50"/>
      <c r="D175" s="50"/>
      <c r="E175" s="50"/>
      <c r="F175" s="50"/>
      <c r="G175" s="50"/>
      <c r="H175" s="50"/>
      <c r="I175" s="128"/>
      <c r="J175" s="50"/>
      <c r="K175" s="50"/>
      <c r="L175" s="54"/>
    </row>
  </sheetData>
  <sheetProtection password="CC35" sheet="1" objects="1" scenarios="1" formatColumns="0" formatRows="0" sort="0" autoFilter="0"/>
  <autoFilter ref="C82:K82"/>
  <mergeCells count="9">
    <mergeCell ref="E73:H73"/>
    <mergeCell ref="E75:H75"/>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82"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39"/>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5"/>
      <c r="B1" s="302"/>
      <c r="C1" s="302"/>
      <c r="D1" s="301" t="s">
        <v>1</v>
      </c>
      <c r="E1" s="302"/>
      <c r="F1" s="303" t="s">
        <v>739</v>
      </c>
      <c r="G1" s="308" t="s">
        <v>740</v>
      </c>
      <c r="H1" s="308"/>
      <c r="I1" s="309"/>
      <c r="J1" s="303" t="s">
        <v>741</v>
      </c>
      <c r="K1" s="301" t="s">
        <v>93</v>
      </c>
      <c r="L1" s="303" t="s">
        <v>742</v>
      </c>
      <c r="M1" s="303"/>
      <c r="N1" s="303"/>
      <c r="O1" s="303"/>
      <c r="P1" s="303"/>
      <c r="Q1" s="303"/>
      <c r="R1" s="303"/>
      <c r="S1" s="303"/>
      <c r="T1" s="303"/>
      <c r="U1" s="299"/>
      <c r="V1" s="299"/>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row>
    <row r="2" spans="1:70" ht="36.950000000000003" customHeight="1" x14ac:dyDescent="0.3">
      <c r="L2" s="257"/>
      <c r="M2" s="257"/>
      <c r="N2" s="257"/>
      <c r="O2" s="257"/>
      <c r="P2" s="257"/>
      <c r="Q2" s="257"/>
      <c r="R2" s="257"/>
      <c r="S2" s="257"/>
      <c r="T2" s="257"/>
      <c r="U2" s="257"/>
      <c r="V2" s="257"/>
      <c r="AT2" s="17" t="s">
        <v>89</v>
      </c>
    </row>
    <row r="3" spans="1:70" ht="6.95" customHeight="1" x14ac:dyDescent="0.3">
      <c r="B3" s="18"/>
      <c r="C3" s="19"/>
      <c r="D3" s="19"/>
      <c r="E3" s="19"/>
      <c r="F3" s="19"/>
      <c r="G3" s="19"/>
      <c r="H3" s="19"/>
      <c r="I3" s="105"/>
      <c r="J3" s="19"/>
      <c r="K3" s="20"/>
      <c r="AT3" s="17" t="s">
        <v>80</v>
      </c>
    </row>
    <row r="4" spans="1:70" ht="36.950000000000003" customHeight="1" x14ac:dyDescent="0.3">
      <c r="B4" s="21"/>
      <c r="C4" s="22"/>
      <c r="D4" s="23" t="s">
        <v>94</v>
      </c>
      <c r="E4" s="22"/>
      <c r="F4" s="22"/>
      <c r="G4" s="22"/>
      <c r="H4" s="22"/>
      <c r="I4" s="106"/>
      <c r="J4" s="22"/>
      <c r="K4" s="24"/>
      <c r="M4" s="25" t="s">
        <v>10</v>
      </c>
      <c r="AT4" s="17" t="s">
        <v>34</v>
      </c>
    </row>
    <row r="5" spans="1:70" ht="6.95" customHeight="1" x14ac:dyDescent="0.3">
      <c r="B5" s="21"/>
      <c r="C5" s="22"/>
      <c r="D5" s="22"/>
      <c r="E5" s="22"/>
      <c r="F5" s="22"/>
      <c r="G5" s="22"/>
      <c r="H5" s="22"/>
      <c r="I5" s="106"/>
      <c r="J5" s="22"/>
      <c r="K5" s="24"/>
    </row>
    <row r="6" spans="1:70" x14ac:dyDescent="0.3">
      <c r="B6" s="21"/>
      <c r="C6" s="22"/>
      <c r="D6" s="30" t="s">
        <v>16</v>
      </c>
      <c r="E6" s="22"/>
      <c r="F6" s="22"/>
      <c r="G6" s="22"/>
      <c r="H6" s="22"/>
      <c r="I6" s="106"/>
      <c r="J6" s="22"/>
      <c r="K6" s="24"/>
    </row>
    <row r="7" spans="1:70" ht="22.5" customHeight="1" x14ac:dyDescent="0.3">
      <c r="B7" s="21"/>
      <c r="C7" s="22"/>
      <c r="D7" s="22"/>
      <c r="E7" s="295" t="str">
        <f>'Rekapitulace stavby'!K6</f>
        <v>Rekonstrukce kotelny MŠ B.Němcové, Dačice</v>
      </c>
      <c r="F7" s="261"/>
      <c r="G7" s="261"/>
      <c r="H7" s="261"/>
      <c r="I7" s="106"/>
      <c r="J7" s="22"/>
      <c r="K7" s="24"/>
    </row>
    <row r="8" spans="1:70" s="1" customFormat="1" x14ac:dyDescent="0.3">
      <c r="B8" s="34"/>
      <c r="C8" s="35"/>
      <c r="D8" s="30" t="s">
        <v>95</v>
      </c>
      <c r="E8" s="35"/>
      <c r="F8" s="35"/>
      <c r="G8" s="35"/>
      <c r="H8" s="35"/>
      <c r="I8" s="107"/>
      <c r="J8" s="35"/>
      <c r="K8" s="38"/>
    </row>
    <row r="9" spans="1:70" s="1" customFormat="1" ht="36.950000000000003" customHeight="1" x14ac:dyDescent="0.3">
      <c r="B9" s="34"/>
      <c r="C9" s="35"/>
      <c r="D9" s="35"/>
      <c r="E9" s="296" t="s">
        <v>604</v>
      </c>
      <c r="F9" s="268"/>
      <c r="G9" s="268"/>
      <c r="H9" s="268"/>
      <c r="I9" s="107"/>
      <c r="J9" s="35"/>
      <c r="K9" s="38"/>
    </row>
    <row r="10" spans="1:70" s="1" customFormat="1" ht="13.5" x14ac:dyDescent="0.3">
      <c r="B10" s="34"/>
      <c r="C10" s="35"/>
      <c r="D10" s="35"/>
      <c r="E10" s="35"/>
      <c r="F10" s="35"/>
      <c r="G10" s="35"/>
      <c r="H10" s="35"/>
      <c r="I10" s="107"/>
      <c r="J10" s="35"/>
      <c r="K10" s="38"/>
    </row>
    <row r="11" spans="1:70" s="1" customFormat="1" ht="14.45" customHeight="1" x14ac:dyDescent="0.3">
      <c r="B11" s="34"/>
      <c r="C11" s="35"/>
      <c r="D11" s="30" t="s">
        <v>18</v>
      </c>
      <c r="E11" s="35"/>
      <c r="F11" s="28" t="s">
        <v>21</v>
      </c>
      <c r="G11" s="35"/>
      <c r="H11" s="35"/>
      <c r="I11" s="108" t="s">
        <v>20</v>
      </c>
      <c r="J11" s="28" t="s">
        <v>21</v>
      </c>
      <c r="K11" s="38"/>
    </row>
    <row r="12" spans="1:70" s="1" customFormat="1" ht="14.45" customHeight="1" x14ac:dyDescent="0.3">
      <c r="B12" s="34"/>
      <c r="C12" s="35"/>
      <c r="D12" s="30" t="s">
        <v>22</v>
      </c>
      <c r="E12" s="35"/>
      <c r="F12" s="28" t="s">
        <v>23</v>
      </c>
      <c r="G12" s="35"/>
      <c r="H12" s="35"/>
      <c r="I12" s="108" t="s">
        <v>24</v>
      </c>
      <c r="J12" s="109" t="str">
        <f>'Rekapitulace stavby'!AN8</f>
        <v>27. 2. 2017</v>
      </c>
      <c r="K12" s="38"/>
    </row>
    <row r="13" spans="1:70" s="1" customFormat="1" ht="10.9" customHeight="1" x14ac:dyDescent="0.3">
      <c r="B13" s="34"/>
      <c r="C13" s="35"/>
      <c r="D13" s="35"/>
      <c r="E13" s="35"/>
      <c r="F13" s="35"/>
      <c r="G13" s="35"/>
      <c r="H13" s="35"/>
      <c r="I13" s="107"/>
      <c r="J13" s="35"/>
      <c r="K13" s="38"/>
    </row>
    <row r="14" spans="1:70" s="1" customFormat="1" ht="14.45" customHeight="1" x14ac:dyDescent="0.3">
      <c r="B14" s="34"/>
      <c r="C14" s="35"/>
      <c r="D14" s="30" t="s">
        <v>26</v>
      </c>
      <c r="E14" s="35"/>
      <c r="F14" s="35"/>
      <c r="G14" s="35"/>
      <c r="H14" s="35"/>
      <c r="I14" s="108" t="s">
        <v>27</v>
      </c>
      <c r="J14" s="28" t="s">
        <v>21</v>
      </c>
      <c r="K14" s="38"/>
    </row>
    <row r="15" spans="1:70" s="1" customFormat="1" ht="18" customHeight="1" x14ac:dyDescent="0.3">
      <c r="B15" s="34"/>
      <c r="C15" s="35"/>
      <c r="D15" s="35"/>
      <c r="E15" s="28" t="s">
        <v>28</v>
      </c>
      <c r="F15" s="35"/>
      <c r="G15" s="35"/>
      <c r="H15" s="35"/>
      <c r="I15" s="108" t="s">
        <v>29</v>
      </c>
      <c r="J15" s="28" t="s">
        <v>21</v>
      </c>
      <c r="K15" s="38"/>
    </row>
    <row r="16" spans="1:70" s="1" customFormat="1" ht="6.95" customHeight="1" x14ac:dyDescent="0.3">
      <c r="B16" s="34"/>
      <c r="C16" s="35"/>
      <c r="D16" s="35"/>
      <c r="E16" s="35"/>
      <c r="F16" s="35"/>
      <c r="G16" s="35"/>
      <c r="H16" s="35"/>
      <c r="I16" s="107"/>
      <c r="J16" s="35"/>
      <c r="K16" s="38"/>
    </row>
    <row r="17" spans="2:11" s="1" customFormat="1" ht="14.45" customHeight="1" x14ac:dyDescent="0.3">
      <c r="B17" s="34"/>
      <c r="C17" s="35"/>
      <c r="D17" s="30" t="s">
        <v>30</v>
      </c>
      <c r="E17" s="35"/>
      <c r="F17" s="35"/>
      <c r="G17" s="35"/>
      <c r="H17" s="35"/>
      <c r="I17" s="108" t="s">
        <v>27</v>
      </c>
      <c r="J17" s="28" t="str">
        <f>IF('Rekapitulace stavby'!AN13="Vyplň údaj","",IF('Rekapitulace stavby'!AN13="","",'Rekapitulace stavby'!AN13))</f>
        <v/>
      </c>
      <c r="K17" s="38"/>
    </row>
    <row r="18" spans="2:11" s="1" customFormat="1" ht="18" customHeight="1" x14ac:dyDescent="0.3">
      <c r="B18" s="34"/>
      <c r="C18" s="35"/>
      <c r="D18" s="35"/>
      <c r="E18" s="28" t="str">
        <f>IF('Rekapitulace stavby'!E14="Vyplň údaj","",IF('Rekapitulace stavby'!E14="","",'Rekapitulace stavby'!E14))</f>
        <v/>
      </c>
      <c r="F18" s="35"/>
      <c r="G18" s="35"/>
      <c r="H18" s="35"/>
      <c r="I18" s="108" t="s">
        <v>29</v>
      </c>
      <c r="J18" s="28" t="str">
        <f>IF('Rekapitulace stavby'!AN14="Vyplň údaj","",IF('Rekapitulace stavby'!AN14="","",'Rekapitulace stavby'!AN14))</f>
        <v/>
      </c>
      <c r="K18" s="38"/>
    </row>
    <row r="19" spans="2:11" s="1" customFormat="1" ht="6.95" customHeight="1" x14ac:dyDescent="0.3">
      <c r="B19" s="34"/>
      <c r="C19" s="35"/>
      <c r="D19" s="35"/>
      <c r="E19" s="35"/>
      <c r="F19" s="35"/>
      <c r="G19" s="35"/>
      <c r="H19" s="35"/>
      <c r="I19" s="107"/>
      <c r="J19" s="35"/>
      <c r="K19" s="38"/>
    </row>
    <row r="20" spans="2:11" s="1" customFormat="1" ht="14.45" customHeight="1" x14ac:dyDescent="0.3">
      <c r="B20" s="34"/>
      <c r="C20" s="35"/>
      <c r="D20" s="30" t="s">
        <v>32</v>
      </c>
      <c r="E20" s="35"/>
      <c r="F20" s="35"/>
      <c r="G20" s="35"/>
      <c r="H20" s="35"/>
      <c r="I20" s="108" t="s">
        <v>27</v>
      </c>
      <c r="J20" s="28" t="s">
        <v>21</v>
      </c>
      <c r="K20" s="38"/>
    </row>
    <row r="21" spans="2:11" s="1" customFormat="1" ht="18" customHeight="1" x14ac:dyDescent="0.3">
      <c r="B21" s="34"/>
      <c r="C21" s="35"/>
      <c r="D21" s="35"/>
      <c r="E21" s="28" t="s">
        <v>33</v>
      </c>
      <c r="F21" s="35"/>
      <c r="G21" s="35"/>
      <c r="H21" s="35"/>
      <c r="I21" s="108" t="s">
        <v>29</v>
      </c>
      <c r="J21" s="28" t="s">
        <v>21</v>
      </c>
      <c r="K21" s="38"/>
    </row>
    <row r="22" spans="2:11" s="1" customFormat="1" ht="6.95" customHeight="1" x14ac:dyDescent="0.3">
      <c r="B22" s="34"/>
      <c r="C22" s="35"/>
      <c r="D22" s="35"/>
      <c r="E22" s="35"/>
      <c r="F22" s="35"/>
      <c r="G22" s="35"/>
      <c r="H22" s="35"/>
      <c r="I22" s="107"/>
      <c r="J22" s="35"/>
      <c r="K22" s="38"/>
    </row>
    <row r="23" spans="2:11" s="1" customFormat="1" ht="14.45" customHeight="1" x14ac:dyDescent="0.3">
      <c r="B23" s="34"/>
      <c r="C23" s="35"/>
      <c r="D23" s="30" t="s">
        <v>35</v>
      </c>
      <c r="E23" s="35"/>
      <c r="F23" s="35"/>
      <c r="G23" s="35"/>
      <c r="H23" s="35"/>
      <c r="I23" s="107"/>
      <c r="J23" s="35"/>
      <c r="K23" s="38"/>
    </row>
    <row r="24" spans="2:11" s="6" customFormat="1" ht="63" customHeight="1" x14ac:dyDescent="0.3">
      <c r="B24" s="110"/>
      <c r="C24" s="111"/>
      <c r="D24" s="111"/>
      <c r="E24" s="264" t="s">
        <v>36</v>
      </c>
      <c r="F24" s="297"/>
      <c r="G24" s="297"/>
      <c r="H24" s="297"/>
      <c r="I24" s="112"/>
      <c r="J24" s="111"/>
      <c r="K24" s="113"/>
    </row>
    <row r="25" spans="2:11" s="1" customFormat="1" ht="6.95" customHeight="1" x14ac:dyDescent="0.3">
      <c r="B25" s="34"/>
      <c r="C25" s="35"/>
      <c r="D25" s="35"/>
      <c r="E25" s="35"/>
      <c r="F25" s="35"/>
      <c r="G25" s="35"/>
      <c r="H25" s="35"/>
      <c r="I25" s="107"/>
      <c r="J25" s="35"/>
      <c r="K25" s="38"/>
    </row>
    <row r="26" spans="2:11" s="1" customFormat="1" ht="6.95" customHeight="1" x14ac:dyDescent="0.3">
      <c r="B26" s="34"/>
      <c r="C26" s="35"/>
      <c r="D26" s="79"/>
      <c r="E26" s="79"/>
      <c r="F26" s="79"/>
      <c r="G26" s="79"/>
      <c r="H26" s="79"/>
      <c r="I26" s="114"/>
      <c r="J26" s="79"/>
      <c r="K26" s="115"/>
    </row>
    <row r="27" spans="2:11" s="1" customFormat="1" ht="25.35" customHeight="1" x14ac:dyDescent="0.3">
      <c r="B27" s="34"/>
      <c r="C27" s="35"/>
      <c r="D27" s="116" t="s">
        <v>37</v>
      </c>
      <c r="E27" s="35"/>
      <c r="F27" s="35"/>
      <c r="G27" s="35"/>
      <c r="H27" s="35"/>
      <c r="I27" s="107"/>
      <c r="J27" s="117">
        <f>ROUND(J80,2)</f>
        <v>0</v>
      </c>
      <c r="K27" s="38"/>
    </row>
    <row r="28" spans="2:11" s="1" customFormat="1" ht="6.95" customHeight="1" x14ac:dyDescent="0.3">
      <c r="B28" s="34"/>
      <c r="C28" s="35"/>
      <c r="D28" s="79"/>
      <c r="E28" s="79"/>
      <c r="F28" s="79"/>
      <c r="G28" s="79"/>
      <c r="H28" s="79"/>
      <c r="I28" s="114"/>
      <c r="J28" s="79"/>
      <c r="K28" s="115"/>
    </row>
    <row r="29" spans="2:11" s="1" customFormat="1" ht="14.45" customHeight="1" x14ac:dyDescent="0.3">
      <c r="B29" s="34"/>
      <c r="C29" s="35"/>
      <c r="D29" s="35"/>
      <c r="E29" s="35"/>
      <c r="F29" s="39" t="s">
        <v>39</v>
      </c>
      <c r="G29" s="35"/>
      <c r="H29" s="35"/>
      <c r="I29" s="118" t="s">
        <v>38</v>
      </c>
      <c r="J29" s="39" t="s">
        <v>40</v>
      </c>
      <c r="K29" s="38"/>
    </row>
    <row r="30" spans="2:11" s="1" customFormat="1" ht="14.45" customHeight="1" x14ac:dyDescent="0.3">
      <c r="B30" s="34"/>
      <c r="C30" s="35"/>
      <c r="D30" s="42" t="s">
        <v>41</v>
      </c>
      <c r="E30" s="42" t="s">
        <v>42</v>
      </c>
      <c r="F30" s="119">
        <f>ROUND(SUM(BE80:BE138), 2)</f>
        <v>0</v>
      </c>
      <c r="G30" s="35"/>
      <c r="H30" s="35"/>
      <c r="I30" s="120">
        <v>0.21</v>
      </c>
      <c r="J30" s="119">
        <f>ROUND(ROUND((SUM(BE80:BE138)), 2)*I30, 2)</f>
        <v>0</v>
      </c>
      <c r="K30" s="38"/>
    </row>
    <row r="31" spans="2:11" s="1" customFormat="1" ht="14.45" customHeight="1" x14ac:dyDescent="0.3">
      <c r="B31" s="34"/>
      <c r="C31" s="35"/>
      <c r="D31" s="35"/>
      <c r="E31" s="42" t="s">
        <v>43</v>
      </c>
      <c r="F31" s="119">
        <f>ROUND(SUM(BF80:BF138), 2)</f>
        <v>0</v>
      </c>
      <c r="G31" s="35"/>
      <c r="H31" s="35"/>
      <c r="I31" s="120">
        <v>0.15</v>
      </c>
      <c r="J31" s="119">
        <f>ROUND(ROUND((SUM(BF80:BF138)), 2)*I31, 2)</f>
        <v>0</v>
      </c>
      <c r="K31" s="38"/>
    </row>
    <row r="32" spans="2:11" s="1" customFormat="1" ht="14.45" hidden="1" customHeight="1" x14ac:dyDescent="0.3">
      <c r="B32" s="34"/>
      <c r="C32" s="35"/>
      <c r="D32" s="35"/>
      <c r="E32" s="42" t="s">
        <v>44</v>
      </c>
      <c r="F32" s="119">
        <f>ROUND(SUM(BG80:BG138), 2)</f>
        <v>0</v>
      </c>
      <c r="G32" s="35"/>
      <c r="H32" s="35"/>
      <c r="I32" s="120">
        <v>0.21</v>
      </c>
      <c r="J32" s="119">
        <v>0</v>
      </c>
      <c r="K32" s="38"/>
    </row>
    <row r="33" spans="2:11" s="1" customFormat="1" ht="14.45" hidden="1" customHeight="1" x14ac:dyDescent="0.3">
      <c r="B33" s="34"/>
      <c r="C33" s="35"/>
      <c r="D33" s="35"/>
      <c r="E33" s="42" t="s">
        <v>45</v>
      </c>
      <c r="F33" s="119">
        <f>ROUND(SUM(BH80:BH138), 2)</f>
        <v>0</v>
      </c>
      <c r="G33" s="35"/>
      <c r="H33" s="35"/>
      <c r="I33" s="120">
        <v>0.15</v>
      </c>
      <c r="J33" s="119">
        <v>0</v>
      </c>
      <c r="K33" s="38"/>
    </row>
    <row r="34" spans="2:11" s="1" customFormat="1" ht="14.45" hidden="1" customHeight="1" x14ac:dyDescent="0.3">
      <c r="B34" s="34"/>
      <c r="C34" s="35"/>
      <c r="D34" s="35"/>
      <c r="E34" s="42" t="s">
        <v>46</v>
      </c>
      <c r="F34" s="119">
        <f>ROUND(SUM(BI80:BI138), 2)</f>
        <v>0</v>
      </c>
      <c r="G34" s="35"/>
      <c r="H34" s="35"/>
      <c r="I34" s="120">
        <v>0</v>
      </c>
      <c r="J34" s="119">
        <v>0</v>
      </c>
      <c r="K34" s="38"/>
    </row>
    <row r="35" spans="2:11" s="1" customFormat="1" ht="6.95" customHeight="1" x14ac:dyDescent="0.3">
      <c r="B35" s="34"/>
      <c r="C35" s="35"/>
      <c r="D35" s="35"/>
      <c r="E35" s="35"/>
      <c r="F35" s="35"/>
      <c r="G35" s="35"/>
      <c r="H35" s="35"/>
      <c r="I35" s="107"/>
      <c r="J35" s="35"/>
      <c r="K35" s="38"/>
    </row>
    <row r="36" spans="2:11" s="1" customFormat="1" ht="25.35" customHeight="1" x14ac:dyDescent="0.3">
      <c r="B36" s="34"/>
      <c r="C36" s="121"/>
      <c r="D36" s="122" t="s">
        <v>47</v>
      </c>
      <c r="E36" s="73"/>
      <c r="F36" s="73"/>
      <c r="G36" s="123" t="s">
        <v>48</v>
      </c>
      <c r="H36" s="124" t="s">
        <v>49</v>
      </c>
      <c r="I36" s="125"/>
      <c r="J36" s="126">
        <f>SUM(J27:J34)</f>
        <v>0</v>
      </c>
      <c r="K36" s="127"/>
    </row>
    <row r="37" spans="2:11" s="1" customFormat="1" ht="14.45" customHeight="1" x14ac:dyDescent="0.3">
      <c r="B37" s="49"/>
      <c r="C37" s="50"/>
      <c r="D37" s="50"/>
      <c r="E37" s="50"/>
      <c r="F37" s="50"/>
      <c r="G37" s="50"/>
      <c r="H37" s="50"/>
      <c r="I37" s="128"/>
      <c r="J37" s="50"/>
      <c r="K37" s="51"/>
    </row>
    <row r="41" spans="2:11" s="1" customFormat="1" ht="6.95" customHeight="1" x14ac:dyDescent="0.3">
      <c r="B41" s="129"/>
      <c r="C41" s="130"/>
      <c r="D41" s="130"/>
      <c r="E41" s="130"/>
      <c r="F41" s="130"/>
      <c r="G41" s="130"/>
      <c r="H41" s="130"/>
      <c r="I41" s="131"/>
      <c r="J41" s="130"/>
      <c r="K41" s="132"/>
    </row>
    <row r="42" spans="2:11" s="1" customFormat="1" ht="36.950000000000003" customHeight="1" x14ac:dyDescent="0.3">
      <c r="B42" s="34"/>
      <c r="C42" s="23" t="s">
        <v>97</v>
      </c>
      <c r="D42" s="35"/>
      <c r="E42" s="35"/>
      <c r="F42" s="35"/>
      <c r="G42" s="35"/>
      <c r="H42" s="35"/>
      <c r="I42" s="107"/>
      <c r="J42" s="35"/>
      <c r="K42" s="38"/>
    </row>
    <row r="43" spans="2:11" s="1" customFormat="1" ht="6.95" customHeight="1" x14ac:dyDescent="0.3">
      <c r="B43" s="34"/>
      <c r="C43" s="35"/>
      <c r="D43" s="35"/>
      <c r="E43" s="35"/>
      <c r="F43" s="35"/>
      <c r="G43" s="35"/>
      <c r="H43" s="35"/>
      <c r="I43" s="107"/>
      <c r="J43" s="35"/>
      <c r="K43" s="38"/>
    </row>
    <row r="44" spans="2:11" s="1" customFormat="1" ht="14.45" customHeight="1" x14ac:dyDescent="0.3">
      <c r="B44" s="34"/>
      <c r="C44" s="30" t="s">
        <v>16</v>
      </c>
      <c r="D44" s="35"/>
      <c r="E44" s="35"/>
      <c r="F44" s="35"/>
      <c r="G44" s="35"/>
      <c r="H44" s="35"/>
      <c r="I44" s="107"/>
      <c r="J44" s="35"/>
      <c r="K44" s="38"/>
    </row>
    <row r="45" spans="2:11" s="1" customFormat="1" ht="22.5" customHeight="1" x14ac:dyDescent="0.3">
      <c r="B45" s="34"/>
      <c r="C45" s="35"/>
      <c r="D45" s="35"/>
      <c r="E45" s="295" t="str">
        <f>E7</f>
        <v>Rekonstrukce kotelny MŠ B.Němcové, Dačice</v>
      </c>
      <c r="F45" s="268"/>
      <c r="G45" s="268"/>
      <c r="H45" s="268"/>
      <c r="I45" s="107"/>
      <c r="J45" s="35"/>
      <c r="K45" s="38"/>
    </row>
    <row r="46" spans="2:11" s="1" customFormat="1" ht="14.45" customHeight="1" x14ac:dyDescent="0.3">
      <c r="B46" s="34"/>
      <c r="C46" s="30" t="s">
        <v>95</v>
      </c>
      <c r="D46" s="35"/>
      <c r="E46" s="35"/>
      <c r="F46" s="35"/>
      <c r="G46" s="35"/>
      <c r="H46" s="35"/>
      <c r="I46" s="107"/>
      <c r="J46" s="35"/>
      <c r="K46" s="38"/>
    </row>
    <row r="47" spans="2:11" s="1" customFormat="1" ht="23.25" customHeight="1" x14ac:dyDescent="0.3">
      <c r="B47" s="34"/>
      <c r="C47" s="35"/>
      <c r="D47" s="35"/>
      <c r="E47" s="296" t="str">
        <f>E9</f>
        <v>04 - Měření a regulace</v>
      </c>
      <c r="F47" s="268"/>
      <c r="G47" s="268"/>
      <c r="H47" s="268"/>
      <c r="I47" s="107"/>
      <c r="J47" s="35"/>
      <c r="K47" s="38"/>
    </row>
    <row r="48" spans="2:11" s="1" customFormat="1" ht="6.95" customHeight="1" x14ac:dyDescent="0.3">
      <c r="B48" s="34"/>
      <c r="C48" s="35"/>
      <c r="D48" s="35"/>
      <c r="E48" s="35"/>
      <c r="F48" s="35"/>
      <c r="G48" s="35"/>
      <c r="H48" s="35"/>
      <c r="I48" s="107"/>
      <c r="J48" s="35"/>
      <c r="K48" s="38"/>
    </row>
    <row r="49" spans="2:47" s="1" customFormat="1" ht="18" customHeight="1" x14ac:dyDescent="0.3">
      <c r="B49" s="34"/>
      <c r="C49" s="30" t="s">
        <v>22</v>
      </c>
      <c r="D49" s="35"/>
      <c r="E49" s="35"/>
      <c r="F49" s="28" t="str">
        <f>F12</f>
        <v>Dačice</v>
      </c>
      <c r="G49" s="35"/>
      <c r="H49" s="35"/>
      <c r="I49" s="108" t="s">
        <v>24</v>
      </c>
      <c r="J49" s="109" t="str">
        <f>IF(J12="","",J12)</f>
        <v>27. 2. 2017</v>
      </c>
      <c r="K49" s="38"/>
    </row>
    <row r="50" spans="2:47" s="1" customFormat="1" ht="6.95" customHeight="1" x14ac:dyDescent="0.3">
      <c r="B50" s="34"/>
      <c r="C50" s="35"/>
      <c r="D50" s="35"/>
      <c r="E50" s="35"/>
      <c r="F50" s="35"/>
      <c r="G50" s="35"/>
      <c r="H50" s="35"/>
      <c r="I50" s="107"/>
      <c r="J50" s="35"/>
      <c r="K50" s="38"/>
    </row>
    <row r="51" spans="2:47" s="1" customFormat="1" x14ac:dyDescent="0.3">
      <c r="B51" s="34"/>
      <c r="C51" s="30" t="s">
        <v>26</v>
      </c>
      <c r="D51" s="35"/>
      <c r="E51" s="35"/>
      <c r="F51" s="28" t="str">
        <f>E15</f>
        <v>Město Dačice</v>
      </c>
      <c r="G51" s="35"/>
      <c r="H51" s="35"/>
      <c r="I51" s="108" t="s">
        <v>32</v>
      </c>
      <c r="J51" s="28" t="str">
        <f>E21</f>
        <v>VV - PROJEKT, Havlíčkova 44, Jihlava</v>
      </c>
      <c r="K51" s="38"/>
    </row>
    <row r="52" spans="2:47" s="1" customFormat="1" ht="14.45" customHeight="1" x14ac:dyDescent="0.3">
      <c r="B52" s="34"/>
      <c r="C52" s="30" t="s">
        <v>30</v>
      </c>
      <c r="D52" s="35"/>
      <c r="E52" s="35"/>
      <c r="F52" s="28" t="str">
        <f>IF(E18="","",E18)</f>
        <v/>
      </c>
      <c r="G52" s="35"/>
      <c r="H52" s="35"/>
      <c r="I52" s="107"/>
      <c r="J52" s="35"/>
      <c r="K52" s="38"/>
    </row>
    <row r="53" spans="2:47" s="1" customFormat="1" ht="10.35" customHeight="1" x14ac:dyDescent="0.3">
      <c r="B53" s="34"/>
      <c r="C53" s="35"/>
      <c r="D53" s="35"/>
      <c r="E53" s="35"/>
      <c r="F53" s="35"/>
      <c r="G53" s="35"/>
      <c r="H53" s="35"/>
      <c r="I53" s="107"/>
      <c r="J53" s="35"/>
      <c r="K53" s="38"/>
    </row>
    <row r="54" spans="2:47" s="1" customFormat="1" ht="29.25" customHeight="1" x14ac:dyDescent="0.3">
      <c r="B54" s="34"/>
      <c r="C54" s="133" t="s">
        <v>98</v>
      </c>
      <c r="D54" s="121"/>
      <c r="E54" s="121"/>
      <c r="F54" s="121"/>
      <c r="G54" s="121"/>
      <c r="H54" s="121"/>
      <c r="I54" s="134"/>
      <c r="J54" s="135" t="s">
        <v>99</v>
      </c>
      <c r="K54" s="136"/>
    </row>
    <row r="55" spans="2:47" s="1" customFormat="1" ht="10.35" customHeight="1" x14ac:dyDescent="0.3">
      <c r="B55" s="34"/>
      <c r="C55" s="35"/>
      <c r="D55" s="35"/>
      <c r="E55" s="35"/>
      <c r="F55" s="35"/>
      <c r="G55" s="35"/>
      <c r="H55" s="35"/>
      <c r="I55" s="107"/>
      <c r="J55" s="35"/>
      <c r="K55" s="38"/>
    </row>
    <row r="56" spans="2:47" s="1" customFormat="1" ht="29.25" customHeight="1" x14ac:dyDescent="0.3">
      <c r="B56" s="34"/>
      <c r="C56" s="137" t="s">
        <v>100</v>
      </c>
      <c r="D56" s="35"/>
      <c r="E56" s="35"/>
      <c r="F56" s="35"/>
      <c r="G56" s="35"/>
      <c r="H56" s="35"/>
      <c r="I56" s="107"/>
      <c r="J56" s="117">
        <f>J80</f>
        <v>0</v>
      </c>
      <c r="K56" s="38"/>
      <c r="AU56" s="17" t="s">
        <v>101</v>
      </c>
    </row>
    <row r="57" spans="2:47" s="7" customFormat="1" ht="24.95" customHeight="1" x14ac:dyDescent="0.3">
      <c r="B57" s="138"/>
      <c r="C57" s="139"/>
      <c r="D57" s="140" t="s">
        <v>605</v>
      </c>
      <c r="E57" s="141"/>
      <c r="F57" s="141"/>
      <c r="G57" s="141"/>
      <c r="H57" s="141"/>
      <c r="I57" s="142"/>
      <c r="J57" s="143">
        <f>J81</f>
        <v>0</v>
      </c>
      <c r="K57" s="144"/>
    </row>
    <row r="58" spans="2:47" s="7" customFormat="1" ht="24.95" customHeight="1" x14ac:dyDescent="0.3">
      <c r="B58" s="138"/>
      <c r="C58" s="139"/>
      <c r="D58" s="140" t="s">
        <v>606</v>
      </c>
      <c r="E58" s="141"/>
      <c r="F58" s="141"/>
      <c r="G58" s="141"/>
      <c r="H58" s="141"/>
      <c r="I58" s="142"/>
      <c r="J58" s="143">
        <f>J102</f>
        <v>0</v>
      </c>
      <c r="K58" s="144"/>
    </row>
    <row r="59" spans="2:47" s="8" customFormat="1" ht="19.899999999999999" customHeight="1" x14ac:dyDescent="0.3">
      <c r="B59" s="145"/>
      <c r="C59" s="146"/>
      <c r="D59" s="147" t="s">
        <v>607</v>
      </c>
      <c r="E59" s="148"/>
      <c r="F59" s="148"/>
      <c r="G59" s="148"/>
      <c r="H59" s="148"/>
      <c r="I59" s="149"/>
      <c r="J59" s="150">
        <f>J124</f>
        <v>0</v>
      </c>
      <c r="K59" s="151"/>
    </row>
    <row r="60" spans="2:47" s="8" customFormat="1" ht="19.899999999999999" customHeight="1" x14ac:dyDescent="0.3">
      <c r="B60" s="145"/>
      <c r="C60" s="146"/>
      <c r="D60" s="147" t="s">
        <v>608</v>
      </c>
      <c r="E60" s="148"/>
      <c r="F60" s="148"/>
      <c r="G60" s="148"/>
      <c r="H60" s="148"/>
      <c r="I60" s="149"/>
      <c r="J60" s="150">
        <f>J132</f>
        <v>0</v>
      </c>
      <c r="K60" s="151"/>
    </row>
    <row r="61" spans="2:47" s="1" customFormat="1" ht="21.75" customHeight="1" x14ac:dyDescent="0.3">
      <c r="B61" s="34"/>
      <c r="C61" s="35"/>
      <c r="D61" s="35"/>
      <c r="E61" s="35"/>
      <c r="F61" s="35"/>
      <c r="G61" s="35"/>
      <c r="H61" s="35"/>
      <c r="I61" s="107"/>
      <c r="J61" s="35"/>
      <c r="K61" s="38"/>
    </row>
    <row r="62" spans="2:47" s="1" customFormat="1" ht="6.95" customHeight="1" x14ac:dyDescent="0.3">
      <c r="B62" s="49"/>
      <c r="C62" s="50"/>
      <c r="D62" s="50"/>
      <c r="E62" s="50"/>
      <c r="F62" s="50"/>
      <c r="G62" s="50"/>
      <c r="H62" s="50"/>
      <c r="I62" s="128"/>
      <c r="J62" s="50"/>
      <c r="K62" s="51"/>
    </row>
    <row r="66" spans="2:63" s="1" customFormat="1" ht="6.95" customHeight="1" x14ac:dyDescent="0.3">
      <c r="B66" s="52"/>
      <c r="C66" s="53"/>
      <c r="D66" s="53"/>
      <c r="E66" s="53"/>
      <c r="F66" s="53"/>
      <c r="G66" s="53"/>
      <c r="H66" s="53"/>
      <c r="I66" s="131"/>
      <c r="J66" s="53"/>
      <c r="K66" s="53"/>
      <c r="L66" s="54"/>
    </row>
    <row r="67" spans="2:63" s="1" customFormat="1" ht="36.950000000000003" customHeight="1" x14ac:dyDescent="0.3">
      <c r="B67" s="34"/>
      <c r="C67" s="55" t="s">
        <v>110</v>
      </c>
      <c r="D67" s="56"/>
      <c r="E67" s="56"/>
      <c r="F67" s="56"/>
      <c r="G67" s="56"/>
      <c r="H67" s="56"/>
      <c r="I67" s="152"/>
      <c r="J67" s="56"/>
      <c r="K67" s="56"/>
      <c r="L67" s="54"/>
    </row>
    <row r="68" spans="2:63" s="1" customFormat="1" ht="6.95" customHeight="1" x14ac:dyDescent="0.3">
      <c r="B68" s="34"/>
      <c r="C68" s="56"/>
      <c r="D68" s="56"/>
      <c r="E68" s="56"/>
      <c r="F68" s="56"/>
      <c r="G68" s="56"/>
      <c r="H68" s="56"/>
      <c r="I68" s="152"/>
      <c r="J68" s="56"/>
      <c r="K68" s="56"/>
      <c r="L68" s="54"/>
    </row>
    <row r="69" spans="2:63" s="1" customFormat="1" ht="14.45" customHeight="1" x14ac:dyDescent="0.3">
      <c r="B69" s="34"/>
      <c r="C69" s="58" t="s">
        <v>16</v>
      </c>
      <c r="D69" s="56"/>
      <c r="E69" s="56"/>
      <c r="F69" s="56"/>
      <c r="G69" s="56"/>
      <c r="H69" s="56"/>
      <c r="I69" s="152"/>
      <c r="J69" s="56"/>
      <c r="K69" s="56"/>
      <c r="L69" s="54"/>
    </row>
    <row r="70" spans="2:63" s="1" customFormat="1" ht="22.5" customHeight="1" x14ac:dyDescent="0.3">
      <c r="B70" s="34"/>
      <c r="C70" s="56"/>
      <c r="D70" s="56"/>
      <c r="E70" s="298" t="str">
        <f>E7</f>
        <v>Rekonstrukce kotelny MŠ B.Němcové, Dačice</v>
      </c>
      <c r="F70" s="279"/>
      <c r="G70" s="279"/>
      <c r="H70" s="279"/>
      <c r="I70" s="152"/>
      <c r="J70" s="56"/>
      <c r="K70" s="56"/>
      <c r="L70" s="54"/>
    </row>
    <row r="71" spans="2:63" s="1" customFormat="1" ht="14.45" customHeight="1" x14ac:dyDescent="0.3">
      <c r="B71" s="34"/>
      <c r="C71" s="58" t="s">
        <v>95</v>
      </c>
      <c r="D71" s="56"/>
      <c r="E71" s="56"/>
      <c r="F71" s="56"/>
      <c r="G71" s="56"/>
      <c r="H71" s="56"/>
      <c r="I71" s="152"/>
      <c r="J71" s="56"/>
      <c r="K71" s="56"/>
      <c r="L71" s="54"/>
    </row>
    <row r="72" spans="2:63" s="1" customFormat="1" ht="23.25" customHeight="1" x14ac:dyDescent="0.3">
      <c r="B72" s="34"/>
      <c r="C72" s="56"/>
      <c r="D72" s="56"/>
      <c r="E72" s="276" t="str">
        <f>E9</f>
        <v>04 - Měření a regulace</v>
      </c>
      <c r="F72" s="279"/>
      <c r="G72" s="279"/>
      <c r="H72" s="279"/>
      <c r="I72" s="152"/>
      <c r="J72" s="56"/>
      <c r="K72" s="56"/>
      <c r="L72" s="54"/>
    </row>
    <row r="73" spans="2:63" s="1" customFormat="1" ht="6.95" customHeight="1" x14ac:dyDescent="0.3">
      <c r="B73" s="34"/>
      <c r="C73" s="56"/>
      <c r="D73" s="56"/>
      <c r="E73" s="56"/>
      <c r="F73" s="56"/>
      <c r="G73" s="56"/>
      <c r="H73" s="56"/>
      <c r="I73" s="152"/>
      <c r="J73" s="56"/>
      <c r="K73" s="56"/>
      <c r="L73" s="54"/>
    </row>
    <row r="74" spans="2:63" s="1" customFormat="1" ht="18" customHeight="1" x14ac:dyDescent="0.3">
      <c r="B74" s="34"/>
      <c r="C74" s="58" t="s">
        <v>22</v>
      </c>
      <c r="D74" s="56"/>
      <c r="E74" s="56"/>
      <c r="F74" s="153" t="str">
        <f>F12</f>
        <v>Dačice</v>
      </c>
      <c r="G74" s="56"/>
      <c r="H74" s="56"/>
      <c r="I74" s="154" t="s">
        <v>24</v>
      </c>
      <c r="J74" s="66" t="str">
        <f>IF(J12="","",J12)</f>
        <v>27. 2. 2017</v>
      </c>
      <c r="K74" s="56"/>
      <c r="L74" s="54"/>
    </row>
    <row r="75" spans="2:63" s="1" customFormat="1" ht="6.95" customHeight="1" x14ac:dyDescent="0.3">
      <c r="B75" s="34"/>
      <c r="C75" s="56"/>
      <c r="D75" s="56"/>
      <c r="E75" s="56"/>
      <c r="F75" s="56"/>
      <c r="G75" s="56"/>
      <c r="H75" s="56"/>
      <c r="I75" s="152"/>
      <c r="J75" s="56"/>
      <c r="K75" s="56"/>
      <c r="L75" s="54"/>
    </row>
    <row r="76" spans="2:63" s="1" customFormat="1" x14ac:dyDescent="0.3">
      <c r="B76" s="34"/>
      <c r="C76" s="58" t="s">
        <v>26</v>
      </c>
      <c r="D76" s="56"/>
      <c r="E76" s="56"/>
      <c r="F76" s="153" t="str">
        <f>E15</f>
        <v>Město Dačice</v>
      </c>
      <c r="G76" s="56"/>
      <c r="H76" s="56"/>
      <c r="I76" s="154" t="s">
        <v>32</v>
      </c>
      <c r="J76" s="153" t="str">
        <f>E21</f>
        <v>VV - PROJEKT, Havlíčkova 44, Jihlava</v>
      </c>
      <c r="K76" s="56"/>
      <c r="L76" s="54"/>
    </row>
    <row r="77" spans="2:63" s="1" customFormat="1" ht="14.45" customHeight="1" x14ac:dyDescent="0.3">
      <c r="B77" s="34"/>
      <c r="C77" s="58" t="s">
        <v>30</v>
      </c>
      <c r="D77" s="56"/>
      <c r="E77" s="56"/>
      <c r="F77" s="153" t="str">
        <f>IF(E18="","",E18)</f>
        <v/>
      </c>
      <c r="G77" s="56"/>
      <c r="H77" s="56"/>
      <c r="I77" s="152"/>
      <c r="J77" s="56"/>
      <c r="K77" s="56"/>
      <c r="L77" s="54"/>
    </row>
    <row r="78" spans="2:63" s="1" customFormat="1" ht="10.35" customHeight="1" x14ac:dyDescent="0.3">
      <c r="B78" s="34"/>
      <c r="C78" s="56"/>
      <c r="D78" s="56"/>
      <c r="E78" s="56"/>
      <c r="F78" s="56"/>
      <c r="G78" s="56"/>
      <c r="H78" s="56"/>
      <c r="I78" s="152"/>
      <c r="J78" s="56"/>
      <c r="K78" s="56"/>
      <c r="L78" s="54"/>
    </row>
    <row r="79" spans="2:63" s="9" customFormat="1" ht="29.25" customHeight="1" x14ac:dyDescent="0.3">
      <c r="B79" s="155"/>
      <c r="C79" s="156" t="s">
        <v>111</v>
      </c>
      <c r="D79" s="157" t="s">
        <v>56</v>
      </c>
      <c r="E79" s="157" t="s">
        <v>52</v>
      </c>
      <c r="F79" s="157" t="s">
        <v>112</v>
      </c>
      <c r="G79" s="157" t="s">
        <v>113</v>
      </c>
      <c r="H79" s="157" t="s">
        <v>114</v>
      </c>
      <c r="I79" s="158" t="s">
        <v>115</v>
      </c>
      <c r="J79" s="157" t="s">
        <v>99</v>
      </c>
      <c r="K79" s="159" t="s">
        <v>116</v>
      </c>
      <c r="L79" s="160"/>
      <c r="M79" s="75" t="s">
        <v>117</v>
      </c>
      <c r="N79" s="76" t="s">
        <v>41</v>
      </c>
      <c r="O79" s="76" t="s">
        <v>118</v>
      </c>
      <c r="P79" s="76" t="s">
        <v>119</v>
      </c>
      <c r="Q79" s="76" t="s">
        <v>120</v>
      </c>
      <c r="R79" s="76" t="s">
        <v>121</v>
      </c>
      <c r="S79" s="76" t="s">
        <v>122</v>
      </c>
      <c r="T79" s="77" t="s">
        <v>123</v>
      </c>
    </row>
    <row r="80" spans="2:63" s="1" customFormat="1" ht="29.25" customHeight="1" x14ac:dyDescent="0.35">
      <c r="B80" s="34"/>
      <c r="C80" s="81" t="s">
        <v>100</v>
      </c>
      <c r="D80" s="56"/>
      <c r="E80" s="56"/>
      <c r="F80" s="56"/>
      <c r="G80" s="56"/>
      <c r="H80" s="56"/>
      <c r="I80" s="152"/>
      <c r="J80" s="161">
        <f>BK80</f>
        <v>0</v>
      </c>
      <c r="K80" s="56"/>
      <c r="L80" s="54"/>
      <c r="M80" s="78"/>
      <c r="N80" s="79"/>
      <c r="O80" s="79"/>
      <c r="P80" s="162">
        <f>P81+P102</f>
        <v>0</v>
      </c>
      <c r="Q80" s="79"/>
      <c r="R80" s="162">
        <f>R81+R102</f>
        <v>0</v>
      </c>
      <c r="S80" s="79"/>
      <c r="T80" s="163">
        <f>T81+T102</f>
        <v>0</v>
      </c>
      <c r="AT80" s="17" t="s">
        <v>70</v>
      </c>
      <c r="AU80" s="17" t="s">
        <v>101</v>
      </c>
      <c r="BK80" s="164">
        <f>BK81+BK102</f>
        <v>0</v>
      </c>
    </row>
    <row r="81" spans="2:65" s="10" customFormat="1" ht="37.35" customHeight="1" x14ac:dyDescent="0.35">
      <c r="B81" s="165"/>
      <c r="C81" s="166"/>
      <c r="D81" s="179" t="s">
        <v>70</v>
      </c>
      <c r="E81" s="253" t="s">
        <v>348</v>
      </c>
      <c r="F81" s="253" t="s">
        <v>609</v>
      </c>
      <c r="G81" s="166"/>
      <c r="H81" s="166"/>
      <c r="I81" s="169"/>
      <c r="J81" s="254">
        <f>BK81</f>
        <v>0</v>
      </c>
      <c r="K81" s="166"/>
      <c r="L81" s="171"/>
      <c r="M81" s="172"/>
      <c r="N81" s="173"/>
      <c r="O81" s="173"/>
      <c r="P81" s="174">
        <f>SUM(P82:P101)</f>
        <v>0</v>
      </c>
      <c r="Q81" s="173"/>
      <c r="R81" s="174">
        <f>SUM(R82:R101)</f>
        <v>0</v>
      </c>
      <c r="S81" s="173"/>
      <c r="T81" s="175">
        <f>SUM(T82:T101)</f>
        <v>0</v>
      </c>
      <c r="AR81" s="176" t="s">
        <v>78</v>
      </c>
      <c r="AT81" s="177" t="s">
        <v>70</v>
      </c>
      <c r="AU81" s="177" t="s">
        <v>71</v>
      </c>
      <c r="AY81" s="176" t="s">
        <v>126</v>
      </c>
      <c r="BK81" s="178">
        <f>SUM(BK82:BK101)</f>
        <v>0</v>
      </c>
    </row>
    <row r="82" spans="2:65" s="1" customFormat="1" ht="22.5" customHeight="1" x14ac:dyDescent="0.3">
      <c r="B82" s="34"/>
      <c r="C82" s="182" t="s">
        <v>71</v>
      </c>
      <c r="D82" s="182" t="s">
        <v>129</v>
      </c>
      <c r="E82" s="183" t="s">
        <v>610</v>
      </c>
      <c r="F82" s="184" t="s">
        <v>611</v>
      </c>
      <c r="G82" s="185" t="s">
        <v>371</v>
      </c>
      <c r="H82" s="186">
        <v>1</v>
      </c>
      <c r="I82" s="187"/>
      <c r="J82" s="188">
        <f t="shared" ref="J82:J101" si="0">ROUND(I82*H82,2)</f>
        <v>0</v>
      </c>
      <c r="K82" s="184" t="s">
        <v>21</v>
      </c>
      <c r="L82" s="54"/>
      <c r="M82" s="189" t="s">
        <v>21</v>
      </c>
      <c r="N82" s="190" t="s">
        <v>44</v>
      </c>
      <c r="O82" s="35"/>
      <c r="P82" s="191">
        <f t="shared" ref="P82:P101" si="1">O82*H82</f>
        <v>0</v>
      </c>
      <c r="Q82" s="191">
        <v>0</v>
      </c>
      <c r="R82" s="191">
        <f t="shared" ref="R82:R101" si="2">Q82*H82</f>
        <v>0</v>
      </c>
      <c r="S82" s="191">
        <v>0</v>
      </c>
      <c r="T82" s="192">
        <f t="shared" ref="T82:T101" si="3">S82*H82</f>
        <v>0</v>
      </c>
      <c r="AR82" s="17" t="s">
        <v>134</v>
      </c>
      <c r="AT82" s="17" t="s">
        <v>129</v>
      </c>
      <c r="AU82" s="17" t="s">
        <v>78</v>
      </c>
      <c r="AY82" s="17" t="s">
        <v>126</v>
      </c>
      <c r="BE82" s="193">
        <f t="shared" ref="BE82:BE101" si="4">IF(N82="základní",J82,0)</f>
        <v>0</v>
      </c>
      <c r="BF82" s="193">
        <f t="shared" ref="BF82:BF101" si="5">IF(N82="snížená",J82,0)</f>
        <v>0</v>
      </c>
      <c r="BG82" s="193">
        <f t="shared" ref="BG82:BG101" si="6">IF(N82="zákl. přenesená",J82,0)</f>
        <v>0</v>
      </c>
      <c r="BH82" s="193">
        <f t="shared" ref="BH82:BH101" si="7">IF(N82="sníž. přenesená",J82,0)</f>
        <v>0</v>
      </c>
      <c r="BI82" s="193">
        <f t="shared" ref="BI82:BI101" si="8">IF(N82="nulová",J82,0)</f>
        <v>0</v>
      </c>
      <c r="BJ82" s="17" t="s">
        <v>134</v>
      </c>
      <c r="BK82" s="193">
        <f t="shared" ref="BK82:BK101" si="9">ROUND(I82*H82,2)</f>
        <v>0</v>
      </c>
      <c r="BL82" s="17" t="s">
        <v>134</v>
      </c>
      <c r="BM82" s="17" t="s">
        <v>80</v>
      </c>
    </row>
    <row r="83" spans="2:65" s="1" customFormat="1" ht="22.5" customHeight="1" x14ac:dyDescent="0.3">
      <c r="B83" s="34"/>
      <c r="C83" s="182" t="s">
        <v>71</v>
      </c>
      <c r="D83" s="182" t="s">
        <v>129</v>
      </c>
      <c r="E83" s="183" t="s">
        <v>612</v>
      </c>
      <c r="F83" s="184" t="s">
        <v>613</v>
      </c>
      <c r="G83" s="185" t="s">
        <v>371</v>
      </c>
      <c r="H83" s="186">
        <v>1</v>
      </c>
      <c r="I83" s="187"/>
      <c r="J83" s="188">
        <f t="shared" si="0"/>
        <v>0</v>
      </c>
      <c r="K83" s="184" t="s">
        <v>21</v>
      </c>
      <c r="L83" s="54"/>
      <c r="M83" s="189" t="s">
        <v>21</v>
      </c>
      <c r="N83" s="190" t="s">
        <v>44</v>
      </c>
      <c r="O83" s="35"/>
      <c r="P83" s="191">
        <f t="shared" si="1"/>
        <v>0</v>
      </c>
      <c r="Q83" s="191">
        <v>0</v>
      </c>
      <c r="R83" s="191">
        <f t="shared" si="2"/>
        <v>0</v>
      </c>
      <c r="S83" s="191">
        <v>0</v>
      </c>
      <c r="T83" s="192">
        <f t="shared" si="3"/>
        <v>0</v>
      </c>
      <c r="AR83" s="17" t="s">
        <v>134</v>
      </c>
      <c r="AT83" s="17" t="s">
        <v>129</v>
      </c>
      <c r="AU83" s="17" t="s">
        <v>78</v>
      </c>
      <c r="AY83" s="17" t="s">
        <v>126</v>
      </c>
      <c r="BE83" s="193">
        <f t="shared" si="4"/>
        <v>0</v>
      </c>
      <c r="BF83" s="193">
        <f t="shared" si="5"/>
        <v>0</v>
      </c>
      <c r="BG83" s="193">
        <f t="shared" si="6"/>
        <v>0</v>
      </c>
      <c r="BH83" s="193">
        <f t="shared" si="7"/>
        <v>0</v>
      </c>
      <c r="BI83" s="193">
        <f t="shared" si="8"/>
        <v>0</v>
      </c>
      <c r="BJ83" s="17" t="s">
        <v>134</v>
      </c>
      <c r="BK83" s="193">
        <f t="shared" si="9"/>
        <v>0</v>
      </c>
      <c r="BL83" s="17" t="s">
        <v>134</v>
      </c>
      <c r="BM83" s="17" t="s">
        <v>134</v>
      </c>
    </row>
    <row r="84" spans="2:65" s="1" customFormat="1" ht="22.5" customHeight="1" x14ac:dyDescent="0.3">
      <c r="B84" s="34"/>
      <c r="C84" s="182" t="s">
        <v>71</v>
      </c>
      <c r="D84" s="182" t="s">
        <v>129</v>
      </c>
      <c r="E84" s="183" t="s">
        <v>614</v>
      </c>
      <c r="F84" s="184" t="s">
        <v>615</v>
      </c>
      <c r="G84" s="185" t="s">
        <v>371</v>
      </c>
      <c r="H84" s="186">
        <v>1</v>
      </c>
      <c r="I84" s="187"/>
      <c r="J84" s="188">
        <f t="shared" si="0"/>
        <v>0</v>
      </c>
      <c r="K84" s="184" t="s">
        <v>21</v>
      </c>
      <c r="L84" s="54"/>
      <c r="M84" s="189" t="s">
        <v>21</v>
      </c>
      <c r="N84" s="190" t="s">
        <v>44</v>
      </c>
      <c r="O84" s="35"/>
      <c r="P84" s="191">
        <f t="shared" si="1"/>
        <v>0</v>
      </c>
      <c r="Q84" s="191">
        <v>0</v>
      </c>
      <c r="R84" s="191">
        <f t="shared" si="2"/>
        <v>0</v>
      </c>
      <c r="S84" s="191">
        <v>0</v>
      </c>
      <c r="T84" s="192">
        <f t="shared" si="3"/>
        <v>0</v>
      </c>
      <c r="AR84" s="17" t="s">
        <v>134</v>
      </c>
      <c r="AT84" s="17" t="s">
        <v>129</v>
      </c>
      <c r="AU84" s="17" t="s">
        <v>78</v>
      </c>
      <c r="AY84" s="17" t="s">
        <v>126</v>
      </c>
      <c r="BE84" s="193">
        <f t="shared" si="4"/>
        <v>0</v>
      </c>
      <c r="BF84" s="193">
        <f t="shared" si="5"/>
        <v>0</v>
      </c>
      <c r="BG84" s="193">
        <f t="shared" si="6"/>
        <v>0</v>
      </c>
      <c r="BH84" s="193">
        <f t="shared" si="7"/>
        <v>0</v>
      </c>
      <c r="BI84" s="193">
        <f t="shared" si="8"/>
        <v>0</v>
      </c>
      <c r="BJ84" s="17" t="s">
        <v>134</v>
      </c>
      <c r="BK84" s="193">
        <f t="shared" si="9"/>
        <v>0</v>
      </c>
      <c r="BL84" s="17" t="s">
        <v>134</v>
      </c>
      <c r="BM84" s="17" t="s">
        <v>127</v>
      </c>
    </row>
    <row r="85" spans="2:65" s="1" customFormat="1" ht="22.5" customHeight="1" x14ac:dyDescent="0.3">
      <c r="B85" s="34"/>
      <c r="C85" s="182" t="s">
        <v>71</v>
      </c>
      <c r="D85" s="182" t="s">
        <v>129</v>
      </c>
      <c r="E85" s="183" t="s">
        <v>616</v>
      </c>
      <c r="F85" s="184" t="s">
        <v>617</v>
      </c>
      <c r="G85" s="185" t="s">
        <v>371</v>
      </c>
      <c r="H85" s="186">
        <v>45</v>
      </c>
      <c r="I85" s="187"/>
      <c r="J85" s="188">
        <f t="shared" si="0"/>
        <v>0</v>
      </c>
      <c r="K85" s="184" t="s">
        <v>21</v>
      </c>
      <c r="L85" s="54"/>
      <c r="M85" s="189" t="s">
        <v>21</v>
      </c>
      <c r="N85" s="190" t="s">
        <v>44</v>
      </c>
      <c r="O85" s="35"/>
      <c r="P85" s="191">
        <f t="shared" si="1"/>
        <v>0</v>
      </c>
      <c r="Q85" s="191">
        <v>0</v>
      </c>
      <c r="R85" s="191">
        <f t="shared" si="2"/>
        <v>0</v>
      </c>
      <c r="S85" s="191">
        <v>0</v>
      </c>
      <c r="T85" s="192">
        <f t="shared" si="3"/>
        <v>0</v>
      </c>
      <c r="AR85" s="17" t="s">
        <v>134</v>
      </c>
      <c r="AT85" s="17" t="s">
        <v>129</v>
      </c>
      <c r="AU85" s="17" t="s">
        <v>78</v>
      </c>
      <c r="AY85" s="17" t="s">
        <v>126</v>
      </c>
      <c r="BE85" s="193">
        <f t="shared" si="4"/>
        <v>0</v>
      </c>
      <c r="BF85" s="193">
        <f t="shared" si="5"/>
        <v>0</v>
      </c>
      <c r="BG85" s="193">
        <f t="shared" si="6"/>
        <v>0</v>
      </c>
      <c r="BH85" s="193">
        <f t="shared" si="7"/>
        <v>0</v>
      </c>
      <c r="BI85" s="193">
        <f t="shared" si="8"/>
        <v>0</v>
      </c>
      <c r="BJ85" s="17" t="s">
        <v>134</v>
      </c>
      <c r="BK85" s="193">
        <f t="shared" si="9"/>
        <v>0</v>
      </c>
      <c r="BL85" s="17" t="s">
        <v>134</v>
      </c>
      <c r="BM85" s="17" t="s">
        <v>180</v>
      </c>
    </row>
    <row r="86" spans="2:65" s="1" customFormat="1" ht="22.5" customHeight="1" x14ac:dyDescent="0.3">
      <c r="B86" s="34"/>
      <c r="C86" s="182" t="s">
        <v>71</v>
      </c>
      <c r="D86" s="182" t="s">
        <v>129</v>
      </c>
      <c r="E86" s="183" t="s">
        <v>618</v>
      </c>
      <c r="F86" s="184" t="s">
        <v>619</v>
      </c>
      <c r="G86" s="185" t="s">
        <v>371</v>
      </c>
      <c r="H86" s="186">
        <v>1</v>
      </c>
      <c r="I86" s="187"/>
      <c r="J86" s="188">
        <f t="shared" si="0"/>
        <v>0</v>
      </c>
      <c r="K86" s="184" t="s">
        <v>21</v>
      </c>
      <c r="L86" s="54"/>
      <c r="M86" s="189" t="s">
        <v>21</v>
      </c>
      <c r="N86" s="190" t="s">
        <v>44</v>
      </c>
      <c r="O86" s="35"/>
      <c r="P86" s="191">
        <f t="shared" si="1"/>
        <v>0</v>
      </c>
      <c r="Q86" s="191">
        <v>0</v>
      </c>
      <c r="R86" s="191">
        <f t="shared" si="2"/>
        <v>0</v>
      </c>
      <c r="S86" s="191">
        <v>0</v>
      </c>
      <c r="T86" s="192">
        <f t="shared" si="3"/>
        <v>0</v>
      </c>
      <c r="AR86" s="17" t="s">
        <v>134</v>
      </c>
      <c r="AT86" s="17" t="s">
        <v>129</v>
      </c>
      <c r="AU86" s="17" t="s">
        <v>78</v>
      </c>
      <c r="AY86" s="17" t="s">
        <v>126</v>
      </c>
      <c r="BE86" s="193">
        <f t="shared" si="4"/>
        <v>0</v>
      </c>
      <c r="BF86" s="193">
        <f t="shared" si="5"/>
        <v>0</v>
      </c>
      <c r="BG86" s="193">
        <f t="shared" si="6"/>
        <v>0</v>
      </c>
      <c r="BH86" s="193">
        <f t="shared" si="7"/>
        <v>0</v>
      </c>
      <c r="BI86" s="193">
        <f t="shared" si="8"/>
        <v>0</v>
      </c>
      <c r="BJ86" s="17" t="s">
        <v>134</v>
      </c>
      <c r="BK86" s="193">
        <f t="shared" si="9"/>
        <v>0</v>
      </c>
      <c r="BL86" s="17" t="s">
        <v>134</v>
      </c>
      <c r="BM86" s="17" t="s">
        <v>198</v>
      </c>
    </row>
    <row r="87" spans="2:65" s="1" customFormat="1" ht="22.5" customHeight="1" x14ac:dyDescent="0.3">
      <c r="B87" s="34"/>
      <c r="C87" s="182" t="s">
        <v>71</v>
      </c>
      <c r="D87" s="182" t="s">
        <v>129</v>
      </c>
      <c r="E87" s="183" t="s">
        <v>620</v>
      </c>
      <c r="F87" s="184" t="s">
        <v>621</v>
      </c>
      <c r="G87" s="185" t="s">
        <v>371</v>
      </c>
      <c r="H87" s="186">
        <v>2</v>
      </c>
      <c r="I87" s="187"/>
      <c r="J87" s="188">
        <f t="shared" si="0"/>
        <v>0</v>
      </c>
      <c r="K87" s="184" t="s">
        <v>21</v>
      </c>
      <c r="L87" s="54"/>
      <c r="M87" s="189" t="s">
        <v>21</v>
      </c>
      <c r="N87" s="190" t="s">
        <v>44</v>
      </c>
      <c r="O87" s="35"/>
      <c r="P87" s="191">
        <f t="shared" si="1"/>
        <v>0</v>
      </c>
      <c r="Q87" s="191">
        <v>0</v>
      </c>
      <c r="R87" s="191">
        <f t="shared" si="2"/>
        <v>0</v>
      </c>
      <c r="S87" s="191">
        <v>0</v>
      </c>
      <c r="T87" s="192">
        <f t="shared" si="3"/>
        <v>0</v>
      </c>
      <c r="AR87" s="17" t="s">
        <v>134</v>
      </c>
      <c r="AT87" s="17" t="s">
        <v>129</v>
      </c>
      <c r="AU87" s="17" t="s">
        <v>78</v>
      </c>
      <c r="AY87" s="17" t="s">
        <v>126</v>
      </c>
      <c r="BE87" s="193">
        <f t="shared" si="4"/>
        <v>0</v>
      </c>
      <c r="BF87" s="193">
        <f t="shared" si="5"/>
        <v>0</v>
      </c>
      <c r="BG87" s="193">
        <f t="shared" si="6"/>
        <v>0</v>
      </c>
      <c r="BH87" s="193">
        <f t="shared" si="7"/>
        <v>0</v>
      </c>
      <c r="BI87" s="193">
        <f t="shared" si="8"/>
        <v>0</v>
      </c>
      <c r="BJ87" s="17" t="s">
        <v>134</v>
      </c>
      <c r="BK87" s="193">
        <f t="shared" si="9"/>
        <v>0</v>
      </c>
      <c r="BL87" s="17" t="s">
        <v>134</v>
      </c>
      <c r="BM87" s="17" t="s">
        <v>258</v>
      </c>
    </row>
    <row r="88" spans="2:65" s="1" customFormat="1" ht="22.5" customHeight="1" x14ac:dyDescent="0.3">
      <c r="B88" s="34"/>
      <c r="C88" s="182" t="s">
        <v>71</v>
      </c>
      <c r="D88" s="182" t="s">
        <v>129</v>
      </c>
      <c r="E88" s="183" t="s">
        <v>622</v>
      </c>
      <c r="F88" s="184" t="s">
        <v>623</v>
      </c>
      <c r="G88" s="185" t="s">
        <v>371</v>
      </c>
      <c r="H88" s="186">
        <v>2</v>
      </c>
      <c r="I88" s="187"/>
      <c r="J88" s="188">
        <f t="shared" si="0"/>
        <v>0</v>
      </c>
      <c r="K88" s="184" t="s">
        <v>21</v>
      </c>
      <c r="L88" s="54"/>
      <c r="M88" s="189" t="s">
        <v>21</v>
      </c>
      <c r="N88" s="190" t="s">
        <v>44</v>
      </c>
      <c r="O88" s="35"/>
      <c r="P88" s="191">
        <f t="shared" si="1"/>
        <v>0</v>
      </c>
      <c r="Q88" s="191">
        <v>0</v>
      </c>
      <c r="R88" s="191">
        <f t="shared" si="2"/>
        <v>0</v>
      </c>
      <c r="S88" s="191">
        <v>0</v>
      </c>
      <c r="T88" s="192">
        <f t="shared" si="3"/>
        <v>0</v>
      </c>
      <c r="AR88" s="17" t="s">
        <v>134</v>
      </c>
      <c r="AT88" s="17" t="s">
        <v>129</v>
      </c>
      <c r="AU88" s="17" t="s">
        <v>78</v>
      </c>
      <c r="AY88" s="17" t="s">
        <v>126</v>
      </c>
      <c r="BE88" s="193">
        <f t="shared" si="4"/>
        <v>0</v>
      </c>
      <c r="BF88" s="193">
        <f t="shared" si="5"/>
        <v>0</v>
      </c>
      <c r="BG88" s="193">
        <f t="shared" si="6"/>
        <v>0</v>
      </c>
      <c r="BH88" s="193">
        <f t="shared" si="7"/>
        <v>0</v>
      </c>
      <c r="BI88" s="193">
        <f t="shared" si="8"/>
        <v>0</v>
      </c>
      <c r="BJ88" s="17" t="s">
        <v>134</v>
      </c>
      <c r="BK88" s="193">
        <f t="shared" si="9"/>
        <v>0</v>
      </c>
      <c r="BL88" s="17" t="s">
        <v>134</v>
      </c>
      <c r="BM88" s="17" t="s">
        <v>269</v>
      </c>
    </row>
    <row r="89" spans="2:65" s="1" customFormat="1" ht="22.5" customHeight="1" x14ac:dyDescent="0.3">
      <c r="B89" s="34"/>
      <c r="C89" s="182" t="s">
        <v>71</v>
      </c>
      <c r="D89" s="182" t="s">
        <v>129</v>
      </c>
      <c r="E89" s="183" t="s">
        <v>624</v>
      </c>
      <c r="F89" s="184" t="s">
        <v>625</v>
      </c>
      <c r="G89" s="185" t="s">
        <v>371</v>
      </c>
      <c r="H89" s="186">
        <v>3</v>
      </c>
      <c r="I89" s="187"/>
      <c r="J89" s="188">
        <f t="shared" si="0"/>
        <v>0</v>
      </c>
      <c r="K89" s="184" t="s">
        <v>21</v>
      </c>
      <c r="L89" s="54"/>
      <c r="M89" s="189" t="s">
        <v>21</v>
      </c>
      <c r="N89" s="190" t="s">
        <v>44</v>
      </c>
      <c r="O89" s="35"/>
      <c r="P89" s="191">
        <f t="shared" si="1"/>
        <v>0</v>
      </c>
      <c r="Q89" s="191">
        <v>0</v>
      </c>
      <c r="R89" s="191">
        <f t="shared" si="2"/>
        <v>0</v>
      </c>
      <c r="S89" s="191">
        <v>0</v>
      </c>
      <c r="T89" s="192">
        <f t="shared" si="3"/>
        <v>0</v>
      </c>
      <c r="AR89" s="17" t="s">
        <v>134</v>
      </c>
      <c r="AT89" s="17" t="s">
        <v>129</v>
      </c>
      <c r="AU89" s="17" t="s">
        <v>78</v>
      </c>
      <c r="AY89" s="17" t="s">
        <v>126</v>
      </c>
      <c r="BE89" s="193">
        <f t="shared" si="4"/>
        <v>0</v>
      </c>
      <c r="BF89" s="193">
        <f t="shared" si="5"/>
        <v>0</v>
      </c>
      <c r="BG89" s="193">
        <f t="shared" si="6"/>
        <v>0</v>
      </c>
      <c r="BH89" s="193">
        <f t="shared" si="7"/>
        <v>0</v>
      </c>
      <c r="BI89" s="193">
        <f t="shared" si="8"/>
        <v>0</v>
      </c>
      <c r="BJ89" s="17" t="s">
        <v>134</v>
      </c>
      <c r="BK89" s="193">
        <f t="shared" si="9"/>
        <v>0</v>
      </c>
      <c r="BL89" s="17" t="s">
        <v>134</v>
      </c>
      <c r="BM89" s="17" t="s">
        <v>206</v>
      </c>
    </row>
    <row r="90" spans="2:65" s="1" customFormat="1" ht="22.5" customHeight="1" x14ac:dyDescent="0.3">
      <c r="B90" s="34"/>
      <c r="C90" s="182" t="s">
        <v>71</v>
      </c>
      <c r="D90" s="182" t="s">
        <v>129</v>
      </c>
      <c r="E90" s="183" t="s">
        <v>626</v>
      </c>
      <c r="F90" s="184" t="s">
        <v>627</v>
      </c>
      <c r="G90" s="185" t="s">
        <v>371</v>
      </c>
      <c r="H90" s="186">
        <v>2</v>
      </c>
      <c r="I90" s="187"/>
      <c r="J90" s="188">
        <f t="shared" si="0"/>
        <v>0</v>
      </c>
      <c r="K90" s="184" t="s">
        <v>21</v>
      </c>
      <c r="L90" s="54"/>
      <c r="M90" s="189" t="s">
        <v>21</v>
      </c>
      <c r="N90" s="190" t="s">
        <v>44</v>
      </c>
      <c r="O90" s="35"/>
      <c r="P90" s="191">
        <f t="shared" si="1"/>
        <v>0</v>
      </c>
      <c r="Q90" s="191">
        <v>0</v>
      </c>
      <c r="R90" s="191">
        <f t="shared" si="2"/>
        <v>0</v>
      </c>
      <c r="S90" s="191">
        <v>0</v>
      </c>
      <c r="T90" s="192">
        <f t="shared" si="3"/>
        <v>0</v>
      </c>
      <c r="AR90" s="17" t="s">
        <v>134</v>
      </c>
      <c r="AT90" s="17" t="s">
        <v>129</v>
      </c>
      <c r="AU90" s="17" t="s">
        <v>78</v>
      </c>
      <c r="AY90" s="17" t="s">
        <v>126</v>
      </c>
      <c r="BE90" s="193">
        <f t="shared" si="4"/>
        <v>0</v>
      </c>
      <c r="BF90" s="193">
        <f t="shared" si="5"/>
        <v>0</v>
      </c>
      <c r="BG90" s="193">
        <f t="shared" si="6"/>
        <v>0</v>
      </c>
      <c r="BH90" s="193">
        <f t="shared" si="7"/>
        <v>0</v>
      </c>
      <c r="BI90" s="193">
        <f t="shared" si="8"/>
        <v>0</v>
      </c>
      <c r="BJ90" s="17" t="s">
        <v>134</v>
      </c>
      <c r="BK90" s="193">
        <f t="shared" si="9"/>
        <v>0</v>
      </c>
      <c r="BL90" s="17" t="s">
        <v>134</v>
      </c>
      <c r="BM90" s="17" t="s">
        <v>285</v>
      </c>
    </row>
    <row r="91" spans="2:65" s="1" customFormat="1" ht="22.5" customHeight="1" x14ac:dyDescent="0.3">
      <c r="B91" s="34"/>
      <c r="C91" s="182" t="s">
        <v>71</v>
      </c>
      <c r="D91" s="182" t="s">
        <v>129</v>
      </c>
      <c r="E91" s="183" t="s">
        <v>628</v>
      </c>
      <c r="F91" s="184" t="s">
        <v>629</v>
      </c>
      <c r="G91" s="185" t="s">
        <v>371</v>
      </c>
      <c r="H91" s="186">
        <v>1</v>
      </c>
      <c r="I91" s="187"/>
      <c r="J91" s="188">
        <f t="shared" si="0"/>
        <v>0</v>
      </c>
      <c r="K91" s="184" t="s">
        <v>21</v>
      </c>
      <c r="L91" s="54"/>
      <c r="M91" s="189" t="s">
        <v>21</v>
      </c>
      <c r="N91" s="190" t="s">
        <v>44</v>
      </c>
      <c r="O91" s="35"/>
      <c r="P91" s="191">
        <f t="shared" si="1"/>
        <v>0</v>
      </c>
      <c r="Q91" s="191">
        <v>0</v>
      </c>
      <c r="R91" s="191">
        <f t="shared" si="2"/>
        <v>0</v>
      </c>
      <c r="S91" s="191">
        <v>0</v>
      </c>
      <c r="T91" s="192">
        <f t="shared" si="3"/>
        <v>0</v>
      </c>
      <c r="AR91" s="17" t="s">
        <v>134</v>
      </c>
      <c r="AT91" s="17" t="s">
        <v>129</v>
      </c>
      <c r="AU91" s="17" t="s">
        <v>78</v>
      </c>
      <c r="AY91" s="17" t="s">
        <v>126</v>
      </c>
      <c r="BE91" s="193">
        <f t="shared" si="4"/>
        <v>0</v>
      </c>
      <c r="BF91" s="193">
        <f t="shared" si="5"/>
        <v>0</v>
      </c>
      <c r="BG91" s="193">
        <f t="shared" si="6"/>
        <v>0</v>
      </c>
      <c r="BH91" s="193">
        <f t="shared" si="7"/>
        <v>0</v>
      </c>
      <c r="BI91" s="193">
        <f t="shared" si="8"/>
        <v>0</v>
      </c>
      <c r="BJ91" s="17" t="s">
        <v>134</v>
      </c>
      <c r="BK91" s="193">
        <f t="shared" si="9"/>
        <v>0</v>
      </c>
      <c r="BL91" s="17" t="s">
        <v>134</v>
      </c>
      <c r="BM91" s="17" t="s">
        <v>293</v>
      </c>
    </row>
    <row r="92" spans="2:65" s="1" customFormat="1" ht="22.5" customHeight="1" x14ac:dyDescent="0.3">
      <c r="B92" s="34"/>
      <c r="C92" s="182" t="s">
        <v>71</v>
      </c>
      <c r="D92" s="182" t="s">
        <v>129</v>
      </c>
      <c r="E92" s="183" t="s">
        <v>630</v>
      </c>
      <c r="F92" s="184" t="s">
        <v>631</v>
      </c>
      <c r="G92" s="185" t="s">
        <v>371</v>
      </c>
      <c r="H92" s="186">
        <v>1</v>
      </c>
      <c r="I92" s="187"/>
      <c r="J92" s="188">
        <f t="shared" si="0"/>
        <v>0</v>
      </c>
      <c r="K92" s="184" t="s">
        <v>21</v>
      </c>
      <c r="L92" s="54"/>
      <c r="M92" s="189" t="s">
        <v>21</v>
      </c>
      <c r="N92" s="190" t="s">
        <v>44</v>
      </c>
      <c r="O92" s="35"/>
      <c r="P92" s="191">
        <f t="shared" si="1"/>
        <v>0</v>
      </c>
      <c r="Q92" s="191">
        <v>0</v>
      </c>
      <c r="R92" s="191">
        <f t="shared" si="2"/>
        <v>0</v>
      </c>
      <c r="S92" s="191">
        <v>0</v>
      </c>
      <c r="T92" s="192">
        <f t="shared" si="3"/>
        <v>0</v>
      </c>
      <c r="AR92" s="17" t="s">
        <v>134</v>
      </c>
      <c r="AT92" s="17" t="s">
        <v>129</v>
      </c>
      <c r="AU92" s="17" t="s">
        <v>78</v>
      </c>
      <c r="AY92" s="17" t="s">
        <v>126</v>
      </c>
      <c r="BE92" s="193">
        <f t="shared" si="4"/>
        <v>0</v>
      </c>
      <c r="BF92" s="193">
        <f t="shared" si="5"/>
        <v>0</v>
      </c>
      <c r="BG92" s="193">
        <f t="shared" si="6"/>
        <v>0</v>
      </c>
      <c r="BH92" s="193">
        <f t="shared" si="7"/>
        <v>0</v>
      </c>
      <c r="BI92" s="193">
        <f t="shared" si="8"/>
        <v>0</v>
      </c>
      <c r="BJ92" s="17" t="s">
        <v>134</v>
      </c>
      <c r="BK92" s="193">
        <f t="shared" si="9"/>
        <v>0</v>
      </c>
      <c r="BL92" s="17" t="s">
        <v>134</v>
      </c>
      <c r="BM92" s="17" t="s">
        <v>302</v>
      </c>
    </row>
    <row r="93" spans="2:65" s="1" customFormat="1" ht="22.5" customHeight="1" x14ac:dyDescent="0.3">
      <c r="B93" s="34"/>
      <c r="C93" s="182" t="s">
        <v>71</v>
      </c>
      <c r="D93" s="182" t="s">
        <v>129</v>
      </c>
      <c r="E93" s="183" t="s">
        <v>632</v>
      </c>
      <c r="F93" s="184" t="s">
        <v>633</v>
      </c>
      <c r="G93" s="185" t="s">
        <v>371</v>
      </c>
      <c r="H93" s="186">
        <v>1</v>
      </c>
      <c r="I93" s="187"/>
      <c r="J93" s="188">
        <f t="shared" si="0"/>
        <v>0</v>
      </c>
      <c r="K93" s="184" t="s">
        <v>21</v>
      </c>
      <c r="L93" s="54"/>
      <c r="M93" s="189" t="s">
        <v>21</v>
      </c>
      <c r="N93" s="190" t="s">
        <v>44</v>
      </c>
      <c r="O93" s="35"/>
      <c r="P93" s="191">
        <f t="shared" si="1"/>
        <v>0</v>
      </c>
      <c r="Q93" s="191">
        <v>0</v>
      </c>
      <c r="R93" s="191">
        <f t="shared" si="2"/>
        <v>0</v>
      </c>
      <c r="S93" s="191">
        <v>0</v>
      </c>
      <c r="T93" s="192">
        <f t="shared" si="3"/>
        <v>0</v>
      </c>
      <c r="AR93" s="17" t="s">
        <v>134</v>
      </c>
      <c r="AT93" s="17" t="s">
        <v>129</v>
      </c>
      <c r="AU93" s="17" t="s">
        <v>78</v>
      </c>
      <c r="AY93" s="17" t="s">
        <v>126</v>
      </c>
      <c r="BE93" s="193">
        <f t="shared" si="4"/>
        <v>0</v>
      </c>
      <c r="BF93" s="193">
        <f t="shared" si="5"/>
        <v>0</v>
      </c>
      <c r="BG93" s="193">
        <f t="shared" si="6"/>
        <v>0</v>
      </c>
      <c r="BH93" s="193">
        <f t="shared" si="7"/>
        <v>0</v>
      </c>
      <c r="BI93" s="193">
        <f t="shared" si="8"/>
        <v>0</v>
      </c>
      <c r="BJ93" s="17" t="s">
        <v>134</v>
      </c>
      <c r="BK93" s="193">
        <f t="shared" si="9"/>
        <v>0</v>
      </c>
      <c r="BL93" s="17" t="s">
        <v>134</v>
      </c>
      <c r="BM93" s="17" t="s">
        <v>313</v>
      </c>
    </row>
    <row r="94" spans="2:65" s="1" customFormat="1" ht="22.5" customHeight="1" x14ac:dyDescent="0.3">
      <c r="B94" s="34"/>
      <c r="C94" s="182" t="s">
        <v>71</v>
      </c>
      <c r="D94" s="182" t="s">
        <v>129</v>
      </c>
      <c r="E94" s="183" t="s">
        <v>634</v>
      </c>
      <c r="F94" s="184" t="s">
        <v>635</v>
      </c>
      <c r="G94" s="185" t="s">
        <v>371</v>
      </c>
      <c r="H94" s="186">
        <v>8</v>
      </c>
      <c r="I94" s="187"/>
      <c r="J94" s="188">
        <f t="shared" si="0"/>
        <v>0</v>
      </c>
      <c r="K94" s="184" t="s">
        <v>21</v>
      </c>
      <c r="L94" s="54"/>
      <c r="M94" s="189" t="s">
        <v>21</v>
      </c>
      <c r="N94" s="190" t="s">
        <v>44</v>
      </c>
      <c r="O94" s="35"/>
      <c r="P94" s="191">
        <f t="shared" si="1"/>
        <v>0</v>
      </c>
      <c r="Q94" s="191">
        <v>0</v>
      </c>
      <c r="R94" s="191">
        <f t="shared" si="2"/>
        <v>0</v>
      </c>
      <c r="S94" s="191">
        <v>0</v>
      </c>
      <c r="T94" s="192">
        <f t="shared" si="3"/>
        <v>0</v>
      </c>
      <c r="AR94" s="17" t="s">
        <v>134</v>
      </c>
      <c r="AT94" s="17" t="s">
        <v>129</v>
      </c>
      <c r="AU94" s="17" t="s">
        <v>78</v>
      </c>
      <c r="AY94" s="17" t="s">
        <v>126</v>
      </c>
      <c r="BE94" s="193">
        <f t="shared" si="4"/>
        <v>0</v>
      </c>
      <c r="BF94" s="193">
        <f t="shared" si="5"/>
        <v>0</v>
      </c>
      <c r="BG94" s="193">
        <f t="shared" si="6"/>
        <v>0</v>
      </c>
      <c r="BH94" s="193">
        <f t="shared" si="7"/>
        <v>0</v>
      </c>
      <c r="BI94" s="193">
        <f t="shared" si="8"/>
        <v>0</v>
      </c>
      <c r="BJ94" s="17" t="s">
        <v>134</v>
      </c>
      <c r="BK94" s="193">
        <f t="shared" si="9"/>
        <v>0</v>
      </c>
      <c r="BL94" s="17" t="s">
        <v>134</v>
      </c>
      <c r="BM94" s="17" t="s">
        <v>321</v>
      </c>
    </row>
    <row r="95" spans="2:65" s="1" customFormat="1" ht="22.5" customHeight="1" x14ac:dyDescent="0.3">
      <c r="B95" s="34"/>
      <c r="C95" s="182" t="s">
        <v>71</v>
      </c>
      <c r="D95" s="182" t="s">
        <v>129</v>
      </c>
      <c r="E95" s="183" t="s">
        <v>636</v>
      </c>
      <c r="F95" s="184" t="s">
        <v>637</v>
      </c>
      <c r="G95" s="185" t="s">
        <v>371</v>
      </c>
      <c r="H95" s="186">
        <v>1</v>
      </c>
      <c r="I95" s="187"/>
      <c r="J95" s="188">
        <f t="shared" si="0"/>
        <v>0</v>
      </c>
      <c r="K95" s="184" t="s">
        <v>21</v>
      </c>
      <c r="L95" s="54"/>
      <c r="M95" s="189" t="s">
        <v>21</v>
      </c>
      <c r="N95" s="190" t="s">
        <v>44</v>
      </c>
      <c r="O95" s="35"/>
      <c r="P95" s="191">
        <f t="shared" si="1"/>
        <v>0</v>
      </c>
      <c r="Q95" s="191">
        <v>0</v>
      </c>
      <c r="R95" s="191">
        <f t="shared" si="2"/>
        <v>0</v>
      </c>
      <c r="S95" s="191">
        <v>0</v>
      </c>
      <c r="T95" s="192">
        <f t="shared" si="3"/>
        <v>0</v>
      </c>
      <c r="AR95" s="17" t="s">
        <v>134</v>
      </c>
      <c r="AT95" s="17" t="s">
        <v>129</v>
      </c>
      <c r="AU95" s="17" t="s">
        <v>78</v>
      </c>
      <c r="AY95" s="17" t="s">
        <v>126</v>
      </c>
      <c r="BE95" s="193">
        <f t="shared" si="4"/>
        <v>0</v>
      </c>
      <c r="BF95" s="193">
        <f t="shared" si="5"/>
        <v>0</v>
      </c>
      <c r="BG95" s="193">
        <f t="shared" si="6"/>
        <v>0</v>
      </c>
      <c r="BH95" s="193">
        <f t="shared" si="7"/>
        <v>0</v>
      </c>
      <c r="BI95" s="193">
        <f t="shared" si="8"/>
        <v>0</v>
      </c>
      <c r="BJ95" s="17" t="s">
        <v>134</v>
      </c>
      <c r="BK95" s="193">
        <f t="shared" si="9"/>
        <v>0</v>
      </c>
      <c r="BL95" s="17" t="s">
        <v>134</v>
      </c>
      <c r="BM95" s="17" t="s">
        <v>334</v>
      </c>
    </row>
    <row r="96" spans="2:65" s="1" customFormat="1" ht="22.5" customHeight="1" x14ac:dyDescent="0.3">
      <c r="B96" s="34"/>
      <c r="C96" s="182" t="s">
        <v>71</v>
      </c>
      <c r="D96" s="182" t="s">
        <v>129</v>
      </c>
      <c r="E96" s="183" t="s">
        <v>638</v>
      </c>
      <c r="F96" s="184" t="s">
        <v>639</v>
      </c>
      <c r="G96" s="185" t="s">
        <v>371</v>
      </c>
      <c r="H96" s="186">
        <v>1</v>
      </c>
      <c r="I96" s="187"/>
      <c r="J96" s="188">
        <f t="shared" si="0"/>
        <v>0</v>
      </c>
      <c r="K96" s="184" t="s">
        <v>21</v>
      </c>
      <c r="L96" s="54"/>
      <c r="M96" s="189" t="s">
        <v>21</v>
      </c>
      <c r="N96" s="190" t="s">
        <v>44</v>
      </c>
      <c r="O96" s="35"/>
      <c r="P96" s="191">
        <f t="shared" si="1"/>
        <v>0</v>
      </c>
      <c r="Q96" s="191">
        <v>0</v>
      </c>
      <c r="R96" s="191">
        <f t="shared" si="2"/>
        <v>0</v>
      </c>
      <c r="S96" s="191">
        <v>0</v>
      </c>
      <c r="T96" s="192">
        <f t="shared" si="3"/>
        <v>0</v>
      </c>
      <c r="AR96" s="17" t="s">
        <v>134</v>
      </c>
      <c r="AT96" s="17" t="s">
        <v>129</v>
      </c>
      <c r="AU96" s="17" t="s">
        <v>78</v>
      </c>
      <c r="AY96" s="17" t="s">
        <v>126</v>
      </c>
      <c r="BE96" s="193">
        <f t="shared" si="4"/>
        <v>0</v>
      </c>
      <c r="BF96" s="193">
        <f t="shared" si="5"/>
        <v>0</v>
      </c>
      <c r="BG96" s="193">
        <f t="shared" si="6"/>
        <v>0</v>
      </c>
      <c r="BH96" s="193">
        <f t="shared" si="7"/>
        <v>0</v>
      </c>
      <c r="BI96" s="193">
        <f t="shared" si="8"/>
        <v>0</v>
      </c>
      <c r="BJ96" s="17" t="s">
        <v>134</v>
      </c>
      <c r="BK96" s="193">
        <f t="shared" si="9"/>
        <v>0</v>
      </c>
      <c r="BL96" s="17" t="s">
        <v>134</v>
      </c>
      <c r="BM96" s="17" t="s">
        <v>382</v>
      </c>
    </row>
    <row r="97" spans="2:65" s="1" customFormat="1" ht="22.5" customHeight="1" x14ac:dyDescent="0.3">
      <c r="B97" s="34"/>
      <c r="C97" s="182" t="s">
        <v>71</v>
      </c>
      <c r="D97" s="182" t="s">
        <v>129</v>
      </c>
      <c r="E97" s="183" t="s">
        <v>640</v>
      </c>
      <c r="F97" s="184" t="s">
        <v>641</v>
      </c>
      <c r="G97" s="185" t="s">
        <v>371</v>
      </c>
      <c r="H97" s="186">
        <v>1</v>
      </c>
      <c r="I97" s="187"/>
      <c r="J97" s="188">
        <f t="shared" si="0"/>
        <v>0</v>
      </c>
      <c r="K97" s="184" t="s">
        <v>21</v>
      </c>
      <c r="L97" s="54"/>
      <c r="M97" s="189" t="s">
        <v>21</v>
      </c>
      <c r="N97" s="190" t="s">
        <v>44</v>
      </c>
      <c r="O97" s="35"/>
      <c r="P97" s="191">
        <f t="shared" si="1"/>
        <v>0</v>
      </c>
      <c r="Q97" s="191">
        <v>0</v>
      </c>
      <c r="R97" s="191">
        <f t="shared" si="2"/>
        <v>0</v>
      </c>
      <c r="S97" s="191">
        <v>0</v>
      </c>
      <c r="T97" s="192">
        <f t="shared" si="3"/>
        <v>0</v>
      </c>
      <c r="AR97" s="17" t="s">
        <v>134</v>
      </c>
      <c r="AT97" s="17" t="s">
        <v>129</v>
      </c>
      <c r="AU97" s="17" t="s">
        <v>78</v>
      </c>
      <c r="AY97" s="17" t="s">
        <v>126</v>
      </c>
      <c r="BE97" s="193">
        <f t="shared" si="4"/>
        <v>0</v>
      </c>
      <c r="BF97" s="193">
        <f t="shared" si="5"/>
        <v>0</v>
      </c>
      <c r="BG97" s="193">
        <f t="shared" si="6"/>
        <v>0</v>
      </c>
      <c r="BH97" s="193">
        <f t="shared" si="7"/>
        <v>0</v>
      </c>
      <c r="BI97" s="193">
        <f t="shared" si="8"/>
        <v>0</v>
      </c>
      <c r="BJ97" s="17" t="s">
        <v>134</v>
      </c>
      <c r="BK97" s="193">
        <f t="shared" si="9"/>
        <v>0</v>
      </c>
      <c r="BL97" s="17" t="s">
        <v>134</v>
      </c>
      <c r="BM97" s="17" t="s">
        <v>296</v>
      </c>
    </row>
    <row r="98" spans="2:65" s="1" customFormat="1" ht="22.5" customHeight="1" x14ac:dyDescent="0.3">
      <c r="B98" s="34"/>
      <c r="C98" s="182" t="s">
        <v>71</v>
      </c>
      <c r="D98" s="182" t="s">
        <v>129</v>
      </c>
      <c r="E98" s="183" t="s">
        <v>642</v>
      </c>
      <c r="F98" s="184" t="s">
        <v>643</v>
      </c>
      <c r="G98" s="185" t="s">
        <v>371</v>
      </c>
      <c r="H98" s="186">
        <v>1</v>
      </c>
      <c r="I98" s="187"/>
      <c r="J98" s="188">
        <f t="shared" si="0"/>
        <v>0</v>
      </c>
      <c r="K98" s="184" t="s">
        <v>21</v>
      </c>
      <c r="L98" s="54"/>
      <c r="M98" s="189" t="s">
        <v>21</v>
      </c>
      <c r="N98" s="190" t="s">
        <v>44</v>
      </c>
      <c r="O98" s="35"/>
      <c r="P98" s="191">
        <f t="shared" si="1"/>
        <v>0</v>
      </c>
      <c r="Q98" s="191">
        <v>0</v>
      </c>
      <c r="R98" s="191">
        <f t="shared" si="2"/>
        <v>0</v>
      </c>
      <c r="S98" s="191">
        <v>0</v>
      </c>
      <c r="T98" s="192">
        <f t="shared" si="3"/>
        <v>0</v>
      </c>
      <c r="AR98" s="17" t="s">
        <v>134</v>
      </c>
      <c r="AT98" s="17" t="s">
        <v>129</v>
      </c>
      <c r="AU98" s="17" t="s">
        <v>78</v>
      </c>
      <c r="AY98" s="17" t="s">
        <v>126</v>
      </c>
      <c r="BE98" s="193">
        <f t="shared" si="4"/>
        <v>0</v>
      </c>
      <c r="BF98" s="193">
        <f t="shared" si="5"/>
        <v>0</v>
      </c>
      <c r="BG98" s="193">
        <f t="shared" si="6"/>
        <v>0</v>
      </c>
      <c r="BH98" s="193">
        <f t="shared" si="7"/>
        <v>0</v>
      </c>
      <c r="BI98" s="193">
        <f t="shared" si="8"/>
        <v>0</v>
      </c>
      <c r="BJ98" s="17" t="s">
        <v>134</v>
      </c>
      <c r="BK98" s="193">
        <f t="shared" si="9"/>
        <v>0</v>
      </c>
      <c r="BL98" s="17" t="s">
        <v>134</v>
      </c>
      <c r="BM98" s="17" t="s">
        <v>392</v>
      </c>
    </row>
    <row r="99" spans="2:65" s="1" customFormat="1" ht="22.5" customHeight="1" x14ac:dyDescent="0.3">
      <c r="B99" s="34"/>
      <c r="C99" s="182" t="s">
        <v>71</v>
      </c>
      <c r="D99" s="182" t="s">
        <v>129</v>
      </c>
      <c r="E99" s="183" t="s">
        <v>644</v>
      </c>
      <c r="F99" s="184" t="s">
        <v>645</v>
      </c>
      <c r="G99" s="185" t="s">
        <v>371</v>
      </c>
      <c r="H99" s="186">
        <v>1</v>
      </c>
      <c r="I99" s="187"/>
      <c r="J99" s="188">
        <f t="shared" si="0"/>
        <v>0</v>
      </c>
      <c r="K99" s="184" t="s">
        <v>21</v>
      </c>
      <c r="L99" s="54"/>
      <c r="M99" s="189" t="s">
        <v>21</v>
      </c>
      <c r="N99" s="190" t="s">
        <v>44</v>
      </c>
      <c r="O99" s="35"/>
      <c r="P99" s="191">
        <f t="shared" si="1"/>
        <v>0</v>
      </c>
      <c r="Q99" s="191">
        <v>0</v>
      </c>
      <c r="R99" s="191">
        <f t="shared" si="2"/>
        <v>0</v>
      </c>
      <c r="S99" s="191">
        <v>0</v>
      </c>
      <c r="T99" s="192">
        <f t="shared" si="3"/>
        <v>0</v>
      </c>
      <c r="AR99" s="17" t="s">
        <v>134</v>
      </c>
      <c r="AT99" s="17" t="s">
        <v>129</v>
      </c>
      <c r="AU99" s="17" t="s">
        <v>78</v>
      </c>
      <c r="AY99" s="17" t="s">
        <v>126</v>
      </c>
      <c r="BE99" s="193">
        <f t="shared" si="4"/>
        <v>0</v>
      </c>
      <c r="BF99" s="193">
        <f t="shared" si="5"/>
        <v>0</v>
      </c>
      <c r="BG99" s="193">
        <f t="shared" si="6"/>
        <v>0</v>
      </c>
      <c r="BH99" s="193">
        <f t="shared" si="7"/>
        <v>0</v>
      </c>
      <c r="BI99" s="193">
        <f t="shared" si="8"/>
        <v>0</v>
      </c>
      <c r="BJ99" s="17" t="s">
        <v>134</v>
      </c>
      <c r="BK99" s="193">
        <f t="shared" si="9"/>
        <v>0</v>
      </c>
      <c r="BL99" s="17" t="s">
        <v>134</v>
      </c>
      <c r="BM99" s="17" t="s">
        <v>395</v>
      </c>
    </row>
    <row r="100" spans="2:65" s="1" customFormat="1" ht="22.5" customHeight="1" x14ac:dyDescent="0.3">
      <c r="B100" s="34"/>
      <c r="C100" s="182" t="s">
        <v>71</v>
      </c>
      <c r="D100" s="182" t="s">
        <v>129</v>
      </c>
      <c r="E100" s="183" t="s">
        <v>646</v>
      </c>
      <c r="F100" s="184" t="s">
        <v>647</v>
      </c>
      <c r="G100" s="185" t="s">
        <v>371</v>
      </c>
      <c r="H100" s="186">
        <v>24</v>
      </c>
      <c r="I100" s="187"/>
      <c r="J100" s="188">
        <f t="shared" si="0"/>
        <v>0</v>
      </c>
      <c r="K100" s="184" t="s">
        <v>21</v>
      </c>
      <c r="L100" s="54"/>
      <c r="M100" s="189" t="s">
        <v>21</v>
      </c>
      <c r="N100" s="190" t="s">
        <v>44</v>
      </c>
      <c r="O100" s="35"/>
      <c r="P100" s="191">
        <f t="shared" si="1"/>
        <v>0</v>
      </c>
      <c r="Q100" s="191">
        <v>0</v>
      </c>
      <c r="R100" s="191">
        <f t="shared" si="2"/>
        <v>0</v>
      </c>
      <c r="S100" s="191">
        <v>0</v>
      </c>
      <c r="T100" s="192">
        <f t="shared" si="3"/>
        <v>0</v>
      </c>
      <c r="AR100" s="17" t="s">
        <v>134</v>
      </c>
      <c r="AT100" s="17" t="s">
        <v>129</v>
      </c>
      <c r="AU100" s="17" t="s">
        <v>78</v>
      </c>
      <c r="AY100" s="17" t="s">
        <v>126</v>
      </c>
      <c r="BE100" s="193">
        <f t="shared" si="4"/>
        <v>0</v>
      </c>
      <c r="BF100" s="193">
        <f t="shared" si="5"/>
        <v>0</v>
      </c>
      <c r="BG100" s="193">
        <f t="shared" si="6"/>
        <v>0</v>
      </c>
      <c r="BH100" s="193">
        <f t="shared" si="7"/>
        <v>0</v>
      </c>
      <c r="BI100" s="193">
        <f t="shared" si="8"/>
        <v>0</v>
      </c>
      <c r="BJ100" s="17" t="s">
        <v>134</v>
      </c>
      <c r="BK100" s="193">
        <f t="shared" si="9"/>
        <v>0</v>
      </c>
      <c r="BL100" s="17" t="s">
        <v>134</v>
      </c>
      <c r="BM100" s="17" t="s">
        <v>398</v>
      </c>
    </row>
    <row r="101" spans="2:65" s="1" customFormat="1" ht="22.5" customHeight="1" x14ac:dyDescent="0.3">
      <c r="B101" s="34"/>
      <c r="C101" s="182" t="s">
        <v>71</v>
      </c>
      <c r="D101" s="182" t="s">
        <v>129</v>
      </c>
      <c r="E101" s="183" t="s">
        <v>648</v>
      </c>
      <c r="F101" s="184" t="s">
        <v>649</v>
      </c>
      <c r="G101" s="185" t="s">
        <v>371</v>
      </c>
      <c r="H101" s="186">
        <v>10</v>
      </c>
      <c r="I101" s="187"/>
      <c r="J101" s="188">
        <f t="shared" si="0"/>
        <v>0</v>
      </c>
      <c r="K101" s="184" t="s">
        <v>21</v>
      </c>
      <c r="L101" s="54"/>
      <c r="M101" s="189" t="s">
        <v>21</v>
      </c>
      <c r="N101" s="190" t="s">
        <v>44</v>
      </c>
      <c r="O101" s="35"/>
      <c r="P101" s="191">
        <f t="shared" si="1"/>
        <v>0</v>
      </c>
      <c r="Q101" s="191">
        <v>0</v>
      </c>
      <c r="R101" s="191">
        <f t="shared" si="2"/>
        <v>0</v>
      </c>
      <c r="S101" s="191">
        <v>0</v>
      </c>
      <c r="T101" s="192">
        <f t="shared" si="3"/>
        <v>0</v>
      </c>
      <c r="AR101" s="17" t="s">
        <v>134</v>
      </c>
      <c r="AT101" s="17" t="s">
        <v>129</v>
      </c>
      <c r="AU101" s="17" t="s">
        <v>78</v>
      </c>
      <c r="AY101" s="17" t="s">
        <v>126</v>
      </c>
      <c r="BE101" s="193">
        <f t="shared" si="4"/>
        <v>0</v>
      </c>
      <c r="BF101" s="193">
        <f t="shared" si="5"/>
        <v>0</v>
      </c>
      <c r="BG101" s="193">
        <f t="shared" si="6"/>
        <v>0</v>
      </c>
      <c r="BH101" s="193">
        <f t="shared" si="7"/>
        <v>0</v>
      </c>
      <c r="BI101" s="193">
        <f t="shared" si="8"/>
        <v>0</v>
      </c>
      <c r="BJ101" s="17" t="s">
        <v>134</v>
      </c>
      <c r="BK101" s="193">
        <f t="shared" si="9"/>
        <v>0</v>
      </c>
      <c r="BL101" s="17" t="s">
        <v>134</v>
      </c>
      <c r="BM101" s="17" t="s">
        <v>401</v>
      </c>
    </row>
    <row r="102" spans="2:65" s="10" customFormat="1" ht="37.35" customHeight="1" x14ac:dyDescent="0.35">
      <c r="B102" s="165"/>
      <c r="C102" s="166"/>
      <c r="D102" s="179" t="s">
        <v>70</v>
      </c>
      <c r="E102" s="253" t="s">
        <v>388</v>
      </c>
      <c r="F102" s="253" t="s">
        <v>650</v>
      </c>
      <c r="G102" s="166"/>
      <c r="H102" s="166"/>
      <c r="I102" s="169"/>
      <c r="J102" s="254">
        <f>BK102</f>
        <v>0</v>
      </c>
      <c r="K102" s="166"/>
      <c r="L102" s="171"/>
      <c r="M102" s="172"/>
      <c r="N102" s="173"/>
      <c r="O102" s="173"/>
      <c r="P102" s="174">
        <f>P103+SUM(P104:P124)+P132</f>
        <v>0</v>
      </c>
      <c r="Q102" s="173"/>
      <c r="R102" s="174">
        <f>R103+SUM(R104:R124)+R132</f>
        <v>0</v>
      </c>
      <c r="S102" s="173"/>
      <c r="T102" s="175">
        <f>T103+SUM(T104:T124)+T132</f>
        <v>0</v>
      </c>
      <c r="AR102" s="176" t="s">
        <v>78</v>
      </c>
      <c r="AT102" s="177" t="s">
        <v>70</v>
      </c>
      <c r="AU102" s="177" t="s">
        <v>71</v>
      </c>
      <c r="AY102" s="176" t="s">
        <v>126</v>
      </c>
      <c r="BK102" s="178">
        <f>BK103+SUM(BK104:BK124)+BK132</f>
        <v>0</v>
      </c>
    </row>
    <row r="103" spans="2:65" s="1" customFormat="1" ht="22.5" customHeight="1" x14ac:dyDescent="0.3">
      <c r="B103" s="34"/>
      <c r="C103" s="182" t="s">
        <v>71</v>
      </c>
      <c r="D103" s="182" t="s">
        <v>129</v>
      </c>
      <c r="E103" s="183" t="s">
        <v>651</v>
      </c>
      <c r="F103" s="184" t="s">
        <v>652</v>
      </c>
      <c r="G103" s="185" t="s">
        <v>146</v>
      </c>
      <c r="H103" s="186">
        <v>10</v>
      </c>
      <c r="I103" s="187"/>
      <c r="J103" s="188">
        <f t="shared" ref="J103:J123" si="10">ROUND(I103*H103,2)</f>
        <v>0</v>
      </c>
      <c r="K103" s="184" t="s">
        <v>21</v>
      </c>
      <c r="L103" s="54"/>
      <c r="M103" s="189" t="s">
        <v>21</v>
      </c>
      <c r="N103" s="190" t="s">
        <v>44</v>
      </c>
      <c r="O103" s="35"/>
      <c r="P103" s="191">
        <f t="shared" ref="P103:P123" si="11">O103*H103</f>
        <v>0</v>
      </c>
      <c r="Q103" s="191">
        <v>0</v>
      </c>
      <c r="R103" s="191">
        <f t="shared" ref="R103:R123" si="12">Q103*H103</f>
        <v>0</v>
      </c>
      <c r="S103" s="191">
        <v>0</v>
      </c>
      <c r="T103" s="192">
        <f t="shared" ref="T103:T123" si="13">S103*H103</f>
        <v>0</v>
      </c>
      <c r="AR103" s="17" t="s">
        <v>134</v>
      </c>
      <c r="AT103" s="17" t="s">
        <v>129</v>
      </c>
      <c r="AU103" s="17" t="s">
        <v>78</v>
      </c>
      <c r="AY103" s="17" t="s">
        <v>126</v>
      </c>
      <c r="BE103" s="193">
        <f t="shared" ref="BE103:BE123" si="14">IF(N103="základní",J103,0)</f>
        <v>0</v>
      </c>
      <c r="BF103" s="193">
        <f t="shared" ref="BF103:BF123" si="15">IF(N103="snížená",J103,0)</f>
        <v>0</v>
      </c>
      <c r="BG103" s="193">
        <f t="shared" ref="BG103:BG123" si="16">IF(N103="zákl. přenesená",J103,0)</f>
        <v>0</v>
      </c>
      <c r="BH103" s="193">
        <f t="shared" ref="BH103:BH123" si="17">IF(N103="sníž. přenesená",J103,0)</f>
        <v>0</v>
      </c>
      <c r="BI103" s="193">
        <f t="shared" ref="BI103:BI123" si="18">IF(N103="nulová",J103,0)</f>
        <v>0</v>
      </c>
      <c r="BJ103" s="17" t="s">
        <v>134</v>
      </c>
      <c r="BK103" s="193">
        <f t="shared" ref="BK103:BK123" si="19">ROUND(I103*H103,2)</f>
        <v>0</v>
      </c>
      <c r="BL103" s="17" t="s">
        <v>134</v>
      </c>
      <c r="BM103" s="17" t="s">
        <v>404</v>
      </c>
    </row>
    <row r="104" spans="2:65" s="1" customFormat="1" ht="22.5" customHeight="1" x14ac:dyDescent="0.3">
      <c r="B104" s="34"/>
      <c r="C104" s="182" t="s">
        <v>71</v>
      </c>
      <c r="D104" s="182" t="s">
        <v>129</v>
      </c>
      <c r="E104" s="183" t="s">
        <v>653</v>
      </c>
      <c r="F104" s="184" t="s">
        <v>654</v>
      </c>
      <c r="G104" s="185" t="s">
        <v>371</v>
      </c>
      <c r="H104" s="186">
        <v>8</v>
      </c>
      <c r="I104" s="187"/>
      <c r="J104" s="188">
        <f t="shared" si="10"/>
        <v>0</v>
      </c>
      <c r="K104" s="184" t="s">
        <v>21</v>
      </c>
      <c r="L104" s="54"/>
      <c r="M104" s="189" t="s">
        <v>21</v>
      </c>
      <c r="N104" s="190" t="s">
        <v>44</v>
      </c>
      <c r="O104" s="35"/>
      <c r="P104" s="191">
        <f t="shared" si="11"/>
        <v>0</v>
      </c>
      <c r="Q104" s="191">
        <v>0</v>
      </c>
      <c r="R104" s="191">
        <f t="shared" si="12"/>
        <v>0</v>
      </c>
      <c r="S104" s="191">
        <v>0</v>
      </c>
      <c r="T104" s="192">
        <f t="shared" si="13"/>
        <v>0</v>
      </c>
      <c r="AR104" s="17" t="s">
        <v>134</v>
      </c>
      <c r="AT104" s="17" t="s">
        <v>129</v>
      </c>
      <c r="AU104" s="17" t="s">
        <v>78</v>
      </c>
      <c r="AY104" s="17" t="s">
        <v>126</v>
      </c>
      <c r="BE104" s="193">
        <f t="shared" si="14"/>
        <v>0</v>
      </c>
      <c r="BF104" s="193">
        <f t="shared" si="15"/>
        <v>0</v>
      </c>
      <c r="BG104" s="193">
        <f t="shared" si="16"/>
        <v>0</v>
      </c>
      <c r="BH104" s="193">
        <f t="shared" si="17"/>
        <v>0</v>
      </c>
      <c r="BI104" s="193">
        <f t="shared" si="18"/>
        <v>0</v>
      </c>
      <c r="BJ104" s="17" t="s">
        <v>134</v>
      </c>
      <c r="BK104" s="193">
        <f t="shared" si="19"/>
        <v>0</v>
      </c>
      <c r="BL104" s="17" t="s">
        <v>134</v>
      </c>
      <c r="BM104" s="17" t="s">
        <v>407</v>
      </c>
    </row>
    <row r="105" spans="2:65" s="1" customFormat="1" ht="22.5" customHeight="1" x14ac:dyDescent="0.3">
      <c r="B105" s="34"/>
      <c r="C105" s="182" t="s">
        <v>71</v>
      </c>
      <c r="D105" s="182" t="s">
        <v>129</v>
      </c>
      <c r="E105" s="183" t="s">
        <v>655</v>
      </c>
      <c r="F105" s="184" t="s">
        <v>656</v>
      </c>
      <c r="G105" s="185" t="s">
        <v>146</v>
      </c>
      <c r="H105" s="186">
        <v>20</v>
      </c>
      <c r="I105" s="187"/>
      <c r="J105" s="188">
        <f t="shared" si="10"/>
        <v>0</v>
      </c>
      <c r="K105" s="184" t="s">
        <v>21</v>
      </c>
      <c r="L105" s="54"/>
      <c r="M105" s="189" t="s">
        <v>21</v>
      </c>
      <c r="N105" s="190" t="s">
        <v>44</v>
      </c>
      <c r="O105" s="35"/>
      <c r="P105" s="191">
        <f t="shared" si="11"/>
        <v>0</v>
      </c>
      <c r="Q105" s="191">
        <v>0</v>
      </c>
      <c r="R105" s="191">
        <f t="shared" si="12"/>
        <v>0</v>
      </c>
      <c r="S105" s="191">
        <v>0</v>
      </c>
      <c r="T105" s="192">
        <f t="shared" si="13"/>
        <v>0</v>
      </c>
      <c r="AR105" s="17" t="s">
        <v>134</v>
      </c>
      <c r="AT105" s="17" t="s">
        <v>129</v>
      </c>
      <c r="AU105" s="17" t="s">
        <v>78</v>
      </c>
      <c r="AY105" s="17" t="s">
        <v>126</v>
      </c>
      <c r="BE105" s="193">
        <f t="shared" si="14"/>
        <v>0</v>
      </c>
      <c r="BF105" s="193">
        <f t="shared" si="15"/>
        <v>0</v>
      </c>
      <c r="BG105" s="193">
        <f t="shared" si="16"/>
        <v>0</v>
      </c>
      <c r="BH105" s="193">
        <f t="shared" si="17"/>
        <v>0</v>
      </c>
      <c r="BI105" s="193">
        <f t="shared" si="18"/>
        <v>0</v>
      </c>
      <c r="BJ105" s="17" t="s">
        <v>134</v>
      </c>
      <c r="BK105" s="193">
        <f t="shared" si="19"/>
        <v>0</v>
      </c>
      <c r="BL105" s="17" t="s">
        <v>134</v>
      </c>
      <c r="BM105" s="17" t="s">
        <v>410</v>
      </c>
    </row>
    <row r="106" spans="2:65" s="1" customFormat="1" ht="22.5" customHeight="1" x14ac:dyDescent="0.3">
      <c r="B106" s="34"/>
      <c r="C106" s="182" t="s">
        <v>71</v>
      </c>
      <c r="D106" s="182" t="s">
        <v>129</v>
      </c>
      <c r="E106" s="183" t="s">
        <v>657</v>
      </c>
      <c r="F106" s="184" t="s">
        <v>658</v>
      </c>
      <c r="G106" s="185" t="s">
        <v>371</v>
      </c>
      <c r="H106" s="186">
        <v>30</v>
      </c>
      <c r="I106" s="187"/>
      <c r="J106" s="188">
        <f t="shared" si="10"/>
        <v>0</v>
      </c>
      <c r="K106" s="184" t="s">
        <v>21</v>
      </c>
      <c r="L106" s="54"/>
      <c r="M106" s="189" t="s">
        <v>21</v>
      </c>
      <c r="N106" s="190" t="s">
        <v>44</v>
      </c>
      <c r="O106" s="35"/>
      <c r="P106" s="191">
        <f t="shared" si="11"/>
        <v>0</v>
      </c>
      <c r="Q106" s="191">
        <v>0</v>
      </c>
      <c r="R106" s="191">
        <f t="shared" si="12"/>
        <v>0</v>
      </c>
      <c r="S106" s="191">
        <v>0</v>
      </c>
      <c r="T106" s="192">
        <f t="shared" si="13"/>
        <v>0</v>
      </c>
      <c r="AR106" s="17" t="s">
        <v>134</v>
      </c>
      <c r="AT106" s="17" t="s">
        <v>129</v>
      </c>
      <c r="AU106" s="17" t="s">
        <v>78</v>
      </c>
      <c r="AY106" s="17" t="s">
        <v>126</v>
      </c>
      <c r="BE106" s="193">
        <f t="shared" si="14"/>
        <v>0</v>
      </c>
      <c r="BF106" s="193">
        <f t="shared" si="15"/>
        <v>0</v>
      </c>
      <c r="BG106" s="193">
        <f t="shared" si="16"/>
        <v>0</v>
      </c>
      <c r="BH106" s="193">
        <f t="shared" si="17"/>
        <v>0</v>
      </c>
      <c r="BI106" s="193">
        <f t="shared" si="18"/>
        <v>0</v>
      </c>
      <c r="BJ106" s="17" t="s">
        <v>134</v>
      </c>
      <c r="BK106" s="193">
        <f t="shared" si="19"/>
        <v>0</v>
      </c>
      <c r="BL106" s="17" t="s">
        <v>134</v>
      </c>
      <c r="BM106" s="17" t="s">
        <v>413</v>
      </c>
    </row>
    <row r="107" spans="2:65" s="1" customFormat="1" ht="31.5" customHeight="1" x14ac:dyDescent="0.3">
      <c r="B107" s="34"/>
      <c r="C107" s="182" t="s">
        <v>71</v>
      </c>
      <c r="D107" s="182" t="s">
        <v>129</v>
      </c>
      <c r="E107" s="183" t="s">
        <v>659</v>
      </c>
      <c r="F107" s="184" t="s">
        <v>660</v>
      </c>
      <c r="G107" s="185" t="s">
        <v>146</v>
      </c>
      <c r="H107" s="186">
        <v>20</v>
      </c>
      <c r="I107" s="187"/>
      <c r="J107" s="188">
        <f t="shared" si="10"/>
        <v>0</v>
      </c>
      <c r="K107" s="184" t="s">
        <v>21</v>
      </c>
      <c r="L107" s="54"/>
      <c r="M107" s="189" t="s">
        <v>21</v>
      </c>
      <c r="N107" s="190" t="s">
        <v>44</v>
      </c>
      <c r="O107" s="35"/>
      <c r="P107" s="191">
        <f t="shared" si="11"/>
        <v>0</v>
      </c>
      <c r="Q107" s="191">
        <v>0</v>
      </c>
      <c r="R107" s="191">
        <f t="shared" si="12"/>
        <v>0</v>
      </c>
      <c r="S107" s="191">
        <v>0</v>
      </c>
      <c r="T107" s="192">
        <f t="shared" si="13"/>
        <v>0</v>
      </c>
      <c r="AR107" s="17" t="s">
        <v>134</v>
      </c>
      <c r="AT107" s="17" t="s">
        <v>129</v>
      </c>
      <c r="AU107" s="17" t="s">
        <v>78</v>
      </c>
      <c r="AY107" s="17" t="s">
        <v>126</v>
      </c>
      <c r="BE107" s="193">
        <f t="shared" si="14"/>
        <v>0</v>
      </c>
      <c r="BF107" s="193">
        <f t="shared" si="15"/>
        <v>0</v>
      </c>
      <c r="BG107" s="193">
        <f t="shared" si="16"/>
        <v>0</v>
      </c>
      <c r="BH107" s="193">
        <f t="shared" si="17"/>
        <v>0</v>
      </c>
      <c r="BI107" s="193">
        <f t="shared" si="18"/>
        <v>0</v>
      </c>
      <c r="BJ107" s="17" t="s">
        <v>134</v>
      </c>
      <c r="BK107" s="193">
        <f t="shared" si="19"/>
        <v>0</v>
      </c>
      <c r="BL107" s="17" t="s">
        <v>134</v>
      </c>
      <c r="BM107" s="17" t="s">
        <v>416</v>
      </c>
    </row>
    <row r="108" spans="2:65" s="1" customFormat="1" ht="22.5" customHeight="1" x14ac:dyDescent="0.3">
      <c r="B108" s="34"/>
      <c r="C108" s="182" t="s">
        <v>71</v>
      </c>
      <c r="D108" s="182" t="s">
        <v>129</v>
      </c>
      <c r="E108" s="183" t="s">
        <v>661</v>
      </c>
      <c r="F108" s="184" t="s">
        <v>662</v>
      </c>
      <c r="G108" s="185" t="s">
        <v>663</v>
      </c>
      <c r="H108" s="186">
        <v>5</v>
      </c>
      <c r="I108" s="187"/>
      <c r="J108" s="188">
        <f t="shared" si="10"/>
        <v>0</v>
      </c>
      <c r="K108" s="184" t="s">
        <v>21</v>
      </c>
      <c r="L108" s="54"/>
      <c r="M108" s="189" t="s">
        <v>21</v>
      </c>
      <c r="N108" s="190" t="s">
        <v>44</v>
      </c>
      <c r="O108" s="35"/>
      <c r="P108" s="191">
        <f t="shared" si="11"/>
        <v>0</v>
      </c>
      <c r="Q108" s="191">
        <v>0</v>
      </c>
      <c r="R108" s="191">
        <f t="shared" si="12"/>
        <v>0</v>
      </c>
      <c r="S108" s="191">
        <v>0</v>
      </c>
      <c r="T108" s="192">
        <f t="shared" si="13"/>
        <v>0</v>
      </c>
      <c r="AR108" s="17" t="s">
        <v>134</v>
      </c>
      <c r="AT108" s="17" t="s">
        <v>129</v>
      </c>
      <c r="AU108" s="17" t="s">
        <v>78</v>
      </c>
      <c r="AY108" s="17" t="s">
        <v>126</v>
      </c>
      <c r="BE108" s="193">
        <f t="shared" si="14"/>
        <v>0</v>
      </c>
      <c r="BF108" s="193">
        <f t="shared" si="15"/>
        <v>0</v>
      </c>
      <c r="BG108" s="193">
        <f t="shared" si="16"/>
        <v>0</v>
      </c>
      <c r="BH108" s="193">
        <f t="shared" si="17"/>
        <v>0</v>
      </c>
      <c r="BI108" s="193">
        <f t="shared" si="18"/>
        <v>0</v>
      </c>
      <c r="BJ108" s="17" t="s">
        <v>134</v>
      </c>
      <c r="BK108" s="193">
        <f t="shared" si="19"/>
        <v>0</v>
      </c>
      <c r="BL108" s="17" t="s">
        <v>134</v>
      </c>
      <c r="BM108" s="17" t="s">
        <v>419</v>
      </c>
    </row>
    <row r="109" spans="2:65" s="1" customFormat="1" ht="22.5" customHeight="1" x14ac:dyDescent="0.3">
      <c r="B109" s="34"/>
      <c r="C109" s="182" t="s">
        <v>71</v>
      </c>
      <c r="D109" s="182" t="s">
        <v>129</v>
      </c>
      <c r="E109" s="183" t="s">
        <v>664</v>
      </c>
      <c r="F109" s="184" t="s">
        <v>665</v>
      </c>
      <c r="G109" s="185" t="s">
        <v>146</v>
      </c>
      <c r="H109" s="186">
        <v>30</v>
      </c>
      <c r="I109" s="187"/>
      <c r="J109" s="188">
        <f t="shared" si="10"/>
        <v>0</v>
      </c>
      <c r="K109" s="184" t="s">
        <v>21</v>
      </c>
      <c r="L109" s="54"/>
      <c r="M109" s="189" t="s">
        <v>21</v>
      </c>
      <c r="N109" s="190" t="s">
        <v>44</v>
      </c>
      <c r="O109" s="35"/>
      <c r="P109" s="191">
        <f t="shared" si="11"/>
        <v>0</v>
      </c>
      <c r="Q109" s="191">
        <v>0</v>
      </c>
      <c r="R109" s="191">
        <f t="shared" si="12"/>
        <v>0</v>
      </c>
      <c r="S109" s="191">
        <v>0</v>
      </c>
      <c r="T109" s="192">
        <f t="shared" si="13"/>
        <v>0</v>
      </c>
      <c r="AR109" s="17" t="s">
        <v>134</v>
      </c>
      <c r="AT109" s="17" t="s">
        <v>129</v>
      </c>
      <c r="AU109" s="17" t="s">
        <v>78</v>
      </c>
      <c r="AY109" s="17" t="s">
        <v>126</v>
      </c>
      <c r="BE109" s="193">
        <f t="shared" si="14"/>
        <v>0</v>
      </c>
      <c r="BF109" s="193">
        <f t="shared" si="15"/>
        <v>0</v>
      </c>
      <c r="BG109" s="193">
        <f t="shared" si="16"/>
        <v>0</v>
      </c>
      <c r="BH109" s="193">
        <f t="shared" si="17"/>
        <v>0</v>
      </c>
      <c r="BI109" s="193">
        <f t="shared" si="18"/>
        <v>0</v>
      </c>
      <c r="BJ109" s="17" t="s">
        <v>134</v>
      </c>
      <c r="BK109" s="193">
        <f t="shared" si="19"/>
        <v>0</v>
      </c>
      <c r="BL109" s="17" t="s">
        <v>134</v>
      </c>
      <c r="BM109" s="17" t="s">
        <v>422</v>
      </c>
    </row>
    <row r="110" spans="2:65" s="1" customFormat="1" ht="22.5" customHeight="1" x14ac:dyDescent="0.3">
      <c r="B110" s="34"/>
      <c r="C110" s="182" t="s">
        <v>71</v>
      </c>
      <c r="D110" s="182" t="s">
        <v>129</v>
      </c>
      <c r="E110" s="183" t="s">
        <v>666</v>
      </c>
      <c r="F110" s="184" t="s">
        <v>667</v>
      </c>
      <c r="G110" s="185" t="s">
        <v>146</v>
      </c>
      <c r="H110" s="186">
        <v>2</v>
      </c>
      <c r="I110" s="187"/>
      <c r="J110" s="188">
        <f t="shared" si="10"/>
        <v>0</v>
      </c>
      <c r="K110" s="184" t="s">
        <v>21</v>
      </c>
      <c r="L110" s="54"/>
      <c r="M110" s="189" t="s">
        <v>21</v>
      </c>
      <c r="N110" s="190" t="s">
        <v>44</v>
      </c>
      <c r="O110" s="35"/>
      <c r="P110" s="191">
        <f t="shared" si="11"/>
        <v>0</v>
      </c>
      <c r="Q110" s="191">
        <v>0</v>
      </c>
      <c r="R110" s="191">
        <f t="shared" si="12"/>
        <v>0</v>
      </c>
      <c r="S110" s="191">
        <v>0</v>
      </c>
      <c r="T110" s="192">
        <f t="shared" si="13"/>
        <v>0</v>
      </c>
      <c r="AR110" s="17" t="s">
        <v>134</v>
      </c>
      <c r="AT110" s="17" t="s">
        <v>129</v>
      </c>
      <c r="AU110" s="17" t="s">
        <v>78</v>
      </c>
      <c r="AY110" s="17" t="s">
        <v>126</v>
      </c>
      <c r="BE110" s="193">
        <f t="shared" si="14"/>
        <v>0</v>
      </c>
      <c r="BF110" s="193">
        <f t="shared" si="15"/>
        <v>0</v>
      </c>
      <c r="BG110" s="193">
        <f t="shared" si="16"/>
        <v>0</v>
      </c>
      <c r="BH110" s="193">
        <f t="shared" si="17"/>
        <v>0</v>
      </c>
      <c r="BI110" s="193">
        <f t="shared" si="18"/>
        <v>0</v>
      </c>
      <c r="BJ110" s="17" t="s">
        <v>134</v>
      </c>
      <c r="BK110" s="193">
        <f t="shared" si="19"/>
        <v>0</v>
      </c>
      <c r="BL110" s="17" t="s">
        <v>134</v>
      </c>
      <c r="BM110" s="17" t="s">
        <v>425</v>
      </c>
    </row>
    <row r="111" spans="2:65" s="1" customFormat="1" ht="22.5" customHeight="1" x14ac:dyDescent="0.3">
      <c r="B111" s="34"/>
      <c r="C111" s="182" t="s">
        <v>71</v>
      </c>
      <c r="D111" s="182" t="s">
        <v>129</v>
      </c>
      <c r="E111" s="183" t="s">
        <v>668</v>
      </c>
      <c r="F111" s="184" t="s">
        <v>669</v>
      </c>
      <c r="G111" s="185" t="s">
        <v>146</v>
      </c>
      <c r="H111" s="186">
        <v>2</v>
      </c>
      <c r="I111" s="187"/>
      <c r="J111" s="188">
        <f t="shared" si="10"/>
        <v>0</v>
      </c>
      <c r="K111" s="184" t="s">
        <v>21</v>
      </c>
      <c r="L111" s="54"/>
      <c r="M111" s="189" t="s">
        <v>21</v>
      </c>
      <c r="N111" s="190" t="s">
        <v>44</v>
      </c>
      <c r="O111" s="35"/>
      <c r="P111" s="191">
        <f t="shared" si="11"/>
        <v>0</v>
      </c>
      <c r="Q111" s="191">
        <v>0</v>
      </c>
      <c r="R111" s="191">
        <f t="shared" si="12"/>
        <v>0</v>
      </c>
      <c r="S111" s="191">
        <v>0</v>
      </c>
      <c r="T111" s="192">
        <f t="shared" si="13"/>
        <v>0</v>
      </c>
      <c r="AR111" s="17" t="s">
        <v>134</v>
      </c>
      <c r="AT111" s="17" t="s">
        <v>129</v>
      </c>
      <c r="AU111" s="17" t="s">
        <v>78</v>
      </c>
      <c r="AY111" s="17" t="s">
        <v>126</v>
      </c>
      <c r="BE111" s="193">
        <f t="shared" si="14"/>
        <v>0</v>
      </c>
      <c r="BF111" s="193">
        <f t="shared" si="15"/>
        <v>0</v>
      </c>
      <c r="BG111" s="193">
        <f t="shared" si="16"/>
        <v>0</v>
      </c>
      <c r="BH111" s="193">
        <f t="shared" si="17"/>
        <v>0</v>
      </c>
      <c r="BI111" s="193">
        <f t="shared" si="18"/>
        <v>0</v>
      </c>
      <c r="BJ111" s="17" t="s">
        <v>134</v>
      </c>
      <c r="BK111" s="193">
        <f t="shared" si="19"/>
        <v>0</v>
      </c>
      <c r="BL111" s="17" t="s">
        <v>134</v>
      </c>
      <c r="BM111" s="17" t="s">
        <v>428</v>
      </c>
    </row>
    <row r="112" spans="2:65" s="1" customFormat="1" ht="22.5" customHeight="1" x14ac:dyDescent="0.3">
      <c r="B112" s="34"/>
      <c r="C112" s="182" t="s">
        <v>71</v>
      </c>
      <c r="D112" s="182" t="s">
        <v>129</v>
      </c>
      <c r="E112" s="183" t="s">
        <v>670</v>
      </c>
      <c r="F112" s="184" t="s">
        <v>671</v>
      </c>
      <c r="G112" s="185" t="s">
        <v>146</v>
      </c>
      <c r="H112" s="186">
        <v>35</v>
      </c>
      <c r="I112" s="187"/>
      <c r="J112" s="188">
        <f t="shared" si="10"/>
        <v>0</v>
      </c>
      <c r="K112" s="184" t="s">
        <v>21</v>
      </c>
      <c r="L112" s="54"/>
      <c r="M112" s="189" t="s">
        <v>21</v>
      </c>
      <c r="N112" s="190" t="s">
        <v>44</v>
      </c>
      <c r="O112" s="35"/>
      <c r="P112" s="191">
        <f t="shared" si="11"/>
        <v>0</v>
      </c>
      <c r="Q112" s="191">
        <v>0</v>
      </c>
      <c r="R112" s="191">
        <f t="shared" si="12"/>
        <v>0</v>
      </c>
      <c r="S112" s="191">
        <v>0</v>
      </c>
      <c r="T112" s="192">
        <f t="shared" si="13"/>
        <v>0</v>
      </c>
      <c r="AR112" s="17" t="s">
        <v>134</v>
      </c>
      <c r="AT112" s="17" t="s">
        <v>129</v>
      </c>
      <c r="AU112" s="17" t="s">
        <v>78</v>
      </c>
      <c r="AY112" s="17" t="s">
        <v>126</v>
      </c>
      <c r="BE112" s="193">
        <f t="shared" si="14"/>
        <v>0</v>
      </c>
      <c r="BF112" s="193">
        <f t="shared" si="15"/>
        <v>0</v>
      </c>
      <c r="BG112" s="193">
        <f t="shared" si="16"/>
        <v>0</v>
      </c>
      <c r="BH112" s="193">
        <f t="shared" si="17"/>
        <v>0</v>
      </c>
      <c r="BI112" s="193">
        <f t="shared" si="18"/>
        <v>0</v>
      </c>
      <c r="BJ112" s="17" t="s">
        <v>134</v>
      </c>
      <c r="BK112" s="193">
        <f t="shared" si="19"/>
        <v>0</v>
      </c>
      <c r="BL112" s="17" t="s">
        <v>134</v>
      </c>
      <c r="BM112" s="17" t="s">
        <v>431</v>
      </c>
    </row>
    <row r="113" spans="2:65" s="1" customFormat="1" ht="22.5" customHeight="1" x14ac:dyDescent="0.3">
      <c r="B113" s="34"/>
      <c r="C113" s="182" t="s">
        <v>71</v>
      </c>
      <c r="D113" s="182" t="s">
        <v>129</v>
      </c>
      <c r="E113" s="183" t="s">
        <v>670</v>
      </c>
      <c r="F113" s="184" t="s">
        <v>671</v>
      </c>
      <c r="G113" s="185" t="s">
        <v>146</v>
      </c>
      <c r="H113" s="186">
        <v>95</v>
      </c>
      <c r="I113" s="187"/>
      <c r="J113" s="188">
        <f t="shared" si="10"/>
        <v>0</v>
      </c>
      <c r="K113" s="184" t="s">
        <v>21</v>
      </c>
      <c r="L113" s="54"/>
      <c r="M113" s="189" t="s">
        <v>21</v>
      </c>
      <c r="N113" s="190" t="s">
        <v>44</v>
      </c>
      <c r="O113" s="35"/>
      <c r="P113" s="191">
        <f t="shared" si="11"/>
        <v>0</v>
      </c>
      <c r="Q113" s="191">
        <v>0</v>
      </c>
      <c r="R113" s="191">
        <f t="shared" si="12"/>
        <v>0</v>
      </c>
      <c r="S113" s="191">
        <v>0</v>
      </c>
      <c r="T113" s="192">
        <f t="shared" si="13"/>
        <v>0</v>
      </c>
      <c r="AR113" s="17" t="s">
        <v>134</v>
      </c>
      <c r="AT113" s="17" t="s">
        <v>129</v>
      </c>
      <c r="AU113" s="17" t="s">
        <v>78</v>
      </c>
      <c r="AY113" s="17" t="s">
        <v>126</v>
      </c>
      <c r="BE113" s="193">
        <f t="shared" si="14"/>
        <v>0</v>
      </c>
      <c r="BF113" s="193">
        <f t="shared" si="15"/>
        <v>0</v>
      </c>
      <c r="BG113" s="193">
        <f t="shared" si="16"/>
        <v>0</v>
      </c>
      <c r="BH113" s="193">
        <f t="shared" si="17"/>
        <v>0</v>
      </c>
      <c r="BI113" s="193">
        <f t="shared" si="18"/>
        <v>0</v>
      </c>
      <c r="BJ113" s="17" t="s">
        <v>134</v>
      </c>
      <c r="BK113" s="193">
        <f t="shared" si="19"/>
        <v>0</v>
      </c>
      <c r="BL113" s="17" t="s">
        <v>134</v>
      </c>
      <c r="BM113" s="17" t="s">
        <v>434</v>
      </c>
    </row>
    <row r="114" spans="2:65" s="1" customFormat="1" ht="22.5" customHeight="1" x14ac:dyDescent="0.3">
      <c r="B114" s="34"/>
      <c r="C114" s="182" t="s">
        <v>71</v>
      </c>
      <c r="D114" s="182" t="s">
        <v>129</v>
      </c>
      <c r="E114" s="183" t="s">
        <v>672</v>
      </c>
      <c r="F114" s="184" t="s">
        <v>673</v>
      </c>
      <c r="G114" s="185" t="s">
        <v>146</v>
      </c>
      <c r="H114" s="186">
        <v>25</v>
      </c>
      <c r="I114" s="187"/>
      <c r="J114" s="188">
        <f t="shared" si="10"/>
        <v>0</v>
      </c>
      <c r="K114" s="184" t="s">
        <v>21</v>
      </c>
      <c r="L114" s="54"/>
      <c r="M114" s="189" t="s">
        <v>21</v>
      </c>
      <c r="N114" s="190" t="s">
        <v>44</v>
      </c>
      <c r="O114" s="35"/>
      <c r="P114" s="191">
        <f t="shared" si="11"/>
        <v>0</v>
      </c>
      <c r="Q114" s="191">
        <v>0</v>
      </c>
      <c r="R114" s="191">
        <f t="shared" si="12"/>
        <v>0</v>
      </c>
      <c r="S114" s="191">
        <v>0</v>
      </c>
      <c r="T114" s="192">
        <f t="shared" si="13"/>
        <v>0</v>
      </c>
      <c r="AR114" s="17" t="s">
        <v>134</v>
      </c>
      <c r="AT114" s="17" t="s">
        <v>129</v>
      </c>
      <c r="AU114" s="17" t="s">
        <v>78</v>
      </c>
      <c r="AY114" s="17" t="s">
        <v>126</v>
      </c>
      <c r="BE114" s="193">
        <f t="shared" si="14"/>
        <v>0</v>
      </c>
      <c r="BF114" s="193">
        <f t="shared" si="15"/>
        <v>0</v>
      </c>
      <c r="BG114" s="193">
        <f t="shared" si="16"/>
        <v>0</v>
      </c>
      <c r="BH114" s="193">
        <f t="shared" si="17"/>
        <v>0</v>
      </c>
      <c r="BI114" s="193">
        <f t="shared" si="18"/>
        <v>0</v>
      </c>
      <c r="BJ114" s="17" t="s">
        <v>134</v>
      </c>
      <c r="BK114" s="193">
        <f t="shared" si="19"/>
        <v>0</v>
      </c>
      <c r="BL114" s="17" t="s">
        <v>134</v>
      </c>
      <c r="BM114" s="17" t="s">
        <v>437</v>
      </c>
    </row>
    <row r="115" spans="2:65" s="1" customFormat="1" ht="22.5" customHeight="1" x14ac:dyDescent="0.3">
      <c r="B115" s="34"/>
      <c r="C115" s="182" t="s">
        <v>71</v>
      </c>
      <c r="D115" s="182" t="s">
        <v>129</v>
      </c>
      <c r="E115" s="183" t="s">
        <v>674</v>
      </c>
      <c r="F115" s="184" t="s">
        <v>675</v>
      </c>
      <c r="G115" s="185" t="s">
        <v>146</v>
      </c>
      <c r="H115" s="186">
        <v>25</v>
      </c>
      <c r="I115" s="187"/>
      <c r="J115" s="188">
        <f t="shared" si="10"/>
        <v>0</v>
      </c>
      <c r="K115" s="184" t="s">
        <v>21</v>
      </c>
      <c r="L115" s="54"/>
      <c r="M115" s="189" t="s">
        <v>21</v>
      </c>
      <c r="N115" s="190" t="s">
        <v>44</v>
      </c>
      <c r="O115" s="35"/>
      <c r="P115" s="191">
        <f t="shared" si="11"/>
        <v>0</v>
      </c>
      <c r="Q115" s="191">
        <v>0</v>
      </c>
      <c r="R115" s="191">
        <f t="shared" si="12"/>
        <v>0</v>
      </c>
      <c r="S115" s="191">
        <v>0</v>
      </c>
      <c r="T115" s="192">
        <f t="shared" si="13"/>
        <v>0</v>
      </c>
      <c r="AR115" s="17" t="s">
        <v>134</v>
      </c>
      <c r="AT115" s="17" t="s">
        <v>129</v>
      </c>
      <c r="AU115" s="17" t="s">
        <v>78</v>
      </c>
      <c r="AY115" s="17" t="s">
        <v>126</v>
      </c>
      <c r="BE115" s="193">
        <f t="shared" si="14"/>
        <v>0</v>
      </c>
      <c r="BF115" s="193">
        <f t="shared" si="15"/>
        <v>0</v>
      </c>
      <c r="BG115" s="193">
        <f t="shared" si="16"/>
        <v>0</v>
      </c>
      <c r="BH115" s="193">
        <f t="shared" si="17"/>
        <v>0</v>
      </c>
      <c r="BI115" s="193">
        <f t="shared" si="18"/>
        <v>0</v>
      </c>
      <c r="BJ115" s="17" t="s">
        <v>134</v>
      </c>
      <c r="BK115" s="193">
        <f t="shared" si="19"/>
        <v>0</v>
      </c>
      <c r="BL115" s="17" t="s">
        <v>134</v>
      </c>
      <c r="BM115" s="17" t="s">
        <v>440</v>
      </c>
    </row>
    <row r="116" spans="2:65" s="1" customFormat="1" ht="22.5" customHeight="1" x14ac:dyDescent="0.3">
      <c r="B116" s="34"/>
      <c r="C116" s="182" t="s">
        <v>71</v>
      </c>
      <c r="D116" s="182" t="s">
        <v>129</v>
      </c>
      <c r="E116" s="183" t="s">
        <v>676</v>
      </c>
      <c r="F116" s="184" t="s">
        <v>677</v>
      </c>
      <c r="G116" s="185" t="s">
        <v>146</v>
      </c>
      <c r="H116" s="186">
        <v>60</v>
      </c>
      <c r="I116" s="187"/>
      <c r="J116" s="188">
        <f t="shared" si="10"/>
        <v>0</v>
      </c>
      <c r="K116" s="184" t="s">
        <v>21</v>
      </c>
      <c r="L116" s="54"/>
      <c r="M116" s="189" t="s">
        <v>21</v>
      </c>
      <c r="N116" s="190" t="s">
        <v>44</v>
      </c>
      <c r="O116" s="35"/>
      <c r="P116" s="191">
        <f t="shared" si="11"/>
        <v>0</v>
      </c>
      <c r="Q116" s="191">
        <v>0</v>
      </c>
      <c r="R116" s="191">
        <f t="shared" si="12"/>
        <v>0</v>
      </c>
      <c r="S116" s="191">
        <v>0</v>
      </c>
      <c r="T116" s="192">
        <f t="shared" si="13"/>
        <v>0</v>
      </c>
      <c r="AR116" s="17" t="s">
        <v>134</v>
      </c>
      <c r="AT116" s="17" t="s">
        <v>129</v>
      </c>
      <c r="AU116" s="17" t="s">
        <v>78</v>
      </c>
      <c r="AY116" s="17" t="s">
        <v>126</v>
      </c>
      <c r="BE116" s="193">
        <f t="shared" si="14"/>
        <v>0</v>
      </c>
      <c r="BF116" s="193">
        <f t="shared" si="15"/>
        <v>0</v>
      </c>
      <c r="BG116" s="193">
        <f t="shared" si="16"/>
        <v>0</v>
      </c>
      <c r="BH116" s="193">
        <f t="shared" si="17"/>
        <v>0</v>
      </c>
      <c r="BI116" s="193">
        <f t="shared" si="18"/>
        <v>0</v>
      </c>
      <c r="BJ116" s="17" t="s">
        <v>134</v>
      </c>
      <c r="BK116" s="193">
        <f t="shared" si="19"/>
        <v>0</v>
      </c>
      <c r="BL116" s="17" t="s">
        <v>134</v>
      </c>
      <c r="BM116" s="17" t="s">
        <v>443</v>
      </c>
    </row>
    <row r="117" spans="2:65" s="1" customFormat="1" ht="22.5" customHeight="1" x14ac:dyDescent="0.3">
      <c r="B117" s="34"/>
      <c r="C117" s="182" t="s">
        <v>71</v>
      </c>
      <c r="D117" s="182" t="s">
        <v>129</v>
      </c>
      <c r="E117" s="183" t="s">
        <v>678</v>
      </c>
      <c r="F117" s="184" t="s">
        <v>679</v>
      </c>
      <c r="G117" s="185" t="s">
        <v>146</v>
      </c>
      <c r="H117" s="186">
        <v>15</v>
      </c>
      <c r="I117" s="187"/>
      <c r="J117" s="188">
        <f t="shared" si="10"/>
        <v>0</v>
      </c>
      <c r="K117" s="184" t="s">
        <v>21</v>
      </c>
      <c r="L117" s="54"/>
      <c r="M117" s="189" t="s">
        <v>21</v>
      </c>
      <c r="N117" s="190" t="s">
        <v>44</v>
      </c>
      <c r="O117" s="35"/>
      <c r="P117" s="191">
        <f t="shared" si="11"/>
        <v>0</v>
      </c>
      <c r="Q117" s="191">
        <v>0</v>
      </c>
      <c r="R117" s="191">
        <f t="shared" si="12"/>
        <v>0</v>
      </c>
      <c r="S117" s="191">
        <v>0</v>
      </c>
      <c r="T117" s="192">
        <f t="shared" si="13"/>
        <v>0</v>
      </c>
      <c r="AR117" s="17" t="s">
        <v>134</v>
      </c>
      <c r="AT117" s="17" t="s">
        <v>129</v>
      </c>
      <c r="AU117" s="17" t="s">
        <v>78</v>
      </c>
      <c r="AY117" s="17" t="s">
        <v>126</v>
      </c>
      <c r="BE117" s="193">
        <f t="shared" si="14"/>
        <v>0</v>
      </c>
      <c r="BF117" s="193">
        <f t="shared" si="15"/>
        <v>0</v>
      </c>
      <c r="BG117" s="193">
        <f t="shared" si="16"/>
        <v>0</v>
      </c>
      <c r="BH117" s="193">
        <f t="shared" si="17"/>
        <v>0</v>
      </c>
      <c r="BI117" s="193">
        <f t="shared" si="18"/>
        <v>0</v>
      </c>
      <c r="BJ117" s="17" t="s">
        <v>134</v>
      </c>
      <c r="BK117" s="193">
        <f t="shared" si="19"/>
        <v>0</v>
      </c>
      <c r="BL117" s="17" t="s">
        <v>134</v>
      </c>
      <c r="BM117" s="17" t="s">
        <v>446</v>
      </c>
    </row>
    <row r="118" spans="2:65" s="1" customFormat="1" ht="22.5" customHeight="1" x14ac:dyDescent="0.3">
      <c r="B118" s="34"/>
      <c r="C118" s="182" t="s">
        <v>71</v>
      </c>
      <c r="D118" s="182" t="s">
        <v>129</v>
      </c>
      <c r="E118" s="183" t="s">
        <v>680</v>
      </c>
      <c r="F118" s="184" t="s">
        <v>681</v>
      </c>
      <c r="G118" s="185" t="s">
        <v>371</v>
      </c>
      <c r="H118" s="186">
        <v>6</v>
      </c>
      <c r="I118" s="187"/>
      <c r="J118" s="188">
        <f t="shared" si="10"/>
        <v>0</v>
      </c>
      <c r="K118" s="184" t="s">
        <v>21</v>
      </c>
      <c r="L118" s="54"/>
      <c r="M118" s="189" t="s">
        <v>21</v>
      </c>
      <c r="N118" s="190" t="s">
        <v>44</v>
      </c>
      <c r="O118" s="35"/>
      <c r="P118" s="191">
        <f t="shared" si="11"/>
        <v>0</v>
      </c>
      <c r="Q118" s="191">
        <v>0</v>
      </c>
      <c r="R118" s="191">
        <f t="shared" si="12"/>
        <v>0</v>
      </c>
      <c r="S118" s="191">
        <v>0</v>
      </c>
      <c r="T118" s="192">
        <f t="shared" si="13"/>
        <v>0</v>
      </c>
      <c r="AR118" s="17" t="s">
        <v>134</v>
      </c>
      <c r="AT118" s="17" t="s">
        <v>129</v>
      </c>
      <c r="AU118" s="17" t="s">
        <v>78</v>
      </c>
      <c r="AY118" s="17" t="s">
        <v>126</v>
      </c>
      <c r="BE118" s="193">
        <f t="shared" si="14"/>
        <v>0</v>
      </c>
      <c r="BF118" s="193">
        <f t="shared" si="15"/>
        <v>0</v>
      </c>
      <c r="BG118" s="193">
        <f t="shared" si="16"/>
        <v>0</v>
      </c>
      <c r="BH118" s="193">
        <f t="shared" si="17"/>
        <v>0</v>
      </c>
      <c r="BI118" s="193">
        <f t="shared" si="18"/>
        <v>0</v>
      </c>
      <c r="BJ118" s="17" t="s">
        <v>134</v>
      </c>
      <c r="BK118" s="193">
        <f t="shared" si="19"/>
        <v>0</v>
      </c>
      <c r="BL118" s="17" t="s">
        <v>134</v>
      </c>
      <c r="BM118" s="17" t="s">
        <v>682</v>
      </c>
    </row>
    <row r="119" spans="2:65" s="1" customFormat="1" ht="22.5" customHeight="1" x14ac:dyDescent="0.3">
      <c r="B119" s="34"/>
      <c r="C119" s="182" t="s">
        <v>71</v>
      </c>
      <c r="D119" s="182" t="s">
        <v>129</v>
      </c>
      <c r="E119" s="183" t="s">
        <v>683</v>
      </c>
      <c r="F119" s="184" t="s">
        <v>684</v>
      </c>
      <c r="G119" s="185" t="s">
        <v>371</v>
      </c>
      <c r="H119" s="186">
        <v>8</v>
      </c>
      <c r="I119" s="187"/>
      <c r="J119" s="188">
        <f t="shared" si="10"/>
        <v>0</v>
      </c>
      <c r="K119" s="184" t="s">
        <v>21</v>
      </c>
      <c r="L119" s="54"/>
      <c r="M119" s="189" t="s">
        <v>21</v>
      </c>
      <c r="N119" s="190" t="s">
        <v>44</v>
      </c>
      <c r="O119" s="35"/>
      <c r="P119" s="191">
        <f t="shared" si="11"/>
        <v>0</v>
      </c>
      <c r="Q119" s="191">
        <v>0</v>
      </c>
      <c r="R119" s="191">
        <f t="shared" si="12"/>
        <v>0</v>
      </c>
      <c r="S119" s="191">
        <v>0</v>
      </c>
      <c r="T119" s="192">
        <f t="shared" si="13"/>
        <v>0</v>
      </c>
      <c r="AR119" s="17" t="s">
        <v>134</v>
      </c>
      <c r="AT119" s="17" t="s">
        <v>129</v>
      </c>
      <c r="AU119" s="17" t="s">
        <v>78</v>
      </c>
      <c r="AY119" s="17" t="s">
        <v>126</v>
      </c>
      <c r="BE119" s="193">
        <f t="shared" si="14"/>
        <v>0</v>
      </c>
      <c r="BF119" s="193">
        <f t="shared" si="15"/>
        <v>0</v>
      </c>
      <c r="BG119" s="193">
        <f t="shared" si="16"/>
        <v>0</v>
      </c>
      <c r="BH119" s="193">
        <f t="shared" si="17"/>
        <v>0</v>
      </c>
      <c r="BI119" s="193">
        <f t="shared" si="18"/>
        <v>0</v>
      </c>
      <c r="BJ119" s="17" t="s">
        <v>134</v>
      </c>
      <c r="BK119" s="193">
        <f t="shared" si="19"/>
        <v>0</v>
      </c>
      <c r="BL119" s="17" t="s">
        <v>134</v>
      </c>
      <c r="BM119" s="17" t="s">
        <v>454</v>
      </c>
    </row>
    <row r="120" spans="2:65" s="1" customFormat="1" ht="22.5" customHeight="1" x14ac:dyDescent="0.3">
      <c r="B120" s="34"/>
      <c r="C120" s="182" t="s">
        <v>71</v>
      </c>
      <c r="D120" s="182" t="s">
        <v>129</v>
      </c>
      <c r="E120" s="183" t="s">
        <v>685</v>
      </c>
      <c r="F120" s="184" t="s">
        <v>686</v>
      </c>
      <c r="G120" s="185" t="s">
        <v>371</v>
      </c>
      <c r="H120" s="186">
        <v>6</v>
      </c>
      <c r="I120" s="187"/>
      <c r="J120" s="188">
        <f t="shared" si="10"/>
        <v>0</v>
      </c>
      <c r="K120" s="184" t="s">
        <v>21</v>
      </c>
      <c r="L120" s="54"/>
      <c r="M120" s="189" t="s">
        <v>21</v>
      </c>
      <c r="N120" s="190" t="s">
        <v>44</v>
      </c>
      <c r="O120" s="35"/>
      <c r="P120" s="191">
        <f t="shared" si="11"/>
        <v>0</v>
      </c>
      <c r="Q120" s="191">
        <v>0</v>
      </c>
      <c r="R120" s="191">
        <f t="shared" si="12"/>
        <v>0</v>
      </c>
      <c r="S120" s="191">
        <v>0</v>
      </c>
      <c r="T120" s="192">
        <f t="shared" si="13"/>
        <v>0</v>
      </c>
      <c r="AR120" s="17" t="s">
        <v>134</v>
      </c>
      <c r="AT120" s="17" t="s">
        <v>129</v>
      </c>
      <c r="AU120" s="17" t="s">
        <v>78</v>
      </c>
      <c r="AY120" s="17" t="s">
        <v>126</v>
      </c>
      <c r="BE120" s="193">
        <f t="shared" si="14"/>
        <v>0</v>
      </c>
      <c r="BF120" s="193">
        <f t="shared" si="15"/>
        <v>0</v>
      </c>
      <c r="BG120" s="193">
        <f t="shared" si="16"/>
        <v>0</v>
      </c>
      <c r="BH120" s="193">
        <f t="shared" si="17"/>
        <v>0</v>
      </c>
      <c r="BI120" s="193">
        <f t="shared" si="18"/>
        <v>0</v>
      </c>
      <c r="BJ120" s="17" t="s">
        <v>134</v>
      </c>
      <c r="BK120" s="193">
        <f t="shared" si="19"/>
        <v>0</v>
      </c>
      <c r="BL120" s="17" t="s">
        <v>134</v>
      </c>
      <c r="BM120" s="17" t="s">
        <v>457</v>
      </c>
    </row>
    <row r="121" spans="2:65" s="1" customFormat="1" ht="22.5" customHeight="1" x14ac:dyDescent="0.3">
      <c r="B121" s="34"/>
      <c r="C121" s="182" t="s">
        <v>71</v>
      </c>
      <c r="D121" s="182" t="s">
        <v>129</v>
      </c>
      <c r="E121" s="183" t="s">
        <v>687</v>
      </c>
      <c r="F121" s="184" t="s">
        <v>688</v>
      </c>
      <c r="G121" s="185" t="s">
        <v>371</v>
      </c>
      <c r="H121" s="186">
        <v>1</v>
      </c>
      <c r="I121" s="187"/>
      <c r="J121" s="188">
        <f t="shared" si="10"/>
        <v>0</v>
      </c>
      <c r="K121" s="184" t="s">
        <v>21</v>
      </c>
      <c r="L121" s="54"/>
      <c r="M121" s="189" t="s">
        <v>21</v>
      </c>
      <c r="N121" s="190" t="s">
        <v>44</v>
      </c>
      <c r="O121" s="35"/>
      <c r="P121" s="191">
        <f t="shared" si="11"/>
        <v>0</v>
      </c>
      <c r="Q121" s="191">
        <v>0</v>
      </c>
      <c r="R121" s="191">
        <f t="shared" si="12"/>
        <v>0</v>
      </c>
      <c r="S121" s="191">
        <v>0</v>
      </c>
      <c r="T121" s="192">
        <f t="shared" si="13"/>
        <v>0</v>
      </c>
      <c r="AR121" s="17" t="s">
        <v>134</v>
      </c>
      <c r="AT121" s="17" t="s">
        <v>129</v>
      </c>
      <c r="AU121" s="17" t="s">
        <v>78</v>
      </c>
      <c r="AY121" s="17" t="s">
        <v>126</v>
      </c>
      <c r="BE121" s="193">
        <f t="shared" si="14"/>
        <v>0</v>
      </c>
      <c r="BF121" s="193">
        <f t="shared" si="15"/>
        <v>0</v>
      </c>
      <c r="BG121" s="193">
        <f t="shared" si="16"/>
        <v>0</v>
      </c>
      <c r="BH121" s="193">
        <f t="shared" si="17"/>
        <v>0</v>
      </c>
      <c r="BI121" s="193">
        <f t="shared" si="18"/>
        <v>0</v>
      </c>
      <c r="BJ121" s="17" t="s">
        <v>134</v>
      </c>
      <c r="BK121" s="193">
        <f t="shared" si="19"/>
        <v>0</v>
      </c>
      <c r="BL121" s="17" t="s">
        <v>134</v>
      </c>
      <c r="BM121" s="17" t="s">
        <v>460</v>
      </c>
    </row>
    <row r="122" spans="2:65" s="1" customFormat="1" ht="22.5" customHeight="1" x14ac:dyDescent="0.3">
      <c r="B122" s="34"/>
      <c r="C122" s="182" t="s">
        <v>71</v>
      </c>
      <c r="D122" s="182" t="s">
        <v>129</v>
      </c>
      <c r="E122" s="183" t="s">
        <v>689</v>
      </c>
      <c r="F122" s="184" t="s">
        <v>690</v>
      </c>
      <c r="G122" s="185" t="s">
        <v>371</v>
      </c>
      <c r="H122" s="186">
        <v>1</v>
      </c>
      <c r="I122" s="187"/>
      <c r="J122" s="188">
        <f t="shared" si="10"/>
        <v>0</v>
      </c>
      <c r="K122" s="184" t="s">
        <v>21</v>
      </c>
      <c r="L122" s="54"/>
      <c r="M122" s="189" t="s">
        <v>21</v>
      </c>
      <c r="N122" s="190" t="s">
        <v>44</v>
      </c>
      <c r="O122" s="35"/>
      <c r="P122" s="191">
        <f t="shared" si="11"/>
        <v>0</v>
      </c>
      <c r="Q122" s="191">
        <v>0</v>
      </c>
      <c r="R122" s="191">
        <f t="shared" si="12"/>
        <v>0</v>
      </c>
      <c r="S122" s="191">
        <v>0</v>
      </c>
      <c r="T122" s="192">
        <f t="shared" si="13"/>
        <v>0</v>
      </c>
      <c r="AR122" s="17" t="s">
        <v>134</v>
      </c>
      <c r="AT122" s="17" t="s">
        <v>129</v>
      </c>
      <c r="AU122" s="17" t="s">
        <v>78</v>
      </c>
      <c r="AY122" s="17" t="s">
        <v>126</v>
      </c>
      <c r="BE122" s="193">
        <f t="shared" si="14"/>
        <v>0</v>
      </c>
      <c r="BF122" s="193">
        <f t="shared" si="15"/>
        <v>0</v>
      </c>
      <c r="BG122" s="193">
        <f t="shared" si="16"/>
        <v>0</v>
      </c>
      <c r="BH122" s="193">
        <f t="shared" si="17"/>
        <v>0</v>
      </c>
      <c r="BI122" s="193">
        <f t="shared" si="18"/>
        <v>0</v>
      </c>
      <c r="BJ122" s="17" t="s">
        <v>134</v>
      </c>
      <c r="BK122" s="193">
        <f t="shared" si="19"/>
        <v>0</v>
      </c>
      <c r="BL122" s="17" t="s">
        <v>134</v>
      </c>
      <c r="BM122" s="17" t="s">
        <v>463</v>
      </c>
    </row>
    <row r="123" spans="2:65" s="1" customFormat="1" ht="22.5" customHeight="1" x14ac:dyDescent="0.3">
      <c r="B123" s="34"/>
      <c r="C123" s="182" t="s">
        <v>71</v>
      </c>
      <c r="D123" s="182" t="s">
        <v>129</v>
      </c>
      <c r="E123" s="183" t="s">
        <v>691</v>
      </c>
      <c r="F123" s="184" t="s">
        <v>692</v>
      </c>
      <c r="G123" s="185" t="s">
        <v>371</v>
      </c>
      <c r="H123" s="186">
        <v>1</v>
      </c>
      <c r="I123" s="187"/>
      <c r="J123" s="188">
        <f t="shared" si="10"/>
        <v>0</v>
      </c>
      <c r="K123" s="184" t="s">
        <v>21</v>
      </c>
      <c r="L123" s="54"/>
      <c r="M123" s="189" t="s">
        <v>21</v>
      </c>
      <c r="N123" s="190" t="s">
        <v>44</v>
      </c>
      <c r="O123" s="35"/>
      <c r="P123" s="191">
        <f t="shared" si="11"/>
        <v>0</v>
      </c>
      <c r="Q123" s="191">
        <v>0</v>
      </c>
      <c r="R123" s="191">
        <f t="shared" si="12"/>
        <v>0</v>
      </c>
      <c r="S123" s="191">
        <v>0</v>
      </c>
      <c r="T123" s="192">
        <f t="shared" si="13"/>
        <v>0</v>
      </c>
      <c r="AR123" s="17" t="s">
        <v>134</v>
      </c>
      <c r="AT123" s="17" t="s">
        <v>129</v>
      </c>
      <c r="AU123" s="17" t="s">
        <v>78</v>
      </c>
      <c r="AY123" s="17" t="s">
        <v>126</v>
      </c>
      <c r="BE123" s="193">
        <f t="shared" si="14"/>
        <v>0</v>
      </c>
      <c r="BF123" s="193">
        <f t="shared" si="15"/>
        <v>0</v>
      </c>
      <c r="BG123" s="193">
        <f t="shared" si="16"/>
        <v>0</v>
      </c>
      <c r="BH123" s="193">
        <f t="shared" si="17"/>
        <v>0</v>
      </c>
      <c r="BI123" s="193">
        <f t="shared" si="18"/>
        <v>0</v>
      </c>
      <c r="BJ123" s="17" t="s">
        <v>134</v>
      </c>
      <c r="BK123" s="193">
        <f t="shared" si="19"/>
        <v>0</v>
      </c>
      <c r="BL123" s="17" t="s">
        <v>134</v>
      </c>
      <c r="BM123" s="17" t="s">
        <v>466</v>
      </c>
    </row>
    <row r="124" spans="2:65" s="10" customFormat="1" ht="29.85" customHeight="1" x14ac:dyDescent="0.3">
      <c r="B124" s="165"/>
      <c r="C124" s="166"/>
      <c r="D124" s="179" t="s">
        <v>70</v>
      </c>
      <c r="E124" s="180" t="s">
        <v>450</v>
      </c>
      <c r="F124" s="180" t="s">
        <v>693</v>
      </c>
      <c r="G124" s="166"/>
      <c r="H124" s="166"/>
      <c r="I124" s="169"/>
      <c r="J124" s="181">
        <f>BK124</f>
        <v>0</v>
      </c>
      <c r="K124" s="166"/>
      <c r="L124" s="171"/>
      <c r="M124" s="172"/>
      <c r="N124" s="173"/>
      <c r="O124" s="173"/>
      <c r="P124" s="174">
        <f>SUM(P125:P131)</f>
        <v>0</v>
      </c>
      <c r="Q124" s="173"/>
      <c r="R124" s="174">
        <f>SUM(R125:R131)</f>
        <v>0</v>
      </c>
      <c r="S124" s="173"/>
      <c r="T124" s="175">
        <f>SUM(T125:T131)</f>
        <v>0</v>
      </c>
      <c r="AR124" s="176" t="s">
        <v>78</v>
      </c>
      <c r="AT124" s="177" t="s">
        <v>70</v>
      </c>
      <c r="AU124" s="177" t="s">
        <v>78</v>
      </c>
      <c r="AY124" s="176" t="s">
        <v>126</v>
      </c>
      <c r="BK124" s="178">
        <f>SUM(BK125:BK131)</f>
        <v>0</v>
      </c>
    </row>
    <row r="125" spans="2:65" s="1" customFormat="1" ht="22.5" customHeight="1" x14ac:dyDescent="0.3">
      <c r="B125" s="34"/>
      <c r="C125" s="182" t="s">
        <v>71</v>
      </c>
      <c r="D125" s="182" t="s">
        <v>129</v>
      </c>
      <c r="E125" s="183" t="s">
        <v>694</v>
      </c>
      <c r="F125" s="184" t="s">
        <v>695</v>
      </c>
      <c r="G125" s="185" t="s">
        <v>371</v>
      </c>
      <c r="H125" s="186">
        <v>1</v>
      </c>
      <c r="I125" s="187"/>
      <c r="J125" s="188">
        <f t="shared" ref="J125:J131" si="20">ROUND(I125*H125,2)</f>
        <v>0</v>
      </c>
      <c r="K125" s="184" t="s">
        <v>21</v>
      </c>
      <c r="L125" s="54"/>
      <c r="M125" s="189" t="s">
        <v>21</v>
      </c>
      <c r="N125" s="190" t="s">
        <v>44</v>
      </c>
      <c r="O125" s="35"/>
      <c r="P125" s="191">
        <f t="shared" ref="P125:P131" si="21">O125*H125</f>
        <v>0</v>
      </c>
      <c r="Q125" s="191">
        <v>0</v>
      </c>
      <c r="R125" s="191">
        <f t="shared" ref="R125:R131" si="22">Q125*H125</f>
        <v>0</v>
      </c>
      <c r="S125" s="191">
        <v>0</v>
      </c>
      <c r="T125" s="192">
        <f t="shared" ref="T125:T131" si="23">S125*H125</f>
        <v>0</v>
      </c>
      <c r="AR125" s="17" t="s">
        <v>134</v>
      </c>
      <c r="AT125" s="17" t="s">
        <v>129</v>
      </c>
      <c r="AU125" s="17" t="s">
        <v>80</v>
      </c>
      <c r="AY125" s="17" t="s">
        <v>126</v>
      </c>
      <c r="BE125" s="193">
        <f t="shared" ref="BE125:BE131" si="24">IF(N125="základní",J125,0)</f>
        <v>0</v>
      </c>
      <c r="BF125" s="193">
        <f t="shared" ref="BF125:BF131" si="25">IF(N125="snížená",J125,0)</f>
        <v>0</v>
      </c>
      <c r="BG125" s="193">
        <f t="shared" ref="BG125:BG131" si="26">IF(N125="zákl. přenesená",J125,0)</f>
        <v>0</v>
      </c>
      <c r="BH125" s="193">
        <f t="shared" ref="BH125:BH131" si="27">IF(N125="sníž. přenesená",J125,0)</f>
        <v>0</v>
      </c>
      <c r="BI125" s="193">
        <f t="shared" ref="BI125:BI131" si="28">IF(N125="nulová",J125,0)</f>
        <v>0</v>
      </c>
      <c r="BJ125" s="17" t="s">
        <v>134</v>
      </c>
      <c r="BK125" s="193">
        <f t="shared" ref="BK125:BK131" si="29">ROUND(I125*H125,2)</f>
        <v>0</v>
      </c>
      <c r="BL125" s="17" t="s">
        <v>134</v>
      </c>
      <c r="BM125" s="17" t="s">
        <v>469</v>
      </c>
    </row>
    <row r="126" spans="2:65" s="1" customFormat="1" ht="22.5" customHeight="1" x14ac:dyDescent="0.3">
      <c r="B126" s="34"/>
      <c r="C126" s="182" t="s">
        <v>71</v>
      </c>
      <c r="D126" s="182" t="s">
        <v>129</v>
      </c>
      <c r="E126" s="183" t="s">
        <v>696</v>
      </c>
      <c r="F126" s="184" t="s">
        <v>697</v>
      </c>
      <c r="G126" s="185" t="s">
        <v>371</v>
      </c>
      <c r="H126" s="186">
        <v>1</v>
      </c>
      <c r="I126" s="187"/>
      <c r="J126" s="188">
        <f t="shared" si="20"/>
        <v>0</v>
      </c>
      <c r="K126" s="184" t="s">
        <v>21</v>
      </c>
      <c r="L126" s="54"/>
      <c r="M126" s="189" t="s">
        <v>21</v>
      </c>
      <c r="N126" s="190" t="s">
        <v>44</v>
      </c>
      <c r="O126" s="35"/>
      <c r="P126" s="191">
        <f t="shared" si="21"/>
        <v>0</v>
      </c>
      <c r="Q126" s="191">
        <v>0</v>
      </c>
      <c r="R126" s="191">
        <f t="shared" si="22"/>
        <v>0</v>
      </c>
      <c r="S126" s="191">
        <v>0</v>
      </c>
      <c r="T126" s="192">
        <f t="shared" si="23"/>
        <v>0</v>
      </c>
      <c r="AR126" s="17" t="s">
        <v>134</v>
      </c>
      <c r="AT126" s="17" t="s">
        <v>129</v>
      </c>
      <c r="AU126" s="17" t="s">
        <v>80</v>
      </c>
      <c r="AY126" s="17" t="s">
        <v>126</v>
      </c>
      <c r="BE126" s="193">
        <f t="shared" si="24"/>
        <v>0</v>
      </c>
      <c r="BF126" s="193">
        <f t="shared" si="25"/>
        <v>0</v>
      </c>
      <c r="BG126" s="193">
        <f t="shared" si="26"/>
        <v>0</v>
      </c>
      <c r="BH126" s="193">
        <f t="shared" si="27"/>
        <v>0</v>
      </c>
      <c r="BI126" s="193">
        <f t="shared" si="28"/>
        <v>0</v>
      </c>
      <c r="BJ126" s="17" t="s">
        <v>134</v>
      </c>
      <c r="BK126" s="193">
        <f t="shared" si="29"/>
        <v>0</v>
      </c>
      <c r="BL126" s="17" t="s">
        <v>134</v>
      </c>
      <c r="BM126" s="17" t="s">
        <v>472</v>
      </c>
    </row>
    <row r="127" spans="2:65" s="1" customFormat="1" ht="22.5" customHeight="1" x14ac:dyDescent="0.3">
      <c r="B127" s="34"/>
      <c r="C127" s="182" t="s">
        <v>71</v>
      </c>
      <c r="D127" s="182" t="s">
        <v>129</v>
      </c>
      <c r="E127" s="183" t="s">
        <v>698</v>
      </c>
      <c r="F127" s="184" t="s">
        <v>699</v>
      </c>
      <c r="G127" s="185" t="s">
        <v>371</v>
      </c>
      <c r="H127" s="186">
        <v>1</v>
      </c>
      <c r="I127" s="187"/>
      <c r="J127" s="188">
        <f t="shared" si="20"/>
        <v>0</v>
      </c>
      <c r="K127" s="184" t="s">
        <v>21</v>
      </c>
      <c r="L127" s="54"/>
      <c r="M127" s="189" t="s">
        <v>21</v>
      </c>
      <c r="N127" s="190" t="s">
        <v>44</v>
      </c>
      <c r="O127" s="35"/>
      <c r="P127" s="191">
        <f t="shared" si="21"/>
        <v>0</v>
      </c>
      <c r="Q127" s="191">
        <v>0</v>
      </c>
      <c r="R127" s="191">
        <f t="shared" si="22"/>
        <v>0</v>
      </c>
      <c r="S127" s="191">
        <v>0</v>
      </c>
      <c r="T127" s="192">
        <f t="shared" si="23"/>
        <v>0</v>
      </c>
      <c r="AR127" s="17" t="s">
        <v>134</v>
      </c>
      <c r="AT127" s="17" t="s">
        <v>129</v>
      </c>
      <c r="AU127" s="17" t="s">
        <v>80</v>
      </c>
      <c r="AY127" s="17" t="s">
        <v>126</v>
      </c>
      <c r="BE127" s="193">
        <f t="shared" si="24"/>
        <v>0</v>
      </c>
      <c r="BF127" s="193">
        <f t="shared" si="25"/>
        <v>0</v>
      </c>
      <c r="BG127" s="193">
        <f t="shared" si="26"/>
        <v>0</v>
      </c>
      <c r="BH127" s="193">
        <f t="shared" si="27"/>
        <v>0</v>
      </c>
      <c r="BI127" s="193">
        <f t="shared" si="28"/>
        <v>0</v>
      </c>
      <c r="BJ127" s="17" t="s">
        <v>134</v>
      </c>
      <c r="BK127" s="193">
        <f t="shared" si="29"/>
        <v>0</v>
      </c>
      <c r="BL127" s="17" t="s">
        <v>134</v>
      </c>
      <c r="BM127" s="17" t="s">
        <v>475</v>
      </c>
    </row>
    <row r="128" spans="2:65" s="1" customFormat="1" ht="22.5" customHeight="1" x14ac:dyDescent="0.3">
      <c r="B128" s="34"/>
      <c r="C128" s="182" t="s">
        <v>71</v>
      </c>
      <c r="D128" s="182" t="s">
        <v>129</v>
      </c>
      <c r="E128" s="183" t="s">
        <v>700</v>
      </c>
      <c r="F128" s="184" t="s">
        <v>701</v>
      </c>
      <c r="G128" s="185" t="s">
        <v>371</v>
      </c>
      <c r="H128" s="186">
        <v>1</v>
      </c>
      <c r="I128" s="187"/>
      <c r="J128" s="188">
        <f t="shared" si="20"/>
        <v>0</v>
      </c>
      <c r="K128" s="184" t="s">
        <v>21</v>
      </c>
      <c r="L128" s="54"/>
      <c r="M128" s="189" t="s">
        <v>21</v>
      </c>
      <c r="N128" s="190" t="s">
        <v>44</v>
      </c>
      <c r="O128" s="35"/>
      <c r="P128" s="191">
        <f t="shared" si="21"/>
        <v>0</v>
      </c>
      <c r="Q128" s="191">
        <v>0</v>
      </c>
      <c r="R128" s="191">
        <f t="shared" si="22"/>
        <v>0</v>
      </c>
      <c r="S128" s="191">
        <v>0</v>
      </c>
      <c r="T128" s="192">
        <f t="shared" si="23"/>
        <v>0</v>
      </c>
      <c r="AR128" s="17" t="s">
        <v>134</v>
      </c>
      <c r="AT128" s="17" t="s">
        <v>129</v>
      </c>
      <c r="AU128" s="17" t="s">
        <v>80</v>
      </c>
      <c r="AY128" s="17" t="s">
        <v>126</v>
      </c>
      <c r="BE128" s="193">
        <f t="shared" si="24"/>
        <v>0</v>
      </c>
      <c r="BF128" s="193">
        <f t="shared" si="25"/>
        <v>0</v>
      </c>
      <c r="BG128" s="193">
        <f t="shared" si="26"/>
        <v>0</v>
      </c>
      <c r="BH128" s="193">
        <f t="shared" si="27"/>
        <v>0</v>
      </c>
      <c r="BI128" s="193">
        <f t="shared" si="28"/>
        <v>0</v>
      </c>
      <c r="BJ128" s="17" t="s">
        <v>134</v>
      </c>
      <c r="BK128" s="193">
        <f t="shared" si="29"/>
        <v>0</v>
      </c>
      <c r="BL128" s="17" t="s">
        <v>134</v>
      </c>
      <c r="BM128" s="17" t="s">
        <v>478</v>
      </c>
    </row>
    <row r="129" spans="2:65" s="1" customFormat="1" ht="22.5" customHeight="1" x14ac:dyDescent="0.3">
      <c r="B129" s="34"/>
      <c r="C129" s="182" t="s">
        <v>71</v>
      </c>
      <c r="D129" s="182" t="s">
        <v>129</v>
      </c>
      <c r="E129" s="183" t="s">
        <v>702</v>
      </c>
      <c r="F129" s="184" t="s">
        <v>703</v>
      </c>
      <c r="G129" s="185" t="s">
        <v>371</v>
      </c>
      <c r="H129" s="186">
        <v>1</v>
      </c>
      <c r="I129" s="187"/>
      <c r="J129" s="188">
        <f t="shared" si="20"/>
        <v>0</v>
      </c>
      <c r="K129" s="184" t="s">
        <v>21</v>
      </c>
      <c r="L129" s="54"/>
      <c r="M129" s="189" t="s">
        <v>21</v>
      </c>
      <c r="N129" s="190" t="s">
        <v>44</v>
      </c>
      <c r="O129" s="35"/>
      <c r="P129" s="191">
        <f t="shared" si="21"/>
        <v>0</v>
      </c>
      <c r="Q129" s="191">
        <v>0</v>
      </c>
      <c r="R129" s="191">
        <f t="shared" si="22"/>
        <v>0</v>
      </c>
      <c r="S129" s="191">
        <v>0</v>
      </c>
      <c r="T129" s="192">
        <f t="shared" si="23"/>
        <v>0</v>
      </c>
      <c r="AR129" s="17" t="s">
        <v>134</v>
      </c>
      <c r="AT129" s="17" t="s">
        <v>129</v>
      </c>
      <c r="AU129" s="17" t="s">
        <v>80</v>
      </c>
      <c r="AY129" s="17" t="s">
        <v>126</v>
      </c>
      <c r="BE129" s="193">
        <f t="shared" si="24"/>
        <v>0</v>
      </c>
      <c r="BF129" s="193">
        <f t="shared" si="25"/>
        <v>0</v>
      </c>
      <c r="BG129" s="193">
        <f t="shared" si="26"/>
        <v>0</v>
      </c>
      <c r="BH129" s="193">
        <f t="shared" si="27"/>
        <v>0</v>
      </c>
      <c r="BI129" s="193">
        <f t="shared" si="28"/>
        <v>0</v>
      </c>
      <c r="BJ129" s="17" t="s">
        <v>134</v>
      </c>
      <c r="BK129" s="193">
        <f t="shared" si="29"/>
        <v>0</v>
      </c>
      <c r="BL129" s="17" t="s">
        <v>134</v>
      </c>
      <c r="BM129" s="17" t="s">
        <v>481</v>
      </c>
    </row>
    <row r="130" spans="2:65" s="1" customFormat="1" ht="22.5" customHeight="1" x14ac:dyDescent="0.3">
      <c r="B130" s="34"/>
      <c r="C130" s="182" t="s">
        <v>71</v>
      </c>
      <c r="D130" s="182" t="s">
        <v>129</v>
      </c>
      <c r="E130" s="183" t="s">
        <v>704</v>
      </c>
      <c r="F130" s="184" t="s">
        <v>705</v>
      </c>
      <c r="G130" s="185" t="s">
        <v>371</v>
      </c>
      <c r="H130" s="186">
        <v>1</v>
      </c>
      <c r="I130" s="187"/>
      <c r="J130" s="188">
        <f t="shared" si="20"/>
        <v>0</v>
      </c>
      <c r="K130" s="184" t="s">
        <v>21</v>
      </c>
      <c r="L130" s="54"/>
      <c r="M130" s="189" t="s">
        <v>21</v>
      </c>
      <c r="N130" s="190" t="s">
        <v>44</v>
      </c>
      <c r="O130" s="35"/>
      <c r="P130" s="191">
        <f t="shared" si="21"/>
        <v>0</v>
      </c>
      <c r="Q130" s="191">
        <v>0</v>
      </c>
      <c r="R130" s="191">
        <f t="shared" si="22"/>
        <v>0</v>
      </c>
      <c r="S130" s="191">
        <v>0</v>
      </c>
      <c r="T130" s="192">
        <f t="shared" si="23"/>
        <v>0</v>
      </c>
      <c r="AR130" s="17" t="s">
        <v>134</v>
      </c>
      <c r="AT130" s="17" t="s">
        <v>129</v>
      </c>
      <c r="AU130" s="17" t="s">
        <v>80</v>
      </c>
      <c r="AY130" s="17" t="s">
        <v>126</v>
      </c>
      <c r="BE130" s="193">
        <f t="shared" si="24"/>
        <v>0</v>
      </c>
      <c r="BF130" s="193">
        <f t="shared" si="25"/>
        <v>0</v>
      </c>
      <c r="BG130" s="193">
        <f t="shared" si="26"/>
        <v>0</v>
      </c>
      <c r="BH130" s="193">
        <f t="shared" si="27"/>
        <v>0</v>
      </c>
      <c r="BI130" s="193">
        <f t="shared" si="28"/>
        <v>0</v>
      </c>
      <c r="BJ130" s="17" t="s">
        <v>134</v>
      </c>
      <c r="BK130" s="193">
        <f t="shared" si="29"/>
        <v>0</v>
      </c>
      <c r="BL130" s="17" t="s">
        <v>134</v>
      </c>
      <c r="BM130" s="17" t="s">
        <v>150</v>
      </c>
    </row>
    <row r="131" spans="2:65" s="1" customFormat="1" ht="22.5" customHeight="1" x14ac:dyDescent="0.3">
      <c r="B131" s="34"/>
      <c r="C131" s="182" t="s">
        <v>71</v>
      </c>
      <c r="D131" s="182" t="s">
        <v>129</v>
      </c>
      <c r="E131" s="183" t="s">
        <v>706</v>
      </c>
      <c r="F131" s="184" t="s">
        <v>707</v>
      </c>
      <c r="G131" s="185" t="s">
        <v>371</v>
      </c>
      <c r="H131" s="186">
        <v>1</v>
      </c>
      <c r="I131" s="187"/>
      <c r="J131" s="188">
        <f t="shared" si="20"/>
        <v>0</v>
      </c>
      <c r="K131" s="184" t="s">
        <v>21</v>
      </c>
      <c r="L131" s="54"/>
      <c r="M131" s="189" t="s">
        <v>21</v>
      </c>
      <c r="N131" s="190" t="s">
        <v>44</v>
      </c>
      <c r="O131" s="35"/>
      <c r="P131" s="191">
        <f t="shared" si="21"/>
        <v>0</v>
      </c>
      <c r="Q131" s="191">
        <v>0</v>
      </c>
      <c r="R131" s="191">
        <f t="shared" si="22"/>
        <v>0</v>
      </c>
      <c r="S131" s="191">
        <v>0</v>
      </c>
      <c r="T131" s="192">
        <f t="shared" si="23"/>
        <v>0</v>
      </c>
      <c r="AR131" s="17" t="s">
        <v>134</v>
      </c>
      <c r="AT131" s="17" t="s">
        <v>129</v>
      </c>
      <c r="AU131" s="17" t="s">
        <v>80</v>
      </c>
      <c r="AY131" s="17" t="s">
        <v>126</v>
      </c>
      <c r="BE131" s="193">
        <f t="shared" si="24"/>
        <v>0</v>
      </c>
      <c r="BF131" s="193">
        <f t="shared" si="25"/>
        <v>0</v>
      </c>
      <c r="BG131" s="193">
        <f t="shared" si="26"/>
        <v>0</v>
      </c>
      <c r="BH131" s="193">
        <f t="shared" si="27"/>
        <v>0</v>
      </c>
      <c r="BI131" s="193">
        <f t="shared" si="28"/>
        <v>0</v>
      </c>
      <c r="BJ131" s="17" t="s">
        <v>134</v>
      </c>
      <c r="BK131" s="193">
        <f t="shared" si="29"/>
        <v>0</v>
      </c>
      <c r="BL131" s="17" t="s">
        <v>134</v>
      </c>
      <c r="BM131" s="17" t="s">
        <v>486</v>
      </c>
    </row>
    <row r="132" spans="2:65" s="10" customFormat="1" ht="29.85" customHeight="1" x14ac:dyDescent="0.3">
      <c r="B132" s="165"/>
      <c r="C132" s="166"/>
      <c r="D132" s="179" t="s">
        <v>70</v>
      </c>
      <c r="E132" s="180" t="s">
        <v>490</v>
      </c>
      <c r="F132" s="180" t="s">
        <v>708</v>
      </c>
      <c r="G132" s="166"/>
      <c r="H132" s="166"/>
      <c r="I132" s="169"/>
      <c r="J132" s="181">
        <f>BK132</f>
        <v>0</v>
      </c>
      <c r="K132" s="166"/>
      <c r="L132" s="171"/>
      <c r="M132" s="172"/>
      <c r="N132" s="173"/>
      <c r="O132" s="173"/>
      <c r="P132" s="174">
        <f>SUM(P133:P138)</f>
        <v>0</v>
      </c>
      <c r="Q132" s="173"/>
      <c r="R132" s="174">
        <f>SUM(R133:R138)</f>
        <v>0</v>
      </c>
      <c r="S132" s="173"/>
      <c r="T132" s="175">
        <f>SUM(T133:T138)</f>
        <v>0</v>
      </c>
      <c r="AR132" s="176" t="s">
        <v>78</v>
      </c>
      <c r="AT132" s="177" t="s">
        <v>70</v>
      </c>
      <c r="AU132" s="177" t="s">
        <v>78</v>
      </c>
      <c r="AY132" s="176" t="s">
        <v>126</v>
      </c>
      <c r="BK132" s="178">
        <f>SUM(BK133:BK138)</f>
        <v>0</v>
      </c>
    </row>
    <row r="133" spans="2:65" s="1" customFormat="1" ht="22.5" customHeight="1" x14ac:dyDescent="0.3">
      <c r="B133" s="34"/>
      <c r="C133" s="182" t="s">
        <v>71</v>
      </c>
      <c r="D133" s="182" t="s">
        <v>129</v>
      </c>
      <c r="E133" s="183" t="s">
        <v>709</v>
      </c>
      <c r="F133" s="184" t="s">
        <v>710</v>
      </c>
      <c r="G133" s="185" t="s">
        <v>352</v>
      </c>
      <c r="H133" s="186">
        <v>1</v>
      </c>
      <c r="I133" s="187"/>
      <c r="J133" s="188">
        <f t="shared" ref="J133:J138" si="30">ROUND(I133*H133,2)</f>
        <v>0</v>
      </c>
      <c r="K133" s="184" t="s">
        <v>21</v>
      </c>
      <c r="L133" s="54"/>
      <c r="M133" s="189" t="s">
        <v>21</v>
      </c>
      <c r="N133" s="190" t="s">
        <v>44</v>
      </c>
      <c r="O133" s="35"/>
      <c r="P133" s="191">
        <f t="shared" ref="P133:P138" si="31">O133*H133</f>
        <v>0</v>
      </c>
      <c r="Q133" s="191">
        <v>0</v>
      </c>
      <c r="R133" s="191">
        <f t="shared" ref="R133:R138" si="32">Q133*H133</f>
        <v>0</v>
      </c>
      <c r="S133" s="191">
        <v>0</v>
      </c>
      <c r="T133" s="192">
        <f t="shared" ref="T133:T138" si="33">S133*H133</f>
        <v>0</v>
      </c>
      <c r="AR133" s="17" t="s">
        <v>134</v>
      </c>
      <c r="AT133" s="17" t="s">
        <v>129</v>
      </c>
      <c r="AU133" s="17" t="s">
        <v>80</v>
      </c>
      <c r="AY133" s="17" t="s">
        <v>126</v>
      </c>
      <c r="BE133" s="193">
        <f t="shared" ref="BE133:BE138" si="34">IF(N133="základní",J133,0)</f>
        <v>0</v>
      </c>
      <c r="BF133" s="193">
        <f t="shared" ref="BF133:BF138" si="35">IF(N133="snížená",J133,0)</f>
        <v>0</v>
      </c>
      <c r="BG133" s="193">
        <f t="shared" ref="BG133:BG138" si="36">IF(N133="zákl. přenesená",J133,0)</f>
        <v>0</v>
      </c>
      <c r="BH133" s="193">
        <f t="shared" ref="BH133:BH138" si="37">IF(N133="sníž. přenesená",J133,0)</f>
        <v>0</v>
      </c>
      <c r="BI133" s="193">
        <f t="shared" ref="BI133:BI138" si="38">IF(N133="nulová",J133,0)</f>
        <v>0</v>
      </c>
      <c r="BJ133" s="17" t="s">
        <v>134</v>
      </c>
      <c r="BK133" s="193">
        <f t="shared" ref="BK133:BK138" si="39">ROUND(I133*H133,2)</f>
        <v>0</v>
      </c>
      <c r="BL133" s="17" t="s">
        <v>134</v>
      </c>
      <c r="BM133" s="17" t="s">
        <v>711</v>
      </c>
    </row>
    <row r="134" spans="2:65" s="1" customFormat="1" ht="22.5" customHeight="1" x14ac:dyDescent="0.3">
      <c r="B134" s="34"/>
      <c r="C134" s="182" t="s">
        <v>71</v>
      </c>
      <c r="D134" s="182" t="s">
        <v>129</v>
      </c>
      <c r="E134" s="183" t="s">
        <v>712</v>
      </c>
      <c r="F134" s="184" t="s">
        <v>713</v>
      </c>
      <c r="G134" s="185" t="s">
        <v>714</v>
      </c>
      <c r="H134" s="186">
        <v>4</v>
      </c>
      <c r="I134" s="187"/>
      <c r="J134" s="188">
        <f t="shared" si="30"/>
        <v>0</v>
      </c>
      <c r="K134" s="184" t="s">
        <v>21</v>
      </c>
      <c r="L134" s="54"/>
      <c r="M134" s="189" t="s">
        <v>21</v>
      </c>
      <c r="N134" s="190" t="s">
        <v>44</v>
      </c>
      <c r="O134" s="35"/>
      <c r="P134" s="191">
        <f t="shared" si="31"/>
        <v>0</v>
      </c>
      <c r="Q134" s="191">
        <v>0</v>
      </c>
      <c r="R134" s="191">
        <f t="shared" si="32"/>
        <v>0</v>
      </c>
      <c r="S134" s="191">
        <v>0</v>
      </c>
      <c r="T134" s="192">
        <f t="shared" si="33"/>
        <v>0</v>
      </c>
      <c r="AR134" s="17" t="s">
        <v>134</v>
      </c>
      <c r="AT134" s="17" t="s">
        <v>129</v>
      </c>
      <c r="AU134" s="17" t="s">
        <v>80</v>
      </c>
      <c r="AY134" s="17" t="s">
        <v>126</v>
      </c>
      <c r="BE134" s="193">
        <f t="shared" si="34"/>
        <v>0</v>
      </c>
      <c r="BF134" s="193">
        <f t="shared" si="35"/>
        <v>0</v>
      </c>
      <c r="BG134" s="193">
        <f t="shared" si="36"/>
        <v>0</v>
      </c>
      <c r="BH134" s="193">
        <f t="shared" si="37"/>
        <v>0</v>
      </c>
      <c r="BI134" s="193">
        <f t="shared" si="38"/>
        <v>0</v>
      </c>
      <c r="BJ134" s="17" t="s">
        <v>134</v>
      </c>
      <c r="BK134" s="193">
        <f t="shared" si="39"/>
        <v>0</v>
      </c>
      <c r="BL134" s="17" t="s">
        <v>134</v>
      </c>
      <c r="BM134" s="17" t="s">
        <v>494</v>
      </c>
    </row>
    <row r="135" spans="2:65" s="1" customFormat="1" ht="22.5" customHeight="1" x14ac:dyDescent="0.3">
      <c r="B135" s="34"/>
      <c r="C135" s="182" t="s">
        <v>71</v>
      </c>
      <c r="D135" s="182" t="s">
        <v>129</v>
      </c>
      <c r="E135" s="183" t="s">
        <v>715</v>
      </c>
      <c r="F135" s="184" t="s">
        <v>716</v>
      </c>
      <c r="G135" s="185" t="s">
        <v>337</v>
      </c>
      <c r="H135" s="186">
        <v>1</v>
      </c>
      <c r="I135" s="187"/>
      <c r="J135" s="188">
        <f t="shared" si="30"/>
        <v>0</v>
      </c>
      <c r="K135" s="184" t="s">
        <v>21</v>
      </c>
      <c r="L135" s="54"/>
      <c r="M135" s="189" t="s">
        <v>21</v>
      </c>
      <c r="N135" s="190" t="s">
        <v>44</v>
      </c>
      <c r="O135" s="35"/>
      <c r="P135" s="191">
        <f t="shared" si="31"/>
        <v>0</v>
      </c>
      <c r="Q135" s="191">
        <v>0</v>
      </c>
      <c r="R135" s="191">
        <f t="shared" si="32"/>
        <v>0</v>
      </c>
      <c r="S135" s="191">
        <v>0</v>
      </c>
      <c r="T135" s="192">
        <f t="shared" si="33"/>
        <v>0</v>
      </c>
      <c r="AR135" s="17" t="s">
        <v>134</v>
      </c>
      <c r="AT135" s="17" t="s">
        <v>129</v>
      </c>
      <c r="AU135" s="17" t="s">
        <v>80</v>
      </c>
      <c r="AY135" s="17" t="s">
        <v>126</v>
      </c>
      <c r="BE135" s="193">
        <f t="shared" si="34"/>
        <v>0</v>
      </c>
      <c r="BF135" s="193">
        <f t="shared" si="35"/>
        <v>0</v>
      </c>
      <c r="BG135" s="193">
        <f t="shared" si="36"/>
        <v>0</v>
      </c>
      <c r="BH135" s="193">
        <f t="shared" si="37"/>
        <v>0</v>
      </c>
      <c r="BI135" s="193">
        <f t="shared" si="38"/>
        <v>0</v>
      </c>
      <c r="BJ135" s="17" t="s">
        <v>134</v>
      </c>
      <c r="BK135" s="193">
        <f t="shared" si="39"/>
        <v>0</v>
      </c>
      <c r="BL135" s="17" t="s">
        <v>134</v>
      </c>
      <c r="BM135" s="17" t="s">
        <v>497</v>
      </c>
    </row>
    <row r="136" spans="2:65" s="1" customFormat="1" ht="22.5" customHeight="1" x14ac:dyDescent="0.3">
      <c r="B136" s="34"/>
      <c r="C136" s="182" t="s">
        <v>71</v>
      </c>
      <c r="D136" s="182" t="s">
        <v>129</v>
      </c>
      <c r="E136" s="183" t="s">
        <v>717</v>
      </c>
      <c r="F136" s="184" t="s">
        <v>718</v>
      </c>
      <c r="G136" s="185" t="s">
        <v>714</v>
      </c>
      <c r="H136" s="186">
        <v>2</v>
      </c>
      <c r="I136" s="187"/>
      <c r="J136" s="188">
        <f t="shared" si="30"/>
        <v>0</v>
      </c>
      <c r="K136" s="184" t="s">
        <v>21</v>
      </c>
      <c r="L136" s="54"/>
      <c r="M136" s="189" t="s">
        <v>21</v>
      </c>
      <c r="N136" s="190" t="s">
        <v>44</v>
      </c>
      <c r="O136" s="35"/>
      <c r="P136" s="191">
        <f t="shared" si="31"/>
        <v>0</v>
      </c>
      <c r="Q136" s="191">
        <v>0</v>
      </c>
      <c r="R136" s="191">
        <f t="shared" si="32"/>
        <v>0</v>
      </c>
      <c r="S136" s="191">
        <v>0</v>
      </c>
      <c r="T136" s="192">
        <f t="shared" si="33"/>
        <v>0</v>
      </c>
      <c r="AR136" s="17" t="s">
        <v>134</v>
      </c>
      <c r="AT136" s="17" t="s">
        <v>129</v>
      </c>
      <c r="AU136" s="17" t="s">
        <v>80</v>
      </c>
      <c r="AY136" s="17" t="s">
        <v>126</v>
      </c>
      <c r="BE136" s="193">
        <f t="shared" si="34"/>
        <v>0</v>
      </c>
      <c r="BF136" s="193">
        <f t="shared" si="35"/>
        <v>0</v>
      </c>
      <c r="BG136" s="193">
        <f t="shared" si="36"/>
        <v>0</v>
      </c>
      <c r="BH136" s="193">
        <f t="shared" si="37"/>
        <v>0</v>
      </c>
      <c r="BI136" s="193">
        <f t="shared" si="38"/>
        <v>0</v>
      </c>
      <c r="BJ136" s="17" t="s">
        <v>134</v>
      </c>
      <c r="BK136" s="193">
        <f t="shared" si="39"/>
        <v>0</v>
      </c>
      <c r="BL136" s="17" t="s">
        <v>134</v>
      </c>
      <c r="BM136" s="17" t="s">
        <v>500</v>
      </c>
    </row>
    <row r="137" spans="2:65" s="1" customFormat="1" ht="22.5" customHeight="1" x14ac:dyDescent="0.3">
      <c r="B137" s="34"/>
      <c r="C137" s="182" t="s">
        <v>71</v>
      </c>
      <c r="D137" s="182" t="s">
        <v>129</v>
      </c>
      <c r="E137" s="183" t="s">
        <v>719</v>
      </c>
      <c r="F137" s="184" t="s">
        <v>720</v>
      </c>
      <c r="G137" s="185" t="s">
        <v>337</v>
      </c>
      <c r="H137" s="186">
        <v>1</v>
      </c>
      <c r="I137" s="187"/>
      <c r="J137" s="188">
        <f t="shared" si="30"/>
        <v>0</v>
      </c>
      <c r="K137" s="184" t="s">
        <v>21</v>
      </c>
      <c r="L137" s="54"/>
      <c r="M137" s="189" t="s">
        <v>21</v>
      </c>
      <c r="N137" s="190" t="s">
        <v>44</v>
      </c>
      <c r="O137" s="35"/>
      <c r="P137" s="191">
        <f t="shared" si="31"/>
        <v>0</v>
      </c>
      <c r="Q137" s="191">
        <v>0</v>
      </c>
      <c r="R137" s="191">
        <f t="shared" si="32"/>
        <v>0</v>
      </c>
      <c r="S137" s="191">
        <v>0</v>
      </c>
      <c r="T137" s="192">
        <f t="shared" si="33"/>
        <v>0</v>
      </c>
      <c r="AR137" s="17" t="s">
        <v>134</v>
      </c>
      <c r="AT137" s="17" t="s">
        <v>129</v>
      </c>
      <c r="AU137" s="17" t="s">
        <v>80</v>
      </c>
      <c r="AY137" s="17" t="s">
        <v>126</v>
      </c>
      <c r="BE137" s="193">
        <f t="shared" si="34"/>
        <v>0</v>
      </c>
      <c r="BF137" s="193">
        <f t="shared" si="35"/>
        <v>0</v>
      </c>
      <c r="BG137" s="193">
        <f t="shared" si="36"/>
        <v>0</v>
      </c>
      <c r="BH137" s="193">
        <f t="shared" si="37"/>
        <v>0</v>
      </c>
      <c r="BI137" s="193">
        <f t="shared" si="38"/>
        <v>0</v>
      </c>
      <c r="BJ137" s="17" t="s">
        <v>134</v>
      </c>
      <c r="BK137" s="193">
        <f t="shared" si="39"/>
        <v>0</v>
      </c>
      <c r="BL137" s="17" t="s">
        <v>134</v>
      </c>
      <c r="BM137" s="17" t="s">
        <v>503</v>
      </c>
    </row>
    <row r="138" spans="2:65" s="1" customFormat="1" ht="22.5" customHeight="1" x14ac:dyDescent="0.3">
      <c r="B138" s="34"/>
      <c r="C138" s="182" t="s">
        <v>71</v>
      </c>
      <c r="D138" s="182" t="s">
        <v>129</v>
      </c>
      <c r="E138" s="183" t="s">
        <v>721</v>
      </c>
      <c r="F138" s="184" t="s">
        <v>722</v>
      </c>
      <c r="G138" s="185" t="s">
        <v>352</v>
      </c>
      <c r="H138" s="186">
        <v>1</v>
      </c>
      <c r="I138" s="187"/>
      <c r="J138" s="188">
        <f t="shared" si="30"/>
        <v>0</v>
      </c>
      <c r="K138" s="184" t="s">
        <v>21</v>
      </c>
      <c r="L138" s="54"/>
      <c r="M138" s="189" t="s">
        <v>21</v>
      </c>
      <c r="N138" s="249" t="s">
        <v>44</v>
      </c>
      <c r="O138" s="250"/>
      <c r="P138" s="251">
        <f t="shared" si="31"/>
        <v>0</v>
      </c>
      <c r="Q138" s="251">
        <v>0</v>
      </c>
      <c r="R138" s="251">
        <f t="shared" si="32"/>
        <v>0</v>
      </c>
      <c r="S138" s="251">
        <v>0</v>
      </c>
      <c r="T138" s="252">
        <f t="shared" si="33"/>
        <v>0</v>
      </c>
      <c r="AR138" s="17" t="s">
        <v>134</v>
      </c>
      <c r="AT138" s="17" t="s">
        <v>129</v>
      </c>
      <c r="AU138" s="17" t="s">
        <v>80</v>
      </c>
      <c r="AY138" s="17" t="s">
        <v>126</v>
      </c>
      <c r="BE138" s="193">
        <f t="shared" si="34"/>
        <v>0</v>
      </c>
      <c r="BF138" s="193">
        <f t="shared" si="35"/>
        <v>0</v>
      </c>
      <c r="BG138" s="193">
        <f t="shared" si="36"/>
        <v>0</v>
      </c>
      <c r="BH138" s="193">
        <f t="shared" si="37"/>
        <v>0</v>
      </c>
      <c r="BI138" s="193">
        <f t="shared" si="38"/>
        <v>0</v>
      </c>
      <c r="BJ138" s="17" t="s">
        <v>134</v>
      </c>
      <c r="BK138" s="193">
        <f t="shared" si="39"/>
        <v>0</v>
      </c>
      <c r="BL138" s="17" t="s">
        <v>134</v>
      </c>
      <c r="BM138" s="17" t="s">
        <v>506</v>
      </c>
    </row>
    <row r="139" spans="2:65" s="1" customFormat="1" ht="6.95" customHeight="1" x14ac:dyDescent="0.3">
      <c r="B139" s="49"/>
      <c r="C139" s="50"/>
      <c r="D139" s="50"/>
      <c r="E139" s="50"/>
      <c r="F139" s="50"/>
      <c r="G139" s="50"/>
      <c r="H139" s="50"/>
      <c r="I139" s="128"/>
      <c r="J139" s="50"/>
      <c r="K139" s="50"/>
      <c r="L139" s="54"/>
    </row>
  </sheetData>
  <sheetProtection password="CC35" sheet="1" objects="1" scenarios="1" formatColumns="0" formatRows="0" sort="0" autoFilter="0"/>
  <autoFilter ref="C79:K79"/>
  <mergeCells count="9">
    <mergeCell ref="E70:H70"/>
    <mergeCell ref="E72:H72"/>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79"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2"/>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5"/>
      <c r="B1" s="302"/>
      <c r="C1" s="302"/>
      <c r="D1" s="301" t="s">
        <v>1</v>
      </c>
      <c r="E1" s="302"/>
      <c r="F1" s="303" t="s">
        <v>739</v>
      </c>
      <c r="G1" s="308" t="s">
        <v>740</v>
      </c>
      <c r="H1" s="308"/>
      <c r="I1" s="309"/>
      <c r="J1" s="303" t="s">
        <v>741</v>
      </c>
      <c r="K1" s="301" t="s">
        <v>93</v>
      </c>
      <c r="L1" s="303" t="s">
        <v>742</v>
      </c>
      <c r="M1" s="303"/>
      <c r="N1" s="303"/>
      <c r="O1" s="303"/>
      <c r="P1" s="303"/>
      <c r="Q1" s="303"/>
      <c r="R1" s="303"/>
      <c r="S1" s="303"/>
      <c r="T1" s="303"/>
      <c r="U1" s="299"/>
      <c r="V1" s="299"/>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row>
    <row r="2" spans="1:70" ht="36.950000000000003" customHeight="1" x14ac:dyDescent="0.3">
      <c r="L2" s="257"/>
      <c r="M2" s="257"/>
      <c r="N2" s="257"/>
      <c r="O2" s="257"/>
      <c r="P2" s="257"/>
      <c r="Q2" s="257"/>
      <c r="R2" s="257"/>
      <c r="S2" s="257"/>
      <c r="T2" s="257"/>
      <c r="U2" s="257"/>
      <c r="V2" s="257"/>
      <c r="AT2" s="17" t="s">
        <v>92</v>
      </c>
    </row>
    <row r="3" spans="1:70" ht="6.95" customHeight="1" x14ac:dyDescent="0.3">
      <c r="B3" s="18"/>
      <c r="C3" s="19"/>
      <c r="D3" s="19"/>
      <c r="E3" s="19"/>
      <c r="F3" s="19"/>
      <c r="G3" s="19"/>
      <c r="H3" s="19"/>
      <c r="I3" s="105"/>
      <c r="J3" s="19"/>
      <c r="K3" s="20"/>
      <c r="AT3" s="17" t="s">
        <v>80</v>
      </c>
    </row>
    <row r="4" spans="1:70" ht="36.950000000000003" customHeight="1" x14ac:dyDescent="0.3">
      <c r="B4" s="21"/>
      <c r="C4" s="22"/>
      <c r="D4" s="23" t="s">
        <v>94</v>
      </c>
      <c r="E4" s="22"/>
      <c r="F4" s="22"/>
      <c r="G4" s="22"/>
      <c r="H4" s="22"/>
      <c r="I4" s="106"/>
      <c r="J4" s="22"/>
      <c r="K4" s="24"/>
      <c r="M4" s="25" t="s">
        <v>10</v>
      </c>
      <c r="AT4" s="17" t="s">
        <v>34</v>
      </c>
    </row>
    <row r="5" spans="1:70" ht="6.95" customHeight="1" x14ac:dyDescent="0.3">
      <c r="B5" s="21"/>
      <c r="C5" s="22"/>
      <c r="D5" s="22"/>
      <c r="E5" s="22"/>
      <c r="F5" s="22"/>
      <c r="G5" s="22"/>
      <c r="H5" s="22"/>
      <c r="I5" s="106"/>
      <c r="J5" s="22"/>
      <c r="K5" s="24"/>
    </row>
    <row r="6" spans="1:70" x14ac:dyDescent="0.3">
      <c r="B6" s="21"/>
      <c r="C6" s="22"/>
      <c r="D6" s="30" t="s">
        <v>16</v>
      </c>
      <c r="E6" s="22"/>
      <c r="F6" s="22"/>
      <c r="G6" s="22"/>
      <c r="H6" s="22"/>
      <c r="I6" s="106"/>
      <c r="J6" s="22"/>
      <c r="K6" s="24"/>
    </row>
    <row r="7" spans="1:70" ht="22.5" customHeight="1" x14ac:dyDescent="0.3">
      <c r="B7" s="21"/>
      <c r="C7" s="22"/>
      <c r="D7" s="22"/>
      <c r="E7" s="295" t="str">
        <f>'Rekapitulace stavby'!K6</f>
        <v>Rekonstrukce kotelny MŠ B.Němcové, Dačice</v>
      </c>
      <c r="F7" s="261"/>
      <c r="G7" s="261"/>
      <c r="H7" s="261"/>
      <c r="I7" s="106"/>
      <c r="J7" s="22"/>
      <c r="K7" s="24"/>
    </row>
    <row r="8" spans="1:70" s="1" customFormat="1" x14ac:dyDescent="0.3">
      <c r="B8" s="34"/>
      <c r="C8" s="35"/>
      <c r="D8" s="30" t="s">
        <v>95</v>
      </c>
      <c r="E8" s="35"/>
      <c r="F8" s="35"/>
      <c r="G8" s="35"/>
      <c r="H8" s="35"/>
      <c r="I8" s="107"/>
      <c r="J8" s="35"/>
      <c r="K8" s="38"/>
    </row>
    <row r="9" spans="1:70" s="1" customFormat="1" ht="36.950000000000003" customHeight="1" x14ac:dyDescent="0.3">
      <c r="B9" s="34"/>
      <c r="C9" s="35"/>
      <c r="D9" s="35"/>
      <c r="E9" s="296" t="s">
        <v>723</v>
      </c>
      <c r="F9" s="268"/>
      <c r="G9" s="268"/>
      <c r="H9" s="268"/>
      <c r="I9" s="107"/>
      <c r="J9" s="35"/>
      <c r="K9" s="38"/>
    </row>
    <row r="10" spans="1:70" s="1" customFormat="1" ht="13.5" x14ac:dyDescent="0.3">
      <c r="B10" s="34"/>
      <c r="C10" s="35"/>
      <c r="D10" s="35"/>
      <c r="E10" s="35"/>
      <c r="F10" s="35"/>
      <c r="G10" s="35"/>
      <c r="H10" s="35"/>
      <c r="I10" s="107"/>
      <c r="J10" s="35"/>
      <c r="K10" s="38"/>
    </row>
    <row r="11" spans="1:70" s="1" customFormat="1" ht="14.45" customHeight="1" x14ac:dyDescent="0.3">
      <c r="B11" s="34"/>
      <c r="C11" s="35"/>
      <c r="D11" s="30" t="s">
        <v>18</v>
      </c>
      <c r="E11" s="35"/>
      <c r="F11" s="28" t="s">
        <v>21</v>
      </c>
      <c r="G11" s="35"/>
      <c r="H11" s="35"/>
      <c r="I11" s="108" t="s">
        <v>20</v>
      </c>
      <c r="J11" s="28" t="s">
        <v>21</v>
      </c>
      <c r="K11" s="38"/>
    </row>
    <row r="12" spans="1:70" s="1" customFormat="1" ht="14.45" customHeight="1" x14ac:dyDescent="0.3">
      <c r="B12" s="34"/>
      <c r="C12" s="35"/>
      <c r="D12" s="30" t="s">
        <v>22</v>
      </c>
      <c r="E12" s="35"/>
      <c r="F12" s="28" t="s">
        <v>23</v>
      </c>
      <c r="G12" s="35"/>
      <c r="H12" s="35"/>
      <c r="I12" s="108" t="s">
        <v>24</v>
      </c>
      <c r="J12" s="109" t="str">
        <f>'Rekapitulace stavby'!AN8</f>
        <v>27. 2. 2017</v>
      </c>
      <c r="K12" s="38"/>
    </row>
    <row r="13" spans="1:70" s="1" customFormat="1" ht="10.9" customHeight="1" x14ac:dyDescent="0.3">
      <c r="B13" s="34"/>
      <c r="C13" s="35"/>
      <c r="D13" s="35"/>
      <c r="E13" s="35"/>
      <c r="F13" s="35"/>
      <c r="G13" s="35"/>
      <c r="H13" s="35"/>
      <c r="I13" s="107"/>
      <c r="J13" s="35"/>
      <c r="K13" s="38"/>
    </row>
    <row r="14" spans="1:70" s="1" customFormat="1" ht="14.45" customHeight="1" x14ac:dyDescent="0.3">
      <c r="B14" s="34"/>
      <c r="C14" s="35"/>
      <c r="D14" s="30" t="s">
        <v>26</v>
      </c>
      <c r="E14" s="35"/>
      <c r="F14" s="35"/>
      <c r="G14" s="35"/>
      <c r="H14" s="35"/>
      <c r="I14" s="108" t="s">
        <v>27</v>
      </c>
      <c r="J14" s="28" t="s">
        <v>21</v>
      </c>
      <c r="K14" s="38"/>
    </row>
    <row r="15" spans="1:70" s="1" customFormat="1" ht="18" customHeight="1" x14ac:dyDescent="0.3">
      <c r="B15" s="34"/>
      <c r="C15" s="35"/>
      <c r="D15" s="35"/>
      <c r="E15" s="28" t="s">
        <v>28</v>
      </c>
      <c r="F15" s="35"/>
      <c r="G15" s="35"/>
      <c r="H15" s="35"/>
      <c r="I15" s="108" t="s">
        <v>29</v>
      </c>
      <c r="J15" s="28" t="s">
        <v>21</v>
      </c>
      <c r="K15" s="38"/>
    </row>
    <row r="16" spans="1:70" s="1" customFormat="1" ht="6.95" customHeight="1" x14ac:dyDescent="0.3">
      <c r="B16" s="34"/>
      <c r="C16" s="35"/>
      <c r="D16" s="35"/>
      <c r="E16" s="35"/>
      <c r="F16" s="35"/>
      <c r="G16" s="35"/>
      <c r="H16" s="35"/>
      <c r="I16" s="107"/>
      <c r="J16" s="35"/>
      <c r="K16" s="38"/>
    </row>
    <row r="17" spans="2:11" s="1" customFormat="1" ht="14.45" customHeight="1" x14ac:dyDescent="0.3">
      <c r="B17" s="34"/>
      <c r="C17" s="35"/>
      <c r="D17" s="30" t="s">
        <v>30</v>
      </c>
      <c r="E17" s="35"/>
      <c r="F17" s="35"/>
      <c r="G17" s="35"/>
      <c r="H17" s="35"/>
      <c r="I17" s="108" t="s">
        <v>27</v>
      </c>
      <c r="J17" s="28" t="str">
        <f>IF('Rekapitulace stavby'!AN13="Vyplň údaj","",IF('Rekapitulace stavby'!AN13="","",'Rekapitulace stavby'!AN13))</f>
        <v/>
      </c>
      <c r="K17" s="38"/>
    </row>
    <row r="18" spans="2:11" s="1" customFormat="1" ht="18" customHeight="1" x14ac:dyDescent="0.3">
      <c r="B18" s="34"/>
      <c r="C18" s="35"/>
      <c r="D18" s="35"/>
      <c r="E18" s="28" t="str">
        <f>IF('Rekapitulace stavby'!E14="Vyplň údaj","",IF('Rekapitulace stavby'!E14="","",'Rekapitulace stavby'!E14))</f>
        <v/>
      </c>
      <c r="F18" s="35"/>
      <c r="G18" s="35"/>
      <c r="H18" s="35"/>
      <c r="I18" s="108" t="s">
        <v>29</v>
      </c>
      <c r="J18" s="28" t="str">
        <f>IF('Rekapitulace stavby'!AN14="Vyplň údaj","",IF('Rekapitulace stavby'!AN14="","",'Rekapitulace stavby'!AN14))</f>
        <v/>
      </c>
      <c r="K18" s="38"/>
    </row>
    <row r="19" spans="2:11" s="1" customFormat="1" ht="6.95" customHeight="1" x14ac:dyDescent="0.3">
      <c r="B19" s="34"/>
      <c r="C19" s="35"/>
      <c r="D19" s="35"/>
      <c r="E19" s="35"/>
      <c r="F19" s="35"/>
      <c r="G19" s="35"/>
      <c r="H19" s="35"/>
      <c r="I19" s="107"/>
      <c r="J19" s="35"/>
      <c r="K19" s="38"/>
    </row>
    <row r="20" spans="2:11" s="1" customFormat="1" ht="14.45" customHeight="1" x14ac:dyDescent="0.3">
      <c r="B20" s="34"/>
      <c r="C20" s="35"/>
      <c r="D20" s="30" t="s">
        <v>32</v>
      </c>
      <c r="E20" s="35"/>
      <c r="F20" s="35"/>
      <c r="G20" s="35"/>
      <c r="H20" s="35"/>
      <c r="I20" s="108" t="s">
        <v>27</v>
      </c>
      <c r="J20" s="28" t="s">
        <v>21</v>
      </c>
      <c r="K20" s="38"/>
    </row>
    <row r="21" spans="2:11" s="1" customFormat="1" ht="18" customHeight="1" x14ac:dyDescent="0.3">
      <c r="B21" s="34"/>
      <c r="C21" s="35"/>
      <c r="D21" s="35"/>
      <c r="E21" s="28" t="s">
        <v>33</v>
      </c>
      <c r="F21" s="35"/>
      <c r="G21" s="35"/>
      <c r="H21" s="35"/>
      <c r="I21" s="108" t="s">
        <v>29</v>
      </c>
      <c r="J21" s="28" t="s">
        <v>21</v>
      </c>
      <c r="K21" s="38"/>
    </row>
    <row r="22" spans="2:11" s="1" customFormat="1" ht="6.95" customHeight="1" x14ac:dyDescent="0.3">
      <c r="B22" s="34"/>
      <c r="C22" s="35"/>
      <c r="D22" s="35"/>
      <c r="E22" s="35"/>
      <c r="F22" s="35"/>
      <c r="G22" s="35"/>
      <c r="H22" s="35"/>
      <c r="I22" s="107"/>
      <c r="J22" s="35"/>
      <c r="K22" s="38"/>
    </row>
    <row r="23" spans="2:11" s="1" customFormat="1" ht="14.45" customHeight="1" x14ac:dyDescent="0.3">
      <c r="B23" s="34"/>
      <c r="C23" s="35"/>
      <c r="D23" s="30" t="s">
        <v>35</v>
      </c>
      <c r="E23" s="35"/>
      <c r="F23" s="35"/>
      <c r="G23" s="35"/>
      <c r="H23" s="35"/>
      <c r="I23" s="107"/>
      <c r="J23" s="35"/>
      <c r="K23" s="38"/>
    </row>
    <row r="24" spans="2:11" s="6" customFormat="1" ht="63" customHeight="1" x14ac:dyDescent="0.3">
      <c r="B24" s="110"/>
      <c r="C24" s="111"/>
      <c r="D24" s="111"/>
      <c r="E24" s="264" t="s">
        <v>36</v>
      </c>
      <c r="F24" s="297"/>
      <c r="G24" s="297"/>
      <c r="H24" s="297"/>
      <c r="I24" s="112"/>
      <c r="J24" s="111"/>
      <c r="K24" s="113"/>
    </row>
    <row r="25" spans="2:11" s="1" customFormat="1" ht="6.95" customHeight="1" x14ac:dyDescent="0.3">
      <c r="B25" s="34"/>
      <c r="C25" s="35"/>
      <c r="D25" s="35"/>
      <c r="E25" s="35"/>
      <c r="F25" s="35"/>
      <c r="G25" s="35"/>
      <c r="H25" s="35"/>
      <c r="I25" s="107"/>
      <c r="J25" s="35"/>
      <c r="K25" s="38"/>
    </row>
    <row r="26" spans="2:11" s="1" customFormat="1" ht="6.95" customHeight="1" x14ac:dyDescent="0.3">
      <c r="B26" s="34"/>
      <c r="C26" s="35"/>
      <c r="D26" s="79"/>
      <c r="E26" s="79"/>
      <c r="F26" s="79"/>
      <c r="G26" s="79"/>
      <c r="H26" s="79"/>
      <c r="I26" s="114"/>
      <c r="J26" s="79"/>
      <c r="K26" s="115"/>
    </row>
    <row r="27" spans="2:11" s="1" customFormat="1" ht="25.35" customHeight="1" x14ac:dyDescent="0.3">
      <c r="B27" s="34"/>
      <c r="C27" s="35"/>
      <c r="D27" s="116" t="s">
        <v>37</v>
      </c>
      <c r="E27" s="35"/>
      <c r="F27" s="35"/>
      <c r="G27" s="35"/>
      <c r="H27" s="35"/>
      <c r="I27" s="107"/>
      <c r="J27" s="117">
        <f>ROUND(J77,2)</f>
        <v>0</v>
      </c>
      <c r="K27" s="38"/>
    </row>
    <row r="28" spans="2:11" s="1" customFormat="1" ht="6.95" customHeight="1" x14ac:dyDescent="0.3">
      <c r="B28" s="34"/>
      <c r="C28" s="35"/>
      <c r="D28" s="79"/>
      <c r="E28" s="79"/>
      <c r="F28" s="79"/>
      <c r="G28" s="79"/>
      <c r="H28" s="79"/>
      <c r="I28" s="114"/>
      <c r="J28" s="79"/>
      <c r="K28" s="115"/>
    </row>
    <row r="29" spans="2:11" s="1" customFormat="1" ht="14.45" customHeight="1" x14ac:dyDescent="0.3">
      <c r="B29" s="34"/>
      <c r="C29" s="35"/>
      <c r="D29" s="35"/>
      <c r="E29" s="35"/>
      <c r="F29" s="39" t="s">
        <v>39</v>
      </c>
      <c r="G29" s="35"/>
      <c r="H29" s="35"/>
      <c r="I29" s="118" t="s">
        <v>38</v>
      </c>
      <c r="J29" s="39" t="s">
        <v>40</v>
      </c>
      <c r="K29" s="38"/>
    </row>
    <row r="30" spans="2:11" s="1" customFormat="1" ht="14.45" customHeight="1" x14ac:dyDescent="0.3">
      <c r="B30" s="34"/>
      <c r="C30" s="35"/>
      <c r="D30" s="42" t="s">
        <v>41</v>
      </c>
      <c r="E30" s="42" t="s">
        <v>42</v>
      </c>
      <c r="F30" s="119">
        <f>ROUND(SUM(BE77:BE81), 2)</f>
        <v>0</v>
      </c>
      <c r="G30" s="35"/>
      <c r="H30" s="35"/>
      <c r="I30" s="120">
        <v>0.21</v>
      </c>
      <c r="J30" s="119">
        <f>ROUND(ROUND((SUM(BE77:BE81)), 2)*I30, 2)</f>
        <v>0</v>
      </c>
      <c r="K30" s="38"/>
    </row>
    <row r="31" spans="2:11" s="1" customFormat="1" ht="14.45" customHeight="1" x14ac:dyDescent="0.3">
      <c r="B31" s="34"/>
      <c r="C31" s="35"/>
      <c r="D31" s="35"/>
      <c r="E31" s="42" t="s">
        <v>43</v>
      </c>
      <c r="F31" s="119">
        <f>ROUND(SUM(BF77:BF81), 2)</f>
        <v>0</v>
      </c>
      <c r="G31" s="35"/>
      <c r="H31" s="35"/>
      <c r="I31" s="120">
        <v>0.15</v>
      </c>
      <c r="J31" s="119">
        <f>ROUND(ROUND((SUM(BF77:BF81)), 2)*I31, 2)</f>
        <v>0</v>
      </c>
      <c r="K31" s="38"/>
    </row>
    <row r="32" spans="2:11" s="1" customFormat="1" ht="14.45" hidden="1" customHeight="1" x14ac:dyDescent="0.3">
      <c r="B32" s="34"/>
      <c r="C32" s="35"/>
      <c r="D32" s="35"/>
      <c r="E32" s="42" t="s">
        <v>44</v>
      </c>
      <c r="F32" s="119">
        <f>ROUND(SUM(BG77:BG81), 2)</f>
        <v>0</v>
      </c>
      <c r="G32" s="35"/>
      <c r="H32" s="35"/>
      <c r="I32" s="120">
        <v>0.21</v>
      </c>
      <c r="J32" s="119">
        <v>0</v>
      </c>
      <c r="K32" s="38"/>
    </row>
    <row r="33" spans="2:11" s="1" customFormat="1" ht="14.45" hidden="1" customHeight="1" x14ac:dyDescent="0.3">
      <c r="B33" s="34"/>
      <c r="C33" s="35"/>
      <c r="D33" s="35"/>
      <c r="E33" s="42" t="s">
        <v>45</v>
      </c>
      <c r="F33" s="119">
        <f>ROUND(SUM(BH77:BH81), 2)</f>
        <v>0</v>
      </c>
      <c r="G33" s="35"/>
      <c r="H33" s="35"/>
      <c r="I33" s="120">
        <v>0.15</v>
      </c>
      <c r="J33" s="119">
        <v>0</v>
      </c>
      <c r="K33" s="38"/>
    </row>
    <row r="34" spans="2:11" s="1" customFormat="1" ht="14.45" hidden="1" customHeight="1" x14ac:dyDescent="0.3">
      <c r="B34" s="34"/>
      <c r="C34" s="35"/>
      <c r="D34" s="35"/>
      <c r="E34" s="42" t="s">
        <v>46</v>
      </c>
      <c r="F34" s="119">
        <f>ROUND(SUM(BI77:BI81), 2)</f>
        <v>0</v>
      </c>
      <c r="G34" s="35"/>
      <c r="H34" s="35"/>
      <c r="I34" s="120">
        <v>0</v>
      </c>
      <c r="J34" s="119">
        <v>0</v>
      </c>
      <c r="K34" s="38"/>
    </row>
    <row r="35" spans="2:11" s="1" customFormat="1" ht="6.95" customHeight="1" x14ac:dyDescent="0.3">
      <c r="B35" s="34"/>
      <c r="C35" s="35"/>
      <c r="D35" s="35"/>
      <c r="E35" s="35"/>
      <c r="F35" s="35"/>
      <c r="G35" s="35"/>
      <c r="H35" s="35"/>
      <c r="I35" s="107"/>
      <c r="J35" s="35"/>
      <c r="K35" s="38"/>
    </row>
    <row r="36" spans="2:11" s="1" customFormat="1" ht="25.35" customHeight="1" x14ac:dyDescent="0.3">
      <c r="B36" s="34"/>
      <c r="C36" s="121"/>
      <c r="D36" s="122" t="s">
        <v>47</v>
      </c>
      <c r="E36" s="73"/>
      <c r="F36" s="73"/>
      <c r="G36" s="123" t="s">
        <v>48</v>
      </c>
      <c r="H36" s="124" t="s">
        <v>49</v>
      </c>
      <c r="I36" s="125"/>
      <c r="J36" s="126">
        <f>SUM(J27:J34)</f>
        <v>0</v>
      </c>
      <c r="K36" s="127"/>
    </row>
    <row r="37" spans="2:11" s="1" customFormat="1" ht="14.45" customHeight="1" x14ac:dyDescent="0.3">
      <c r="B37" s="49"/>
      <c r="C37" s="50"/>
      <c r="D37" s="50"/>
      <c r="E37" s="50"/>
      <c r="F37" s="50"/>
      <c r="G37" s="50"/>
      <c r="H37" s="50"/>
      <c r="I37" s="128"/>
      <c r="J37" s="50"/>
      <c r="K37" s="51"/>
    </row>
    <row r="41" spans="2:11" s="1" customFormat="1" ht="6.95" customHeight="1" x14ac:dyDescent="0.3">
      <c r="B41" s="129"/>
      <c r="C41" s="130"/>
      <c r="D41" s="130"/>
      <c r="E41" s="130"/>
      <c r="F41" s="130"/>
      <c r="G41" s="130"/>
      <c r="H41" s="130"/>
      <c r="I41" s="131"/>
      <c r="J41" s="130"/>
      <c r="K41" s="132"/>
    </row>
    <row r="42" spans="2:11" s="1" customFormat="1" ht="36.950000000000003" customHeight="1" x14ac:dyDescent="0.3">
      <c r="B42" s="34"/>
      <c r="C42" s="23" t="s">
        <v>97</v>
      </c>
      <c r="D42" s="35"/>
      <c r="E42" s="35"/>
      <c r="F42" s="35"/>
      <c r="G42" s="35"/>
      <c r="H42" s="35"/>
      <c r="I42" s="107"/>
      <c r="J42" s="35"/>
      <c r="K42" s="38"/>
    </row>
    <row r="43" spans="2:11" s="1" customFormat="1" ht="6.95" customHeight="1" x14ac:dyDescent="0.3">
      <c r="B43" s="34"/>
      <c r="C43" s="35"/>
      <c r="D43" s="35"/>
      <c r="E43" s="35"/>
      <c r="F43" s="35"/>
      <c r="G43" s="35"/>
      <c r="H43" s="35"/>
      <c r="I43" s="107"/>
      <c r="J43" s="35"/>
      <c r="K43" s="38"/>
    </row>
    <row r="44" spans="2:11" s="1" customFormat="1" ht="14.45" customHeight="1" x14ac:dyDescent="0.3">
      <c r="B44" s="34"/>
      <c r="C44" s="30" t="s">
        <v>16</v>
      </c>
      <c r="D44" s="35"/>
      <c r="E44" s="35"/>
      <c r="F44" s="35"/>
      <c r="G44" s="35"/>
      <c r="H44" s="35"/>
      <c r="I44" s="107"/>
      <c r="J44" s="35"/>
      <c r="K44" s="38"/>
    </row>
    <row r="45" spans="2:11" s="1" customFormat="1" ht="22.5" customHeight="1" x14ac:dyDescent="0.3">
      <c r="B45" s="34"/>
      <c r="C45" s="35"/>
      <c r="D45" s="35"/>
      <c r="E45" s="295" t="str">
        <f>E7</f>
        <v>Rekonstrukce kotelny MŠ B.Němcové, Dačice</v>
      </c>
      <c r="F45" s="268"/>
      <c r="G45" s="268"/>
      <c r="H45" s="268"/>
      <c r="I45" s="107"/>
      <c r="J45" s="35"/>
      <c r="K45" s="38"/>
    </row>
    <row r="46" spans="2:11" s="1" customFormat="1" ht="14.45" customHeight="1" x14ac:dyDescent="0.3">
      <c r="B46" s="34"/>
      <c r="C46" s="30" t="s">
        <v>95</v>
      </c>
      <c r="D46" s="35"/>
      <c r="E46" s="35"/>
      <c r="F46" s="35"/>
      <c r="G46" s="35"/>
      <c r="H46" s="35"/>
      <c r="I46" s="107"/>
      <c r="J46" s="35"/>
      <c r="K46" s="38"/>
    </row>
    <row r="47" spans="2:11" s="1" customFormat="1" ht="23.25" customHeight="1" x14ac:dyDescent="0.3">
      <c r="B47" s="34"/>
      <c r="C47" s="35"/>
      <c r="D47" s="35"/>
      <c r="E47" s="296" t="str">
        <f>E9</f>
        <v>05 - VON</v>
      </c>
      <c r="F47" s="268"/>
      <c r="G47" s="268"/>
      <c r="H47" s="268"/>
      <c r="I47" s="107"/>
      <c r="J47" s="35"/>
      <c r="K47" s="38"/>
    </row>
    <row r="48" spans="2:11" s="1" customFormat="1" ht="6.95" customHeight="1" x14ac:dyDescent="0.3">
      <c r="B48" s="34"/>
      <c r="C48" s="35"/>
      <c r="D48" s="35"/>
      <c r="E48" s="35"/>
      <c r="F48" s="35"/>
      <c r="G48" s="35"/>
      <c r="H48" s="35"/>
      <c r="I48" s="107"/>
      <c r="J48" s="35"/>
      <c r="K48" s="38"/>
    </row>
    <row r="49" spans="2:47" s="1" customFormat="1" ht="18" customHeight="1" x14ac:dyDescent="0.3">
      <c r="B49" s="34"/>
      <c r="C49" s="30" t="s">
        <v>22</v>
      </c>
      <c r="D49" s="35"/>
      <c r="E49" s="35"/>
      <c r="F49" s="28" t="str">
        <f>F12</f>
        <v>Dačice</v>
      </c>
      <c r="G49" s="35"/>
      <c r="H49" s="35"/>
      <c r="I49" s="108" t="s">
        <v>24</v>
      </c>
      <c r="J49" s="109" t="str">
        <f>IF(J12="","",J12)</f>
        <v>27. 2. 2017</v>
      </c>
      <c r="K49" s="38"/>
    </row>
    <row r="50" spans="2:47" s="1" customFormat="1" ht="6.95" customHeight="1" x14ac:dyDescent="0.3">
      <c r="B50" s="34"/>
      <c r="C50" s="35"/>
      <c r="D50" s="35"/>
      <c r="E50" s="35"/>
      <c r="F50" s="35"/>
      <c r="G50" s="35"/>
      <c r="H50" s="35"/>
      <c r="I50" s="107"/>
      <c r="J50" s="35"/>
      <c r="K50" s="38"/>
    </row>
    <row r="51" spans="2:47" s="1" customFormat="1" x14ac:dyDescent="0.3">
      <c r="B51" s="34"/>
      <c r="C51" s="30" t="s">
        <v>26</v>
      </c>
      <c r="D51" s="35"/>
      <c r="E51" s="35"/>
      <c r="F51" s="28" t="str">
        <f>E15</f>
        <v>Město Dačice</v>
      </c>
      <c r="G51" s="35"/>
      <c r="H51" s="35"/>
      <c r="I51" s="108" t="s">
        <v>32</v>
      </c>
      <c r="J51" s="28" t="str">
        <f>E21</f>
        <v>VV - PROJEKT, Havlíčkova 44, Jihlava</v>
      </c>
      <c r="K51" s="38"/>
    </row>
    <row r="52" spans="2:47" s="1" customFormat="1" ht="14.45" customHeight="1" x14ac:dyDescent="0.3">
      <c r="B52" s="34"/>
      <c r="C52" s="30" t="s">
        <v>30</v>
      </c>
      <c r="D52" s="35"/>
      <c r="E52" s="35"/>
      <c r="F52" s="28" t="str">
        <f>IF(E18="","",E18)</f>
        <v/>
      </c>
      <c r="G52" s="35"/>
      <c r="H52" s="35"/>
      <c r="I52" s="107"/>
      <c r="J52" s="35"/>
      <c r="K52" s="38"/>
    </row>
    <row r="53" spans="2:47" s="1" customFormat="1" ht="10.35" customHeight="1" x14ac:dyDescent="0.3">
      <c r="B53" s="34"/>
      <c r="C53" s="35"/>
      <c r="D53" s="35"/>
      <c r="E53" s="35"/>
      <c r="F53" s="35"/>
      <c r="G53" s="35"/>
      <c r="H53" s="35"/>
      <c r="I53" s="107"/>
      <c r="J53" s="35"/>
      <c r="K53" s="38"/>
    </row>
    <row r="54" spans="2:47" s="1" customFormat="1" ht="29.25" customHeight="1" x14ac:dyDescent="0.3">
      <c r="B54" s="34"/>
      <c r="C54" s="133" t="s">
        <v>98</v>
      </c>
      <c r="D54" s="121"/>
      <c r="E54" s="121"/>
      <c r="F54" s="121"/>
      <c r="G54" s="121"/>
      <c r="H54" s="121"/>
      <c r="I54" s="134"/>
      <c r="J54" s="135" t="s">
        <v>99</v>
      </c>
      <c r="K54" s="136"/>
    </row>
    <row r="55" spans="2:47" s="1" customFormat="1" ht="10.35" customHeight="1" x14ac:dyDescent="0.3">
      <c r="B55" s="34"/>
      <c r="C55" s="35"/>
      <c r="D55" s="35"/>
      <c r="E55" s="35"/>
      <c r="F55" s="35"/>
      <c r="G55" s="35"/>
      <c r="H55" s="35"/>
      <c r="I55" s="107"/>
      <c r="J55" s="35"/>
      <c r="K55" s="38"/>
    </row>
    <row r="56" spans="2:47" s="1" customFormat="1" ht="29.25" customHeight="1" x14ac:dyDescent="0.3">
      <c r="B56" s="34"/>
      <c r="C56" s="137" t="s">
        <v>100</v>
      </c>
      <c r="D56" s="35"/>
      <c r="E56" s="35"/>
      <c r="F56" s="35"/>
      <c r="G56" s="35"/>
      <c r="H56" s="35"/>
      <c r="I56" s="107"/>
      <c r="J56" s="117">
        <f>J77</f>
        <v>0</v>
      </c>
      <c r="K56" s="38"/>
      <c r="AU56" s="17" t="s">
        <v>101</v>
      </c>
    </row>
    <row r="57" spans="2:47" s="7" customFormat="1" ht="24.95" customHeight="1" x14ac:dyDescent="0.3">
      <c r="B57" s="138"/>
      <c r="C57" s="139"/>
      <c r="D57" s="140" t="s">
        <v>724</v>
      </c>
      <c r="E57" s="141"/>
      <c r="F57" s="141"/>
      <c r="G57" s="141"/>
      <c r="H57" s="141"/>
      <c r="I57" s="142"/>
      <c r="J57" s="143">
        <f>J78</f>
        <v>0</v>
      </c>
      <c r="K57" s="144"/>
    </row>
    <row r="58" spans="2:47" s="1" customFormat="1" ht="21.75" customHeight="1" x14ac:dyDescent="0.3">
      <c r="B58" s="34"/>
      <c r="C58" s="35"/>
      <c r="D58" s="35"/>
      <c r="E58" s="35"/>
      <c r="F58" s="35"/>
      <c r="G58" s="35"/>
      <c r="H58" s="35"/>
      <c r="I58" s="107"/>
      <c r="J58" s="35"/>
      <c r="K58" s="38"/>
    </row>
    <row r="59" spans="2:47" s="1" customFormat="1" ht="6.95" customHeight="1" x14ac:dyDescent="0.3">
      <c r="B59" s="49"/>
      <c r="C59" s="50"/>
      <c r="D59" s="50"/>
      <c r="E59" s="50"/>
      <c r="F59" s="50"/>
      <c r="G59" s="50"/>
      <c r="H59" s="50"/>
      <c r="I59" s="128"/>
      <c r="J59" s="50"/>
      <c r="K59" s="51"/>
    </row>
    <row r="63" spans="2:47" s="1" customFormat="1" ht="6.95" customHeight="1" x14ac:dyDescent="0.3">
      <c r="B63" s="52"/>
      <c r="C63" s="53"/>
      <c r="D63" s="53"/>
      <c r="E63" s="53"/>
      <c r="F63" s="53"/>
      <c r="G63" s="53"/>
      <c r="H63" s="53"/>
      <c r="I63" s="131"/>
      <c r="J63" s="53"/>
      <c r="K63" s="53"/>
      <c r="L63" s="54"/>
    </row>
    <row r="64" spans="2:47" s="1" customFormat="1" ht="36.950000000000003" customHeight="1" x14ac:dyDescent="0.3">
      <c r="B64" s="34"/>
      <c r="C64" s="55" t="s">
        <v>110</v>
      </c>
      <c r="D64" s="56"/>
      <c r="E64" s="56"/>
      <c r="F64" s="56"/>
      <c r="G64" s="56"/>
      <c r="H64" s="56"/>
      <c r="I64" s="152"/>
      <c r="J64" s="56"/>
      <c r="K64" s="56"/>
      <c r="L64" s="54"/>
    </row>
    <row r="65" spans="2:65" s="1" customFormat="1" ht="6.95" customHeight="1" x14ac:dyDescent="0.3">
      <c r="B65" s="34"/>
      <c r="C65" s="56"/>
      <c r="D65" s="56"/>
      <c r="E65" s="56"/>
      <c r="F65" s="56"/>
      <c r="G65" s="56"/>
      <c r="H65" s="56"/>
      <c r="I65" s="152"/>
      <c r="J65" s="56"/>
      <c r="K65" s="56"/>
      <c r="L65" s="54"/>
    </row>
    <row r="66" spans="2:65" s="1" customFormat="1" ht="14.45" customHeight="1" x14ac:dyDescent="0.3">
      <c r="B66" s="34"/>
      <c r="C66" s="58" t="s">
        <v>16</v>
      </c>
      <c r="D66" s="56"/>
      <c r="E66" s="56"/>
      <c r="F66" s="56"/>
      <c r="G66" s="56"/>
      <c r="H66" s="56"/>
      <c r="I66" s="152"/>
      <c r="J66" s="56"/>
      <c r="K66" s="56"/>
      <c r="L66" s="54"/>
    </row>
    <row r="67" spans="2:65" s="1" customFormat="1" ht="22.5" customHeight="1" x14ac:dyDescent="0.3">
      <c r="B67" s="34"/>
      <c r="C67" s="56"/>
      <c r="D67" s="56"/>
      <c r="E67" s="298" t="str">
        <f>E7</f>
        <v>Rekonstrukce kotelny MŠ B.Němcové, Dačice</v>
      </c>
      <c r="F67" s="279"/>
      <c r="G67" s="279"/>
      <c r="H67" s="279"/>
      <c r="I67" s="152"/>
      <c r="J67" s="56"/>
      <c r="K67" s="56"/>
      <c r="L67" s="54"/>
    </row>
    <row r="68" spans="2:65" s="1" customFormat="1" ht="14.45" customHeight="1" x14ac:dyDescent="0.3">
      <c r="B68" s="34"/>
      <c r="C68" s="58" t="s">
        <v>95</v>
      </c>
      <c r="D68" s="56"/>
      <c r="E68" s="56"/>
      <c r="F68" s="56"/>
      <c r="G68" s="56"/>
      <c r="H68" s="56"/>
      <c r="I68" s="152"/>
      <c r="J68" s="56"/>
      <c r="K68" s="56"/>
      <c r="L68" s="54"/>
    </row>
    <row r="69" spans="2:65" s="1" customFormat="1" ht="23.25" customHeight="1" x14ac:dyDescent="0.3">
      <c r="B69" s="34"/>
      <c r="C69" s="56"/>
      <c r="D69" s="56"/>
      <c r="E69" s="276" t="str">
        <f>E9</f>
        <v>05 - VON</v>
      </c>
      <c r="F69" s="279"/>
      <c r="G69" s="279"/>
      <c r="H69" s="279"/>
      <c r="I69" s="152"/>
      <c r="J69" s="56"/>
      <c r="K69" s="56"/>
      <c r="L69" s="54"/>
    </row>
    <row r="70" spans="2:65" s="1" customFormat="1" ht="6.95" customHeight="1" x14ac:dyDescent="0.3">
      <c r="B70" s="34"/>
      <c r="C70" s="56"/>
      <c r="D70" s="56"/>
      <c r="E70" s="56"/>
      <c r="F70" s="56"/>
      <c r="G70" s="56"/>
      <c r="H70" s="56"/>
      <c r="I70" s="152"/>
      <c r="J70" s="56"/>
      <c r="K70" s="56"/>
      <c r="L70" s="54"/>
    </row>
    <row r="71" spans="2:65" s="1" customFormat="1" ht="18" customHeight="1" x14ac:dyDescent="0.3">
      <c r="B71" s="34"/>
      <c r="C71" s="58" t="s">
        <v>22</v>
      </c>
      <c r="D71" s="56"/>
      <c r="E71" s="56"/>
      <c r="F71" s="153" t="str">
        <f>F12</f>
        <v>Dačice</v>
      </c>
      <c r="G71" s="56"/>
      <c r="H71" s="56"/>
      <c r="I71" s="154" t="s">
        <v>24</v>
      </c>
      <c r="J71" s="66" t="str">
        <f>IF(J12="","",J12)</f>
        <v>27. 2. 2017</v>
      </c>
      <c r="K71" s="56"/>
      <c r="L71" s="54"/>
    </row>
    <row r="72" spans="2:65" s="1" customFormat="1" ht="6.95" customHeight="1" x14ac:dyDescent="0.3">
      <c r="B72" s="34"/>
      <c r="C72" s="56"/>
      <c r="D72" s="56"/>
      <c r="E72" s="56"/>
      <c r="F72" s="56"/>
      <c r="G72" s="56"/>
      <c r="H72" s="56"/>
      <c r="I72" s="152"/>
      <c r="J72" s="56"/>
      <c r="K72" s="56"/>
      <c r="L72" s="54"/>
    </row>
    <row r="73" spans="2:65" s="1" customFormat="1" x14ac:dyDescent="0.3">
      <c r="B73" s="34"/>
      <c r="C73" s="58" t="s">
        <v>26</v>
      </c>
      <c r="D73" s="56"/>
      <c r="E73" s="56"/>
      <c r="F73" s="153" t="str">
        <f>E15</f>
        <v>Město Dačice</v>
      </c>
      <c r="G73" s="56"/>
      <c r="H73" s="56"/>
      <c r="I73" s="154" t="s">
        <v>32</v>
      </c>
      <c r="J73" s="153" t="str">
        <f>E21</f>
        <v>VV - PROJEKT, Havlíčkova 44, Jihlava</v>
      </c>
      <c r="K73" s="56"/>
      <c r="L73" s="54"/>
    </row>
    <row r="74" spans="2:65" s="1" customFormat="1" ht="14.45" customHeight="1" x14ac:dyDescent="0.3">
      <c r="B74" s="34"/>
      <c r="C74" s="58" t="s">
        <v>30</v>
      </c>
      <c r="D74" s="56"/>
      <c r="E74" s="56"/>
      <c r="F74" s="153" t="str">
        <f>IF(E18="","",E18)</f>
        <v/>
      </c>
      <c r="G74" s="56"/>
      <c r="H74" s="56"/>
      <c r="I74" s="152"/>
      <c r="J74" s="56"/>
      <c r="K74" s="56"/>
      <c r="L74" s="54"/>
    </row>
    <row r="75" spans="2:65" s="1" customFormat="1" ht="10.35" customHeight="1" x14ac:dyDescent="0.3">
      <c r="B75" s="34"/>
      <c r="C75" s="56"/>
      <c r="D75" s="56"/>
      <c r="E75" s="56"/>
      <c r="F75" s="56"/>
      <c r="G75" s="56"/>
      <c r="H75" s="56"/>
      <c r="I75" s="152"/>
      <c r="J75" s="56"/>
      <c r="K75" s="56"/>
      <c r="L75" s="54"/>
    </row>
    <row r="76" spans="2:65" s="9" customFormat="1" ht="29.25" customHeight="1" x14ac:dyDescent="0.3">
      <c r="B76" s="155"/>
      <c r="C76" s="156" t="s">
        <v>111</v>
      </c>
      <c r="D76" s="157" t="s">
        <v>56</v>
      </c>
      <c r="E76" s="157" t="s">
        <v>52</v>
      </c>
      <c r="F76" s="157" t="s">
        <v>112</v>
      </c>
      <c r="G76" s="157" t="s">
        <v>113</v>
      </c>
      <c r="H76" s="157" t="s">
        <v>114</v>
      </c>
      <c r="I76" s="158" t="s">
        <v>115</v>
      </c>
      <c r="J76" s="157" t="s">
        <v>99</v>
      </c>
      <c r="K76" s="159" t="s">
        <v>116</v>
      </c>
      <c r="L76" s="160"/>
      <c r="M76" s="75" t="s">
        <v>117</v>
      </c>
      <c r="N76" s="76" t="s">
        <v>41</v>
      </c>
      <c r="O76" s="76" t="s">
        <v>118</v>
      </c>
      <c r="P76" s="76" t="s">
        <v>119</v>
      </c>
      <c r="Q76" s="76" t="s">
        <v>120</v>
      </c>
      <c r="R76" s="76" t="s">
        <v>121</v>
      </c>
      <c r="S76" s="76" t="s">
        <v>122</v>
      </c>
      <c r="T76" s="77" t="s">
        <v>123</v>
      </c>
    </row>
    <row r="77" spans="2:65" s="1" customFormat="1" ht="29.25" customHeight="1" x14ac:dyDescent="0.35">
      <c r="B77" s="34"/>
      <c r="C77" s="81" t="s">
        <v>100</v>
      </c>
      <c r="D77" s="56"/>
      <c r="E77" s="56"/>
      <c r="F77" s="56"/>
      <c r="G77" s="56"/>
      <c r="H77" s="56"/>
      <c r="I77" s="152"/>
      <c r="J77" s="161">
        <f>BK77</f>
        <v>0</v>
      </c>
      <c r="K77" s="56"/>
      <c r="L77" s="54"/>
      <c r="M77" s="78"/>
      <c r="N77" s="79"/>
      <c r="O77" s="79"/>
      <c r="P77" s="162">
        <f>P78</f>
        <v>0</v>
      </c>
      <c r="Q77" s="79"/>
      <c r="R77" s="162">
        <f>R78</f>
        <v>0</v>
      </c>
      <c r="S77" s="79"/>
      <c r="T77" s="163">
        <f>T78</f>
        <v>0</v>
      </c>
      <c r="AT77" s="17" t="s">
        <v>70</v>
      </c>
      <c r="AU77" s="17" t="s">
        <v>101</v>
      </c>
      <c r="BK77" s="164">
        <f>BK78</f>
        <v>0</v>
      </c>
    </row>
    <row r="78" spans="2:65" s="10" customFormat="1" ht="37.35" customHeight="1" x14ac:dyDescent="0.35">
      <c r="B78" s="165"/>
      <c r="C78" s="166"/>
      <c r="D78" s="179" t="s">
        <v>70</v>
      </c>
      <c r="E78" s="253" t="s">
        <v>348</v>
      </c>
      <c r="F78" s="253" t="s">
        <v>725</v>
      </c>
      <c r="G78" s="166"/>
      <c r="H78" s="166"/>
      <c r="I78" s="169"/>
      <c r="J78" s="254">
        <f>BK78</f>
        <v>0</v>
      </c>
      <c r="K78" s="166"/>
      <c r="L78" s="171"/>
      <c r="M78" s="172"/>
      <c r="N78" s="173"/>
      <c r="O78" s="173"/>
      <c r="P78" s="174">
        <f>SUM(P79:P81)</f>
        <v>0</v>
      </c>
      <c r="Q78" s="173"/>
      <c r="R78" s="174">
        <f>SUM(R79:R81)</f>
        <v>0</v>
      </c>
      <c r="S78" s="173"/>
      <c r="T78" s="175">
        <f>SUM(T79:T81)</f>
        <v>0</v>
      </c>
      <c r="AR78" s="176" t="s">
        <v>165</v>
      </c>
      <c r="AT78" s="177" t="s">
        <v>70</v>
      </c>
      <c r="AU78" s="177" t="s">
        <v>71</v>
      </c>
      <c r="AY78" s="176" t="s">
        <v>126</v>
      </c>
      <c r="BK78" s="178">
        <f>SUM(BK79:BK81)</f>
        <v>0</v>
      </c>
    </row>
    <row r="79" spans="2:65" s="1" customFormat="1" ht="57" customHeight="1" x14ac:dyDescent="0.3">
      <c r="B79" s="34"/>
      <c r="C79" s="182" t="s">
        <v>78</v>
      </c>
      <c r="D79" s="182" t="s">
        <v>129</v>
      </c>
      <c r="E79" s="183" t="s">
        <v>726</v>
      </c>
      <c r="F79" s="184" t="s">
        <v>727</v>
      </c>
      <c r="G79" s="185" t="s">
        <v>337</v>
      </c>
      <c r="H79" s="186">
        <v>1</v>
      </c>
      <c r="I79" s="187"/>
      <c r="J79" s="188">
        <f>ROUND(I79*H79,2)</f>
        <v>0</v>
      </c>
      <c r="K79" s="184" t="s">
        <v>21</v>
      </c>
      <c r="L79" s="54"/>
      <c r="M79" s="189" t="s">
        <v>21</v>
      </c>
      <c r="N79" s="190" t="s">
        <v>44</v>
      </c>
      <c r="O79" s="35"/>
      <c r="P79" s="191">
        <f>O79*H79</f>
        <v>0</v>
      </c>
      <c r="Q79" s="191">
        <v>0</v>
      </c>
      <c r="R79" s="191">
        <f>Q79*H79</f>
        <v>0</v>
      </c>
      <c r="S79" s="191">
        <v>0</v>
      </c>
      <c r="T79" s="192">
        <f>S79*H79</f>
        <v>0</v>
      </c>
      <c r="AR79" s="17" t="s">
        <v>728</v>
      </c>
      <c r="AT79" s="17" t="s">
        <v>129</v>
      </c>
      <c r="AU79" s="17" t="s">
        <v>78</v>
      </c>
      <c r="AY79" s="17" t="s">
        <v>126</v>
      </c>
      <c r="BE79" s="193">
        <f>IF(N79="základní",J79,0)</f>
        <v>0</v>
      </c>
      <c r="BF79" s="193">
        <f>IF(N79="snížená",J79,0)</f>
        <v>0</v>
      </c>
      <c r="BG79" s="193">
        <f>IF(N79="zákl. přenesená",J79,0)</f>
        <v>0</v>
      </c>
      <c r="BH79" s="193">
        <f>IF(N79="sníž. přenesená",J79,0)</f>
        <v>0</v>
      </c>
      <c r="BI79" s="193">
        <f>IF(N79="nulová",J79,0)</f>
        <v>0</v>
      </c>
      <c r="BJ79" s="17" t="s">
        <v>134</v>
      </c>
      <c r="BK79" s="193">
        <f>ROUND(I79*H79,2)</f>
        <v>0</v>
      </c>
      <c r="BL79" s="17" t="s">
        <v>728</v>
      </c>
      <c r="BM79" s="17" t="s">
        <v>729</v>
      </c>
    </row>
    <row r="80" spans="2:65" s="1" customFormat="1" ht="44.25" customHeight="1" x14ac:dyDescent="0.3">
      <c r="B80" s="34"/>
      <c r="C80" s="182" t="s">
        <v>141</v>
      </c>
      <c r="D80" s="182" t="s">
        <v>129</v>
      </c>
      <c r="E80" s="183" t="s">
        <v>730</v>
      </c>
      <c r="F80" s="184" t="s">
        <v>731</v>
      </c>
      <c r="G80" s="185" t="s">
        <v>337</v>
      </c>
      <c r="H80" s="186">
        <v>1</v>
      </c>
      <c r="I80" s="187"/>
      <c r="J80" s="188">
        <f>ROUND(I80*H80,2)</f>
        <v>0</v>
      </c>
      <c r="K80" s="184" t="s">
        <v>21</v>
      </c>
      <c r="L80" s="54"/>
      <c r="M80" s="189" t="s">
        <v>21</v>
      </c>
      <c r="N80" s="190" t="s">
        <v>44</v>
      </c>
      <c r="O80" s="35"/>
      <c r="P80" s="191">
        <f>O80*H80</f>
        <v>0</v>
      </c>
      <c r="Q80" s="191">
        <v>0</v>
      </c>
      <c r="R80" s="191">
        <f>Q80*H80</f>
        <v>0</v>
      </c>
      <c r="S80" s="191">
        <v>0</v>
      </c>
      <c r="T80" s="192">
        <f>S80*H80</f>
        <v>0</v>
      </c>
      <c r="AR80" s="17" t="s">
        <v>728</v>
      </c>
      <c r="AT80" s="17" t="s">
        <v>129</v>
      </c>
      <c r="AU80" s="17" t="s">
        <v>78</v>
      </c>
      <c r="AY80" s="17" t="s">
        <v>126</v>
      </c>
      <c r="BE80" s="193">
        <f>IF(N80="základní",J80,0)</f>
        <v>0</v>
      </c>
      <c r="BF80" s="193">
        <f>IF(N80="snížená",J80,0)</f>
        <v>0</v>
      </c>
      <c r="BG80" s="193">
        <f>IF(N80="zákl. přenesená",J80,0)</f>
        <v>0</v>
      </c>
      <c r="BH80" s="193">
        <f>IF(N80="sníž. přenesená",J80,0)</f>
        <v>0</v>
      </c>
      <c r="BI80" s="193">
        <f>IF(N80="nulová",J80,0)</f>
        <v>0</v>
      </c>
      <c r="BJ80" s="17" t="s">
        <v>134</v>
      </c>
      <c r="BK80" s="193">
        <f>ROUND(I80*H80,2)</f>
        <v>0</v>
      </c>
      <c r="BL80" s="17" t="s">
        <v>728</v>
      </c>
      <c r="BM80" s="17" t="s">
        <v>732</v>
      </c>
    </row>
    <row r="81" spans="2:65" s="1" customFormat="1" ht="44.25" customHeight="1" x14ac:dyDescent="0.3">
      <c r="B81" s="34"/>
      <c r="C81" s="182" t="s">
        <v>134</v>
      </c>
      <c r="D81" s="182" t="s">
        <v>129</v>
      </c>
      <c r="E81" s="183" t="s">
        <v>733</v>
      </c>
      <c r="F81" s="184" t="s">
        <v>734</v>
      </c>
      <c r="G81" s="185" t="s">
        <v>337</v>
      </c>
      <c r="H81" s="186">
        <v>1</v>
      </c>
      <c r="I81" s="187"/>
      <c r="J81" s="188">
        <f>ROUND(I81*H81,2)</f>
        <v>0</v>
      </c>
      <c r="K81" s="184" t="s">
        <v>21</v>
      </c>
      <c r="L81" s="54"/>
      <c r="M81" s="189" t="s">
        <v>21</v>
      </c>
      <c r="N81" s="249" t="s">
        <v>44</v>
      </c>
      <c r="O81" s="250"/>
      <c r="P81" s="251">
        <f>O81*H81</f>
        <v>0</v>
      </c>
      <c r="Q81" s="251">
        <v>0</v>
      </c>
      <c r="R81" s="251">
        <f>Q81*H81</f>
        <v>0</v>
      </c>
      <c r="S81" s="251">
        <v>0</v>
      </c>
      <c r="T81" s="252">
        <f>S81*H81</f>
        <v>0</v>
      </c>
      <c r="AR81" s="17" t="s">
        <v>728</v>
      </c>
      <c r="AT81" s="17" t="s">
        <v>129</v>
      </c>
      <c r="AU81" s="17" t="s">
        <v>78</v>
      </c>
      <c r="AY81" s="17" t="s">
        <v>126</v>
      </c>
      <c r="BE81" s="193">
        <f>IF(N81="základní",J81,0)</f>
        <v>0</v>
      </c>
      <c r="BF81" s="193">
        <f>IF(N81="snížená",J81,0)</f>
        <v>0</v>
      </c>
      <c r="BG81" s="193">
        <f>IF(N81="zákl. přenesená",J81,0)</f>
        <v>0</v>
      </c>
      <c r="BH81" s="193">
        <f>IF(N81="sníž. přenesená",J81,0)</f>
        <v>0</v>
      </c>
      <c r="BI81" s="193">
        <f>IF(N81="nulová",J81,0)</f>
        <v>0</v>
      </c>
      <c r="BJ81" s="17" t="s">
        <v>134</v>
      </c>
      <c r="BK81" s="193">
        <f>ROUND(I81*H81,2)</f>
        <v>0</v>
      </c>
      <c r="BL81" s="17" t="s">
        <v>728</v>
      </c>
      <c r="BM81" s="17" t="s">
        <v>735</v>
      </c>
    </row>
    <row r="82" spans="2:65" s="1" customFormat="1" ht="6.95" customHeight="1" x14ac:dyDescent="0.3">
      <c r="B82" s="49"/>
      <c r="C82" s="50"/>
      <c r="D82" s="50"/>
      <c r="E82" s="50"/>
      <c r="F82" s="50"/>
      <c r="G82" s="50"/>
      <c r="H82" s="50"/>
      <c r="I82" s="128"/>
      <c r="J82" s="50"/>
      <c r="K82" s="50"/>
      <c r="L82" s="54"/>
    </row>
  </sheetData>
  <sheetProtection password="CC35" sheet="1" objects="1" scenarios="1" formatColumns="0" formatRows="0" sort="0" autoFilter="0"/>
  <autoFilter ref="C76:K76"/>
  <mergeCells count="9">
    <mergeCell ref="E67:H67"/>
    <mergeCell ref="E69:H69"/>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76"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16"/>
  <sheetViews>
    <sheetView showGridLines="0" zoomScaleNormal="100" workbookViewId="0"/>
  </sheetViews>
  <sheetFormatPr defaultRowHeight="13.5" x14ac:dyDescent="0.3"/>
  <cols>
    <col min="1" max="1" width="8.33203125" style="310" customWidth="1"/>
    <col min="2" max="2" width="1.6640625" style="310" customWidth="1"/>
    <col min="3" max="4" width="5" style="310" customWidth="1"/>
    <col min="5" max="5" width="11.6640625" style="310" customWidth="1"/>
    <col min="6" max="6" width="9.1640625" style="310" customWidth="1"/>
    <col min="7" max="7" width="5" style="310" customWidth="1"/>
    <col min="8" max="8" width="77.83203125" style="310" customWidth="1"/>
    <col min="9" max="10" width="20" style="310" customWidth="1"/>
    <col min="11" max="11" width="1.6640625" style="310" customWidth="1"/>
    <col min="12" max="256" width="9.33203125" style="310"/>
    <col min="257" max="257" width="8.33203125" style="310" customWidth="1"/>
    <col min="258" max="258" width="1.6640625" style="310" customWidth="1"/>
    <col min="259" max="260" width="5" style="310" customWidth="1"/>
    <col min="261" max="261" width="11.6640625" style="310" customWidth="1"/>
    <col min="262" max="262" width="9.1640625" style="310" customWidth="1"/>
    <col min="263" max="263" width="5" style="310" customWidth="1"/>
    <col min="264" max="264" width="77.83203125" style="310" customWidth="1"/>
    <col min="265" max="266" width="20" style="310" customWidth="1"/>
    <col min="267" max="267" width="1.6640625" style="310" customWidth="1"/>
    <col min="268" max="512" width="9.33203125" style="310"/>
    <col min="513" max="513" width="8.33203125" style="310" customWidth="1"/>
    <col min="514" max="514" width="1.6640625" style="310" customWidth="1"/>
    <col min="515" max="516" width="5" style="310" customWidth="1"/>
    <col min="517" max="517" width="11.6640625" style="310" customWidth="1"/>
    <col min="518" max="518" width="9.1640625" style="310" customWidth="1"/>
    <col min="519" max="519" width="5" style="310" customWidth="1"/>
    <col min="520" max="520" width="77.83203125" style="310" customWidth="1"/>
    <col min="521" max="522" width="20" style="310" customWidth="1"/>
    <col min="523" max="523" width="1.6640625" style="310" customWidth="1"/>
    <col min="524" max="768" width="9.33203125" style="310"/>
    <col min="769" max="769" width="8.33203125" style="310" customWidth="1"/>
    <col min="770" max="770" width="1.6640625" style="310" customWidth="1"/>
    <col min="771" max="772" width="5" style="310" customWidth="1"/>
    <col min="773" max="773" width="11.6640625" style="310" customWidth="1"/>
    <col min="774" max="774" width="9.1640625" style="310" customWidth="1"/>
    <col min="775" max="775" width="5" style="310" customWidth="1"/>
    <col min="776" max="776" width="77.83203125" style="310" customWidth="1"/>
    <col min="777" max="778" width="20" style="310" customWidth="1"/>
    <col min="779" max="779" width="1.6640625" style="310" customWidth="1"/>
    <col min="780" max="1024" width="9.33203125" style="310"/>
    <col min="1025" max="1025" width="8.33203125" style="310" customWidth="1"/>
    <col min="1026" max="1026" width="1.6640625" style="310" customWidth="1"/>
    <col min="1027" max="1028" width="5" style="310" customWidth="1"/>
    <col min="1029" max="1029" width="11.6640625" style="310" customWidth="1"/>
    <col min="1030" max="1030" width="9.1640625" style="310" customWidth="1"/>
    <col min="1031" max="1031" width="5" style="310" customWidth="1"/>
    <col min="1032" max="1032" width="77.83203125" style="310" customWidth="1"/>
    <col min="1033" max="1034" width="20" style="310" customWidth="1"/>
    <col min="1035" max="1035" width="1.6640625" style="310" customWidth="1"/>
    <col min="1036" max="1280" width="9.33203125" style="310"/>
    <col min="1281" max="1281" width="8.33203125" style="310" customWidth="1"/>
    <col min="1282" max="1282" width="1.6640625" style="310" customWidth="1"/>
    <col min="1283" max="1284" width="5" style="310" customWidth="1"/>
    <col min="1285" max="1285" width="11.6640625" style="310" customWidth="1"/>
    <col min="1286" max="1286" width="9.1640625" style="310" customWidth="1"/>
    <col min="1287" max="1287" width="5" style="310" customWidth="1"/>
    <col min="1288" max="1288" width="77.83203125" style="310" customWidth="1"/>
    <col min="1289" max="1290" width="20" style="310" customWidth="1"/>
    <col min="1291" max="1291" width="1.6640625" style="310" customWidth="1"/>
    <col min="1292" max="1536" width="9.33203125" style="310"/>
    <col min="1537" max="1537" width="8.33203125" style="310" customWidth="1"/>
    <col min="1538" max="1538" width="1.6640625" style="310" customWidth="1"/>
    <col min="1539" max="1540" width="5" style="310" customWidth="1"/>
    <col min="1541" max="1541" width="11.6640625" style="310" customWidth="1"/>
    <col min="1542" max="1542" width="9.1640625" style="310" customWidth="1"/>
    <col min="1543" max="1543" width="5" style="310" customWidth="1"/>
    <col min="1544" max="1544" width="77.83203125" style="310" customWidth="1"/>
    <col min="1545" max="1546" width="20" style="310" customWidth="1"/>
    <col min="1547" max="1547" width="1.6640625" style="310" customWidth="1"/>
    <col min="1548" max="1792" width="9.33203125" style="310"/>
    <col min="1793" max="1793" width="8.33203125" style="310" customWidth="1"/>
    <col min="1794" max="1794" width="1.6640625" style="310" customWidth="1"/>
    <col min="1795" max="1796" width="5" style="310" customWidth="1"/>
    <col min="1797" max="1797" width="11.6640625" style="310" customWidth="1"/>
    <col min="1798" max="1798" width="9.1640625" style="310" customWidth="1"/>
    <col min="1799" max="1799" width="5" style="310" customWidth="1"/>
    <col min="1800" max="1800" width="77.83203125" style="310" customWidth="1"/>
    <col min="1801" max="1802" width="20" style="310" customWidth="1"/>
    <col min="1803" max="1803" width="1.6640625" style="310" customWidth="1"/>
    <col min="1804" max="2048" width="9.33203125" style="310"/>
    <col min="2049" max="2049" width="8.33203125" style="310" customWidth="1"/>
    <col min="2050" max="2050" width="1.6640625" style="310" customWidth="1"/>
    <col min="2051" max="2052" width="5" style="310" customWidth="1"/>
    <col min="2053" max="2053" width="11.6640625" style="310" customWidth="1"/>
    <col min="2054" max="2054" width="9.1640625" style="310" customWidth="1"/>
    <col min="2055" max="2055" width="5" style="310" customWidth="1"/>
    <col min="2056" max="2056" width="77.83203125" style="310" customWidth="1"/>
    <col min="2057" max="2058" width="20" style="310" customWidth="1"/>
    <col min="2059" max="2059" width="1.6640625" style="310" customWidth="1"/>
    <col min="2060" max="2304" width="9.33203125" style="310"/>
    <col min="2305" max="2305" width="8.33203125" style="310" customWidth="1"/>
    <col min="2306" max="2306" width="1.6640625" style="310" customWidth="1"/>
    <col min="2307" max="2308" width="5" style="310" customWidth="1"/>
    <col min="2309" max="2309" width="11.6640625" style="310" customWidth="1"/>
    <col min="2310" max="2310" width="9.1640625" style="310" customWidth="1"/>
    <col min="2311" max="2311" width="5" style="310" customWidth="1"/>
    <col min="2312" max="2312" width="77.83203125" style="310" customWidth="1"/>
    <col min="2313" max="2314" width="20" style="310" customWidth="1"/>
    <col min="2315" max="2315" width="1.6640625" style="310" customWidth="1"/>
    <col min="2316" max="2560" width="9.33203125" style="310"/>
    <col min="2561" max="2561" width="8.33203125" style="310" customWidth="1"/>
    <col min="2562" max="2562" width="1.6640625" style="310" customWidth="1"/>
    <col min="2563" max="2564" width="5" style="310" customWidth="1"/>
    <col min="2565" max="2565" width="11.6640625" style="310" customWidth="1"/>
    <col min="2566" max="2566" width="9.1640625" style="310" customWidth="1"/>
    <col min="2567" max="2567" width="5" style="310" customWidth="1"/>
    <col min="2568" max="2568" width="77.83203125" style="310" customWidth="1"/>
    <col min="2569" max="2570" width="20" style="310" customWidth="1"/>
    <col min="2571" max="2571" width="1.6640625" style="310" customWidth="1"/>
    <col min="2572" max="2816" width="9.33203125" style="310"/>
    <col min="2817" max="2817" width="8.33203125" style="310" customWidth="1"/>
    <col min="2818" max="2818" width="1.6640625" style="310" customWidth="1"/>
    <col min="2819" max="2820" width="5" style="310" customWidth="1"/>
    <col min="2821" max="2821" width="11.6640625" style="310" customWidth="1"/>
    <col min="2822" max="2822" width="9.1640625" style="310" customWidth="1"/>
    <col min="2823" max="2823" width="5" style="310" customWidth="1"/>
    <col min="2824" max="2824" width="77.83203125" style="310" customWidth="1"/>
    <col min="2825" max="2826" width="20" style="310" customWidth="1"/>
    <col min="2827" max="2827" width="1.6640625" style="310" customWidth="1"/>
    <col min="2828" max="3072" width="9.33203125" style="310"/>
    <col min="3073" max="3073" width="8.33203125" style="310" customWidth="1"/>
    <col min="3074" max="3074" width="1.6640625" style="310" customWidth="1"/>
    <col min="3075" max="3076" width="5" style="310" customWidth="1"/>
    <col min="3077" max="3077" width="11.6640625" style="310" customWidth="1"/>
    <col min="3078" max="3078" width="9.1640625" style="310" customWidth="1"/>
    <col min="3079" max="3079" width="5" style="310" customWidth="1"/>
    <col min="3080" max="3080" width="77.83203125" style="310" customWidth="1"/>
    <col min="3081" max="3082" width="20" style="310" customWidth="1"/>
    <col min="3083" max="3083" width="1.6640625" style="310" customWidth="1"/>
    <col min="3084" max="3328" width="9.33203125" style="310"/>
    <col min="3329" max="3329" width="8.33203125" style="310" customWidth="1"/>
    <col min="3330" max="3330" width="1.6640625" style="310" customWidth="1"/>
    <col min="3331" max="3332" width="5" style="310" customWidth="1"/>
    <col min="3333" max="3333" width="11.6640625" style="310" customWidth="1"/>
    <col min="3334" max="3334" width="9.1640625" style="310" customWidth="1"/>
    <col min="3335" max="3335" width="5" style="310" customWidth="1"/>
    <col min="3336" max="3336" width="77.83203125" style="310" customWidth="1"/>
    <col min="3337" max="3338" width="20" style="310" customWidth="1"/>
    <col min="3339" max="3339" width="1.6640625" style="310" customWidth="1"/>
    <col min="3340" max="3584" width="9.33203125" style="310"/>
    <col min="3585" max="3585" width="8.33203125" style="310" customWidth="1"/>
    <col min="3586" max="3586" width="1.6640625" style="310" customWidth="1"/>
    <col min="3587" max="3588" width="5" style="310" customWidth="1"/>
    <col min="3589" max="3589" width="11.6640625" style="310" customWidth="1"/>
    <col min="3590" max="3590" width="9.1640625" style="310" customWidth="1"/>
    <col min="3591" max="3591" width="5" style="310" customWidth="1"/>
    <col min="3592" max="3592" width="77.83203125" style="310" customWidth="1"/>
    <col min="3593" max="3594" width="20" style="310" customWidth="1"/>
    <col min="3595" max="3595" width="1.6640625" style="310" customWidth="1"/>
    <col min="3596" max="3840" width="9.33203125" style="310"/>
    <col min="3841" max="3841" width="8.33203125" style="310" customWidth="1"/>
    <col min="3842" max="3842" width="1.6640625" style="310" customWidth="1"/>
    <col min="3843" max="3844" width="5" style="310" customWidth="1"/>
    <col min="3845" max="3845" width="11.6640625" style="310" customWidth="1"/>
    <col min="3846" max="3846" width="9.1640625" style="310" customWidth="1"/>
    <col min="3847" max="3847" width="5" style="310" customWidth="1"/>
    <col min="3848" max="3848" width="77.83203125" style="310" customWidth="1"/>
    <col min="3849" max="3850" width="20" style="310" customWidth="1"/>
    <col min="3851" max="3851" width="1.6640625" style="310" customWidth="1"/>
    <col min="3852" max="4096" width="9.33203125" style="310"/>
    <col min="4097" max="4097" width="8.33203125" style="310" customWidth="1"/>
    <col min="4098" max="4098" width="1.6640625" style="310" customWidth="1"/>
    <col min="4099" max="4100" width="5" style="310" customWidth="1"/>
    <col min="4101" max="4101" width="11.6640625" style="310" customWidth="1"/>
    <col min="4102" max="4102" width="9.1640625" style="310" customWidth="1"/>
    <col min="4103" max="4103" width="5" style="310" customWidth="1"/>
    <col min="4104" max="4104" width="77.83203125" style="310" customWidth="1"/>
    <col min="4105" max="4106" width="20" style="310" customWidth="1"/>
    <col min="4107" max="4107" width="1.6640625" style="310" customWidth="1"/>
    <col min="4108" max="4352" width="9.33203125" style="310"/>
    <col min="4353" max="4353" width="8.33203125" style="310" customWidth="1"/>
    <col min="4354" max="4354" width="1.6640625" style="310" customWidth="1"/>
    <col min="4355" max="4356" width="5" style="310" customWidth="1"/>
    <col min="4357" max="4357" width="11.6640625" style="310" customWidth="1"/>
    <col min="4358" max="4358" width="9.1640625" style="310" customWidth="1"/>
    <col min="4359" max="4359" width="5" style="310" customWidth="1"/>
    <col min="4360" max="4360" width="77.83203125" style="310" customWidth="1"/>
    <col min="4361" max="4362" width="20" style="310" customWidth="1"/>
    <col min="4363" max="4363" width="1.6640625" style="310" customWidth="1"/>
    <col min="4364" max="4608" width="9.33203125" style="310"/>
    <col min="4609" max="4609" width="8.33203125" style="310" customWidth="1"/>
    <col min="4610" max="4610" width="1.6640625" style="310" customWidth="1"/>
    <col min="4611" max="4612" width="5" style="310" customWidth="1"/>
    <col min="4613" max="4613" width="11.6640625" style="310" customWidth="1"/>
    <col min="4614" max="4614" width="9.1640625" style="310" customWidth="1"/>
    <col min="4615" max="4615" width="5" style="310" customWidth="1"/>
    <col min="4616" max="4616" width="77.83203125" style="310" customWidth="1"/>
    <col min="4617" max="4618" width="20" style="310" customWidth="1"/>
    <col min="4619" max="4619" width="1.6640625" style="310" customWidth="1"/>
    <col min="4620" max="4864" width="9.33203125" style="310"/>
    <col min="4865" max="4865" width="8.33203125" style="310" customWidth="1"/>
    <col min="4866" max="4866" width="1.6640625" style="310" customWidth="1"/>
    <col min="4867" max="4868" width="5" style="310" customWidth="1"/>
    <col min="4869" max="4869" width="11.6640625" style="310" customWidth="1"/>
    <col min="4870" max="4870" width="9.1640625" style="310" customWidth="1"/>
    <col min="4871" max="4871" width="5" style="310" customWidth="1"/>
    <col min="4872" max="4872" width="77.83203125" style="310" customWidth="1"/>
    <col min="4873" max="4874" width="20" style="310" customWidth="1"/>
    <col min="4875" max="4875" width="1.6640625" style="310" customWidth="1"/>
    <col min="4876" max="5120" width="9.33203125" style="310"/>
    <col min="5121" max="5121" width="8.33203125" style="310" customWidth="1"/>
    <col min="5122" max="5122" width="1.6640625" style="310" customWidth="1"/>
    <col min="5123" max="5124" width="5" style="310" customWidth="1"/>
    <col min="5125" max="5125" width="11.6640625" style="310" customWidth="1"/>
    <col min="5126" max="5126" width="9.1640625" style="310" customWidth="1"/>
    <col min="5127" max="5127" width="5" style="310" customWidth="1"/>
    <col min="5128" max="5128" width="77.83203125" style="310" customWidth="1"/>
    <col min="5129" max="5130" width="20" style="310" customWidth="1"/>
    <col min="5131" max="5131" width="1.6640625" style="310" customWidth="1"/>
    <col min="5132" max="5376" width="9.33203125" style="310"/>
    <col min="5377" max="5377" width="8.33203125" style="310" customWidth="1"/>
    <col min="5378" max="5378" width="1.6640625" style="310" customWidth="1"/>
    <col min="5379" max="5380" width="5" style="310" customWidth="1"/>
    <col min="5381" max="5381" width="11.6640625" style="310" customWidth="1"/>
    <col min="5382" max="5382" width="9.1640625" style="310" customWidth="1"/>
    <col min="5383" max="5383" width="5" style="310" customWidth="1"/>
    <col min="5384" max="5384" width="77.83203125" style="310" customWidth="1"/>
    <col min="5385" max="5386" width="20" style="310" customWidth="1"/>
    <col min="5387" max="5387" width="1.6640625" style="310" customWidth="1"/>
    <col min="5388" max="5632" width="9.33203125" style="310"/>
    <col min="5633" max="5633" width="8.33203125" style="310" customWidth="1"/>
    <col min="5634" max="5634" width="1.6640625" style="310" customWidth="1"/>
    <col min="5635" max="5636" width="5" style="310" customWidth="1"/>
    <col min="5637" max="5637" width="11.6640625" style="310" customWidth="1"/>
    <col min="5638" max="5638" width="9.1640625" style="310" customWidth="1"/>
    <col min="5639" max="5639" width="5" style="310" customWidth="1"/>
    <col min="5640" max="5640" width="77.83203125" style="310" customWidth="1"/>
    <col min="5641" max="5642" width="20" style="310" customWidth="1"/>
    <col min="5643" max="5643" width="1.6640625" style="310" customWidth="1"/>
    <col min="5644" max="5888" width="9.33203125" style="310"/>
    <col min="5889" max="5889" width="8.33203125" style="310" customWidth="1"/>
    <col min="5890" max="5890" width="1.6640625" style="310" customWidth="1"/>
    <col min="5891" max="5892" width="5" style="310" customWidth="1"/>
    <col min="5893" max="5893" width="11.6640625" style="310" customWidth="1"/>
    <col min="5894" max="5894" width="9.1640625" style="310" customWidth="1"/>
    <col min="5895" max="5895" width="5" style="310" customWidth="1"/>
    <col min="5896" max="5896" width="77.83203125" style="310" customWidth="1"/>
    <col min="5897" max="5898" width="20" style="310" customWidth="1"/>
    <col min="5899" max="5899" width="1.6640625" style="310" customWidth="1"/>
    <col min="5900" max="6144" width="9.33203125" style="310"/>
    <col min="6145" max="6145" width="8.33203125" style="310" customWidth="1"/>
    <col min="6146" max="6146" width="1.6640625" style="310" customWidth="1"/>
    <col min="6147" max="6148" width="5" style="310" customWidth="1"/>
    <col min="6149" max="6149" width="11.6640625" style="310" customWidth="1"/>
    <col min="6150" max="6150" width="9.1640625" style="310" customWidth="1"/>
    <col min="6151" max="6151" width="5" style="310" customWidth="1"/>
    <col min="6152" max="6152" width="77.83203125" style="310" customWidth="1"/>
    <col min="6153" max="6154" width="20" style="310" customWidth="1"/>
    <col min="6155" max="6155" width="1.6640625" style="310" customWidth="1"/>
    <col min="6156" max="6400" width="9.33203125" style="310"/>
    <col min="6401" max="6401" width="8.33203125" style="310" customWidth="1"/>
    <col min="6402" max="6402" width="1.6640625" style="310" customWidth="1"/>
    <col min="6403" max="6404" width="5" style="310" customWidth="1"/>
    <col min="6405" max="6405" width="11.6640625" style="310" customWidth="1"/>
    <col min="6406" max="6406" width="9.1640625" style="310" customWidth="1"/>
    <col min="6407" max="6407" width="5" style="310" customWidth="1"/>
    <col min="6408" max="6408" width="77.83203125" style="310" customWidth="1"/>
    <col min="6409" max="6410" width="20" style="310" customWidth="1"/>
    <col min="6411" max="6411" width="1.6640625" style="310" customWidth="1"/>
    <col min="6412" max="6656" width="9.33203125" style="310"/>
    <col min="6657" max="6657" width="8.33203125" style="310" customWidth="1"/>
    <col min="6658" max="6658" width="1.6640625" style="310" customWidth="1"/>
    <col min="6659" max="6660" width="5" style="310" customWidth="1"/>
    <col min="6661" max="6661" width="11.6640625" style="310" customWidth="1"/>
    <col min="6662" max="6662" width="9.1640625" style="310" customWidth="1"/>
    <col min="6663" max="6663" width="5" style="310" customWidth="1"/>
    <col min="6664" max="6664" width="77.83203125" style="310" customWidth="1"/>
    <col min="6665" max="6666" width="20" style="310" customWidth="1"/>
    <col min="6667" max="6667" width="1.6640625" style="310" customWidth="1"/>
    <col min="6668" max="6912" width="9.33203125" style="310"/>
    <col min="6913" max="6913" width="8.33203125" style="310" customWidth="1"/>
    <col min="6914" max="6914" width="1.6640625" style="310" customWidth="1"/>
    <col min="6915" max="6916" width="5" style="310" customWidth="1"/>
    <col min="6917" max="6917" width="11.6640625" style="310" customWidth="1"/>
    <col min="6918" max="6918" width="9.1640625" style="310" customWidth="1"/>
    <col min="6919" max="6919" width="5" style="310" customWidth="1"/>
    <col min="6920" max="6920" width="77.83203125" style="310" customWidth="1"/>
    <col min="6921" max="6922" width="20" style="310" customWidth="1"/>
    <col min="6923" max="6923" width="1.6640625" style="310" customWidth="1"/>
    <col min="6924" max="7168" width="9.33203125" style="310"/>
    <col min="7169" max="7169" width="8.33203125" style="310" customWidth="1"/>
    <col min="7170" max="7170" width="1.6640625" style="310" customWidth="1"/>
    <col min="7171" max="7172" width="5" style="310" customWidth="1"/>
    <col min="7173" max="7173" width="11.6640625" style="310" customWidth="1"/>
    <col min="7174" max="7174" width="9.1640625" style="310" customWidth="1"/>
    <col min="7175" max="7175" width="5" style="310" customWidth="1"/>
    <col min="7176" max="7176" width="77.83203125" style="310" customWidth="1"/>
    <col min="7177" max="7178" width="20" style="310" customWidth="1"/>
    <col min="7179" max="7179" width="1.6640625" style="310" customWidth="1"/>
    <col min="7180" max="7424" width="9.33203125" style="310"/>
    <col min="7425" max="7425" width="8.33203125" style="310" customWidth="1"/>
    <col min="7426" max="7426" width="1.6640625" style="310" customWidth="1"/>
    <col min="7427" max="7428" width="5" style="310" customWidth="1"/>
    <col min="7429" max="7429" width="11.6640625" style="310" customWidth="1"/>
    <col min="7430" max="7430" width="9.1640625" style="310" customWidth="1"/>
    <col min="7431" max="7431" width="5" style="310" customWidth="1"/>
    <col min="7432" max="7432" width="77.83203125" style="310" customWidth="1"/>
    <col min="7433" max="7434" width="20" style="310" customWidth="1"/>
    <col min="7435" max="7435" width="1.6640625" style="310" customWidth="1"/>
    <col min="7436" max="7680" width="9.33203125" style="310"/>
    <col min="7681" max="7681" width="8.33203125" style="310" customWidth="1"/>
    <col min="7682" max="7682" width="1.6640625" style="310" customWidth="1"/>
    <col min="7683" max="7684" width="5" style="310" customWidth="1"/>
    <col min="7685" max="7685" width="11.6640625" style="310" customWidth="1"/>
    <col min="7686" max="7686" width="9.1640625" style="310" customWidth="1"/>
    <col min="7687" max="7687" width="5" style="310" customWidth="1"/>
    <col min="7688" max="7688" width="77.83203125" style="310" customWidth="1"/>
    <col min="7689" max="7690" width="20" style="310" customWidth="1"/>
    <col min="7691" max="7691" width="1.6640625" style="310" customWidth="1"/>
    <col min="7692" max="7936" width="9.33203125" style="310"/>
    <col min="7937" max="7937" width="8.33203125" style="310" customWidth="1"/>
    <col min="7938" max="7938" width="1.6640625" style="310" customWidth="1"/>
    <col min="7939" max="7940" width="5" style="310" customWidth="1"/>
    <col min="7941" max="7941" width="11.6640625" style="310" customWidth="1"/>
    <col min="7942" max="7942" width="9.1640625" style="310" customWidth="1"/>
    <col min="7943" max="7943" width="5" style="310" customWidth="1"/>
    <col min="7944" max="7944" width="77.83203125" style="310" customWidth="1"/>
    <col min="7945" max="7946" width="20" style="310" customWidth="1"/>
    <col min="7947" max="7947" width="1.6640625" style="310" customWidth="1"/>
    <col min="7948" max="8192" width="9.33203125" style="310"/>
    <col min="8193" max="8193" width="8.33203125" style="310" customWidth="1"/>
    <col min="8194" max="8194" width="1.6640625" style="310" customWidth="1"/>
    <col min="8195" max="8196" width="5" style="310" customWidth="1"/>
    <col min="8197" max="8197" width="11.6640625" style="310" customWidth="1"/>
    <col min="8198" max="8198" width="9.1640625" style="310" customWidth="1"/>
    <col min="8199" max="8199" width="5" style="310" customWidth="1"/>
    <col min="8200" max="8200" width="77.83203125" style="310" customWidth="1"/>
    <col min="8201" max="8202" width="20" style="310" customWidth="1"/>
    <col min="8203" max="8203" width="1.6640625" style="310" customWidth="1"/>
    <col min="8204" max="8448" width="9.33203125" style="310"/>
    <col min="8449" max="8449" width="8.33203125" style="310" customWidth="1"/>
    <col min="8450" max="8450" width="1.6640625" style="310" customWidth="1"/>
    <col min="8451" max="8452" width="5" style="310" customWidth="1"/>
    <col min="8453" max="8453" width="11.6640625" style="310" customWidth="1"/>
    <col min="8454" max="8454" width="9.1640625" style="310" customWidth="1"/>
    <col min="8455" max="8455" width="5" style="310" customWidth="1"/>
    <col min="8456" max="8456" width="77.83203125" style="310" customWidth="1"/>
    <col min="8457" max="8458" width="20" style="310" customWidth="1"/>
    <col min="8459" max="8459" width="1.6640625" style="310" customWidth="1"/>
    <col min="8460" max="8704" width="9.33203125" style="310"/>
    <col min="8705" max="8705" width="8.33203125" style="310" customWidth="1"/>
    <col min="8706" max="8706" width="1.6640625" style="310" customWidth="1"/>
    <col min="8707" max="8708" width="5" style="310" customWidth="1"/>
    <col min="8709" max="8709" width="11.6640625" style="310" customWidth="1"/>
    <col min="8710" max="8710" width="9.1640625" style="310" customWidth="1"/>
    <col min="8711" max="8711" width="5" style="310" customWidth="1"/>
    <col min="8712" max="8712" width="77.83203125" style="310" customWidth="1"/>
    <col min="8713" max="8714" width="20" style="310" customWidth="1"/>
    <col min="8715" max="8715" width="1.6640625" style="310" customWidth="1"/>
    <col min="8716" max="8960" width="9.33203125" style="310"/>
    <col min="8961" max="8961" width="8.33203125" style="310" customWidth="1"/>
    <col min="8962" max="8962" width="1.6640625" style="310" customWidth="1"/>
    <col min="8963" max="8964" width="5" style="310" customWidth="1"/>
    <col min="8965" max="8965" width="11.6640625" style="310" customWidth="1"/>
    <col min="8966" max="8966" width="9.1640625" style="310" customWidth="1"/>
    <col min="8967" max="8967" width="5" style="310" customWidth="1"/>
    <col min="8968" max="8968" width="77.83203125" style="310" customWidth="1"/>
    <col min="8969" max="8970" width="20" style="310" customWidth="1"/>
    <col min="8971" max="8971" width="1.6640625" style="310" customWidth="1"/>
    <col min="8972" max="9216" width="9.33203125" style="310"/>
    <col min="9217" max="9217" width="8.33203125" style="310" customWidth="1"/>
    <col min="9218" max="9218" width="1.6640625" style="310" customWidth="1"/>
    <col min="9219" max="9220" width="5" style="310" customWidth="1"/>
    <col min="9221" max="9221" width="11.6640625" style="310" customWidth="1"/>
    <col min="9222" max="9222" width="9.1640625" style="310" customWidth="1"/>
    <col min="9223" max="9223" width="5" style="310" customWidth="1"/>
    <col min="9224" max="9224" width="77.83203125" style="310" customWidth="1"/>
    <col min="9225" max="9226" width="20" style="310" customWidth="1"/>
    <col min="9227" max="9227" width="1.6640625" style="310" customWidth="1"/>
    <col min="9228" max="9472" width="9.33203125" style="310"/>
    <col min="9473" max="9473" width="8.33203125" style="310" customWidth="1"/>
    <col min="9474" max="9474" width="1.6640625" style="310" customWidth="1"/>
    <col min="9475" max="9476" width="5" style="310" customWidth="1"/>
    <col min="9477" max="9477" width="11.6640625" style="310" customWidth="1"/>
    <col min="9478" max="9478" width="9.1640625" style="310" customWidth="1"/>
    <col min="9479" max="9479" width="5" style="310" customWidth="1"/>
    <col min="9480" max="9480" width="77.83203125" style="310" customWidth="1"/>
    <col min="9481" max="9482" width="20" style="310" customWidth="1"/>
    <col min="9483" max="9483" width="1.6640625" style="310" customWidth="1"/>
    <col min="9484" max="9728" width="9.33203125" style="310"/>
    <col min="9729" max="9729" width="8.33203125" style="310" customWidth="1"/>
    <col min="9730" max="9730" width="1.6640625" style="310" customWidth="1"/>
    <col min="9731" max="9732" width="5" style="310" customWidth="1"/>
    <col min="9733" max="9733" width="11.6640625" style="310" customWidth="1"/>
    <col min="9734" max="9734" width="9.1640625" style="310" customWidth="1"/>
    <col min="9735" max="9735" width="5" style="310" customWidth="1"/>
    <col min="9736" max="9736" width="77.83203125" style="310" customWidth="1"/>
    <col min="9737" max="9738" width="20" style="310" customWidth="1"/>
    <col min="9739" max="9739" width="1.6640625" style="310" customWidth="1"/>
    <col min="9740" max="9984" width="9.33203125" style="310"/>
    <col min="9985" max="9985" width="8.33203125" style="310" customWidth="1"/>
    <col min="9986" max="9986" width="1.6640625" style="310" customWidth="1"/>
    <col min="9987" max="9988" width="5" style="310" customWidth="1"/>
    <col min="9989" max="9989" width="11.6640625" style="310" customWidth="1"/>
    <col min="9990" max="9990" width="9.1640625" style="310" customWidth="1"/>
    <col min="9991" max="9991" width="5" style="310" customWidth="1"/>
    <col min="9992" max="9992" width="77.83203125" style="310" customWidth="1"/>
    <col min="9993" max="9994" width="20" style="310" customWidth="1"/>
    <col min="9995" max="9995" width="1.6640625" style="310" customWidth="1"/>
    <col min="9996" max="10240" width="9.33203125" style="310"/>
    <col min="10241" max="10241" width="8.33203125" style="310" customWidth="1"/>
    <col min="10242" max="10242" width="1.6640625" style="310" customWidth="1"/>
    <col min="10243" max="10244" width="5" style="310" customWidth="1"/>
    <col min="10245" max="10245" width="11.6640625" style="310" customWidth="1"/>
    <col min="10246" max="10246" width="9.1640625" style="310" customWidth="1"/>
    <col min="10247" max="10247" width="5" style="310" customWidth="1"/>
    <col min="10248" max="10248" width="77.83203125" style="310" customWidth="1"/>
    <col min="10249" max="10250" width="20" style="310" customWidth="1"/>
    <col min="10251" max="10251" width="1.6640625" style="310" customWidth="1"/>
    <col min="10252" max="10496" width="9.33203125" style="310"/>
    <col min="10497" max="10497" width="8.33203125" style="310" customWidth="1"/>
    <col min="10498" max="10498" width="1.6640625" style="310" customWidth="1"/>
    <col min="10499" max="10500" width="5" style="310" customWidth="1"/>
    <col min="10501" max="10501" width="11.6640625" style="310" customWidth="1"/>
    <col min="10502" max="10502" width="9.1640625" style="310" customWidth="1"/>
    <col min="10503" max="10503" width="5" style="310" customWidth="1"/>
    <col min="10504" max="10504" width="77.83203125" style="310" customWidth="1"/>
    <col min="10505" max="10506" width="20" style="310" customWidth="1"/>
    <col min="10507" max="10507" width="1.6640625" style="310" customWidth="1"/>
    <col min="10508" max="10752" width="9.33203125" style="310"/>
    <col min="10753" max="10753" width="8.33203125" style="310" customWidth="1"/>
    <col min="10754" max="10754" width="1.6640625" style="310" customWidth="1"/>
    <col min="10755" max="10756" width="5" style="310" customWidth="1"/>
    <col min="10757" max="10757" width="11.6640625" style="310" customWidth="1"/>
    <col min="10758" max="10758" width="9.1640625" style="310" customWidth="1"/>
    <col min="10759" max="10759" width="5" style="310" customWidth="1"/>
    <col min="10760" max="10760" width="77.83203125" style="310" customWidth="1"/>
    <col min="10761" max="10762" width="20" style="310" customWidth="1"/>
    <col min="10763" max="10763" width="1.6640625" style="310" customWidth="1"/>
    <col min="10764" max="11008" width="9.33203125" style="310"/>
    <col min="11009" max="11009" width="8.33203125" style="310" customWidth="1"/>
    <col min="11010" max="11010" width="1.6640625" style="310" customWidth="1"/>
    <col min="11011" max="11012" width="5" style="310" customWidth="1"/>
    <col min="11013" max="11013" width="11.6640625" style="310" customWidth="1"/>
    <col min="11014" max="11014" width="9.1640625" style="310" customWidth="1"/>
    <col min="11015" max="11015" width="5" style="310" customWidth="1"/>
    <col min="11016" max="11016" width="77.83203125" style="310" customWidth="1"/>
    <col min="11017" max="11018" width="20" style="310" customWidth="1"/>
    <col min="11019" max="11019" width="1.6640625" style="310" customWidth="1"/>
    <col min="11020" max="11264" width="9.33203125" style="310"/>
    <col min="11265" max="11265" width="8.33203125" style="310" customWidth="1"/>
    <col min="11266" max="11266" width="1.6640625" style="310" customWidth="1"/>
    <col min="11267" max="11268" width="5" style="310" customWidth="1"/>
    <col min="11269" max="11269" width="11.6640625" style="310" customWidth="1"/>
    <col min="11270" max="11270" width="9.1640625" style="310" customWidth="1"/>
    <col min="11271" max="11271" width="5" style="310" customWidth="1"/>
    <col min="11272" max="11272" width="77.83203125" style="310" customWidth="1"/>
    <col min="11273" max="11274" width="20" style="310" customWidth="1"/>
    <col min="11275" max="11275" width="1.6640625" style="310" customWidth="1"/>
    <col min="11276" max="11520" width="9.33203125" style="310"/>
    <col min="11521" max="11521" width="8.33203125" style="310" customWidth="1"/>
    <col min="11522" max="11522" width="1.6640625" style="310" customWidth="1"/>
    <col min="11523" max="11524" width="5" style="310" customWidth="1"/>
    <col min="11525" max="11525" width="11.6640625" style="310" customWidth="1"/>
    <col min="11526" max="11526" width="9.1640625" style="310" customWidth="1"/>
    <col min="11527" max="11527" width="5" style="310" customWidth="1"/>
    <col min="11528" max="11528" width="77.83203125" style="310" customWidth="1"/>
    <col min="11529" max="11530" width="20" style="310" customWidth="1"/>
    <col min="11531" max="11531" width="1.6640625" style="310" customWidth="1"/>
    <col min="11532" max="11776" width="9.33203125" style="310"/>
    <col min="11777" max="11777" width="8.33203125" style="310" customWidth="1"/>
    <col min="11778" max="11778" width="1.6640625" style="310" customWidth="1"/>
    <col min="11779" max="11780" width="5" style="310" customWidth="1"/>
    <col min="11781" max="11781" width="11.6640625" style="310" customWidth="1"/>
    <col min="11782" max="11782" width="9.1640625" style="310" customWidth="1"/>
    <col min="11783" max="11783" width="5" style="310" customWidth="1"/>
    <col min="11784" max="11784" width="77.83203125" style="310" customWidth="1"/>
    <col min="11785" max="11786" width="20" style="310" customWidth="1"/>
    <col min="11787" max="11787" width="1.6640625" style="310" customWidth="1"/>
    <col min="11788" max="12032" width="9.33203125" style="310"/>
    <col min="12033" max="12033" width="8.33203125" style="310" customWidth="1"/>
    <col min="12034" max="12034" width="1.6640625" style="310" customWidth="1"/>
    <col min="12035" max="12036" width="5" style="310" customWidth="1"/>
    <col min="12037" max="12037" width="11.6640625" style="310" customWidth="1"/>
    <col min="12038" max="12038" width="9.1640625" style="310" customWidth="1"/>
    <col min="12039" max="12039" width="5" style="310" customWidth="1"/>
    <col min="12040" max="12040" width="77.83203125" style="310" customWidth="1"/>
    <col min="12041" max="12042" width="20" style="310" customWidth="1"/>
    <col min="12043" max="12043" width="1.6640625" style="310" customWidth="1"/>
    <col min="12044" max="12288" width="9.33203125" style="310"/>
    <col min="12289" max="12289" width="8.33203125" style="310" customWidth="1"/>
    <col min="12290" max="12290" width="1.6640625" style="310" customWidth="1"/>
    <col min="12291" max="12292" width="5" style="310" customWidth="1"/>
    <col min="12293" max="12293" width="11.6640625" style="310" customWidth="1"/>
    <col min="12294" max="12294" width="9.1640625" style="310" customWidth="1"/>
    <col min="12295" max="12295" width="5" style="310" customWidth="1"/>
    <col min="12296" max="12296" width="77.83203125" style="310" customWidth="1"/>
    <col min="12297" max="12298" width="20" style="310" customWidth="1"/>
    <col min="12299" max="12299" width="1.6640625" style="310" customWidth="1"/>
    <col min="12300" max="12544" width="9.33203125" style="310"/>
    <col min="12545" max="12545" width="8.33203125" style="310" customWidth="1"/>
    <col min="12546" max="12546" width="1.6640625" style="310" customWidth="1"/>
    <col min="12547" max="12548" width="5" style="310" customWidth="1"/>
    <col min="12549" max="12549" width="11.6640625" style="310" customWidth="1"/>
    <col min="12550" max="12550" width="9.1640625" style="310" customWidth="1"/>
    <col min="12551" max="12551" width="5" style="310" customWidth="1"/>
    <col min="12552" max="12552" width="77.83203125" style="310" customWidth="1"/>
    <col min="12553" max="12554" width="20" style="310" customWidth="1"/>
    <col min="12555" max="12555" width="1.6640625" style="310" customWidth="1"/>
    <col min="12556" max="12800" width="9.33203125" style="310"/>
    <col min="12801" max="12801" width="8.33203125" style="310" customWidth="1"/>
    <col min="12802" max="12802" width="1.6640625" style="310" customWidth="1"/>
    <col min="12803" max="12804" width="5" style="310" customWidth="1"/>
    <col min="12805" max="12805" width="11.6640625" style="310" customWidth="1"/>
    <col min="12806" max="12806" width="9.1640625" style="310" customWidth="1"/>
    <col min="12807" max="12807" width="5" style="310" customWidth="1"/>
    <col min="12808" max="12808" width="77.83203125" style="310" customWidth="1"/>
    <col min="12809" max="12810" width="20" style="310" customWidth="1"/>
    <col min="12811" max="12811" width="1.6640625" style="310" customWidth="1"/>
    <col min="12812" max="13056" width="9.33203125" style="310"/>
    <col min="13057" max="13057" width="8.33203125" style="310" customWidth="1"/>
    <col min="13058" max="13058" width="1.6640625" style="310" customWidth="1"/>
    <col min="13059" max="13060" width="5" style="310" customWidth="1"/>
    <col min="13061" max="13061" width="11.6640625" style="310" customWidth="1"/>
    <col min="13062" max="13062" width="9.1640625" style="310" customWidth="1"/>
    <col min="13063" max="13063" width="5" style="310" customWidth="1"/>
    <col min="13064" max="13064" width="77.83203125" style="310" customWidth="1"/>
    <col min="13065" max="13066" width="20" style="310" customWidth="1"/>
    <col min="13067" max="13067" width="1.6640625" style="310" customWidth="1"/>
    <col min="13068" max="13312" width="9.33203125" style="310"/>
    <col min="13313" max="13313" width="8.33203125" style="310" customWidth="1"/>
    <col min="13314" max="13314" width="1.6640625" style="310" customWidth="1"/>
    <col min="13315" max="13316" width="5" style="310" customWidth="1"/>
    <col min="13317" max="13317" width="11.6640625" style="310" customWidth="1"/>
    <col min="13318" max="13318" width="9.1640625" style="310" customWidth="1"/>
    <col min="13319" max="13319" width="5" style="310" customWidth="1"/>
    <col min="13320" max="13320" width="77.83203125" style="310" customWidth="1"/>
    <col min="13321" max="13322" width="20" style="310" customWidth="1"/>
    <col min="13323" max="13323" width="1.6640625" style="310" customWidth="1"/>
    <col min="13324" max="13568" width="9.33203125" style="310"/>
    <col min="13569" max="13569" width="8.33203125" style="310" customWidth="1"/>
    <col min="13570" max="13570" width="1.6640625" style="310" customWidth="1"/>
    <col min="13571" max="13572" width="5" style="310" customWidth="1"/>
    <col min="13573" max="13573" width="11.6640625" style="310" customWidth="1"/>
    <col min="13574" max="13574" width="9.1640625" style="310" customWidth="1"/>
    <col min="13575" max="13575" width="5" style="310" customWidth="1"/>
    <col min="13576" max="13576" width="77.83203125" style="310" customWidth="1"/>
    <col min="13577" max="13578" width="20" style="310" customWidth="1"/>
    <col min="13579" max="13579" width="1.6640625" style="310" customWidth="1"/>
    <col min="13580" max="13824" width="9.33203125" style="310"/>
    <col min="13825" max="13825" width="8.33203125" style="310" customWidth="1"/>
    <col min="13826" max="13826" width="1.6640625" style="310" customWidth="1"/>
    <col min="13827" max="13828" width="5" style="310" customWidth="1"/>
    <col min="13829" max="13829" width="11.6640625" style="310" customWidth="1"/>
    <col min="13830" max="13830" width="9.1640625" style="310" customWidth="1"/>
    <col min="13831" max="13831" width="5" style="310" customWidth="1"/>
    <col min="13832" max="13832" width="77.83203125" style="310" customWidth="1"/>
    <col min="13833" max="13834" width="20" style="310" customWidth="1"/>
    <col min="13835" max="13835" width="1.6640625" style="310" customWidth="1"/>
    <col min="13836" max="14080" width="9.33203125" style="310"/>
    <col min="14081" max="14081" width="8.33203125" style="310" customWidth="1"/>
    <col min="14082" max="14082" width="1.6640625" style="310" customWidth="1"/>
    <col min="14083" max="14084" width="5" style="310" customWidth="1"/>
    <col min="14085" max="14085" width="11.6640625" style="310" customWidth="1"/>
    <col min="14086" max="14086" width="9.1640625" style="310" customWidth="1"/>
    <col min="14087" max="14087" width="5" style="310" customWidth="1"/>
    <col min="14088" max="14088" width="77.83203125" style="310" customWidth="1"/>
    <col min="14089" max="14090" width="20" style="310" customWidth="1"/>
    <col min="14091" max="14091" width="1.6640625" style="310" customWidth="1"/>
    <col min="14092" max="14336" width="9.33203125" style="310"/>
    <col min="14337" max="14337" width="8.33203125" style="310" customWidth="1"/>
    <col min="14338" max="14338" width="1.6640625" style="310" customWidth="1"/>
    <col min="14339" max="14340" width="5" style="310" customWidth="1"/>
    <col min="14341" max="14341" width="11.6640625" style="310" customWidth="1"/>
    <col min="14342" max="14342" width="9.1640625" style="310" customWidth="1"/>
    <col min="14343" max="14343" width="5" style="310" customWidth="1"/>
    <col min="14344" max="14344" width="77.83203125" style="310" customWidth="1"/>
    <col min="14345" max="14346" width="20" style="310" customWidth="1"/>
    <col min="14347" max="14347" width="1.6640625" style="310" customWidth="1"/>
    <col min="14348" max="14592" width="9.33203125" style="310"/>
    <col min="14593" max="14593" width="8.33203125" style="310" customWidth="1"/>
    <col min="14594" max="14594" width="1.6640625" style="310" customWidth="1"/>
    <col min="14595" max="14596" width="5" style="310" customWidth="1"/>
    <col min="14597" max="14597" width="11.6640625" style="310" customWidth="1"/>
    <col min="14598" max="14598" width="9.1640625" style="310" customWidth="1"/>
    <col min="14599" max="14599" width="5" style="310" customWidth="1"/>
    <col min="14600" max="14600" width="77.83203125" style="310" customWidth="1"/>
    <col min="14601" max="14602" width="20" style="310" customWidth="1"/>
    <col min="14603" max="14603" width="1.6640625" style="310" customWidth="1"/>
    <col min="14604" max="14848" width="9.33203125" style="310"/>
    <col min="14849" max="14849" width="8.33203125" style="310" customWidth="1"/>
    <col min="14850" max="14850" width="1.6640625" style="310" customWidth="1"/>
    <col min="14851" max="14852" width="5" style="310" customWidth="1"/>
    <col min="14853" max="14853" width="11.6640625" style="310" customWidth="1"/>
    <col min="14854" max="14854" width="9.1640625" style="310" customWidth="1"/>
    <col min="14855" max="14855" width="5" style="310" customWidth="1"/>
    <col min="14856" max="14856" width="77.83203125" style="310" customWidth="1"/>
    <col min="14857" max="14858" width="20" style="310" customWidth="1"/>
    <col min="14859" max="14859" width="1.6640625" style="310" customWidth="1"/>
    <col min="14860" max="15104" width="9.33203125" style="310"/>
    <col min="15105" max="15105" width="8.33203125" style="310" customWidth="1"/>
    <col min="15106" max="15106" width="1.6640625" style="310" customWidth="1"/>
    <col min="15107" max="15108" width="5" style="310" customWidth="1"/>
    <col min="15109" max="15109" width="11.6640625" style="310" customWidth="1"/>
    <col min="15110" max="15110" width="9.1640625" style="310" customWidth="1"/>
    <col min="15111" max="15111" width="5" style="310" customWidth="1"/>
    <col min="15112" max="15112" width="77.83203125" style="310" customWidth="1"/>
    <col min="15113" max="15114" width="20" style="310" customWidth="1"/>
    <col min="15115" max="15115" width="1.6640625" style="310" customWidth="1"/>
    <col min="15116" max="15360" width="9.33203125" style="310"/>
    <col min="15361" max="15361" width="8.33203125" style="310" customWidth="1"/>
    <col min="15362" max="15362" width="1.6640625" style="310" customWidth="1"/>
    <col min="15363" max="15364" width="5" style="310" customWidth="1"/>
    <col min="15365" max="15365" width="11.6640625" style="310" customWidth="1"/>
    <col min="15366" max="15366" width="9.1640625" style="310" customWidth="1"/>
    <col min="15367" max="15367" width="5" style="310" customWidth="1"/>
    <col min="15368" max="15368" width="77.83203125" style="310" customWidth="1"/>
    <col min="15369" max="15370" width="20" style="310" customWidth="1"/>
    <col min="15371" max="15371" width="1.6640625" style="310" customWidth="1"/>
    <col min="15372" max="15616" width="9.33203125" style="310"/>
    <col min="15617" max="15617" width="8.33203125" style="310" customWidth="1"/>
    <col min="15618" max="15618" width="1.6640625" style="310" customWidth="1"/>
    <col min="15619" max="15620" width="5" style="310" customWidth="1"/>
    <col min="15621" max="15621" width="11.6640625" style="310" customWidth="1"/>
    <col min="15622" max="15622" width="9.1640625" style="310" customWidth="1"/>
    <col min="15623" max="15623" width="5" style="310" customWidth="1"/>
    <col min="15624" max="15624" width="77.83203125" style="310" customWidth="1"/>
    <col min="15625" max="15626" width="20" style="310" customWidth="1"/>
    <col min="15627" max="15627" width="1.6640625" style="310" customWidth="1"/>
    <col min="15628" max="15872" width="9.33203125" style="310"/>
    <col min="15873" max="15873" width="8.33203125" style="310" customWidth="1"/>
    <col min="15874" max="15874" width="1.6640625" style="310" customWidth="1"/>
    <col min="15875" max="15876" width="5" style="310" customWidth="1"/>
    <col min="15877" max="15877" width="11.6640625" style="310" customWidth="1"/>
    <col min="15878" max="15878" width="9.1640625" style="310" customWidth="1"/>
    <col min="15879" max="15879" width="5" style="310" customWidth="1"/>
    <col min="15880" max="15880" width="77.83203125" style="310" customWidth="1"/>
    <col min="15881" max="15882" width="20" style="310" customWidth="1"/>
    <col min="15883" max="15883" width="1.6640625" style="310" customWidth="1"/>
    <col min="15884" max="16128" width="9.33203125" style="310"/>
    <col min="16129" max="16129" width="8.33203125" style="310" customWidth="1"/>
    <col min="16130" max="16130" width="1.6640625" style="310" customWidth="1"/>
    <col min="16131" max="16132" width="5" style="310" customWidth="1"/>
    <col min="16133" max="16133" width="11.6640625" style="310" customWidth="1"/>
    <col min="16134" max="16134" width="9.1640625" style="310" customWidth="1"/>
    <col min="16135" max="16135" width="5" style="310" customWidth="1"/>
    <col min="16136" max="16136" width="77.83203125" style="310" customWidth="1"/>
    <col min="16137" max="16138" width="20" style="310" customWidth="1"/>
    <col min="16139" max="16139" width="1.6640625" style="310" customWidth="1"/>
    <col min="16140" max="16384" width="9.33203125" style="310"/>
  </cols>
  <sheetData>
    <row r="1" spans="2:11" ht="37.5" customHeight="1" x14ac:dyDescent="0.3"/>
    <row r="2" spans="2:11" ht="7.5" customHeight="1" x14ac:dyDescent="0.3">
      <c r="B2" s="311"/>
      <c r="C2" s="312"/>
      <c r="D2" s="312"/>
      <c r="E2" s="312"/>
      <c r="F2" s="312"/>
      <c r="G2" s="312"/>
      <c r="H2" s="312"/>
      <c r="I2" s="312"/>
      <c r="J2" s="312"/>
      <c r="K2" s="313"/>
    </row>
    <row r="3" spans="2:11" s="317" customFormat="1" ht="45" customHeight="1" x14ac:dyDescent="0.3">
      <c r="B3" s="314"/>
      <c r="C3" s="315" t="s">
        <v>743</v>
      </c>
      <c r="D3" s="315"/>
      <c r="E3" s="315"/>
      <c r="F3" s="315"/>
      <c r="G3" s="315"/>
      <c r="H3" s="315"/>
      <c r="I3" s="315"/>
      <c r="J3" s="315"/>
      <c r="K3" s="316"/>
    </row>
    <row r="4" spans="2:11" ht="25.5" customHeight="1" x14ac:dyDescent="0.3">
      <c r="B4" s="318"/>
      <c r="C4" s="319" t="s">
        <v>744</v>
      </c>
      <c r="D4" s="319"/>
      <c r="E4" s="319"/>
      <c r="F4" s="319"/>
      <c r="G4" s="319"/>
      <c r="H4" s="319"/>
      <c r="I4" s="319"/>
      <c r="J4" s="319"/>
      <c r="K4" s="320"/>
    </row>
    <row r="5" spans="2:11" ht="5.25" customHeight="1" x14ac:dyDescent="0.3">
      <c r="B5" s="318"/>
      <c r="C5" s="321"/>
      <c r="D5" s="321"/>
      <c r="E5" s="321"/>
      <c r="F5" s="321"/>
      <c r="G5" s="321"/>
      <c r="H5" s="321"/>
      <c r="I5" s="321"/>
      <c r="J5" s="321"/>
      <c r="K5" s="320"/>
    </row>
    <row r="6" spans="2:11" ht="15" customHeight="1" x14ac:dyDescent="0.3">
      <c r="B6" s="318"/>
      <c r="C6" s="322" t="s">
        <v>745</v>
      </c>
      <c r="D6" s="322"/>
      <c r="E6" s="322"/>
      <c r="F6" s="322"/>
      <c r="G6" s="322"/>
      <c r="H6" s="322"/>
      <c r="I6" s="322"/>
      <c r="J6" s="322"/>
      <c r="K6" s="320"/>
    </row>
    <row r="7" spans="2:11" ht="15" customHeight="1" x14ac:dyDescent="0.3">
      <c r="B7" s="323"/>
      <c r="C7" s="322" t="s">
        <v>746</v>
      </c>
      <c r="D7" s="322"/>
      <c r="E7" s="322"/>
      <c r="F7" s="322"/>
      <c r="G7" s="322"/>
      <c r="H7" s="322"/>
      <c r="I7" s="322"/>
      <c r="J7" s="322"/>
      <c r="K7" s="320"/>
    </row>
    <row r="8" spans="2:11" ht="12.75" customHeight="1" x14ac:dyDescent="0.3">
      <c r="B8" s="323"/>
      <c r="C8" s="324"/>
      <c r="D8" s="324"/>
      <c r="E8" s="324"/>
      <c r="F8" s="324"/>
      <c r="G8" s="324"/>
      <c r="H8" s="324"/>
      <c r="I8" s="324"/>
      <c r="J8" s="324"/>
      <c r="K8" s="320"/>
    </row>
    <row r="9" spans="2:11" ht="15" customHeight="1" x14ac:dyDescent="0.3">
      <c r="B9" s="323"/>
      <c r="C9" s="322" t="s">
        <v>747</v>
      </c>
      <c r="D9" s="322"/>
      <c r="E9" s="322"/>
      <c r="F9" s="322"/>
      <c r="G9" s="322"/>
      <c r="H9" s="322"/>
      <c r="I9" s="322"/>
      <c r="J9" s="322"/>
      <c r="K9" s="320"/>
    </row>
    <row r="10" spans="2:11" ht="15" customHeight="1" x14ac:dyDescent="0.3">
      <c r="B10" s="323"/>
      <c r="C10" s="324"/>
      <c r="D10" s="322" t="s">
        <v>748</v>
      </c>
      <c r="E10" s="322"/>
      <c r="F10" s="322"/>
      <c r="G10" s="322"/>
      <c r="H10" s="322"/>
      <c r="I10" s="322"/>
      <c r="J10" s="322"/>
      <c r="K10" s="320"/>
    </row>
    <row r="11" spans="2:11" ht="15" customHeight="1" x14ac:dyDescent="0.3">
      <c r="B11" s="323"/>
      <c r="C11" s="325"/>
      <c r="D11" s="322" t="s">
        <v>749</v>
      </c>
      <c r="E11" s="322"/>
      <c r="F11" s="322"/>
      <c r="G11" s="322"/>
      <c r="H11" s="322"/>
      <c r="I11" s="322"/>
      <c r="J11" s="322"/>
      <c r="K11" s="320"/>
    </row>
    <row r="12" spans="2:11" ht="12.75" customHeight="1" x14ac:dyDescent="0.3">
      <c r="B12" s="323"/>
      <c r="C12" s="325"/>
      <c r="D12" s="325"/>
      <c r="E12" s="325"/>
      <c r="F12" s="325"/>
      <c r="G12" s="325"/>
      <c r="H12" s="325"/>
      <c r="I12" s="325"/>
      <c r="J12" s="325"/>
      <c r="K12" s="320"/>
    </row>
    <row r="13" spans="2:11" ht="15" customHeight="1" x14ac:dyDescent="0.3">
      <c r="B13" s="323"/>
      <c r="C13" s="325"/>
      <c r="D13" s="322" t="s">
        <v>750</v>
      </c>
      <c r="E13" s="322"/>
      <c r="F13" s="322"/>
      <c r="G13" s="322"/>
      <c r="H13" s="322"/>
      <c r="I13" s="322"/>
      <c r="J13" s="322"/>
      <c r="K13" s="320"/>
    </row>
    <row r="14" spans="2:11" ht="15" customHeight="1" x14ac:dyDescent="0.3">
      <c r="B14" s="323"/>
      <c r="C14" s="325"/>
      <c r="D14" s="322" t="s">
        <v>751</v>
      </c>
      <c r="E14" s="322"/>
      <c r="F14" s="322"/>
      <c r="G14" s="322"/>
      <c r="H14" s="322"/>
      <c r="I14" s="322"/>
      <c r="J14" s="322"/>
      <c r="K14" s="320"/>
    </row>
    <row r="15" spans="2:11" ht="15" customHeight="1" x14ac:dyDescent="0.3">
      <c r="B15" s="323"/>
      <c r="C15" s="325"/>
      <c r="D15" s="322" t="s">
        <v>752</v>
      </c>
      <c r="E15" s="322"/>
      <c r="F15" s="322"/>
      <c r="G15" s="322"/>
      <c r="H15" s="322"/>
      <c r="I15" s="322"/>
      <c r="J15" s="322"/>
      <c r="K15" s="320"/>
    </row>
    <row r="16" spans="2:11" ht="15" customHeight="1" x14ac:dyDescent="0.3">
      <c r="B16" s="323"/>
      <c r="C16" s="325"/>
      <c r="D16" s="325"/>
      <c r="E16" s="326" t="s">
        <v>77</v>
      </c>
      <c r="F16" s="322" t="s">
        <v>753</v>
      </c>
      <c r="G16" s="322"/>
      <c r="H16" s="322"/>
      <c r="I16" s="322"/>
      <c r="J16" s="322"/>
      <c r="K16" s="320"/>
    </row>
    <row r="17" spans="2:11" ht="15" customHeight="1" x14ac:dyDescent="0.3">
      <c r="B17" s="323"/>
      <c r="C17" s="325"/>
      <c r="D17" s="325"/>
      <c r="E17" s="326" t="s">
        <v>754</v>
      </c>
      <c r="F17" s="322" t="s">
        <v>755</v>
      </c>
      <c r="G17" s="322"/>
      <c r="H17" s="322"/>
      <c r="I17" s="322"/>
      <c r="J17" s="322"/>
      <c r="K17" s="320"/>
    </row>
    <row r="18" spans="2:11" ht="15" customHeight="1" x14ac:dyDescent="0.3">
      <c r="B18" s="323"/>
      <c r="C18" s="325"/>
      <c r="D18" s="325"/>
      <c r="E18" s="326" t="s">
        <v>756</v>
      </c>
      <c r="F18" s="322" t="s">
        <v>757</v>
      </c>
      <c r="G18" s="322"/>
      <c r="H18" s="322"/>
      <c r="I18" s="322"/>
      <c r="J18" s="322"/>
      <c r="K18" s="320"/>
    </row>
    <row r="19" spans="2:11" ht="15" customHeight="1" x14ac:dyDescent="0.3">
      <c r="B19" s="323"/>
      <c r="C19" s="325"/>
      <c r="D19" s="325"/>
      <c r="E19" s="326" t="s">
        <v>91</v>
      </c>
      <c r="F19" s="322" t="s">
        <v>725</v>
      </c>
      <c r="G19" s="322"/>
      <c r="H19" s="322"/>
      <c r="I19" s="322"/>
      <c r="J19" s="322"/>
      <c r="K19" s="320"/>
    </row>
    <row r="20" spans="2:11" ht="15" customHeight="1" x14ac:dyDescent="0.3">
      <c r="B20" s="323"/>
      <c r="C20" s="325"/>
      <c r="D20" s="325"/>
      <c r="E20" s="326" t="s">
        <v>758</v>
      </c>
      <c r="F20" s="322" t="s">
        <v>759</v>
      </c>
      <c r="G20" s="322"/>
      <c r="H20" s="322"/>
      <c r="I20" s="322"/>
      <c r="J20" s="322"/>
      <c r="K20" s="320"/>
    </row>
    <row r="21" spans="2:11" ht="15" customHeight="1" x14ac:dyDescent="0.3">
      <c r="B21" s="323"/>
      <c r="C21" s="325"/>
      <c r="D21" s="325"/>
      <c r="E21" s="326" t="s">
        <v>760</v>
      </c>
      <c r="F21" s="322" t="s">
        <v>761</v>
      </c>
      <c r="G21" s="322"/>
      <c r="H21" s="322"/>
      <c r="I21" s="322"/>
      <c r="J21" s="322"/>
      <c r="K21" s="320"/>
    </row>
    <row r="22" spans="2:11" ht="12.75" customHeight="1" x14ac:dyDescent="0.3">
      <c r="B22" s="323"/>
      <c r="C22" s="325"/>
      <c r="D22" s="325"/>
      <c r="E22" s="325"/>
      <c r="F22" s="325"/>
      <c r="G22" s="325"/>
      <c r="H22" s="325"/>
      <c r="I22" s="325"/>
      <c r="J22" s="325"/>
      <c r="K22" s="320"/>
    </row>
    <row r="23" spans="2:11" ht="15" customHeight="1" x14ac:dyDescent="0.3">
      <c r="B23" s="323"/>
      <c r="C23" s="322" t="s">
        <v>762</v>
      </c>
      <c r="D23" s="322"/>
      <c r="E23" s="322"/>
      <c r="F23" s="322"/>
      <c r="G23" s="322"/>
      <c r="H23" s="322"/>
      <c r="I23" s="322"/>
      <c r="J23" s="322"/>
      <c r="K23" s="320"/>
    </row>
    <row r="24" spans="2:11" ht="15" customHeight="1" x14ac:dyDescent="0.3">
      <c r="B24" s="323"/>
      <c r="C24" s="322" t="s">
        <v>763</v>
      </c>
      <c r="D24" s="322"/>
      <c r="E24" s="322"/>
      <c r="F24" s="322"/>
      <c r="G24" s="322"/>
      <c r="H24" s="322"/>
      <c r="I24" s="322"/>
      <c r="J24" s="322"/>
      <c r="K24" s="320"/>
    </row>
    <row r="25" spans="2:11" ht="15" customHeight="1" x14ac:dyDescent="0.3">
      <c r="B25" s="323"/>
      <c r="C25" s="324"/>
      <c r="D25" s="322" t="s">
        <v>764</v>
      </c>
      <c r="E25" s="322"/>
      <c r="F25" s="322"/>
      <c r="G25" s="322"/>
      <c r="H25" s="322"/>
      <c r="I25" s="322"/>
      <c r="J25" s="322"/>
      <c r="K25" s="320"/>
    </row>
    <row r="26" spans="2:11" ht="15" customHeight="1" x14ac:dyDescent="0.3">
      <c r="B26" s="323"/>
      <c r="C26" s="325"/>
      <c r="D26" s="322" t="s">
        <v>765</v>
      </c>
      <c r="E26" s="322"/>
      <c r="F26" s="322"/>
      <c r="G26" s="322"/>
      <c r="H26" s="322"/>
      <c r="I26" s="322"/>
      <c r="J26" s="322"/>
      <c r="K26" s="320"/>
    </row>
    <row r="27" spans="2:11" ht="12.75" customHeight="1" x14ac:dyDescent="0.3">
      <c r="B27" s="323"/>
      <c r="C27" s="325"/>
      <c r="D27" s="325"/>
      <c r="E27" s="325"/>
      <c r="F27" s="325"/>
      <c r="G27" s="325"/>
      <c r="H27" s="325"/>
      <c r="I27" s="325"/>
      <c r="J27" s="325"/>
      <c r="K27" s="320"/>
    </row>
    <row r="28" spans="2:11" ht="15" customHeight="1" x14ac:dyDescent="0.3">
      <c r="B28" s="323"/>
      <c r="C28" s="325"/>
      <c r="D28" s="322" t="s">
        <v>766</v>
      </c>
      <c r="E28" s="322"/>
      <c r="F28" s="322"/>
      <c r="G28" s="322"/>
      <c r="H28" s="322"/>
      <c r="I28" s="322"/>
      <c r="J28" s="322"/>
      <c r="K28" s="320"/>
    </row>
    <row r="29" spans="2:11" ht="15" customHeight="1" x14ac:dyDescent="0.3">
      <c r="B29" s="323"/>
      <c r="C29" s="325"/>
      <c r="D29" s="322" t="s">
        <v>767</v>
      </c>
      <c r="E29" s="322"/>
      <c r="F29" s="322"/>
      <c r="G29" s="322"/>
      <c r="H29" s="322"/>
      <c r="I29" s="322"/>
      <c r="J29" s="322"/>
      <c r="K29" s="320"/>
    </row>
    <row r="30" spans="2:11" ht="12.75" customHeight="1" x14ac:dyDescent="0.3">
      <c r="B30" s="323"/>
      <c r="C30" s="325"/>
      <c r="D30" s="325"/>
      <c r="E30" s="325"/>
      <c r="F30" s="325"/>
      <c r="G30" s="325"/>
      <c r="H30" s="325"/>
      <c r="I30" s="325"/>
      <c r="J30" s="325"/>
      <c r="K30" s="320"/>
    </row>
    <row r="31" spans="2:11" ht="15" customHeight="1" x14ac:dyDescent="0.3">
      <c r="B31" s="323"/>
      <c r="C31" s="325"/>
      <c r="D31" s="322" t="s">
        <v>768</v>
      </c>
      <c r="E31" s="322"/>
      <c r="F31" s="322"/>
      <c r="G31" s="322"/>
      <c r="H31" s="322"/>
      <c r="I31" s="322"/>
      <c r="J31" s="322"/>
      <c r="K31" s="320"/>
    </row>
    <row r="32" spans="2:11" ht="15" customHeight="1" x14ac:dyDescent="0.3">
      <c r="B32" s="323"/>
      <c r="C32" s="325"/>
      <c r="D32" s="322" t="s">
        <v>769</v>
      </c>
      <c r="E32" s="322"/>
      <c r="F32" s="322"/>
      <c r="G32" s="322"/>
      <c r="H32" s="322"/>
      <c r="I32" s="322"/>
      <c r="J32" s="322"/>
      <c r="K32" s="320"/>
    </row>
    <row r="33" spans="2:11" ht="15" customHeight="1" x14ac:dyDescent="0.3">
      <c r="B33" s="323"/>
      <c r="C33" s="325"/>
      <c r="D33" s="322" t="s">
        <v>770</v>
      </c>
      <c r="E33" s="322"/>
      <c r="F33" s="322"/>
      <c r="G33" s="322"/>
      <c r="H33" s="322"/>
      <c r="I33" s="322"/>
      <c r="J33" s="322"/>
      <c r="K33" s="320"/>
    </row>
    <row r="34" spans="2:11" ht="15" customHeight="1" x14ac:dyDescent="0.3">
      <c r="B34" s="323"/>
      <c r="C34" s="325"/>
      <c r="D34" s="324"/>
      <c r="E34" s="327" t="s">
        <v>111</v>
      </c>
      <c r="F34" s="324"/>
      <c r="G34" s="322" t="s">
        <v>771</v>
      </c>
      <c r="H34" s="322"/>
      <c r="I34" s="322"/>
      <c r="J34" s="322"/>
      <c r="K34" s="320"/>
    </row>
    <row r="35" spans="2:11" ht="30.75" customHeight="1" x14ac:dyDescent="0.3">
      <c r="B35" s="323"/>
      <c r="C35" s="325"/>
      <c r="D35" s="324"/>
      <c r="E35" s="327" t="s">
        <v>772</v>
      </c>
      <c r="F35" s="324"/>
      <c r="G35" s="322" t="s">
        <v>773</v>
      </c>
      <c r="H35" s="322"/>
      <c r="I35" s="322"/>
      <c r="J35" s="322"/>
      <c r="K35" s="320"/>
    </row>
    <row r="36" spans="2:11" ht="15" customHeight="1" x14ac:dyDescent="0.3">
      <c r="B36" s="323"/>
      <c r="C36" s="325"/>
      <c r="D36" s="324"/>
      <c r="E36" s="327" t="s">
        <v>52</v>
      </c>
      <c r="F36" s="324"/>
      <c r="G36" s="322" t="s">
        <v>774</v>
      </c>
      <c r="H36" s="322"/>
      <c r="I36" s="322"/>
      <c r="J36" s="322"/>
      <c r="K36" s="320"/>
    </row>
    <row r="37" spans="2:11" ht="15" customHeight="1" x14ac:dyDescent="0.3">
      <c r="B37" s="323"/>
      <c r="C37" s="325"/>
      <c r="D37" s="324"/>
      <c r="E37" s="327" t="s">
        <v>112</v>
      </c>
      <c r="F37" s="324"/>
      <c r="G37" s="322" t="s">
        <v>775</v>
      </c>
      <c r="H37" s="322"/>
      <c r="I37" s="322"/>
      <c r="J37" s="322"/>
      <c r="K37" s="320"/>
    </row>
    <row r="38" spans="2:11" ht="15" customHeight="1" x14ac:dyDescent="0.3">
      <c r="B38" s="323"/>
      <c r="C38" s="325"/>
      <c r="D38" s="324"/>
      <c r="E38" s="327" t="s">
        <v>113</v>
      </c>
      <c r="F38" s="324"/>
      <c r="G38" s="322" t="s">
        <v>776</v>
      </c>
      <c r="H38" s="322"/>
      <c r="I38" s="322"/>
      <c r="J38" s="322"/>
      <c r="K38" s="320"/>
    </row>
    <row r="39" spans="2:11" ht="15" customHeight="1" x14ac:dyDescent="0.3">
      <c r="B39" s="323"/>
      <c r="C39" s="325"/>
      <c r="D39" s="324"/>
      <c r="E39" s="327" t="s">
        <v>114</v>
      </c>
      <c r="F39" s="324"/>
      <c r="G39" s="322" t="s">
        <v>777</v>
      </c>
      <c r="H39" s="322"/>
      <c r="I39" s="322"/>
      <c r="J39" s="322"/>
      <c r="K39" s="320"/>
    </row>
    <row r="40" spans="2:11" ht="15" customHeight="1" x14ac:dyDescent="0.3">
      <c r="B40" s="323"/>
      <c r="C40" s="325"/>
      <c r="D40" s="324"/>
      <c r="E40" s="327" t="s">
        <v>778</v>
      </c>
      <c r="F40" s="324"/>
      <c r="G40" s="322" t="s">
        <v>779</v>
      </c>
      <c r="H40" s="322"/>
      <c r="I40" s="322"/>
      <c r="J40" s="322"/>
      <c r="K40" s="320"/>
    </row>
    <row r="41" spans="2:11" ht="15" customHeight="1" x14ac:dyDescent="0.3">
      <c r="B41" s="323"/>
      <c r="C41" s="325"/>
      <c r="D41" s="324"/>
      <c r="E41" s="327"/>
      <c r="F41" s="324"/>
      <c r="G41" s="322" t="s">
        <v>780</v>
      </c>
      <c r="H41" s="322"/>
      <c r="I41" s="322"/>
      <c r="J41" s="322"/>
      <c r="K41" s="320"/>
    </row>
    <row r="42" spans="2:11" ht="15" customHeight="1" x14ac:dyDescent="0.3">
      <c r="B42" s="323"/>
      <c r="C42" s="325"/>
      <c r="D42" s="324"/>
      <c r="E42" s="327" t="s">
        <v>781</v>
      </c>
      <c r="F42" s="324"/>
      <c r="G42" s="322" t="s">
        <v>782</v>
      </c>
      <c r="H42" s="322"/>
      <c r="I42" s="322"/>
      <c r="J42" s="322"/>
      <c r="K42" s="320"/>
    </row>
    <row r="43" spans="2:11" ht="15" customHeight="1" x14ac:dyDescent="0.3">
      <c r="B43" s="323"/>
      <c r="C43" s="325"/>
      <c r="D43" s="324"/>
      <c r="E43" s="327" t="s">
        <v>116</v>
      </c>
      <c r="F43" s="324"/>
      <c r="G43" s="322" t="s">
        <v>783</v>
      </c>
      <c r="H43" s="322"/>
      <c r="I43" s="322"/>
      <c r="J43" s="322"/>
      <c r="K43" s="320"/>
    </row>
    <row r="44" spans="2:11" ht="12.75" customHeight="1" x14ac:dyDescent="0.3">
      <c r="B44" s="323"/>
      <c r="C44" s="325"/>
      <c r="D44" s="324"/>
      <c r="E44" s="324"/>
      <c r="F44" s="324"/>
      <c r="G44" s="324"/>
      <c r="H44" s="324"/>
      <c r="I44" s="324"/>
      <c r="J44" s="324"/>
      <c r="K44" s="320"/>
    </row>
    <row r="45" spans="2:11" ht="15" customHeight="1" x14ac:dyDescent="0.3">
      <c r="B45" s="323"/>
      <c r="C45" s="325"/>
      <c r="D45" s="322" t="s">
        <v>784</v>
      </c>
      <c r="E45" s="322"/>
      <c r="F45" s="322"/>
      <c r="G45" s="322"/>
      <c r="H45" s="322"/>
      <c r="I45" s="322"/>
      <c r="J45" s="322"/>
      <c r="K45" s="320"/>
    </row>
    <row r="46" spans="2:11" ht="15" customHeight="1" x14ac:dyDescent="0.3">
      <c r="B46" s="323"/>
      <c r="C46" s="325"/>
      <c r="D46" s="325"/>
      <c r="E46" s="322" t="s">
        <v>785</v>
      </c>
      <c r="F46" s="322"/>
      <c r="G46" s="322"/>
      <c r="H46" s="322"/>
      <c r="I46" s="322"/>
      <c r="J46" s="322"/>
      <c r="K46" s="320"/>
    </row>
    <row r="47" spans="2:11" ht="15" customHeight="1" x14ac:dyDescent="0.3">
      <c r="B47" s="323"/>
      <c r="C47" s="325"/>
      <c r="D47" s="325"/>
      <c r="E47" s="322" t="s">
        <v>786</v>
      </c>
      <c r="F47" s="322"/>
      <c r="G47" s="322"/>
      <c r="H47" s="322"/>
      <c r="I47" s="322"/>
      <c r="J47" s="322"/>
      <c r="K47" s="320"/>
    </row>
    <row r="48" spans="2:11" ht="15" customHeight="1" x14ac:dyDescent="0.3">
      <c r="B48" s="323"/>
      <c r="C48" s="325"/>
      <c r="D48" s="325"/>
      <c r="E48" s="322" t="s">
        <v>787</v>
      </c>
      <c r="F48" s="322"/>
      <c r="G48" s="322"/>
      <c r="H48" s="322"/>
      <c r="I48" s="322"/>
      <c r="J48" s="322"/>
      <c r="K48" s="320"/>
    </row>
    <row r="49" spans="2:11" ht="15" customHeight="1" x14ac:dyDescent="0.3">
      <c r="B49" s="323"/>
      <c r="C49" s="325"/>
      <c r="D49" s="322" t="s">
        <v>788</v>
      </c>
      <c r="E49" s="322"/>
      <c r="F49" s="322"/>
      <c r="G49" s="322"/>
      <c r="H49" s="322"/>
      <c r="I49" s="322"/>
      <c r="J49" s="322"/>
      <c r="K49" s="320"/>
    </row>
    <row r="50" spans="2:11" ht="25.5" customHeight="1" x14ac:dyDescent="0.3">
      <c r="B50" s="318"/>
      <c r="C50" s="319" t="s">
        <v>789</v>
      </c>
      <c r="D50" s="319"/>
      <c r="E50" s="319"/>
      <c r="F50" s="319"/>
      <c r="G50" s="319"/>
      <c r="H50" s="319"/>
      <c r="I50" s="319"/>
      <c r="J50" s="319"/>
      <c r="K50" s="320"/>
    </row>
    <row r="51" spans="2:11" ht="5.25" customHeight="1" x14ac:dyDescent="0.3">
      <c r="B51" s="318"/>
      <c r="C51" s="321"/>
      <c r="D51" s="321"/>
      <c r="E51" s="321"/>
      <c r="F51" s="321"/>
      <c r="G51" s="321"/>
      <c r="H51" s="321"/>
      <c r="I51" s="321"/>
      <c r="J51" s="321"/>
      <c r="K51" s="320"/>
    </row>
    <row r="52" spans="2:11" ht="15" customHeight="1" x14ac:dyDescent="0.3">
      <c r="B52" s="318"/>
      <c r="C52" s="322" t="s">
        <v>790</v>
      </c>
      <c r="D52" s="322"/>
      <c r="E52" s="322"/>
      <c r="F52" s="322"/>
      <c r="G52" s="322"/>
      <c r="H52" s="322"/>
      <c r="I52" s="322"/>
      <c r="J52" s="322"/>
      <c r="K52" s="320"/>
    </row>
    <row r="53" spans="2:11" ht="15" customHeight="1" x14ac:dyDescent="0.3">
      <c r="B53" s="318"/>
      <c r="C53" s="322" t="s">
        <v>791</v>
      </c>
      <c r="D53" s="322"/>
      <c r="E53" s="322"/>
      <c r="F53" s="322"/>
      <c r="G53" s="322"/>
      <c r="H53" s="322"/>
      <c r="I53" s="322"/>
      <c r="J53" s="322"/>
      <c r="K53" s="320"/>
    </row>
    <row r="54" spans="2:11" ht="12.75" customHeight="1" x14ac:dyDescent="0.3">
      <c r="B54" s="318"/>
      <c r="C54" s="324"/>
      <c r="D54" s="324"/>
      <c r="E54" s="324"/>
      <c r="F54" s="324"/>
      <c r="G54" s="324"/>
      <c r="H54" s="324"/>
      <c r="I54" s="324"/>
      <c r="J54" s="324"/>
      <c r="K54" s="320"/>
    </row>
    <row r="55" spans="2:11" ht="15" customHeight="1" x14ac:dyDescent="0.3">
      <c r="B55" s="318"/>
      <c r="C55" s="322" t="s">
        <v>792</v>
      </c>
      <c r="D55" s="322"/>
      <c r="E55" s="322"/>
      <c r="F55" s="322"/>
      <c r="G55" s="322"/>
      <c r="H55" s="322"/>
      <c r="I55" s="322"/>
      <c r="J55" s="322"/>
      <c r="K55" s="320"/>
    </row>
    <row r="56" spans="2:11" ht="15" customHeight="1" x14ac:dyDescent="0.3">
      <c r="B56" s="318"/>
      <c r="C56" s="325"/>
      <c r="D56" s="322" t="s">
        <v>793</v>
      </c>
      <c r="E56" s="322"/>
      <c r="F56" s="322"/>
      <c r="G56" s="322"/>
      <c r="H56" s="322"/>
      <c r="I56" s="322"/>
      <c r="J56" s="322"/>
      <c r="K56" s="320"/>
    </row>
    <row r="57" spans="2:11" ht="15" customHeight="1" x14ac:dyDescent="0.3">
      <c r="B57" s="318"/>
      <c r="C57" s="325"/>
      <c r="D57" s="322" t="s">
        <v>794</v>
      </c>
      <c r="E57" s="322"/>
      <c r="F57" s="322"/>
      <c r="G57" s="322"/>
      <c r="H57" s="322"/>
      <c r="I57" s="322"/>
      <c r="J57" s="322"/>
      <c r="K57" s="320"/>
    </row>
    <row r="58" spans="2:11" ht="15" customHeight="1" x14ac:dyDescent="0.3">
      <c r="B58" s="318"/>
      <c r="C58" s="325"/>
      <c r="D58" s="322" t="s">
        <v>795</v>
      </c>
      <c r="E58" s="322"/>
      <c r="F58" s="322"/>
      <c r="G58" s="322"/>
      <c r="H58" s="322"/>
      <c r="I58" s="322"/>
      <c r="J58" s="322"/>
      <c r="K58" s="320"/>
    </row>
    <row r="59" spans="2:11" ht="15" customHeight="1" x14ac:dyDescent="0.3">
      <c r="B59" s="318"/>
      <c r="C59" s="325"/>
      <c r="D59" s="322" t="s">
        <v>796</v>
      </c>
      <c r="E59" s="322"/>
      <c r="F59" s="322"/>
      <c r="G59" s="322"/>
      <c r="H59" s="322"/>
      <c r="I59" s="322"/>
      <c r="J59" s="322"/>
      <c r="K59" s="320"/>
    </row>
    <row r="60" spans="2:11" ht="15" customHeight="1" x14ac:dyDescent="0.3">
      <c r="B60" s="318"/>
      <c r="C60" s="325"/>
      <c r="D60" s="328" t="s">
        <v>797</v>
      </c>
      <c r="E60" s="328"/>
      <c r="F60" s="328"/>
      <c r="G60" s="328"/>
      <c r="H60" s="328"/>
      <c r="I60" s="328"/>
      <c r="J60" s="328"/>
      <c r="K60" s="320"/>
    </row>
    <row r="61" spans="2:11" ht="15" customHeight="1" x14ac:dyDescent="0.3">
      <c r="B61" s="318"/>
      <c r="C61" s="325"/>
      <c r="D61" s="322" t="s">
        <v>798</v>
      </c>
      <c r="E61" s="322"/>
      <c r="F61" s="322"/>
      <c r="G61" s="322"/>
      <c r="H61" s="322"/>
      <c r="I61" s="322"/>
      <c r="J61" s="322"/>
      <c r="K61" s="320"/>
    </row>
    <row r="62" spans="2:11" ht="12.75" customHeight="1" x14ac:dyDescent="0.3">
      <c r="B62" s="318"/>
      <c r="C62" s="325"/>
      <c r="D62" s="325"/>
      <c r="E62" s="329"/>
      <c r="F62" s="325"/>
      <c r="G62" s="325"/>
      <c r="H62" s="325"/>
      <c r="I62" s="325"/>
      <c r="J62" s="325"/>
      <c r="K62" s="320"/>
    </row>
    <row r="63" spans="2:11" ht="15" customHeight="1" x14ac:dyDescent="0.3">
      <c r="B63" s="318"/>
      <c r="C63" s="325"/>
      <c r="D63" s="322" t="s">
        <v>799</v>
      </c>
      <c r="E63" s="322"/>
      <c r="F63" s="322"/>
      <c r="G63" s="322"/>
      <c r="H63" s="322"/>
      <c r="I63" s="322"/>
      <c r="J63" s="322"/>
      <c r="K63" s="320"/>
    </row>
    <row r="64" spans="2:11" ht="15" customHeight="1" x14ac:dyDescent="0.3">
      <c r="B64" s="318"/>
      <c r="C64" s="325"/>
      <c r="D64" s="328" t="s">
        <v>800</v>
      </c>
      <c r="E64" s="328"/>
      <c r="F64" s="328"/>
      <c r="G64" s="328"/>
      <c r="H64" s="328"/>
      <c r="I64" s="328"/>
      <c r="J64" s="328"/>
      <c r="K64" s="320"/>
    </row>
    <row r="65" spans="2:11" ht="15" customHeight="1" x14ac:dyDescent="0.3">
      <c r="B65" s="318"/>
      <c r="C65" s="325"/>
      <c r="D65" s="322" t="s">
        <v>801</v>
      </c>
      <c r="E65" s="322"/>
      <c r="F65" s="322"/>
      <c r="G65" s="322"/>
      <c r="H65" s="322"/>
      <c r="I65" s="322"/>
      <c r="J65" s="322"/>
      <c r="K65" s="320"/>
    </row>
    <row r="66" spans="2:11" ht="15" customHeight="1" x14ac:dyDescent="0.3">
      <c r="B66" s="318"/>
      <c r="C66" s="325"/>
      <c r="D66" s="322" t="s">
        <v>802</v>
      </c>
      <c r="E66" s="322"/>
      <c r="F66" s="322"/>
      <c r="G66" s="322"/>
      <c r="H66" s="322"/>
      <c r="I66" s="322"/>
      <c r="J66" s="322"/>
      <c r="K66" s="320"/>
    </row>
    <row r="67" spans="2:11" ht="15" customHeight="1" x14ac:dyDescent="0.3">
      <c r="B67" s="318"/>
      <c r="C67" s="325"/>
      <c r="D67" s="322" t="s">
        <v>803</v>
      </c>
      <c r="E67" s="322"/>
      <c r="F67" s="322"/>
      <c r="G67" s="322"/>
      <c r="H67" s="322"/>
      <c r="I67" s="322"/>
      <c r="J67" s="322"/>
      <c r="K67" s="320"/>
    </row>
    <row r="68" spans="2:11" ht="15" customHeight="1" x14ac:dyDescent="0.3">
      <c r="B68" s="318"/>
      <c r="C68" s="325"/>
      <c r="D68" s="322" t="s">
        <v>804</v>
      </c>
      <c r="E68" s="322"/>
      <c r="F68" s="322"/>
      <c r="G68" s="322"/>
      <c r="H68" s="322"/>
      <c r="I68" s="322"/>
      <c r="J68" s="322"/>
      <c r="K68" s="320"/>
    </row>
    <row r="69" spans="2:11" ht="12.75" customHeight="1" x14ac:dyDescent="0.3">
      <c r="B69" s="330"/>
      <c r="C69" s="331"/>
      <c r="D69" s="331"/>
      <c r="E69" s="331"/>
      <c r="F69" s="331"/>
      <c r="G69" s="331"/>
      <c r="H69" s="331"/>
      <c r="I69" s="331"/>
      <c r="J69" s="331"/>
      <c r="K69" s="332"/>
    </row>
    <row r="70" spans="2:11" ht="18.75" customHeight="1" x14ac:dyDescent="0.3">
      <c r="B70" s="333"/>
      <c r="C70" s="333"/>
      <c r="D70" s="333"/>
      <c r="E70" s="333"/>
      <c r="F70" s="333"/>
      <c r="G70" s="333"/>
      <c r="H70" s="333"/>
      <c r="I70" s="333"/>
      <c r="J70" s="333"/>
      <c r="K70" s="334"/>
    </row>
    <row r="71" spans="2:11" ht="18.75" customHeight="1" x14ac:dyDescent="0.3">
      <c r="B71" s="334"/>
      <c r="C71" s="334"/>
      <c r="D71" s="334"/>
      <c r="E71" s="334"/>
      <c r="F71" s="334"/>
      <c r="G71" s="334"/>
      <c r="H71" s="334"/>
      <c r="I71" s="334"/>
      <c r="J71" s="334"/>
      <c r="K71" s="334"/>
    </row>
    <row r="72" spans="2:11" ht="7.5" customHeight="1" x14ac:dyDescent="0.3">
      <c r="B72" s="335"/>
      <c r="C72" s="336"/>
      <c r="D72" s="336"/>
      <c r="E72" s="336"/>
      <c r="F72" s="336"/>
      <c r="G72" s="336"/>
      <c r="H72" s="336"/>
      <c r="I72" s="336"/>
      <c r="J72" s="336"/>
      <c r="K72" s="337"/>
    </row>
    <row r="73" spans="2:11" ht="45" customHeight="1" x14ac:dyDescent="0.3">
      <c r="B73" s="338"/>
      <c r="C73" s="339" t="s">
        <v>742</v>
      </c>
      <c r="D73" s="339"/>
      <c r="E73" s="339"/>
      <c r="F73" s="339"/>
      <c r="G73" s="339"/>
      <c r="H73" s="339"/>
      <c r="I73" s="339"/>
      <c r="J73" s="339"/>
      <c r="K73" s="340"/>
    </row>
    <row r="74" spans="2:11" ht="17.25" customHeight="1" x14ac:dyDescent="0.3">
      <c r="B74" s="338"/>
      <c r="C74" s="341" t="s">
        <v>805</v>
      </c>
      <c r="D74" s="341"/>
      <c r="E74" s="341"/>
      <c r="F74" s="341" t="s">
        <v>806</v>
      </c>
      <c r="G74" s="342"/>
      <c r="H74" s="341" t="s">
        <v>112</v>
      </c>
      <c r="I74" s="341" t="s">
        <v>56</v>
      </c>
      <c r="J74" s="341" t="s">
        <v>807</v>
      </c>
      <c r="K74" s="340"/>
    </row>
    <row r="75" spans="2:11" ht="17.25" customHeight="1" x14ac:dyDescent="0.3">
      <c r="B75" s="338"/>
      <c r="C75" s="343" t="s">
        <v>808</v>
      </c>
      <c r="D75" s="343"/>
      <c r="E75" s="343"/>
      <c r="F75" s="344" t="s">
        <v>809</v>
      </c>
      <c r="G75" s="345"/>
      <c r="H75" s="343"/>
      <c r="I75" s="343"/>
      <c r="J75" s="343" t="s">
        <v>810</v>
      </c>
      <c r="K75" s="340"/>
    </row>
    <row r="76" spans="2:11" ht="5.25" customHeight="1" x14ac:dyDescent="0.3">
      <c r="B76" s="338"/>
      <c r="C76" s="346"/>
      <c r="D76" s="346"/>
      <c r="E76" s="346"/>
      <c r="F76" s="346"/>
      <c r="G76" s="347"/>
      <c r="H76" s="346"/>
      <c r="I76" s="346"/>
      <c r="J76" s="346"/>
      <c r="K76" s="340"/>
    </row>
    <row r="77" spans="2:11" ht="15" customHeight="1" x14ac:dyDescent="0.3">
      <c r="B77" s="338"/>
      <c r="C77" s="327" t="s">
        <v>52</v>
      </c>
      <c r="D77" s="346"/>
      <c r="E77" s="346"/>
      <c r="F77" s="348" t="s">
        <v>811</v>
      </c>
      <c r="G77" s="347"/>
      <c r="H77" s="327" t="s">
        <v>812</v>
      </c>
      <c r="I77" s="327" t="s">
        <v>813</v>
      </c>
      <c r="J77" s="327">
        <v>20</v>
      </c>
      <c r="K77" s="340"/>
    </row>
    <row r="78" spans="2:11" ht="15" customHeight="1" x14ac:dyDescent="0.3">
      <c r="B78" s="338"/>
      <c r="C78" s="327" t="s">
        <v>814</v>
      </c>
      <c r="D78" s="327"/>
      <c r="E78" s="327"/>
      <c r="F78" s="348" t="s">
        <v>811</v>
      </c>
      <c r="G78" s="347"/>
      <c r="H78" s="327" t="s">
        <v>815</v>
      </c>
      <c r="I78" s="327" t="s">
        <v>813</v>
      </c>
      <c r="J78" s="327">
        <v>120</v>
      </c>
      <c r="K78" s="340"/>
    </row>
    <row r="79" spans="2:11" ht="15" customHeight="1" x14ac:dyDescent="0.3">
      <c r="B79" s="349"/>
      <c r="C79" s="327" t="s">
        <v>816</v>
      </c>
      <c r="D79" s="327"/>
      <c r="E79" s="327"/>
      <c r="F79" s="348" t="s">
        <v>817</v>
      </c>
      <c r="G79" s="347"/>
      <c r="H79" s="327" t="s">
        <v>818</v>
      </c>
      <c r="I79" s="327" t="s">
        <v>813</v>
      </c>
      <c r="J79" s="327">
        <v>50</v>
      </c>
      <c r="K79" s="340"/>
    </row>
    <row r="80" spans="2:11" ht="15" customHeight="1" x14ac:dyDescent="0.3">
      <c r="B80" s="349"/>
      <c r="C80" s="327" t="s">
        <v>819</v>
      </c>
      <c r="D80" s="327"/>
      <c r="E80" s="327"/>
      <c r="F80" s="348" t="s">
        <v>811</v>
      </c>
      <c r="G80" s="347"/>
      <c r="H80" s="327" t="s">
        <v>820</v>
      </c>
      <c r="I80" s="327" t="s">
        <v>821</v>
      </c>
      <c r="J80" s="327"/>
      <c r="K80" s="340"/>
    </row>
    <row r="81" spans="2:11" ht="15" customHeight="1" x14ac:dyDescent="0.3">
      <c r="B81" s="349"/>
      <c r="C81" s="350" t="s">
        <v>822</v>
      </c>
      <c r="D81" s="350"/>
      <c r="E81" s="350"/>
      <c r="F81" s="351" t="s">
        <v>817</v>
      </c>
      <c r="G81" s="350"/>
      <c r="H81" s="350" t="s">
        <v>823</v>
      </c>
      <c r="I81" s="350" t="s">
        <v>813</v>
      </c>
      <c r="J81" s="350">
        <v>15</v>
      </c>
      <c r="K81" s="340"/>
    </row>
    <row r="82" spans="2:11" ht="15" customHeight="1" x14ac:dyDescent="0.3">
      <c r="B82" s="349"/>
      <c r="C82" s="350" t="s">
        <v>824</v>
      </c>
      <c r="D82" s="350"/>
      <c r="E82" s="350"/>
      <c r="F82" s="351" t="s">
        <v>817</v>
      </c>
      <c r="G82" s="350"/>
      <c r="H82" s="350" t="s">
        <v>825</v>
      </c>
      <c r="I82" s="350" t="s">
        <v>813</v>
      </c>
      <c r="J82" s="350">
        <v>15</v>
      </c>
      <c r="K82" s="340"/>
    </row>
    <row r="83" spans="2:11" ht="15" customHeight="1" x14ac:dyDescent="0.3">
      <c r="B83" s="349"/>
      <c r="C83" s="350" t="s">
        <v>826</v>
      </c>
      <c r="D83" s="350"/>
      <c r="E83" s="350"/>
      <c r="F83" s="351" t="s">
        <v>817</v>
      </c>
      <c r="G83" s="350"/>
      <c r="H83" s="350" t="s">
        <v>827</v>
      </c>
      <c r="I83" s="350" t="s">
        <v>813</v>
      </c>
      <c r="J83" s="350">
        <v>20</v>
      </c>
      <c r="K83" s="340"/>
    </row>
    <row r="84" spans="2:11" ht="15" customHeight="1" x14ac:dyDescent="0.3">
      <c r="B84" s="349"/>
      <c r="C84" s="350" t="s">
        <v>828</v>
      </c>
      <c r="D84" s="350"/>
      <c r="E84" s="350"/>
      <c r="F84" s="351" t="s">
        <v>817</v>
      </c>
      <c r="G84" s="350"/>
      <c r="H84" s="350" t="s">
        <v>829</v>
      </c>
      <c r="I84" s="350" t="s">
        <v>813</v>
      </c>
      <c r="J84" s="350">
        <v>20</v>
      </c>
      <c r="K84" s="340"/>
    </row>
    <row r="85" spans="2:11" ht="15" customHeight="1" x14ac:dyDescent="0.3">
      <c r="B85" s="349"/>
      <c r="C85" s="327" t="s">
        <v>830</v>
      </c>
      <c r="D85" s="327"/>
      <c r="E85" s="327"/>
      <c r="F85" s="348" t="s">
        <v>817</v>
      </c>
      <c r="G85" s="347"/>
      <c r="H85" s="327" t="s">
        <v>831</v>
      </c>
      <c r="I85" s="327" t="s">
        <v>813</v>
      </c>
      <c r="J85" s="327">
        <v>50</v>
      </c>
      <c r="K85" s="340"/>
    </row>
    <row r="86" spans="2:11" ht="15" customHeight="1" x14ac:dyDescent="0.3">
      <c r="B86" s="349"/>
      <c r="C86" s="327" t="s">
        <v>832</v>
      </c>
      <c r="D86" s="327"/>
      <c r="E86" s="327"/>
      <c r="F86" s="348" t="s">
        <v>817</v>
      </c>
      <c r="G86" s="347"/>
      <c r="H86" s="327" t="s">
        <v>833</v>
      </c>
      <c r="I86" s="327" t="s">
        <v>813</v>
      </c>
      <c r="J86" s="327">
        <v>20</v>
      </c>
      <c r="K86" s="340"/>
    </row>
    <row r="87" spans="2:11" ht="15" customHeight="1" x14ac:dyDescent="0.3">
      <c r="B87" s="349"/>
      <c r="C87" s="327" t="s">
        <v>834</v>
      </c>
      <c r="D87" s="327"/>
      <c r="E87" s="327"/>
      <c r="F87" s="348" t="s">
        <v>817</v>
      </c>
      <c r="G87" s="347"/>
      <c r="H87" s="327" t="s">
        <v>835</v>
      </c>
      <c r="I87" s="327" t="s">
        <v>813</v>
      </c>
      <c r="J87" s="327">
        <v>20</v>
      </c>
      <c r="K87" s="340"/>
    </row>
    <row r="88" spans="2:11" ht="15" customHeight="1" x14ac:dyDescent="0.3">
      <c r="B88" s="349"/>
      <c r="C88" s="327" t="s">
        <v>836</v>
      </c>
      <c r="D88" s="327"/>
      <c r="E88" s="327"/>
      <c r="F88" s="348" t="s">
        <v>817</v>
      </c>
      <c r="G88" s="347"/>
      <c r="H88" s="327" t="s">
        <v>837</v>
      </c>
      <c r="I88" s="327" t="s">
        <v>813</v>
      </c>
      <c r="J88" s="327">
        <v>50</v>
      </c>
      <c r="K88" s="340"/>
    </row>
    <row r="89" spans="2:11" ht="15" customHeight="1" x14ac:dyDescent="0.3">
      <c r="B89" s="349"/>
      <c r="C89" s="327" t="s">
        <v>838</v>
      </c>
      <c r="D89" s="327"/>
      <c r="E89" s="327"/>
      <c r="F89" s="348" t="s">
        <v>817</v>
      </c>
      <c r="G89" s="347"/>
      <c r="H89" s="327" t="s">
        <v>838</v>
      </c>
      <c r="I89" s="327" t="s">
        <v>813</v>
      </c>
      <c r="J89" s="327">
        <v>50</v>
      </c>
      <c r="K89" s="340"/>
    </row>
    <row r="90" spans="2:11" ht="15" customHeight="1" x14ac:dyDescent="0.3">
      <c r="B90" s="349"/>
      <c r="C90" s="327" t="s">
        <v>117</v>
      </c>
      <c r="D90" s="327"/>
      <c r="E90" s="327"/>
      <c r="F90" s="348" t="s">
        <v>817</v>
      </c>
      <c r="G90" s="347"/>
      <c r="H90" s="327" t="s">
        <v>839</v>
      </c>
      <c r="I90" s="327" t="s">
        <v>813</v>
      </c>
      <c r="J90" s="327">
        <v>255</v>
      </c>
      <c r="K90" s="340"/>
    </row>
    <row r="91" spans="2:11" ht="15" customHeight="1" x14ac:dyDescent="0.3">
      <c r="B91" s="349"/>
      <c r="C91" s="327" t="s">
        <v>840</v>
      </c>
      <c r="D91" s="327"/>
      <c r="E91" s="327"/>
      <c r="F91" s="348" t="s">
        <v>811</v>
      </c>
      <c r="G91" s="347"/>
      <c r="H91" s="327" t="s">
        <v>841</v>
      </c>
      <c r="I91" s="327" t="s">
        <v>842</v>
      </c>
      <c r="J91" s="327"/>
      <c r="K91" s="340"/>
    </row>
    <row r="92" spans="2:11" ht="15" customHeight="1" x14ac:dyDescent="0.3">
      <c r="B92" s="349"/>
      <c r="C92" s="327" t="s">
        <v>843</v>
      </c>
      <c r="D92" s="327"/>
      <c r="E92" s="327"/>
      <c r="F92" s="348" t="s">
        <v>811</v>
      </c>
      <c r="G92" s="347"/>
      <c r="H92" s="327" t="s">
        <v>844</v>
      </c>
      <c r="I92" s="327" t="s">
        <v>845</v>
      </c>
      <c r="J92" s="327"/>
      <c r="K92" s="340"/>
    </row>
    <row r="93" spans="2:11" ht="15" customHeight="1" x14ac:dyDescent="0.3">
      <c r="B93" s="349"/>
      <c r="C93" s="327" t="s">
        <v>846</v>
      </c>
      <c r="D93" s="327"/>
      <c r="E93" s="327"/>
      <c r="F93" s="348" t="s">
        <v>811</v>
      </c>
      <c r="G93" s="347"/>
      <c r="H93" s="327" t="s">
        <v>846</v>
      </c>
      <c r="I93" s="327" t="s">
        <v>845</v>
      </c>
      <c r="J93" s="327"/>
      <c r="K93" s="340"/>
    </row>
    <row r="94" spans="2:11" ht="15" customHeight="1" x14ac:dyDescent="0.3">
      <c r="B94" s="349"/>
      <c r="C94" s="327" t="s">
        <v>37</v>
      </c>
      <c r="D94" s="327"/>
      <c r="E94" s="327"/>
      <c r="F94" s="348" t="s">
        <v>811</v>
      </c>
      <c r="G94" s="347"/>
      <c r="H94" s="327" t="s">
        <v>847</v>
      </c>
      <c r="I94" s="327" t="s">
        <v>845</v>
      </c>
      <c r="J94" s="327"/>
      <c r="K94" s="340"/>
    </row>
    <row r="95" spans="2:11" ht="15" customHeight="1" x14ac:dyDescent="0.3">
      <c r="B95" s="349"/>
      <c r="C95" s="327" t="s">
        <v>47</v>
      </c>
      <c r="D95" s="327"/>
      <c r="E95" s="327"/>
      <c r="F95" s="348" t="s">
        <v>811</v>
      </c>
      <c r="G95" s="347"/>
      <c r="H95" s="327" t="s">
        <v>848</v>
      </c>
      <c r="I95" s="327" t="s">
        <v>845</v>
      </c>
      <c r="J95" s="327"/>
      <c r="K95" s="340"/>
    </row>
    <row r="96" spans="2:11" ht="15" customHeight="1" x14ac:dyDescent="0.3">
      <c r="B96" s="352"/>
      <c r="C96" s="353"/>
      <c r="D96" s="353"/>
      <c r="E96" s="353"/>
      <c r="F96" s="353"/>
      <c r="G96" s="353"/>
      <c r="H96" s="353"/>
      <c r="I96" s="353"/>
      <c r="J96" s="353"/>
      <c r="K96" s="354"/>
    </row>
    <row r="97" spans="2:11" ht="18.75" customHeight="1" x14ac:dyDescent="0.3">
      <c r="B97" s="355"/>
      <c r="C97" s="356"/>
      <c r="D97" s="356"/>
      <c r="E97" s="356"/>
      <c r="F97" s="356"/>
      <c r="G97" s="356"/>
      <c r="H97" s="356"/>
      <c r="I97" s="356"/>
      <c r="J97" s="356"/>
      <c r="K97" s="355"/>
    </row>
    <row r="98" spans="2:11" ht="18.75" customHeight="1" x14ac:dyDescent="0.3">
      <c r="B98" s="334"/>
      <c r="C98" s="334"/>
      <c r="D98" s="334"/>
      <c r="E98" s="334"/>
      <c r="F98" s="334"/>
      <c r="G98" s="334"/>
      <c r="H98" s="334"/>
      <c r="I98" s="334"/>
      <c r="J98" s="334"/>
      <c r="K98" s="334"/>
    </row>
    <row r="99" spans="2:11" ht="7.5" customHeight="1" x14ac:dyDescent="0.3">
      <c r="B99" s="335"/>
      <c r="C99" s="336"/>
      <c r="D99" s="336"/>
      <c r="E99" s="336"/>
      <c r="F99" s="336"/>
      <c r="G99" s="336"/>
      <c r="H99" s="336"/>
      <c r="I99" s="336"/>
      <c r="J99" s="336"/>
      <c r="K99" s="337"/>
    </row>
    <row r="100" spans="2:11" ht="45" customHeight="1" x14ac:dyDescent="0.3">
      <c r="B100" s="338"/>
      <c r="C100" s="339" t="s">
        <v>849</v>
      </c>
      <c r="D100" s="339"/>
      <c r="E100" s="339"/>
      <c r="F100" s="339"/>
      <c r="G100" s="339"/>
      <c r="H100" s="339"/>
      <c r="I100" s="339"/>
      <c r="J100" s="339"/>
      <c r="K100" s="340"/>
    </row>
    <row r="101" spans="2:11" ht="17.25" customHeight="1" x14ac:dyDescent="0.3">
      <c r="B101" s="338"/>
      <c r="C101" s="341" t="s">
        <v>805</v>
      </c>
      <c r="D101" s="341"/>
      <c r="E101" s="341"/>
      <c r="F101" s="341" t="s">
        <v>806</v>
      </c>
      <c r="G101" s="342"/>
      <c r="H101" s="341" t="s">
        <v>112</v>
      </c>
      <c r="I101" s="341" t="s">
        <v>56</v>
      </c>
      <c r="J101" s="341" t="s">
        <v>807</v>
      </c>
      <c r="K101" s="340"/>
    </row>
    <row r="102" spans="2:11" ht="17.25" customHeight="1" x14ac:dyDescent="0.3">
      <c r="B102" s="338"/>
      <c r="C102" s="343" t="s">
        <v>808</v>
      </c>
      <c r="D102" s="343"/>
      <c r="E102" s="343"/>
      <c r="F102" s="344" t="s">
        <v>809</v>
      </c>
      <c r="G102" s="345"/>
      <c r="H102" s="343"/>
      <c r="I102" s="343"/>
      <c r="J102" s="343" t="s">
        <v>810</v>
      </c>
      <c r="K102" s="340"/>
    </row>
    <row r="103" spans="2:11" ht="5.25" customHeight="1" x14ac:dyDescent="0.3">
      <c r="B103" s="338"/>
      <c r="C103" s="341"/>
      <c r="D103" s="341"/>
      <c r="E103" s="341"/>
      <c r="F103" s="341"/>
      <c r="G103" s="357"/>
      <c r="H103" s="341"/>
      <c r="I103" s="341"/>
      <c r="J103" s="341"/>
      <c r="K103" s="340"/>
    </row>
    <row r="104" spans="2:11" ht="15" customHeight="1" x14ac:dyDescent="0.3">
      <c r="B104" s="338"/>
      <c r="C104" s="327" t="s">
        <v>52</v>
      </c>
      <c r="D104" s="346"/>
      <c r="E104" s="346"/>
      <c r="F104" s="348" t="s">
        <v>811</v>
      </c>
      <c r="G104" s="357"/>
      <c r="H104" s="327" t="s">
        <v>850</v>
      </c>
      <c r="I104" s="327" t="s">
        <v>813</v>
      </c>
      <c r="J104" s="327">
        <v>20</v>
      </c>
      <c r="K104" s="340"/>
    </row>
    <row r="105" spans="2:11" ht="15" customHeight="1" x14ac:dyDescent="0.3">
      <c r="B105" s="338"/>
      <c r="C105" s="327" t="s">
        <v>814</v>
      </c>
      <c r="D105" s="327"/>
      <c r="E105" s="327"/>
      <c r="F105" s="348" t="s">
        <v>811</v>
      </c>
      <c r="G105" s="327"/>
      <c r="H105" s="327" t="s">
        <v>850</v>
      </c>
      <c r="I105" s="327" t="s">
        <v>813</v>
      </c>
      <c r="J105" s="327">
        <v>120</v>
      </c>
      <c r="K105" s="340"/>
    </row>
    <row r="106" spans="2:11" ht="15" customHeight="1" x14ac:dyDescent="0.3">
      <c r="B106" s="349"/>
      <c r="C106" s="327" t="s">
        <v>816</v>
      </c>
      <c r="D106" s="327"/>
      <c r="E106" s="327"/>
      <c r="F106" s="348" t="s">
        <v>817</v>
      </c>
      <c r="G106" s="327"/>
      <c r="H106" s="327" t="s">
        <v>850</v>
      </c>
      <c r="I106" s="327" t="s">
        <v>813</v>
      </c>
      <c r="J106" s="327">
        <v>50</v>
      </c>
      <c r="K106" s="340"/>
    </row>
    <row r="107" spans="2:11" ht="15" customHeight="1" x14ac:dyDescent="0.3">
      <c r="B107" s="349"/>
      <c r="C107" s="327" t="s">
        <v>819</v>
      </c>
      <c r="D107" s="327"/>
      <c r="E107" s="327"/>
      <c r="F107" s="348" t="s">
        <v>811</v>
      </c>
      <c r="G107" s="327"/>
      <c r="H107" s="327" t="s">
        <v>850</v>
      </c>
      <c r="I107" s="327" t="s">
        <v>821</v>
      </c>
      <c r="J107" s="327"/>
      <c r="K107" s="340"/>
    </row>
    <row r="108" spans="2:11" ht="15" customHeight="1" x14ac:dyDescent="0.3">
      <c r="B108" s="349"/>
      <c r="C108" s="327" t="s">
        <v>830</v>
      </c>
      <c r="D108" s="327"/>
      <c r="E108" s="327"/>
      <c r="F108" s="348" t="s">
        <v>817</v>
      </c>
      <c r="G108" s="327"/>
      <c r="H108" s="327" t="s">
        <v>850</v>
      </c>
      <c r="I108" s="327" t="s">
        <v>813</v>
      </c>
      <c r="J108" s="327">
        <v>50</v>
      </c>
      <c r="K108" s="340"/>
    </row>
    <row r="109" spans="2:11" ht="15" customHeight="1" x14ac:dyDescent="0.3">
      <c r="B109" s="349"/>
      <c r="C109" s="327" t="s">
        <v>838</v>
      </c>
      <c r="D109" s="327"/>
      <c r="E109" s="327"/>
      <c r="F109" s="348" t="s">
        <v>817</v>
      </c>
      <c r="G109" s="327"/>
      <c r="H109" s="327" t="s">
        <v>850</v>
      </c>
      <c r="I109" s="327" t="s">
        <v>813</v>
      </c>
      <c r="J109" s="327">
        <v>50</v>
      </c>
      <c r="K109" s="340"/>
    </row>
    <row r="110" spans="2:11" ht="15" customHeight="1" x14ac:dyDescent="0.3">
      <c r="B110" s="349"/>
      <c r="C110" s="327" t="s">
        <v>836</v>
      </c>
      <c r="D110" s="327"/>
      <c r="E110" s="327"/>
      <c r="F110" s="348" t="s">
        <v>817</v>
      </c>
      <c r="G110" s="327"/>
      <c r="H110" s="327" t="s">
        <v>850</v>
      </c>
      <c r="I110" s="327" t="s">
        <v>813</v>
      </c>
      <c r="J110" s="327">
        <v>50</v>
      </c>
      <c r="K110" s="340"/>
    </row>
    <row r="111" spans="2:11" ht="15" customHeight="1" x14ac:dyDescent="0.3">
      <c r="B111" s="349"/>
      <c r="C111" s="327" t="s">
        <v>52</v>
      </c>
      <c r="D111" s="327"/>
      <c r="E111" s="327"/>
      <c r="F111" s="348" t="s">
        <v>811</v>
      </c>
      <c r="G111" s="327"/>
      <c r="H111" s="327" t="s">
        <v>851</v>
      </c>
      <c r="I111" s="327" t="s">
        <v>813</v>
      </c>
      <c r="J111" s="327">
        <v>20</v>
      </c>
      <c r="K111" s="340"/>
    </row>
    <row r="112" spans="2:11" ht="15" customHeight="1" x14ac:dyDescent="0.3">
      <c r="B112" s="349"/>
      <c r="C112" s="327" t="s">
        <v>852</v>
      </c>
      <c r="D112" s="327"/>
      <c r="E112" s="327"/>
      <c r="F112" s="348" t="s">
        <v>811</v>
      </c>
      <c r="G112" s="327"/>
      <c r="H112" s="327" t="s">
        <v>853</v>
      </c>
      <c r="I112" s="327" t="s">
        <v>813</v>
      </c>
      <c r="J112" s="327">
        <v>120</v>
      </c>
      <c r="K112" s="340"/>
    </row>
    <row r="113" spans="2:11" ht="15" customHeight="1" x14ac:dyDescent="0.3">
      <c r="B113" s="349"/>
      <c r="C113" s="327" t="s">
        <v>37</v>
      </c>
      <c r="D113" s="327"/>
      <c r="E113" s="327"/>
      <c r="F113" s="348" t="s">
        <v>811</v>
      </c>
      <c r="G113" s="327"/>
      <c r="H113" s="327" t="s">
        <v>854</v>
      </c>
      <c r="I113" s="327" t="s">
        <v>845</v>
      </c>
      <c r="J113" s="327"/>
      <c r="K113" s="340"/>
    </row>
    <row r="114" spans="2:11" ht="15" customHeight="1" x14ac:dyDescent="0.3">
      <c r="B114" s="349"/>
      <c r="C114" s="327" t="s">
        <v>47</v>
      </c>
      <c r="D114" s="327"/>
      <c r="E114" s="327"/>
      <c r="F114" s="348" t="s">
        <v>811</v>
      </c>
      <c r="G114" s="327"/>
      <c r="H114" s="327" t="s">
        <v>855</v>
      </c>
      <c r="I114" s="327" t="s">
        <v>845</v>
      </c>
      <c r="J114" s="327"/>
      <c r="K114" s="340"/>
    </row>
    <row r="115" spans="2:11" ht="15" customHeight="1" x14ac:dyDescent="0.3">
      <c r="B115" s="349"/>
      <c r="C115" s="327" t="s">
        <v>56</v>
      </c>
      <c r="D115" s="327"/>
      <c r="E115" s="327"/>
      <c r="F115" s="348" t="s">
        <v>811</v>
      </c>
      <c r="G115" s="327"/>
      <c r="H115" s="327" t="s">
        <v>856</v>
      </c>
      <c r="I115" s="327" t="s">
        <v>857</v>
      </c>
      <c r="J115" s="327"/>
      <c r="K115" s="340"/>
    </row>
    <row r="116" spans="2:11" ht="15" customHeight="1" x14ac:dyDescent="0.3">
      <c r="B116" s="352"/>
      <c r="C116" s="358"/>
      <c r="D116" s="358"/>
      <c r="E116" s="358"/>
      <c r="F116" s="358"/>
      <c r="G116" s="358"/>
      <c r="H116" s="358"/>
      <c r="I116" s="358"/>
      <c r="J116" s="358"/>
      <c r="K116" s="354"/>
    </row>
    <row r="117" spans="2:11" ht="18.75" customHeight="1" x14ac:dyDescent="0.3">
      <c r="B117" s="359"/>
      <c r="C117" s="324"/>
      <c r="D117" s="324"/>
      <c r="E117" s="324"/>
      <c r="F117" s="360"/>
      <c r="G117" s="324"/>
      <c r="H117" s="324"/>
      <c r="I117" s="324"/>
      <c r="J117" s="324"/>
      <c r="K117" s="359"/>
    </row>
    <row r="118" spans="2:11" ht="18.75" customHeight="1" x14ac:dyDescent="0.3">
      <c r="B118" s="334"/>
      <c r="C118" s="334"/>
      <c r="D118" s="334"/>
      <c r="E118" s="334"/>
      <c r="F118" s="334"/>
      <c r="G118" s="334"/>
      <c r="H118" s="334"/>
      <c r="I118" s="334"/>
      <c r="J118" s="334"/>
      <c r="K118" s="334"/>
    </row>
    <row r="119" spans="2:11" ht="7.5" customHeight="1" x14ac:dyDescent="0.3">
      <c r="B119" s="361"/>
      <c r="C119" s="362"/>
      <c r="D119" s="362"/>
      <c r="E119" s="362"/>
      <c r="F119" s="362"/>
      <c r="G119" s="362"/>
      <c r="H119" s="362"/>
      <c r="I119" s="362"/>
      <c r="J119" s="362"/>
      <c r="K119" s="363"/>
    </row>
    <row r="120" spans="2:11" ht="45" customHeight="1" x14ac:dyDescent="0.3">
      <c r="B120" s="364"/>
      <c r="C120" s="315" t="s">
        <v>858</v>
      </c>
      <c r="D120" s="315"/>
      <c r="E120" s="315"/>
      <c r="F120" s="315"/>
      <c r="G120" s="315"/>
      <c r="H120" s="315"/>
      <c r="I120" s="315"/>
      <c r="J120" s="315"/>
      <c r="K120" s="365"/>
    </row>
    <row r="121" spans="2:11" ht="17.25" customHeight="1" x14ac:dyDescent="0.3">
      <c r="B121" s="366"/>
      <c r="C121" s="341" t="s">
        <v>805</v>
      </c>
      <c r="D121" s="341"/>
      <c r="E121" s="341"/>
      <c r="F121" s="341" t="s">
        <v>806</v>
      </c>
      <c r="G121" s="342"/>
      <c r="H121" s="341" t="s">
        <v>112</v>
      </c>
      <c r="I121" s="341" t="s">
        <v>56</v>
      </c>
      <c r="J121" s="341" t="s">
        <v>807</v>
      </c>
      <c r="K121" s="367"/>
    </row>
    <row r="122" spans="2:11" ht="17.25" customHeight="1" x14ac:dyDescent="0.3">
      <c r="B122" s="366"/>
      <c r="C122" s="343" t="s">
        <v>808</v>
      </c>
      <c r="D122" s="343"/>
      <c r="E122" s="343"/>
      <c r="F122" s="344" t="s">
        <v>809</v>
      </c>
      <c r="G122" s="345"/>
      <c r="H122" s="343"/>
      <c r="I122" s="343"/>
      <c r="J122" s="343" t="s">
        <v>810</v>
      </c>
      <c r="K122" s="367"/>
    </row>
    <row r="123" spans="2:11" ht="5.25" customHeight="1" x14ac:dyDescent="0.3">
      <c r="B123" s="368"/>
      <c r="C123" s="346"/>
      <c r="D123" s="346"/>
      <c r="E123" s="346"/>
      <c r="F123" s="346"/>
      <c r="G123" s="327"/>
      <c r="H123" s="346"/>
      <c r="I123" s="346"/>
      <c r="J123" s="346"/>
      <c r="K123" s="369"/>
    </row>
    <row r="124" spans="2:11" ht="15" customHeight="1" x14ac:dyDescent="0.3">
      <c r="B124" s="368"/>
      <c r="C124" s="327" t="s">
        <v>814</v>
      </c>
      <c r="D124" s="346"/>
      <c r="E124" s="346"/>
      <c r="F124" s="348" t="s">
        <v>811</v>
      </c>
      <c r="G124" s="327"/>
      <c r="H124" s="327" t="s">
        <v>850</v>
      </c>
      <c r="I124" s="327" t="s">
        <v>813</v>
      </c>
      <c r="J124" s="327">
        <v>120</v>
      </c>
      <c r="K124" s="370"/>
    </row>
    <row r="125" spans="2:11" ht="15" customHeight="1" x14ac:dyDescent="0.3">
      <c r="B125" s="368"/>
      <c r="C125" s="327" t="s">
        <v>859</v>
      </c>
      <c r="D125" s="327"/>
      <c r="E125" s="327"/>
      <c r="F125" s="348" t="s">
        <v>811</v>
      </c>
      <c r="G125" s="327"/>
      <c r="H125" s="327" t="s">
        <v>860</v>
      </c>
      <c r="I125" s="327" t="s">
        <v>813</v>
      </c>
      <c r="J125" s="327" t="s">
        <v>861</v>
      </c>
      <c r="K125" s="370"/>
    </row>
    <row r="126" spans="2:11" ht="15" customHeight="1" x14ac:dyDescent="0.3">
      <c r="B126" s="368"/>
      <c r="C126" s="327" t="s">
        <v>760</v>
      </c>
      <c r="D126" s="327"/>
      <c r="E126" s="327"/>
      <c r="F126" s="348" t="s">
        <v>811</v>
      </c>
      <c r="G126" s="327"/>
      <c r="H126" s="327" t="s">
        <v>862</v>
      </c>
      <c r="I126" s="327" t="s">
        <v>813</v>
      </c>
      <c r="J126" s="327" t="s">
        <v>861</v>
      </c>
      <c r="K126" s="370"/>
    </row>
    <row r="127" spans="2:11" ht="15" customHeight="1" x14ac:dyDescent="0.3">
      <c r="B127" s="368"/>
      <c r="C127" s="327" t="s">
        <v>822</v>
      </c>
      <c r="D127" s="327"/>
      <c r="E127" s="327"/>
      <c r="F127" s="348" t="s">
        <v>817</v>
      </c>
      <c r="G127" s="327"/>
      <c r="H127" s="327" t="s">
        <v>823</v>
      </c>
      <c r="I127" s="327" t="s">
        <v>813</v>
      </c>
      <c r="J127" s="327">
        <v>15</v>
      </c>
      <c r="K127" s="370"/>
    </row>
    <row r="128" spans="2:11" ht="15" customHeight="1" x14ac:dyDescent="0.3">
      <c r="B128" s="368"/>
      <c r="C128" s="350" t="s">
        <v>824</v>
      </c>
      <c r="D128" s="350"/>
      <c r="E128" s="350"/>
      <c r="F128" s="351" t="s">
        <v>817</v>
      </c>
      <c r="G128" s="350"/>
      <c r="H128" s="350" t="s">
        <v>825</v>
      </c>
      <c r="I128" s="350" t="s">
        <v>813</v>
      </c>
      <c r="J128" s="350">
        <v>15</v>
      </c>
      <c r="K128" s="370"/>
    </row>
    <row r="129" spans="2:11" ht="15" customHeight="1" x14ac:dyDescent="0.3">
      <c r="B129" s="368"/>
      <c r="C129" s="350" t="s">
        <v>826</v>
      </c>
      <c r="D129" s="350"/>
      <c r="E129" s="350"/>
      <c r="F129" s="351" t="s">
        <v>817</v>
      </c>
      <c r="G129" s="350"/>
      <c r="H129" s="350" t="s">
        <v>827</v>
      </c>
      <c r="I129" s="350" t="s">
        <v>813</v>
      </c>
      <c r="J129" s="350">
        <v>20</v>
      </c>
      <c r="K129" s="370"/>
    </row>
    <row r="130" spans="2:11" ht="15" customHeight="1" x14ac:dyDescent="0.3">
      <c r="B130" s="368"/>
      <c r="C130" s="350" t="s">
        <v>828</v>
      </c>
      <c r="D130" s="350"/>
      <c r="E130" s="350"/>
      <c r="F130" s="351" t="s">
        <v>817</v>
      </c>
      <c r="G130" s="350"/>
      <c r="H130" s="350" t="s">
        <v>829</v>
      </c>
      <c r="I130" s="350" t="s">
        <v>813</v>
      </c>
      <c r="J130" s="350">
        <v>20</v>
      </c>
      <c r="K130" s="370"/>
    </row>
    <row r="131" spans="2:11" ht="15" customHeight="1" x14ac:dyDescent="0.3">
      <c r="B131" s="368"/>
      <c r="C131" s="327" t="s">
        <v>816</v>
      </c>
      <c r="D131" s="327"/>
      <c r="E131" s="327"/>
      <c r="F131" s="348" t="s">
        <v>817</v>
      </c>
      <c r="G131" s="327"/>
      <c r="H131" s="327" t="s">
        <v>850</v>
      </c>
      <c r="I131" s="327" t="s">
        <v>813</v>
      </c>
      <c r="J131" s="327">
        <v>50</v>
      </c>
      <c r="K131" s="370"/>
    </row>
    <row r="132" spans="2:11" ht="15" customHeight="1" x14ac:dyDescent="0.3">
      <c r="B132" s="368"/>
      <c r="C132" s="327" t="s">
        <v>830</v>
      </c>
      <c r="D132" s="327"/>
      <c r="E132" s="327"/>
      <c r="F132" s="348" t="s">
        <v>817</v>
      </c>
      <c r="G132" s="327"/>
      <c r="H132" s="327" t="s">
        <v>850</v>
      </c>
      <c r="I132" s="327" t="s">
        <v>813</v>
      </c>
      <c r="J132" s="327">
        <v>50</v>
      </c>
      <c r="K132" s="370"/>
    </row>
    <row r="133" spans="2:11" ht="15" customHeight="1" x14ac:dyDescent="0.3">
      <c r="B133" s="368"/>
      <c r="C133" s="327" t="s">
        <v>836</v>
      </c>
      <c r="D133" s="327"/>
      <c r="E133" s="327"/>
      <c r="F133" s="348" t="s">
        <v>817</v>
      </c>
      <c r="G133" s="327"/>
      <c r="H133" s="327" t="s">
        <v>850</v>
      </c>
      <c r="I133" s="327" t="s">
        <v>813</v>
      </c>
      <c r="J133" s="327">
        <v>50</v>
      </c>
      <c r="K133" s="370"/>
    </row>
    <row r="134" spans="2:11" ht="15" customHeight="1" x14ac:dyDescent="0.3">
      <c r="B134" s="368"/>
      <c r="C134" s="327" t="s">
        <v>838</v>
      </c>
      <c r="D134" s="327"/>
      <c r="E134" s="327"/>
      <c r="F134" s="348" t="s">
        <v>817</v>
      </c>
      <c r="G134" s="327"/>
      <c r="H134" s="327" t="s">
        <v>850</v>
      </c>
      <c r="I134" s="327" t="s">
        <v>813</v>
      </c>
      <c r="J134" s="327">
        <v>50</v>
      </c>
      <c r="K134" s="370"/>
    </row>
    <row r="135" spans="2:11" ht="15" customHeight="1" x14ac:dyDescent="0.3">
      <c r="B135" s="368"/>
      <c r="C135" s="327" t="s">
        <v>117</v>
      </c>
      <c r="D135" s="327"/>
      <c r="E135" s="327"/>
      <c r="F135" s="348" t="s">
        <v>817</v>
      </c>
      <c r="G135" s="327"/>
      <c r="H135" s="327" t="s">
        <v>863</v>
      </c>
      <c r="I135" s="327" t="s">
        <v>813</v>
      </c>
      <c r="J135" s="327">
        <v>255</v>
      </c>
      <c r="K135" s="370"/>
    </row>
    <row r="136" spans="2:11" ht="15" customHeight="1" x14ac:dyDescent="0.3">
      <c r="B136" s="368"/>
      <c r="C136" s="327" t="s">
        <v>840</v>
      </c>
      <c r="D136" s="327"/>
      <c r="E136" s="327"/>
      <c r="F136" s="348" t="s">
        <v>811</v>
      </c>
      <c r="G136" s="327"/>
      <c r="H136" s="327" t="s">
        <v>864</v>
      </c>
      <c r="I136" s="327" t="s">
        <v>842</v>
      </c>
      <c r="J136" s="327"/>
      <c r="K136" s="370"/>
    </row>
    <row r="137" spans="2:11" ht="15" customHeight="1" x14ac:dyDescent="0.3">
      <c r="B137" s="368"/>
      <c r="C137" s="327" t="s">
        <v>843</v>
      </c>
      <c r="D137" s="327"/>
      <c r="E137" s="327"/>
      <c r="F137" s="348" t="s">
        <v>811</v>
      </c>
      <c r="G137" s="327"/>
      <c r="H137" s="327" t="s">
        <v>865</v>
      </c>
      <c r="I137" s="327" t="s">
        <v>845</v>
      </c>
      <c r="J137" s="327"/>
      <c r="K137" s="370"/>
    </row>
    <row r="138" spans="2:11" ht="15" customHeight="1" x14ac:dyDescent="0.3">
      <c r="B138" s="368"/>
      <c r="C138" s="327" t="s">
        <v>846</v>
      </c>
      <c r="D138" s="327"/>
      <c r="E138" s="327"/>
      <c r="F138" s="348" t="s">
        <v>811</v>
      </c>
      <c r="G138" s="327"/>
      <c r="H138" s="327" t="s">
        <v>846</v>
      </c>
      <c r="I138" s="327" t="s">
        <v>845</v>
      </c>
      <c r="J138" s="327"/>
      <c r="K138" s="370"/>
    </row>
    <row r="139" spans="2:11" ht="15" customHeight="1" x14ac:dyDescent="0.3">
      <c r="B139" s="368"/>
      <c r="C139" s="327" t="s">
        <v>37</v>
      </c>
      <c r="D139" s="327"/>
      <c r="E139" s="327"/>
      <c r="F139" s="348" t="s">
        <v>811</v>
      </c>
      <c r="G139" s="327"/>
      <c r="H139" s="327" t="s">
        <v>866</v>
      </c>
      <c r="I139" s="327" t="s">
        <v>845</v>
      </c>
      <c r="J139" s="327"/>
      <c r="K139" s="370"/>
    </row>
    <row r="140" spans="2:11" ht="15" customHeight="1" x14ac:dyDescent="0.3">
      <c r="B140" s="368"/>
      <c r="C140" s="327" t="s">
        <v>867</v>
      </c>
      <c r="D140" s="327"/>
      <c r="E140" s="327"/>
      <c r="F140" s="348" t="s">
        <v>811</v>
      </c>
      <c r="G140" s="327"/>
      <c r="H140" s="327" t="s">
        <v>868</v>
      </c>
      <c r="I140" s="327" t="s">
        <v>845</v>
      </c>
      <c r="J140" s="327"/>
      <c r="K140" s="370"/>
    </row>
    <row r="141" spans="2:11" ht="15" customHeight="1" x14ac:dyDescent="0.3">
      <c r="B141" s="371"/>
      <c r="C141" s="372"/>
      <c r="D141" s="372"/>
      <c r="E141" s="372"/>
      <c r="F141" s="372"/>
      <c r="G141" s="372"/>
      <c r="H141" s="372"/>
      <c r="I141" s="372"/>
      <c r="J141" s="372"/>
      <c r="K141" s="373"/>
    </row>
    <row r="142" spans="2:11" ht="18.75" customHeight="1" x14ac:dyDescent="0.3">
      <c r="B142" s="324"/>
      <c r="C142" s="324"/>
      <c r="D142" s="324"/>
      <c r="E142" s="324"/>
      <c r="F142" s="360"/>
      <c r="G142" s="324"/>
      <c r="H142" s="324"/>
      <c r="I142" s="324"/>
      <c r="J142" s="324"/>
      <c r="K142" s="324"/>
    </row>
    <row r="143" spans="2:11" ht="18.75" customHeight="1" x14ac:dyDescent="0.3">
      <c r="B143" s="334"/>
      <c r="C143" s="334"/>
      <c r="D143" s="334"/>
      <c r="E143" s="334"/>
      <c r="F143" s="334"/>
      <c r="G143" s="334"/>
      <c r="H143" s="334"/>
      <c r="I143" s="334"/>
      <c r="J143" s="334"/>
      <c r="K143" s="334"/>
    </row>
    <row r="144" spans="2:11" ht="7.5" customHeight="1" x14ac:dyDescent="0.3">
      <c r="B144" s="335"/>
      <c r="C144" s="336"/>
      <c r="D144" s="336"/>
      <c r="E144" s="336"/>
      <c r="F144" s="336"/>
      <c r="G144" s="336"/>
      <c r="H144" s="336"/>
      <c r="I144" s="336"/>
      <c r="J144" s="336"/>
      <c r="K144" s="337"/>
    </row>
    <row r="145" spans="2:11" ht="45" customHeight="1" x14ac:dyDescent="0.3">
      <c r="B145" s="338"/>
      <c r="C145" s="339" t="s">
        <v>869</v>
      </c>
      <c r="D145" s="339"/>
      <c r="E145" s="339"/>
      <c r="F145" s="339"/>
      <c r="G145" s="339"/>
      <c r="H145" s="339"/>
      <c r="I145" s="339"/>
      <c r="J145" s="339"/>
      <c r="K145" s="340"/>
    </row>
    <row r="146" spans="2:11" ht="17.25" customHeight="1" x14ac:dyDescent="0.3">
      <c r="B146" s="338"/>
      <c r="C146" s="341" t="s">
        <v>805</v>
      </c>
      <c r="D146" s="341"/>
      <c r="E146" s="341"/>
      <c r="F146" s="341" t="s">
        <v>806</v>
      </c>
      <c r="G146" s="342"/>
      <c r="H146" s="341" t="s">
        <v>112</v>
      </c>
      <c r="I146" s="341" t="s">
        <v>56</v>
      </c>
      <c r="J146" s="341" t="s">
        <v>807</v>
      </c>
      <c r="K146" s="340"/>
    </row>
    <row r="147" spans="2:11" ht="17.25" customHeight="1" x14ac:dyDescent="0.3">
      <c r="B147" s="338"/>
      <c r="C147" s="343" t="s">
        <v>808</v>
      </c>
      <c r="D147" s="343"/>
      <c r="E147" s="343"/>
      <c r="F147" s="344" t="s">
        <v>809</v>
      </c>
      <c r="G147" s="345"/>
      <c r="H147" s="343"/>
      <c r="I147" s="343"/>
      <c r="J147" s="343" t="s">
        <v>810</v>
      </c>
      <c r="K147" s="340"/>
    </row>
    <row r="148" spans="2:11" ht="5.25" customHeight="1" x14ac:dyDescent="0.3">
      <c r="B148" s="349"/>
      <c r="C148" s="346"/>
      <c r="D148" s="346"/>
      <c r="E148" s="346"/>
      <c r="F148" s="346"/>
      <c r="G148" s="347"/>
      <c r="H148" s="346"/>
      <c r="I148" s="346"/>
      <c r="J148" s="346"/>
      <c r="K148" s="370"/>
    </row>
    <row r="149" spans="2:11" ht="15" customHeight="1" x14ac:dyDescent="0.3">
      <c r="B149" s="349"/>
      <c r="C149" s="374" t="s">
        <v>814</v>
      </c>
      <c r="D149" s="327"/>
      <c r="E149" s="327"/>
      <c r="F149" s="375" t="s">
        <v>811</v>
      </c>
      <c r="G149" s="327"/>
      <c r="H149" s="374" t="s">
        <v>850</v>
      </c>
      <c r="I149" s="374" t="s">
        <v>813</v>
      </c>
      <c r="J149" s="374">
        <v>120</v>
      </c>
      <c r="K149" s="370"/>
    </row>
    <row r="150" spans="2:11" ht="15" customHeight="1" x14ac:dyDescent="0.3">
      <c r="B150" s="349"/>
      <c r="C150" s="374" t="s">
        <v>859</v>
      </c>
      <c r="D150" s="327"/>
      <c r="E150" s="327"/>
      <c r="F150" s="375" t="s">
        <v>811</v>
      </c>
      <c r="G150" s="327"/>
      <c r="H150" s="374" t="s">
        <v>870</v>
      </c>
      <c r="I150" s="374" t="s">
        <v>813</v>
      </c>
      <c r="J150" s="374" t="s">
        <v>861</v>
      </c>
      <c r="K150" s="370"/>
    </row>
    <row r="151" spans="2:11" ht="15" customHeight="1" x14ac:dyDescent="0.3">
      <c r="B151" s="349"/>
      <c r="C151" s="374" t="s">
        <v>760</v>
      </c>
      <c r="D151" s="327"/>
      <c r="E151" s="327"/>
      <c r="F151" s="375" t="s">
        <v>811</v>
      </c>
      <c r="G151" s="327"/>
      <c r="H151" s="374" t="s">
        <v>871</v>
      </c>
      <c r="I151" s="374" t="s">
        <v>813</v>
      </c>
      <c r="J151" s="374" t="s">
        <v>861</v>
      </c>
      <c r="K151" s="370"/>
    </row>
    <row r="152" spans="2:11" ht="15" customHeight="1" x14ac:dyDescent="0.3">
      <c r="B152" s="349"/>
      <c r="C152" s="374" t="s">
        <v>816</v>
      </c>
      <c r="D152" s="327"/>
      <c r="E152" s="327"/>
      <c r="F152" s="375" t="s">
        <v>817</v>
      </c>
      <c r="G152" s="327"/>
      <c r="H152" s="374" t="s">
        <v>850</v>
      </c>
      <c r="I152" s="374" t="s">
        <v>813</v>
      </c>
      <c r="J152" s="374">
        <v>50</v>
      </c>
      <c r="K152" s="370"/>
    </row>
    <row r="153" spans="2:11" ht="15" customHeight="1" x14ac:dyDescent="0.3">
      <c r="B153" s="349"/>
      <c r="C153" s="374" t="s">
        <v>819</v>
      </c>
      <c r="D153" s="327"/>
      <c r="E153" s="327"/>
      <c r="F153" s="375" t="s">
        <v>811</v>
      </c>
      <c r="G153" s="327"/>
      <c r="H153" s="374" t="s">
        <v>850</v>
      </c>
      <c r="I153" s="374" t="s">
        <v>821</v>
      </c>
      <c r="J153" s="374"/>
      <c r="K153" s="370"/>
    </row>
    <row r="154" spans="2:11" ht="15" customHeight="1" x14ac:dyDescent="0.3">
      <c r="B154" s="349"/>
      <c r="C154" s="374" t="s">
        <v>830</v>
      </c>
      <c r="D154" s="327"/>
      <c r="E154" s="327"/>
      <c r="F154" s="375" t="s">
        <v>817</v>
      </c>
      <c r="G154" s="327"/>
      <c r="H154" s="374" t="s">
        <v>850</v>
      </c>
      <c r="I154" s="374" t="s">
        <v>813</v>
      </c>
      <c r="J154" s="374">
        <v>50</v>
      </c>
      <c r="K154" s="370"/>
    </row>
    <row r="155" spans="2:11" ht="15" customHeight="1" x14ac:dyDescent="0.3">
      <c r="B155" s="349"/>
      <c r="C155" s="374" t="s">
        <v>838</v>
      </c>
      <c r="D155" s="327"/>
      <c r="E155" s="327"/>
      <c r="F155" s="375" t="s">
        <v>817</v>
      </c>
      <c r="G155" s="327"/>
      <c r="H155" s="374" t="s">
        <v>850</v>
      </c>
      <c r="I155" s="374" t="s">
        <v>813</v>
      </c>
      <c r="J155" s="374">
        <v>50</v>
      </c>
      <c r="K155" s="370"/>
    </row>
    <row r="156" spans="2:11" ht="15" customHeight="1" x14ac:dyDescent="0.3">
      <c r="B156" s="349"/>
      <c r="C156" s="374" t="s">
        <v>836</v>
      </c>
      <c r="D156" s="327"/>
      <c r="E156" s="327"/>
      <c r="F156" s="375" t="s">
        <v>817</v>
      </c>
      <c r="G156" s="327"/>
      <c r="H156" s="374" t="s">
        <v>850</v>
      </c>
      <c r="I156" s="374" t="s">
        <v>813</v>
      </c>
      <c r="J156" s="374">
        <v>50</v>
      </c>
      <c r="K156" s="370"/>
    </row>
    <row r="157" spans="2:11" ht="15" customHeight="1" x14ac:dyDescent="0.3">
      <c r="B157" s="349"/>
      <c r="C157" s="374" t="s">
        <v>98</v>
      </c>
      <c r="D157" s="327"/>
      <c r="E157" s="327"/>
      <c r="F157" s="375" t="s">
        <v>811</v>
      </c>
      <c r="G157" s="327"/>
      <c r="H157" s="374" t="s">
        <v>872</v>
      </c>
      <c r="I157" s="374" t="s">
        <v>813</v>
      </c>
      <c r="J157" s="374" t="s">
        <v>873</v>
      </c>
      <c r="K157" s="370"/>
    </row>
    <row r="158" spans="2:11" ht="15" customHeight="1" x14ac:dyDescent="0.3">
      <c r="B158" s="349"/>
      <c r="C158" s="374" t="s">
        <v>874</v>
      </c>
      <c r="D158" s="327"/>
      <c r="E158" s="327"/>
      <c r="F158" s="375" t="s">
        <v>811</v>
      </c>
      <c r="G158" s="327"/>
      <c r="H158" s="374" t="s">
        <v>875</v>
      </c>
      <c r="I158" s="374" t="s">
        <v>845</v>
      </c>
      <c r="J158" s="374"/>
      <c r="K158" s="370"/>
    </row>
    <row r="159" spans="2:11" ht="15" customHeight="1" x14ac:dyDescent="0.3">
      <c r="B159" s="376"/>
      <c r="C159" s="358"/>
      <c r="D159" s="358"/>
      <c r="E159" s="358"/>
      <c r="F159" s="358"/>
      <c r="G159" s="358"/>
      <c r="H159" s="358"/>
      <c r="I159" s="358"/>
      <c r="J159" s="358"/>
      <c r="K159" s="377"/>
    </row>
    <row r="160" spans="2:11" ht="18.75" customHeight="1" x14ac:dyDescent="0.3">
      <c r="B160" s="324"/>
      <c r="C160" s="327"/>
      <c r="D160" s="327"/>
      <c r="E160" s="327"/>
      <c r="F160" s="348"/>
      <c r="G160" s="327"/>
      <c r="H160" s="327"/>
      <c r="I160" s="327"/>
      <c r="J160" s="327"/>
      <c r="K160" s="324"/>
    </row>
    <row r="161" spans="2:11" ht="18.75" customHeight="1" x14ac:dyDescent="0.3">
      <c r="B161" s="334"/>
      <c r="C161" s="334"/>
      <c r="D161" s="334"/>
      <c r="E161" s="334"/>
      <c r="F161" s="334"/>
      <c r="G161" s="334"/>
      <c r="H161" s="334"/>
      <c r="I161" s="334"/>
      <c r="J161" s="334"/>
      <c r="K161" s="334"/>
    </row>
    <row r="162" spans="2:11" ht="7.5" customHeight="1" x14ac:dyDescent="0.3">
      <c r="B162" s="311"/>
      <c r="C162" s="312"/>
      <c r="D162" s="312"/>
      <c r="E162" s="312"/>
      <c r="F162" s="312"/>
      <c r="G162" s="312"/>
      <c r="H162" s="312"/>
      <c r="I162" s="312"/>
      <c r="J162" s="312"/>
      <c r="K162" s="313"/>
    </row>
    <row r="163" spans="2:11" ht="45" customHeight="1" x14ac:dyDescent="0.3">
      <c r="B163" s="314"/>
      <c r="C163" s="315" t="s">
        <v>876</v>
      </c>
      <c r="D163" s="315"/>
      <c r="E163" s="315"/>
      <c r="F163" s="315"/>
      <c r="G163" s="315"/>
      <c r="H163" s="315"/>
      <c r="I163" s="315"/>
      <c r="J163" s="315"/>
      <c r="K163" s="316"/>
    </row>
    <row r="164" spans="2:11" ht="17.25" customHeight="1" x14ac:dyDescent="0.3">
      <c r="B164" s="314"/>
      <c r="C164" s="341" t="s">
        <v>805</v>
      </c>
      <c r="D164" s="341"/>
      <c r="E164" s="341"/>
      <c r="F164" s="341" t="s">
        <v>806</v>
      </c>
      <c r="G164" s="378"/>
      <c r="H164" s="379" t="s">
        <v>112</v>
      </c>
      <c r="I164" s="379" t="s">
        <v>56</v>
      </c>
      <c r="J164" s="341" t="s">
        <v>807</v>
      </c>
      <c r="K164" s="316"/>
    </row>
    <row r="165" spans="2:11" ht="17.25" customHeight="1" x14ac:dyDescent="0.3">
      <c r="B165" s="318"/>
      <c r="C165" s="343" t="s">
        <v>808</v>
      </c>
      <c r="D165" s="343"/>
      <c r="E165" s="343"/>
      <c r="F165" s="344" t="s">
        <v>809</v>
      </c>
      <c r="G165" s="380"/>
      <c r="H165" s="381"/>
      <c r="I165" s="381"/>
      <c r="J165" s="343" t="s">
        <v>810</v>
      </c>
      <c r="K165" s="320"/>
    </row>
    <row r="166" spans="2:11" ht="5.25" customHeight="1" x14ac:dyDescent="0.3">
      <c r="B166" s="349"/>
      <c r="C166" s="346"/>
      <c r="D166" s="346"/>
      <c r="E166" s="346"/>
      <c r="F166" s="346"/>
      <c r="G166" s="347"/>
      <c r="H166" s="346"/>
      <c r="I166" s="346"/>
      <c r="J166" s="346"/>
      <c r="K166" s="370"/>
    </row>
    <row r="167" spans="2:11" ht="15" customHeight="1" x14ac:dyDescent="0.3">
      <c r="B167" s="349"/>
      <c r="C167" s="327" t="s">
        <v>814</v>
      </c>
      <c r="D167" s="327"/>
      <c r="E167" s="327"/>
      <c r="F167" s="348" t="s">
        <v>811</v>
      </c>
      <c r="G167" s="327"/>
      <c r="H167" s="327" t="s">
        <v>850</v>
      </c>
      <c r="I167" s="327" t="s">
        <v>813</v>
      </c>
      <c r="J167" s="327">
        <v>120</v>
      </c>
      <c r="K167" s="370"/>
    </row>
    <row r="168" spans="2:11" ht="15" customHeight="1" x14ac:dyDescent="0.3">
      <c r="B168" s="349"/>
      <c r="C168" s="327" t="s">
        <v>859</v>
      </c>
      <c r="D168" s="327"/>
      <c r="E168" s="327"/>
      <c r="F168" s="348" t="s">
        <v>811</v>
      </c>
      <c r="G168" s="327"/>
      <c r="H168" s="327" t="s">
        <v>860</v>
      </c>
      <c r="I168" s="327" t="s">
        <v>813</v>
      </c>
      <c r="J168" s="327" t="s">
        <v>861</v>
      </c>
      <c r="K168" s="370"/>
    </row>
    <row r="169" spans="2:11" ht="15" customHeight="1" x14ac:dyDescent="0.3">
      <c r="B169" s="349"/>
      <c r="C169" s="327" t="s">
        <v>760</v>
      </c>
      <c r="D169" s="327"/>
      <c r="E169" s="327"/>
      <c r="F169" s="348" t="s">
        <v>811</v>
      </c>
      <c r="G169" s="327"/>
      <c r="H169" s="327" t="s">
        <v>877</v>
      </c>
      <c r="I169" s="327" t="s">
        <v>813</v>
      </c>
      <c r="J169" s="327" t="s">
        <v>861</v>
      </c>
      <c r="K169" s="370"/>
    </row>
    <row r="170" spans="2:11" ht="15" customHeight="1" x14ac:dyDescent="0.3">
      <c r="B170" s="349"/>
      <c r="C170" s="327" t="s">
        <v>816</v>
      </c>
      <c r="D170" s="327"/>
      <c r="E170" s="327"/>
      <c r="F170" s="348" t="s">
        <v>817</v>
      </c>
      <c r="G170" s="327"/>
      <c r="H170" s="327" t="s">
        <v>877</v>
      </c>
      <c r="I170" s="327" t="s">
        <v>813</v>
      </c>
      <c r="J170" s="327">
        <v>50</v>
      </c>
      <c r="K170" s="370"/>
    </row>
    <row r="171" spans="2:11" ht="15" customHeight="1" x14ac:dyDescent="0.3">
      <c r="B171" s="349"/>
      <c r="C171" s="327" t="s">
        <v>819</v>
      </c>
      <c r="D171" s="327"/>
      <c r="E171" s="327"/>
      <c r="F171" s="348" t="s">
        <v>811</v>
      </c>
      <c r="G171" s="327"/>
      <c r="H171" s="327" t="s">
        <v>877</v>
      </c>
      <c r="I171" s="327" t="s">
        <v>821</v>
      </c>
      <c r="J171" s="327"/>
      <c r="K171" s="370"/>
    </row>
    <row r="172" spans="2:11" ht="15" customHeight="1" x14ac:dyDescent="0.3">
      <c r="B172" s="349"/>
      <c r="C172" s="327" t="s">
        <v>830</v>
      </c>
      <c r="D172" s="327"/>
      <c r="E172" s="327"/>
      <c r="F172" s="348" t="s">
        <v>817</v>
      </c>
      <c r="G172" s="327"/>
      <c r="H172" s="327" t="s">
        <v>877</v>
      </c>
      <c r="I172" s="327" t="s">
        <v>813</v>
      </c>
      <c r="J172" s="327">
        <v>50</v>
      </c>
      <c r="K172" s="370"/>
    </row>
    <row r="173" spans="2:11" ht="15" customHeight="1" x14ac:dyDescent="0.3">
      <c r="B173" s="349"/>
      <c r="C173" s="327" t="s">
        <v>838</v>
      </c>
      <c r="D173" s="327"/>
      <c r="E173" s="327"/>
      <c r="F173" s="348" t="s">
        <v>817</v>
      </c>
      <c r="G173" s="327"/>
      <c r="H173" s="327" t="s">
        <v>877</v>
      </c>
      <c r="I173" s="327" t="s">
        <v>813</v>
      </c>
      <c r="J173" s="327">
        <v>50</v>
      </c>
      <c r="K173" s="370"/>
    </row>
    <row r="174" spans="2:11" ht="15" customHeight="1" x14ac:dyDescent="0.3">
      <c r="B174" s="349"/>
      <c r="C174" s="327" t="s">
        <v>836</v>
      </c>
      <c r="D174" s="327"/>
      <c r="E174" s="327"/>
      <c r="F174" s="348" t="s">
        <v>817</v>
      </c>
      <c r="G174" s="327"/>
      <c r="H174" s="327" t="s">
        <v>877</v>
      </c>
      <c r="I174" s="327" t="s">
        <v>813</v>
      </c>
      <c r="J174" s="327">
        <v>50</v>
      </c>
      <c r="K174" s="370"/>
    </row>
    <row r="175" spans="2:11" ht="15" customHeight="1" x14ac:dyDescent="0.3">
      <c r="B175" s="349"/>
      <c r="C175" s="327" t="s">
        <v>111</v>
      </c>
      <c r="D175" s="327"/>
      <c r="E175" s="327"/>
      <c r="F175" s="348" t="s">
        <v>811</v>
      </c>
      <c r="G175" s="327"/>
      <c r="H175" s="327" t="s">
        <v>878</v>
      </c>
      <c r="I175" s="327" t="s">
        <v>879</v>
      </c>
      <c r="J175" s="327"/>
      <c r="K175" s="370"/>
    </row>
    <row r="176" spans="2:11" ht="15" customHeight="1" x14ac:dyDescent="0.3">
      <c r="B176" s="349"/>
      <c r="C176" s="327" t="s">
        <v>56</v>
      </c>
      <c r="D176" s="327"/>
      <c r="E176" s="327"/>
      <c r="F176" s="348" t="s">
        <v>811</v>
      </c>
      <c r="G176" s="327"/>
      <c r="H176" s="327" t="s">
        <v>880</v>
      </c>
      <c r="I176" s="327" t="s">
        <v>881</v>
      </c>
      <c r="J176" s="327">
        <v>1</v>
      </c>
      <c r="K176" s="370"/>
    </row>
    <row r="177" spans="2:11" ht="15" customHeight="1" x14ac:dyDescent="0.3">
      <c r="B177" s="349"/>
      <c r="C177" s="327" t="s">
        <v>52</v>
      </c>
      <c r="D177" s="327"/>
      <c r="E177" s="327"/>
      <c r="F177" s="348" t="s">
        <v>811</v>
      </c>
      <c r="G177" s="327"/>
      <c r="H177" s="327" t="s">
        <v>882</v>
      </c>
      <c r="I177" s="327" t="s">
        <v>813</v>
      </c>
      <c r="J177" s="327">
        <v>20</v>
      </c>
      <c r="K177" s="370"/>
    </row>
    <row r="178" spans="2:11" ht="15" customHeight="1" x14ac:dyDescent="0.3">
      <c r="B178" s="349"/>
      <c r="C178" s="327" t="s">
        <v>112</v>
      </c>
      <c r="D178" s="327"/>
      <c r="E178" s="327"/>
      <c r="F178" s="348" t="s">
        <v>811</v>
      </c>
      <c r="G178" s="327"/>
      <c r="H178" s="327" t="s">
        <v>883</v>
      </c>
      <c r="I178" s="327" t="s">
        <v>813</v>
      </c>
      <c r="J178" s="327">
        <v>255</v>
      </c>
      <c r="K178" s="370"/>
    </row>
    <row r="179" spans="2:11" ht="15" customHeight="1" x14ac:dyDescent="0.3">
      <c r="B179" s="349"/>
      <c r="C179" s="327" t="s">
        <v>113</v>
      </c>
      <c r="D179" s="327"/>
      <c r="E179" s="327"/>
      <c r="F179" s="348" t="s">
        <v>811</v>
      </c>
      <c r="G179" s="327"/>
      <c r="H179" s="327" t="s">
        <v>776</v>
      </c>
      <c r="I179" s="327" t="s">
        <v>813</v>
      </c>
      <c r="J179" s="327">
        <v>10</v>
      </c>
      <c r="K179" s="370"/>
    </row>
    <row r="180" spans="2:11" ht="15" customHeight="1" x14ac:dyDescent="0.3">
      <c r="B180" s="349"/>
      <c r="C180" s="327" t="s">
        <v>114</v>
      </c>
      <c r="D180" s="327"/>
      <c r="E180" s="327"/>
      <c r="F180" s="348" t="s">
        <v>811</v>
      </c>
      <c r="G180" s="327"/>
      <c r="H180" s="327" t="s">
        <v>884</v>
      </c>
      <c r="I180" s="327" t="s">
        <v>845</v>
      </c>
      <c r="J180" s="327"/>
      <c r="K180" s="370"/>
    </row>
    <row r="181" spans="2:11" ht="15" customHeight="1" x14ac:dyDescent="0.3">
      <c r="B181" s="349"/>
      <c r="C181" s="327" t="s">
        <v>885</v>
      </c>
      <c r="D181" s="327"/>
      <c r="E181" s="327"/>
      <c r="F181" s="348" t="s">
        <v>811</v>
      </c>
      <c r="G181" s="327"/>
      <c r="H181" s="327" t="s">
        <v>886</v>
      </c>
      <c r="I181" s="327" t="s">
        <v>845</v>
      </c>
      <c r="J181" s="327"/>
      <c r="K181" s="370"/>
    </row>
    <row r="182" spans="2:11" ht="15" customHeight="1" x14ac:dyDescent="0.3">
      <c r="B182" s="349"/>
      <c r="C182" s="327" t="s">
        <v>874</v>
      </c>
      <c r="D182" s="327"/>
      <c r="E182" s="327"/>
      <c r="F182" s="348" t="s">
        <v>811</v>
      </c>
      <c r="G182" s="327"/>
      <c r="H182" s="327" t="s">
        <v>887</v>
      </c>
      <c r="I182" s="327" t="s">
        <v>845</v>
      </c>
      <c r="J182" s="327"/>
      <c r="K182" s="370"/>
    </row>
    <row r="183" spans="2:11" ht="15" customHeight="1" x14ac:dyDescent="0.3">
      <c r="B183" s="349"/>
      <c r="C183" s="327" t="s">
        <v>116</v>
      </c>
      <c r="D183" s="327"/>
      <c r="E183" s="327"/>
      <c r="F183" s="348" t="s">
        <v>817</v>
      </c>
      <c r="G183" s="327"/>
      <c r="H183" s="327" t="s">
        <v>888</v>
      </c>
      <c r="I183" s="327" t="s">
        <v>813</v>
      </c>
      <c r="J183" s="327">
        <v>50</v>
      </c>
      <c r="K183" s="370"/>
    </row>
    <row r="184" spans="2:11" ht="15" customHeight="1" x14ac:dyDescent="0.3">
      <c r="B184" s="349"/>
      <c r="C184" s="327" t="s">
        <v>889</v>
      </c>
      <c r="D184" s="327"/>
      <c r="E184" s="327"/>
      <c r="F184" s="348" t="s">
        <v>817</v>
      </c>
      <c r="G184" s="327"/>
      <c r="H184" s="327" t="s">
        <v>890</v>
      </c>
      <c r="I184" s="327" t="s">
        <v>891</v>
      </c>
      <c r="J184" s="327"/>
      <c r="K184" s="370"/>
    </row>
    <row r="185" spans="2:11" ht="15" customHeight="1" x14ac:dyDescent="0.3">
      <c r="B185" s="349"/>
      <c r="C185" s="327" t="s">
        <v>892</v>
      </c>
      <c r="D185" s="327"/>
      <c r="E185" s="327"/>
      <c r="F185" s="348" t="s">
        <v>817</v>
      </c>
      <c r="G185" s="327"/>
      <c r="H185" s="327" t="s">
        <v>893</v>
      </c>
      <c r="I185" s="327" t="s">
        <v>891</v>
      </c>
      <c r="J185" s="327"/>
      <c r="K185" s="370"/>
    </row>
    <row r="186" spans="2:11" ht="15" customHeight="1" x14ac:dyDescent="0.3">
      <c r="B186" s="349"/>
      <c r="C186" s="327" t="s">
        <v>894</v>
      </c>
      <c r="D186" s="327"/>
      <c r="E186" s="327"/>
      <c r="F186" s="348" t="s">
        <v>817</v>
      </c>
      <c r="G186" s="327"/>
      <c r="H186" s="327" t="s">
        <v>895</v>
      </c>
      <c r="I186" s="327" t="s">
        <v>891</v>
      </c>
      <c r="J186" s="327"/>
      <c r="K186" s="370"/>
    </row>
    <row r="187" spans="2:11" ht="15" customHeight="1" x14ac:dyDescent="0.3">
      <c r="B187" s="349"/>
      <c r="C187" s="382" t="s">
        <v>896</v>
      </c>
      <c r="D187" s="327"/>
      <c r="E187" s="327"/>
      <c r="F187" s="348" t="s">
        <v>817</v>
      </c>
      <c r="G187" s="327"/>
      <c r="H187" s="327" t="s">
        <v>897</v>
      </c>
      <c r="I187" s="327" t="s">
        <v>898</v>
      </c>
      <c r="J187" s="383" t="s">
        <v>899</v>
      </c>
      <c r="K187" s="370"/>
    </row>
    <row r="188" spans="2:11" ht="15" customHeight="1" x14ac:dyDescent="0.3">
      <c r="B188" s="349"/>
      <c r="C188" s="333" t="s">
        <v>41</v>
      </c>
      <c r="D188" s="327"/>
      <c r="E188" s="327"/>
      <c r="F188" s="348" t="s">
        <v>811</v>
      </c>
      <c r="G188" s="327"/>
      <c r="H188" s="324" t="s">
        <v>900</v>
      </c>
      <c r="I188" s="327" t="s">
        <v>901</v>
      </c>
      <c r="J188" s="327"/>
      <c r="K188" s="370"/>
    </row>
    <row r="189" spans="2:11" ht="15" customHeight="1" x14ac:dyDescent="0.3">
      <c r="B189" s="349"/>
      <c r="C189" s="333" t="s">
        <v>902</v>
      </c>
      <c r="D189" s="327"/>
      <c r="E189" s="327"/>
      <c r="F189" s="348" t="s">
        <v>811</v>
      </c>
      <c r="G189" s="327"/>
      <c r="H189" s="327" t="s">
        <v>903</v>
      </c>
      <c r="I189" s="327" t="s">
        <v>845</v>
      </c>
      <c r="J189" s="327"/>
      <c r="K189" s="370"/>
    </row>
    <row r="190" spans="2:11" ht="15" customHeight="1" x14ac:dyDescent="0.3">
      <c r="B190" s="349"/>
      <c r="C190" s="333" t="s">
        <v>904</v>
      </c>
      <c r="D190" s="327"/>
      <c r="E190" s="327"/>
      <c r="F190" s="348" t="s">
        <v>811</v>
      </c>
      <c r="G190" s="327"/>
      <c r="H190" s="327" t="s">
        <v>905</v>
      </c>
      <c r="I190" s="327" t="s">
        <v>845</v>
      </c>
      <c r="J190" s="327"/>
      <c r="K190" s="370"/>
    </row>
    <row r="191" spans="2:11" ht="15" customHeight="1" x14ac:dyDescent="0.3">
      <c r="B191" s="349"/>
      <c r="C191" s="333" t="s">
        <v>906</v>
      </c>
      <c r="D191" s="327"/>
      <c r="E191" s="327"/>
      <c r="F191" s="348" t="s">
        <v>817</v>
      </c>
      <c r="G191" s="327"/>
      <c r="H191" s="327" t="s">
        <v>907</v>
      </c>
      <c r="I191" s="327" t="s">
        <v>845</v>
      </c>
      <c r="J191" s="327"/>
      <c r="K191" s="370"/>
    </row>
    <row r="192" spans="2:11" ht="15" customHeight="1" x14ac:dyDescent="0.3">
      <c r="B192" s="376"/>
      <c r="C192" s="384"/>
      <c r="D192" s="358"/>
      <c r="E192" s="358"/>
      <c r="F192" s="358"/>
      <c r="G192" s="358"/>
      <c r="H192" s="358"/>
      <c r="I192" s="358"/>
      <c r="J192" s="358"/>
      <c r="K192" s="377"/>
    </row>
    <row r="193" spans="2:11" ht="18.75" customHeight="1" x14ac:dyDescent="0.3">
      <c r="B193" s="324"/>
      <c r="C193" s="327"/>
      <c r="D193" s="327"/>
      <c r="E193" s="327"/>
      <c r="F193" s="348"/>
      <c r="G193" s="327"/>
      <c r="H193" s="327"/>
      <c r="I193" s="327"/>
      <c r="J193" s="327"/>
      <c r="K193" s="324"/>
    </row>
    <row r="194" spans="2:11" ht="18.75" customHeight="1" x14ac:dyDescent="0.3">
      <c r="B194" s="324"/>
      <c r="C194" s="327"/>
      <c r="D194" s="327"/>
      <c r="E194" s="327"/>
      <c r="F194" s="348"/>
      <c r="G194" s="327"/>
      <c r="H194" s="327"/>
      <c r="I194" s="327"/>
      <c r="J194" s="327"/>
      <c r="K194" s="324"/>
    </row>
    <row r="195" spans="2:11" ht="18.75" customHeight="1" x14ac:dyDescent="0.3">
      <c r="B195" s="334"/>
      <c r="C195" s="334"/>
      <c r="D195" s="334"/>
      <c r="E195" s="334"/>
      <c r="F195" s="334"/>
      <c r="G195" s="334"/>
      <c r="H195" s="334"/>
      <c r="I195" s="334"/>
      <c r="J195" s="334"/>
      <c r="K195" s="334"/>
    </row>
    <row r="196" spans="2:11" x14ac:dyDescent="0.3">
      <c r="B196" s="311"/>
      <c r="C196" s="312"/>
      <c r="D196" s="312"/>
      <c r="E196" s="312"/>
      <c r="F196" s="312"/>
      <c r="G196" s="312"/>
      <c r="H196" s="312"/>
      <c r="I196" s="312"/>
      <c r="J196" s="312"/>
      <c r="K196" s="313"/>
    </row>
    <row r="197" spans="2:11" ht="21" x14ac:dyDescent="0.3">
      <c r="B197" s="314"/>
      <c r="C197" s="315" t="s">
        <v>908</v>
      </c>
      <c r="D197" s="315"/>
      <c r="E197" s="315"/>
      <c r="F197" s="315"/>
      <c r="G197" s="315"/>
      <c r="H197" s="315"/>
      <c r="I197" s="315"/>
      <c r="J197" s="315"/>
      <c r="K197" s="316"/>
    </row>
    <row r="198" spans="2:11" ht="25.5" customHeight="1" x14ac:dyDescent="0.3">
      <c r="B198" s="314"/>
      <c r="C198" s="385" t="s">
        <v>909</v>
      </c>
      <c r="D198" s="385"/>
      <c r="E198" s="385"/>
      <c r="F198" s="385" t="s">
        <v>910</v>
      </c>
      <c r="G198" s="386"/>
      <c r="H198" s="387" t="s">
        <v>911</v>
      </c>
      <c r="I198" s="387"/>
      <c r="J198" s="387"/>
      <c r="K198" s="316"/>
    </row>
    <row r="199" spans="2:11" ht="5.25" customHeight="1" x14ac:dyDescent="0.3">
      <c r="B199" s="349"/>
      <c r="C199" s="346"/>
      <c r="D199" s="346"/>
      <c r="E199" s="346"/>
      <c r="F199" s="346"/>
      <c r="G199" s="327"/>
      <c r="H199" s="346"/>
      <c r="I199" s="346"/>
      <c r="J199" s="346"/>
      <c r="K199" s="370"/>
    </row>
    <row r="200" spans="2:11" ht="15" customHeight="1" x14ac:dyDescent="0.3">
      <c r="B200" s="349"/>
      <c r="C200" s="327" t="s">
        <v>901</v>
      </c>
      <c r="D200" s="327"/>
      <c r="E200" s="327"/>
      <c r="F200" s="348" t="s">
        <v>42</v>
      </c>
      <c r="G200" s="327"/>
      <c r="H200" s="388" t="s">
        <v>912</v>
      </c>
      <c r="I200" s="388"/>
      <c r="J200" s="388"/>
      <c r="K200" s="370"/>
    </row>
    <row r="201" spans="2:11" ht="15" customHeight="1" x14ac:dyDescent="0.3">
      <c r="B201" s="349"/>
      <c r="C201" s="355"/>
      <c r="D201" s="327"/>
      <c r="E201" s="327"/>
      <c r="F201" s="348" t="s">
        <v>43</v>
      </c>
      <c r="G201" s="327"/>
      <c r="H201" s="388" t="s">
        <v>913</v>
      </c>
      <c r="I201" s="388"/>
      <c r="J201" s="388"/>
      <c r="K201" s="370"/>
    </row>
    <row r="202" spans="2:11" ht="15" customHeight="1" x14ac:dyDescent="0.3">
      <c r="B202" s="349"/>
      <c r="C202" s="355"/>
      <c r="D202" s="327"/>
      <c r="E202" s="327"/>
      <c r="F202" s="348" t="s">
        <v>46</v>
      </c>
      <c r="G202" s="327"/>
      <c r="H202" s="388" t="s">
        <v>914</v>
      </c>
      <c r="I202" s="388"/>
      <c r="J202" s="388"/>
      <c r="K202" s="370"/>
    </row>
    <row r="203" spans="2:11" ht="15" customHeight="1" x14ac:dyDescent="0.3">
      <c r="B203" s="349"/>
      <c r="C203" s="327"/>
      <c r="D203" s="327"/>
      <c r="E203" s="327"/>
      <c r="F203" s="348" t="s">
        <v>44</v>
      </c>
      <c r="G203" s="327"/>
      <c r="H203" s="388" t="s">
        <v>915</v>
      </c>
      <c r="I203" s="388"/>
      <c r="J203" s="388"/>
      <c r="K203" s="370"/>
    </row>
    <row r="204" spans="2:11" ht="15" customHeight="1" x14ac:dyDescent="0.3">
      <c r="B204" s="349"/>
      <c r="C204" s="327"/>
      <c r="D204" s="327"/>
      <c r="E204" s="327"/>
      <c r="F204" s="348" t="s">
        <v>45</v>
      </c>
      <c r="G204" s="327"/>
      <c r="H204" s="388" t="s">
        <v>916</v>
      </c>
      <c r="I204" s="388"/>
      <c r="J204" s="388"/>
      <c r="K204" s="370"/>
    </row>
    <row r="205" spans="2:11" ht="15" customHeight="1" x14ac:dyDescent="0.3">
      <c r="B205" s="349"/>
      <c r="C205" s="327"/>
      <c r="D205" s="327"/>
      <c r="E205" s="327"/>
      <c r="F205" s="348"/>
      <c r="G205" s="327"/>
      <c r="H205" s="327"/>
      <c r="I205" s="327"/>
      <c r="J205" s="327"/>
      <c r="K205" s="370"/>
    </row>
    <row r="206" spans="2:11" ht="15" customHeight="1" x14ac:dyDescent="0.3">
      <c r="B206" s="349"/>
      <c r="C206" s="327" t="s">
        <v>857</v>
      </c>
      <c r="D206" s="327"/>
      <c r="E206" s="327"/>
      <c r="F206" s="348" t="s">
        <v>77</v>
      </c>
      <c r="G206" s="327"/>
      <c r="H206" s="388" t="s">
        <v>917</v>
      </c>
      <c r="I206" s="388"/>
      <c r="J206" s="388"/>
      <c r="K206" s="370"/>
    </row>
    <row r="207" spans="2:11" ht="15" customHeight="1" x14ac:dyDescent="0.3">
      <c r="B207" s="349"/>
      <c r="C207" s="355"/>
      <c r="D207" s="327"/>
      <c r="E207" s="327"/>
      <c r="F207" s="348" t="s">
        <v>756</v>
      </c>
      <c r="G207" s="327"/>
      <c r="H207" s="388" t="s">
        <v>757</v>
      </c>
      <c r="I207" s="388"/>
      <c r="J207" s="388"/>
      <c r="K207" s="370"/>
    </row>
    <row r="208" spans="2:11" ht="15" customHeight="1" x14ac:dyDescent="0.3">
      <c r="B208" s="349"/>
      <c r="C208" s="327"/>
      <c r="D208" s="327"/>
      <c r="E208" s="327"/>
      <c r="F208" s="348" t="s">
        <v>754</v>
      </c>
      <c r="G208" s="327"/>
      <c r="H208" s="388" t="s">
        <v>918</v>
      </c>
      <c r="I208" s="388"/>
      <c r="J208" s="388"/>
      <c r="K208" s="370"/>
    </row>
    <row r="209" spans="2:11" ht="15" customHeight="1" x14ac:dyDescent="0.3">
      <c r="B209" s="389"/>
      <c r="C209" s="355"/>
      <c r="D209" s="355"/>
      <c r="E209" s="355"/>
      <c r="F209" s="348" t="s">
        <v>91</v>
      </c>
      <c r="G209" s="333"/>
      <c r="H209" s="390" t="s">
        <v>725</v>
      </c>
      <c r="I209" s="390"/>
      <c r="J209" s="390"/>
      <c r="K209" s="391"/>
    </row>
    <row r="210" spans="2:11" ht="15" customHeight="1" x14ac:dyDescent="0.3">
      <c r="B210" s="389"/>
      <c r="C210" s="355"/>
      <c r="D210" s="355"/>
      <c r="E210" s="355"/>
      <c r="F210" s="348" t="s">
        <v>758</v>
      </c>
      <c r="G210" s="333"/>
      <c r="H210" s="390" t="s">
        <v>919</v>
      </c>
      <c r="I210" s="390"/>
      <c r="J210" s="390"/>
      <c r="K210" s="391"/>
    </row>
    <row r="211" spans="2:11" ht="15" customHeight="1" x14ac:dyDescent="0.3">
      <c r="B211" s="389"/>
      <c r="C211" s="355"/>
      <c r="D211" s="355"/>
      <c r="E211" s="355"/>
      <c r="F211" s="392"/>
      <c r="G211" s="333"/>
      <c r="H211" s="393"/>
      <c r="I211" s="393"/>
      <c r="J211" s="393"/>
      <c r="K211" s="391"/>
    </row>
    <row r="212" spans="2:11" ht="15" customHeight="1" x14ac:dyDescent="0.3">
      <c r="B212" s="389"/>
      <c r="C212" s="327" t="s">
        <v>881</v>
      </c>
      <c r="D212" s="355"/>
      <c r="E212" s="355"/>
      <c r="F212" s="348">
        <v>1</v>
      </c>
      <c r="G212" s="333"/>
      <c r="H212" s="390" t="s">
        <v>920</v>
      </c>
      <c r="I212" s="390"/>
      <c r="J212" s="390"/>
      <c r="K212" s="391"/>
    </row>
    <row r="213" spans="2:11" ht="15" customHeight="1" x14ac:dyDescent="0.3">
      <c r="B213" s="389"/>
      <c r="C213" s="355"/>
      <c r="D213" s="355"/>
      <c r="E213" s="355"/>
      <c r="F213" s="348">
        <v>2</v>
      </c>
      <c r="G213" s="333"/>
      <c r="H213" s="390" t="s">
        <v>921</v>
      </c>
      <c r="I213" s="390"/>
      <c r="J213" s="390"/>
      <c r="K213" s="391"/>
    </row>
    <row r="214" spans="2:11" ht="15" customHeight="1" x14ac:dyDescent="0.3">
      <c r="B214" s="389"/>
      <c r="C214" s="355"/>
      <c r="D214" s="355"/>
      <c r="E214" s="355"/>
      <c r="F214" s="348">
        <v>3</v>
      </c>
      <c r="G214" s="333"/>
      <c r="H214" s="390" t="s">
        <v>922</v>
      </c>
      <c r="I214" s="390"/>
      <c r="J214" s="390"/>
      <c r="K214" s="391"/>
    </row>
    <row r="215" spans="2:11" ht="15" customHeight="1" x14ac:dyDescent="0.3">
      <c r="B215" s="389"/>
      <c r="C215" s="355"/>
      <c r="D215" s="355"/>
      <c r="E215" s="355"/>
      <c r="F215" s="348">
        <v>4</v>
      </c>
      <c r="G215" s="333"/>
      <c r="H215" s="390" t="s">
        <v>923</v>
      </c>
      <c r="I215" s="390"/>
      <c r="J215" s="390"/>
      <c r="K215" s="391"/>
    </row>
    <row r="216" spans="2:11" ht="12.75" customHeight="1" x14ac:dyDescent="0.3">
      <c r="B216" s="394"/>
      <c r="C216" s="395"/>
      <c r="D216" s="395"/>
      <c r="E216" s="395"/>
      <c r="F216" s="395"/>
      <c r="G216" s="395"/>
      <c r="H216" s="395"/>
      <c r="I216" s="395"/>
      <c r="J216" s="395"/>
      <c r="K216" s="396"/>
    </row>
  </sheetData>
  <mergeCells count="77">
    <mergeCell ref="H210:J210"/>
    <mergeCell ref="H212:J212"/>
    <mergeCell ref="H213:J213"/>
    <mergeCell ref="H214:J214"/>
    <mergeCell ref="H215:J215"/>
    <mergeCell ref="H203:J203"/>
    <mergeCell ref="H204:J204"/>
    <mergeCell ref="H206:J206"/>
    <mergeCell ref="H207:J207"/>
    <mergeCell ref="H208:J208"/>
    <mergeCell ref="H209:J209"/>
    <mergeCell ref="C163:J163"/>
    <mergeCell ref="C197:J197"/>
    <mergeCell ref="H198:J198"/>
    <mergeCell ref="H200:J200"/>
    <mergeCell ref="H201:J201"/>
    <mergeCell ref="H202:J202"/>
    <mergeCell ref="D67:J67"/>
    <mergeCell ref="D68:J68"/>
    <mergeCell ref="C73:J73"/>
    <mergeCell ref="C100:J100"/>
    <mergeCell ref="C120:J120"/>
    <mergeCell ref="C145:J145"/>
    <mergeCell ref="D60:J60"/>
    <mergeCell ref="D61:J61"/>
    <mergeCell ref="D63:J63"/>
    <mergeCell ref="D64:J64"/>
    <mergeCell ref="D65:J65"/>
    <mergeCell ref="D66:J66"/>
    <mergeCell ref="C53:J53"/>
    <mergeCell ref="C55:J55"/>
    <mergeCell ref="D56:J56"/>
    <mergeCell ref="D57:J57"/>
    <mergeCell ref="D58:J58"/>
    <mergeCell ref="D59:J59"/>
    <mergeCell ref="E46:J46"/>
    <mergeCell ref="E47:J47"/>
    <mergeCell ref="E48:J48"/>
    <mergeCell ref="D49:J49"/>
    <mergeCell ref="C50:J50"/>
    <mergeCell ref="C52:J52"/>
    <mergeCell ref="G39:J39"/>
    <mergeCell ref="G40:J40"/>
    <mergeCell ref="G41:J41"/>
    <mergeCell ref="G42:J42"/>
    <mergeCell ref="G43:J43"/>
    <mergeCell ref="D45:J45"/>
    <mergeCell ref="D33:J33"/>
    <mergeCell ref="G34:J34"/>
    <mergeCell ref="G35:J35"/>
    <mergeCell ref="G36:J36"/>
    <mergeCell ref="G37:J37"/>
    <mergeCell ref="G38:J38"/>
    <mergeCell ref="D25:J25"/>
    <mergeCell ref="D26:J26"/>
    <mergeCell ref="D28:J28"/>
    <mergeCell ref="D29:J29"/>
    <mergeCell ref="D31:J31"/>
    <mergeCell ref="D32:J32"/>
    <mergeCell ref="F18:J18"/>
    <mergeCell ref="F19:J19"/>
    <mergeCell ref="F20:J20"/>
    <mergeCell ref="F21:J21"/>
    <mergeCell ref="C23:J23"/>
    <mergeCell ref="C24:J24"/>
    <mergeCell ref="D11:J11"/>
    <mergeCell ref="D13:J13"/>
    <mergeCell ref="D14:J14"/>
    <mergeCell ref="D15:J15"/>
    <mergeCell ref="F16:J16"/>
    <mergeCell ref="F17:J17"/>
    <mergeCell ref="C3:J3"/>
    <mergeCell ref="C4:J4"/>
    <mergeCell ref="C6:J6"/>
    <mergeCell ref="C7:J7"/>
    <mergeCell ref="C9:J9"/>
    <mergeCell ref="D10:J10"/>
  </mergeCells>
  <pageMargins left="0.59055118110236227" right="0.59055118110236227" top="0.59055118110236227" bottom="0.59055118110236227"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13</vt:i4>
      </vt:variant>
    </vt:vector>
  </HeadingPairs>
  <TitlesOfParts>
    <vt:vector size="20" baseType="lpstr">
      <vt:lpstr>Rekapitulace stavby</vt:lpstr>
      <vt:lpstr>01 - Stavební část</vt:lpstr>
      <vt:lpstr>02 - Zdravotní technika -...</vt:lpstr>
      <vt:lpstr>03 - Ústřední vytápění</vt:lpstr>
      <vt:lpstr>04 - Měření a regulace</vt:lpstr>
      <vt:lpstr>05 - VON</vt:lpstr>
      <vt:lpstr>Pokyny pro vyplnění</vt:lpstr>
      <vt:lpstr>'01 - Stavební část'!Názvy_tisku</vt:lpstr>
      <vt:lpstr>'02 - Zdravotní technika -...'!Názvy_tisku</vt:lpstr>
      <vt:lpstr>'03 - Ústřední vytápění'!Názvy_tisku</vt:lpstr>
      <vt:lpstr>'04 - Měření a regulace'!Názvy_tisku</vt:lpstr>
      <vt:lpstr>'05 - VON'!Názvy_tisku</vt:lpstr>
      <vt:lpstr>'Rekapitulace stavby'!Názvy_tisku</vt:lpstr>
      <vt:lpstr>'01 - Stavební část'!Oblast_tisku</vt:lpstr>
      <vt:lpstr>'02 - Zdravotní technika -...'!Oblast_tisku</vt:lpstr>
      <vt:lpstr>'03 - Ústřední vytápění'!Oblast_tisku</vt:lpstr>
      <vt:lpstr>'04 - Měření a regulace'!Oblast_tisku</vt:lpstr>
      <vt:lpstr>'05 - VON'!Oblast_tisku</vt:lpstr>
      <vt:lpstr>'Pokyny pro vyplnění'!Oblast_tisku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Sedláček Zdeněk</dc:creator>
  <cp:lastModifiedBy>Sedláček Zdeněk</cp:lastModifiedBy>
  <dcterms:created xsi:type="dcterms:W3CDTF">2019-02-06T07:18:31Z</dcterms:created>
  <dcterms:modified xsi:type="dcterms:W3CDTF">2019-02-06T07:18:42Z</dcterms:modified>
</cp:coreProperties>
</file>