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2 - Bytový dům Komenskéh..."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'02 - Bytový dům Komenskéh...'!$C$96:$K$382</definedName>
    <definedName name="_xlnm.Print_Area" localSheetId="1">'02 - Bytový dům Komenskéh...'!$C$4:$J$36,'02 - Bytový dům Komenskéh...'!$C$42:$J$78,'02 - Bytový dům Komenskéh...'!$C$84:$K$382</definedName>
    <definedName name="_xlnm.Print_Titles" localSheetId="1">'02 - Bytový dům Komenskéh...'!$96:$96</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79"/>
  <c r="BH379"/>
  <c r="BG379"/>
  <c r="BE379"/>
  <c r="T379"/>
  <c r="R379"/>
  <c r="P379"/>
  <c r="BK379"/>
  <c r="J379"/>
  <c r="BF379"/>
  <c r="BI375"/>
  <c r="BH375"/>
  <c r="BG375"/>
  <c r="BE375"/>
  <c r="T375"/>
  <c r="T374"/>
  <c r="R375"/>
  <c r="R374"/>
  <c r="P375"/>
  <c r="P374"/>
  <c r="BK375"/>
  <c r="BK374"/>
  <c r="J374"/>
  <c r="J375"/>
  <c r="BF375"/>
  <c r="J77"/>
  <c r="BI370"/>
  <c r="BH370"/>
  <c r="BG370"/>
  <c r="BE370"/>
  <c r="T370"/>
  <c r="T369"/>
  <c r="R370"/>
  <c r="R369"/>
  <c r="P370"/>
  <c r="P369"/>
  <c r="BK370"/>
  <c r="BK369"/>
  <c r="J369"/>
  <c r="J370"/>
  <c r="BF370"/>
  <c r="J76"/>
  <c r="BI365"/>
  <c r="BH365"/>
  <c r="BG365"/>
  <c r="BE365"/>
  <c r="T365"/>
  <c r="R365"/>
  <c r="P365"/>
  <c r="BK365"/>
  <c r="J365"/>
  <c r="BF365"/>
  <c r="BI361"/>
  <c r="BH361"/>
  <c r="BG361"/>
  <c r="BE361"/>
  <c r="T361"/>
  <c r="R361"/>
  <c r="P361"/>
  <c r="BK361"/>
  <c r="J361"/>
  <c r="BF361"/>
  <c r="BI357"/>
  <c r="BH357"/>
  <c r="BG357"/>
  <c r="BE357"/>
  <c r="T357"/>
  <c r="T356"/>
  <c r="T355"/>
  <c r="R357"/>
  <c r="R356"/>
  <c r="R355"/>
  <c r="P357"/>
  <c r="P356"/>
  <c r="P355"/>
  <c r="BK357"/>
  <c r="BK356"/>
  <c r="J356"/>
  <c r="BK355"/>
  <c r="J355"/>
  <c r="J357"/>
  <c r="BF357"/>
  <c r="J75"/>
  <c r="J74"/>
  <c r="BI352"/>
  <c r="BH352"/>
  <c r="BG352"/>
  <c r="BE352"/>
  <c r="T352"/>
  <c r="T351"/>
  <c r="R352"/>
  <c r="R351"/>
  <c r="P352"/>
  <c r="P351"/>
  <c r="BK352"/>
  <c r="BK351"/>
  <c r="J351"/>
  <c r="J352"/>
  <c r="BF352"/>
  <c r="J73"/>
  <c r="BI348"/>
  <c r="BH348"/>
  <c r="BG348"/>
  <c r="BE348"/>
  <c r="T348"/>
  <c r="R348"/>
  <c r="P348"/>
  <c r="BK348"/>
  <c r="J348"/>
  <c r="BF348"/>
  <c r="BI347"/>
  <c r="BH347"/>
  <c r="BG347"/>
  <c r="BE347"/>
  <c r="T347"/>
  <c r="R347"/>
  <c r="P347"/>
  <c r="BK347"/>
  <c r="J347"/>
  <c r="BF347"/>
  <c r="BI346"/>
  <c r="BH346"/>
  <c r="BG346"/>
  <c r="BE346"/>
  <c r="T346"/>
  <c r="R346"/>
  <c r="P346"/>
  <c r="BK346"/>
  <c r="J346"/>
  <c r="BF346"/>
  <c r="BI345"/>
  <c r="BH345"/>
  <c r="BG345"/>
  <c r="BE345"/>
  <c r="T345"/>
  <c r="R345"/>
  <c r="P345"/>
  <c r="BK345"/>
  <c r="J345"/>
  <c r="BF345"/>
  <c r="BI339"/>
  <c r="BH339"/>
  <c r="BG339"/>
  <c r="BE339"/>
  <c r="T339"/>
  <c r="T338"/>
  <c r="R339"/>
  <c r="R338"/>
  <c r="P339"/>
  <c r="P338"/>
  <c r="BK339"/>
  <c r="BK338"/>
  <c r="J338"/>
  <c r="J339"/>
  <c r="BF339"/>
  <c r="J72"/>
  <c r="BI336"/>
  <c r="BH336"/>
  <c r="BG336"/>
  <c r="BE336"/>
  <c r="T336"/>
  <c r="R336"/>
  <c r="P336"/>
  <c r="BK336"/>
  <c r="J336"/>
  <c r="BF336"/>
  <c r="BI335"/>
  <c r="BH335"/>
  <c r="BG335"/>
  <c r="BE335"/>
  <c r="T335"/>
  <c r="R335"/>
  <c r="P335"/>
  <c r="BK335"/>
  <c r="J335"/>
  <c r="BF335"/>
  <c r="BI331"/>
  <c r="BH331"/>
  <c r="BG331"/>
  <c r="BE331"/>
  <c r="T331"/>
  <c r="T330"/>
  <c r="R331"/>
  <c r="R330"/>
  <c r="P331"/>
  <c r="P330"/>
  <c r="BK331"/>
  <c r="BK330"/>
  <c r="J330"/>
  <c r="J331"/>
  <c r="BF331"/>
  <c r="J71"/>
  <c r="BI328"/>
  <c r="BH328"/>
  <c r="BG328"/>
  <c r="BE328"/>
  <c r="T328"/>
  <c r="R328"/>
  <c r="P328"/>
  <c r="BK328"/>
  <c r="J328"/>
  <c r="BF328"/>
  <c r="BI323"/>
  <c r="BH323"/>
  <c r="BG323"/>
  <c r="BE323"/>
  <c r="T323"/>
  <c r="R323"/>
  <c r="P323"/>
  <c r="BK323"/>
  <c r="J323"/>
  <c r="BF323"/>
  <c r="BI319"/>
  <c r="BH319"/>
  <c r="BG319"/>
  <c r="BE319"/>
  <c r="T319"/>
  <c r="R319"/>
  <c r="P319"/>
  <c r="BK319"/>
  <c r="J319"/>
  <c r="BF319"/>
  <c r="BI318"/>
  <c r="BH318"/>
  <c r="BG318"/>
  <c r="BE318"/>
  <c r="T318"/>
  <c r="R318"/>
  <c r="P318"/>
  <c r="BK318"/>
  <c r="J318"/>
  <c r="BF318"/>
  <c r="BI317"/>
  <c r="BH317"/>
  <c r="BG317"/>
  <c r="BE317"/>
  <c r="T317"/>
  <c r="R317"/>
  <c r="P317"/>
  <c r="BK317"/>
  <c r="J317"/>
  <c r="BF317"/>
  <c r="BI314"/>
  <c r="BH314"/>
  <c r="BG314"/>
  <c r="BE314"/>
  <c r="T314"/>
  <c r="R314"/>
  <c r="P314"/>
  <c r="BK314"/>
  <c r="J314"/>
  <c r="BF314"/>
  <c r="BI311"/>
  <c r="BH311"/>
  <c r="BG311"/>
  <c r="BE311"/>
  <c r="T311"/>
  <c r="R311"/>
  <c r="P311"/>
  <c r="BK311"/>
  <c r="J311"/>
  <c r="BF311"/>
  <c r="BI308"/>
  <c r="BH308"/>
  <c r="BG308"/>
  <c r="BE308"/>
  <c r="T308"/>
  <c r="R308"/>
  <c r="P308"/>
  <c r="BK308"/>
  <c r="J308"/>
  <c r="BF308"/>
  <c r="BI305"/>
  <c r="BH305"/>
  <c r="BG305"/>
  <c r="BE305"/>
  <c r="T305"/>
  <c r="R305"/>
  <c r="P305"/>
  <c r="BK305"/>
  <c r="J305"/>
  <c r="BF305"/>
  <c r="BI302"/>
  <c r="BH302"/>
  <c r="BG302"/>
  <c r="BE302"/>
  <c r="T302"/>
  <c r="R302"/>
  <c r="P302"/>
  <c r="BK302"/>
  <c r="J302"/>
  <c r="BF302"/>
  <c r="BI299"/>
  <c r="BH299"/>
  <c r="BG299"/>
  <c r="BE299"/>
  <c r="T299"/>
  <c r="T298"/>
  <c r="R299"/>
  <c r="R298"/>
  <c r="P299"/>
  <c r="P298"/>
  <c r="BK299"/>
  <c r="BK298"/>
  <c r="J298"/>
  <c r="J299"/>
  <c r="BF299"/>
  <c r="J70"/>
  <c r="BI296"/>
  <c r="BH296"/>
  <c r="BG296"/>
  <c r="BE296"/>
  <c r="T296"/>
  <c r="R296"/>
  <c r="P296"/>
  <c r="BK296"/>
  <c r="J296"/>
  <c r="BF296"/>
  <c r="BI294"/>
  <c r="BH294"/>
  <c r="BG294"/>
  <c r="BE294"/>
  <c r="T294"/>
  <c r="R294"/>
  <c r="P294"/>
  <c r="BK294"/>
  <c r="J294"/>
  <c r="BF294"/>
  <c r="BI292"/>
  <c r="BH292"/>
  <c r="BG292"/>
  <c r="BE292"/>
  <c r="T292"/>
  <c r="R292"/>
  <c r="P292"/>
  <c r="BK292"/>
  <c r="J292"/>
  <c r="BF292"/>
  <c r="BI290"/>
  <c r="BH290"/>
  <c r="BG290"/>
  <c r="BE290"/>
  <c r="T290"/>
  <c r="R290"/>
  <c r="P290"/>
  <c r="BK290"/>
  <c r="J290"/>
  <c r="BF290"/>
  <c r="BI287"/>
  <c r="BH287"/>
  <c r="BG287"/>
  <c r="BE287"/>
  <c r="T287"/>
  <c r="R287"/>
  <c r="P287"/>
  <c r="BK287"/>
  <c r="J287"/>
  <c r="BF287"/>
  <c r="BI285"/>
  <c r="BH285"/>
  <c r="BG285"/>
  <c r="BE285"/>
  <c r="T285"/>
  <c r="R285"/>
  <c r="P285"/>
  <c r="BK285"/>
  <c r="J285"/>
  <c r="BF285"/>
  <c r="BI280"/>
  <c r="BH280"/>
  <c r="BG280"/>
  <c r="BE280"/>
  <c r="T280"/>
  <c r="T279"/>
  <c r="R280"/>
  <c r="R279"/>
  <c r="P280"/>
  <c r="P279"/>
  <c r="BK280"/>
  <c r="BK279"/>
  <c r="J279"/>
  <c r="J280"/>
  <c r="BF280"/>
  <c r="J69"/>
  <c r="BI278"/>
  <c r="BH278"/>
  <c r="BG278"/>
  <c r="BE278"/>
  <c r="T278"/>
  <c r="R278"/>
  <c r="P278"/>
  <c r="BK278"/>
  <c r="J278"/>
  <c r="BF278"/>
  <c r="BI277"/>
  <c r="BH277"/>
  <c r="BG277"/>
  <c r="BE277"/>
  <c r="T277"/>
  <c r="T276"/>
  <c r="R277"/>
  <c r="R276"/>
  <c r="P277"/>
  <c r="P276"/>
  <c r="BK277"/>
  <c r="BK276"/>
  <c r="J276"/>
  <c r="J277"/>
  <c r="BF277"/>
  <c r="J68"/>
  <c r="BI274"/>
  <c r="BH274"/>
  <c r="BG274"/>
  <c r="BE274"/>
  <c r="T274"/>
  <c r="R274"/>
  <c r="P274"/>
  <c r="BK274"/>
  <c r="J274"/>
  <c r="BF274"/>
  <c r="BI272"/>
  <c r="BH272"/>
  <c r="BG272"/>
  <c r="BE272"/>
  <c r="T272"/>
  <c r="R272"/>
  <c r="P272"/>
  <c r="BK272"/>
  <c r="J272"/>
  <c r="BF272"/>
  <c r="BI271"/>
  <c r="BH271"/>
  <c r="BG271"/>
  <c r="BE271"/>
  <c r="T271"/>
  <c r="R271"/>
  <c r="P271"/>
  <c r="BK271"/>
  <c r="J271"/>
  <c r="BF271"/>
  <c r="BI269"/>
  <c r="BH269"/>
  <c r="BG269"/>
  <c r="BE269"/>
  <c r="T269"/>
  <c r="R269"/>
  <c r="P269"/>
  <c r="BK269"/>
  <c r="J269"/>
  <c r="BF269"/>
  <c r="BI265"/>
  <c r="BH265"/>
  <c r="BG265"/>
  <c r="BE265"/>
  <c r="T265"/>
  <c r="R265"/>
  <c r="P265"/>
  <c r="BK265"/>
  <c r="J265"/>
  <c r="BF265"/>
  <c r="BI263"/>
  <c r="BH263"/>
  <c r="BG263"/>
  <c r="BE263"/>
  <c r="T263"/>
  <c r="R263"/>
  <c r="P263"/>
  <c r="BK263"/>
  <c r="J263"/>
  <c r="BF263"/>
  <c r="BI259"/>
  <c r="BH259"/>
  <c r="BG259"/>
  <c r="BE259"/>
  <c r="T259"/>
  <c r="R259"/>
  <c r="P259"/>
  <c r="BK259"/>
  <c r="J259"/>
  <c r="BF259"/>
  <c r="BI254"/>
  <c r="BH254"/>
  <c r="BG254"/>
  <c r="BE254"/>
  <c r="T254"/>
  <c r="T253"/>
  <c r="T252"/>
  <c r="R254"/>
  <c r="R253"/>
  <c r="R252"/>
  <c r="P254"/>
  <c r="P253"/>
  <c r="P252"/>
  <c r="BK254"/>
  <c r="BK253"/>
  <c r="J253"/>
  <c r="BK252"/>
  <c r="J252"/>
  <c r="J254"/>
  <c r="BF254"/>
  <c r="J67"/>
  <c r="J66"/>
  <c r="BI250"/>
  <c r="BH250"/>
  <c r="BG250"/>
  <c r="BE250"/>
  <c r="T250"/>
  <c r="T249"/>
  <c r="R250"/>
  <c r="R249"/>
  <c r="P250"/>
  <c r="P249"/>
  <c r="BK250"/>
  <c r="BK249"/>
  <c r="J249"/>
  <c r="J250"/>
  <c r="BF250"/>
  <c r="J65"/>
  <c r="BI247"/>
  <c r="BH247"/>
  <c r="BG247"/>
  <c r="BE247"/>
  <c r="T247"/>
  <c r="R247"/>
  <c r="P247"/>
  <c r="BK247"/>
  <c r="J247"/>
  <c r="BF247"/>
  <c r="BI244"/>
  <c r="BH244"/>
  <c r="BG244"/>
  <c r="BE244"/>
  <c r="T244"/>
  <c r="R244"/>
  <c r="P244"/>
  <c r="BK244"/>
  <c r="J244"/>
  <c r="BF244"/>
  <c r="BI242"/>
  <c r="BH242"/>
  <c r="BG242"/>
  <c r="BE242"/>
  <c r="T242"/>
  <c r="R242"/>
  <c r="P242"/>
  <c r="BK242"/>
  <c r="J242"/>
  <c r="BF242"/>
  <c r="BI240"/>
  <c r="BH240"/>
  <c r="BG240"/>
  <c r="BE240"/>
  <c r="T240"/>
  <c r="R240"/>
  <c r="P240"/>
  <c r="BK240"/>
  <c r="J240"/>
  <c r="BF240"/>
  <c r="BI238"/>
  <c r="BH238"/>
  <c r="BG238"/>
  <c r="BE238"/>
  <c r="T238"/>
  <c r="T237"/>
  <c r="R238"/>
  <c r="R237"/>
  <c r="P238"/>
  <c r="P237"/>
  <c r="BK238"/>
  <c r="BK237"/>
  <c r="J237"/>
  <c r="J238"/>
  <c r="BF238"/>
  <c r="J64"/>
  <c r="BI236"/>
  <c r="BH236"/>
  <c r="BG236"/>
  <c r="BE236"/>
  <c r="T236"/>
  <c r="R236"/>
  <c r="P236"/>
  <c r="BK236"/>
  <c r="J236"/>
  <c r="BF236"/>
  <c r="BI232"/>
  <c r="BH232"/>
  <c r="BG232"/>
  <c r="BE232"/>
  <c r="T232"/>
  <c r="T231"/>
  <c r="R232"/>
  <c r="R231"/>
  <c r="P232"/>
  <c r="P231"/>
  <c r="BK232"/>
  <c r="BK231"/>
  <c r="J231"/>
  <c r="J232"/>
  <c r="BF232"/>
  <c r="J63"/>
  <c r="BI230"/>
  <c r="BH230"/>
  <c r="BG230"/>
  <c r="BE230"/>
  <c r="T230"/>
  <c r="R230"/>
  <c r="P230"/>
  <c r="BK230"/>
  <c r="J230"/>
  <c r="BF230"/>
  <c r="BI228"/>
  <c r="BH228"/>
  <c r="BG228"/>
  <c r="BE228"/>
  <c r="T228"/>
  <c r="R228"/>
  <c r="P228"/>
  <c r="BK228"/>
  <c r="J228"/>
  <c r="BF228"/>
  <c r="BI226"/>
  <c r="BH226"/>
  <c r="BG226"/>
  <c r="BE226"/>
  <c r="T226"/>
  <c r="R226"/>
  <c r="P226"/>
  <c r="BK226"/>
  <c r="J226"/>
  <c r="BF226"/>
  <c r="BI221"/>
  <c r="BH221"/>
  <c r="BG221"/>
  <c r="BE221"/>
  <c r="T221"/>
  <c r="R221"/>
  <c r="P221"/>
  <c r="BK221"/>
  <c r="J221"/>
  <c r="BF221"/>
  <c r="BI219"/>
  <c r="BH219"/>
  <c r="BG219"/>
  <c r="BE219"/>
  <c r="T219"/>
  <c r="R219"/>
  <c r="P219"/>
  <c r="BK219"/>
  <c r="J219"/>
  <c r="BF219"/>
  <c r="BI215"/>
  <c r="BH215"/>
  <c r="BG215"/>
  <c r="BE215"/>
  <c r="T215"/>
  <c r="R215"/>
  <c r="P215"/>
  <c r="BK215"/>
  <c r="J215"/>
  <c r="BF215"/>
  <c r="BI211"/>
  <c r="BH211"/>
  <c r="BG211"/>
  <c r="BE211"/>
  <c r="T211"/>
  <c r="T210"/>
  <c r="R211"/>
  <c r="R210"/>
  <c r="P211"/>
  <c r="P210"/>
  <c r="BK211"/>
  <c r="BK210"/>
  <c r="J210"/>
  <c r="J211"/>
  <c r="BF211"/>
  <c r="J62"/>
  <c r="BI209"/>
  <c r="BH209"/>
  <c r="BG209"/>
  <c r="BE209"/>
  <c r="T209"/>
  <c r="R209"/>
  <c r="P209"/>
  <c r="BK209"/>
  <c r="J209"/>
  <c r="BF209"/>
  <c r="BI205"/>
  <c r="BH205"/>
  <c r="BG205"/>
  <c r="BE205"/>
  <c r="T205"/>
  <c r="R205"/>
  <c r="P205"/>
  <c r="BK205"/>
  <c r="J205"/>
  <c r="BF205"/>
  <c r="BI200"/>
  <c r="BH200"/>
  <c r="BG200"/>
  <c r="BE200"/>
  <c r="T200"/>
  <c r="R200"/>
  <c r="P200"/>
  <c r="BK200"/>
  <c r="J200"/>
  <c r="BF200"/>
  <c r="BI199"/>
  <c r="BH199"/>
  <c r="BG199"/>
  <c r="BE199"/>
  <c r="T199"/>
  <c r="R199"/>
  <c r="P199"/>
  <c r="BK199"/>
  <c r="J199"/>
  <c r="BF199"/>
  <c r="BI198"/>
  <c r="BH198"/>
  <c r="BG198"/>
  <c r="BE198"/>
  <c r="T198"/>
  <c r="T197"/>
  <c r="R198"/>
  <c r="R197"/>
  <c r="P198"/>
  <c r="P197"/>
  <c r="BK198"/>
  <c r="BK197"/>
  <c r="J197"/>
  <c r="J198"/>
  <c r="BF198"/>
  <c r="J61"/>
  <c r="BI196"/>
  <c r="BH196"/>
  <c r="BG196"/>
  <c r="BE196"/>
  <c r="T196"/>
  <c r="T195"/>
  <c r="R196"/>
  <c r="R195"/>
  <c r="P196"/>
  <c r="P195"/>
  <c r="BK196"/>
  <c r="BK195"/>
  <c r="J195"/>
  <c r="J196"/>
  <c r="BF196"/>
  <c r="J60"/>
  <c r="BI190"/>
  <c r="BH190"/>
  <c r="BG190"/>
  <c r="BE190"/>
  <c r="T190"/>
  <c r="R190"/>
  <c r="P190"/>
  <c r="BK190"/>
  <c r="J190"/>
  <c r="BF190"/>
  <c r="BI188"/>
  <c r="BH188"/>
  <c r="BG188"/>
  <c r="BE188"/>
  <c r="T188"/>
  <c r="R188"/>
  <c r="P188"/>
  <c r="BK188"/>
  <c r="J188"/>
  <c r="BF188"/>
  <c r="BI187"/>
  <c r="BH187"/>
  <c r="BG187"/>
  <c r="BE187"/>
  <c r="T187"/>
  <c r="R187"/>
  <c r="P187"/>
  <c r="BK187"/>
  <c r="J187"/>
  <c r="BF187"/>
  <c r="BI186"/>
  <c r="BH186"/>
  <c r="BG186"/>
  <c r="BE186"/>
  <c r="T186"/>
  <c r="R186"/>
  <c r="P186"/>
  <c r="BK186"/>
  <c r="J186"/>
  <c r="BF186"/>
  <c r="BI183"/>
  <c r="BH183"/>
  <c r="BG183"/>
  <c r="BE183"/>
  <c r="T183"/>
  <c r="R183"/>
  <c r="P183"/>
  <c r="BK183"/>
  <c r="J183"/>
  <c r="BF183"/>
  <c r="BI182"/>
  <c r="BH182"/>
  <c r="BG182"/>
  <c r="BE182"/>
  <c r="T182"/>
  <c r="R182"/>
  <c r="P182"/>
  <c r="BK182"/>
  <c r="J182"/>
  <c r="BF182"/>
  <c r="BI179"/>
  <c r="BH179"/>
  <c r="BG179"/>
  <c r="BE179"/>
  <c r="T179"/>
  <c r="R179"/>
  <c r="P179"/>
  <c r="BK179"/>
  <c r="J179"/>
  <c r="BF179"/>
  <c r="BI172"/>
  <c r="BH172"/>
  <c r="BG172"/>
  <c r="BE172"/>
  <c r="T172"/>
  <c r="R172"/>
  <c r="P172"/>
  <c r="BK172"/>
  <c r="J172"/>
  <c r="BF172"/>
  <c r="BI168"/>
  <c r="BH168"/>
  <c r="BG168"/>
  <c r="BE168"/>
  <c r="T168"/>
  <c r="R168"/>
  <c r="P168"/>
  <c r="BK168"/>
  <c r="J168"/>
  <c r="BF168"/>
  <c r="BI163"/>
  <c r="BH163"/>
  <c r="BG163"/>
  <c r="BE163"/>
  <c r="T163"/>
  <c r="R163"/>
  <c r="P163"/>
  <c r="BK163"/>
  <c r="J163"/>
  <c r="BF163"/>
  <c r="BI159"/>
  <c r="BH159"/>
  <c r="BG159"/>
  <c r="BE159"/>
  <c r="T159"/>
  <c r="R159"/>
  <c r="P159"/>
  <c r="BK159"/>
  <c r="J159"/>
  <c r="BF159"/>
  <c r="BI157"/>
  <c r="BH157"/>
  <c r="BG157"/>
  <c r="BE157"/>
  <c r="T157"/>
  <c r="R157"/>
  <c r="P157"/>
  <c r="BK157"/>
  <c r="J157"/>
  <c r="BF157"/>
  <c r="BI155"/>
  <c r="BH155"/>
  <c r="BG155"/>
  <c r="BE155"/>
  <c r="T155"/>
  <c r="R155"/>
  <c r="P155"/>
  <c r="BK155"/>
  <c r="J155"/>
  <c r="BF155"/>
  <c r="BI151"/>
  <c r="BH151"/>
  <c r="BG151"/>
  <c r="BE151"/>
  <c r="T151"/>
  <c r="R151"/>
  <c r="P151"/>
  <c r="BK151"/>
  <c r="J151"/>
  <c r="BF151"/>
  <c r="BI148"/>
  <c r="BH148"/>
  <c r="BG148"/>
  <c r="BE148"/>
  <c r="T148"/>
  <c r="R148"/>
  <c r="P148"/>
  <c r="BK148"/>
  <c r="J148"/>
  <c r="BF148"/>
  <c r="BI144"/>
  <c r="BH144"/>
  <c r="BG144"/>
  <c r="BE144"/>
  <c r="T144"/>
  <c r="R144"/>
  <c r="P144"/>
  <c r="BK144"/>
  <c r="J144"/>
  <c r="BF144"/>
  <c r="BI142"/>
  <c r="BH142"/>
  <c r="BG142"/>
  <c r="BE142"/>
  <c r="T142"/>
  <c r="R142"/>
  <c r="P142"/>
  <c r="BK142"/>
  <c r="J142"/>
  <c r="BF142"/>
  <c r="BI140"/>
  <c r="BH140"/>
  <c r="BG140"/>
  <c r="BE140"/>
  <c r="T140"/>
  <c r="R140"/>
  <c r="P140"/>
  <c r="BK140"/>
  <c r="J140"/>
  <c r="BF140"/>
  <c r="BI134"/>
  <c r="BH134"/>
  <c r="BG134"/>
  <c r="BE134"/>
  <c r="T134"/>
  <c r="R134"/>
  <c r="P134"/>
  <c r="BK134"/>
  <c r="J134"/>
  <c r="BF134"/>
  <c r="BI133"/>
  <c r="BH133"/>
  <c r="BG133"/>
  <c r="BE133"/>
  <c r="T133"/>
  <c r="R133"/>
  <c r="P133"/>
  <c r="BK133"/>
  <c r="J133"/>
  <c r="BF133"/>
  <c r="BI126"/>
  <c r="BH126"/>
  <c r="BG126"/>
  <c r="BE126"/>
  <c r="T126"/>
  <c r="R126"/>
  <c r="P126"/>
  <c r="BK126"/>
  <c r="J126"/>
  <c r="BF126"/>
  <c r="BI125"/>
  <c r="BH125"/>
  <c r="BG125"/>
  <c r="BE125"/>
  <c r="T125"/>
  <c r="R125"/>
  <c r="P125"/>
  <c r="BK125"/>
  <c r="J125"/>
  <c r="BF125"/>
  <c r="BI123"/>
  <c r="BH123"/>
  <c r="BG123"/>
  <c r="BE123"/>
  <c r="T123"/>
  <c r="R123"/>
  <c r="P123"/>
  <c r="BK123"/>
  <c r="J123"/>
  <c r="BF123"/>
  <c r="BI118"/>
  <c r="BH118"/>
  <c r="BG118"/>
  <c r="BE118"/>
  <c r="T118"/>
  <c r="R118"/>
  <c r="P118"/>
  <c r="BK118"/>
  <c r="J118"/>
  <c r="BF118"/>
  <c r="BI117"/>
  <c r="BH117"/>
  <c r="BG117"/>
  <c r="BE117"/>
  <c r="T117"/>
  <c r="R117"/>
  <c r="P117"/>
  <c r="BK117"/>
  <c r="J117"/>
  <c r="BF117"/>
  <c r="BI115"/>
  <c r="BH115"/>
  <c r="BG115"/>
  <c r="BE115"/>
  <c r="T115"/>
  <c r="R115"/>
  <c r="P115"/>
  <c r="BK115"/>
  <c r="J115"/>
  <c r="BF115"/>
  <c r="BI110"/>
  <c r="BH110"/>
  <c r="BG110"/>
  <c r="BE110"/>
  <c r="T110"/>
  <c r="T109"/>
  <c r="R110"/>
  <c r="R109"/>
  <c r="P110"/>
  <c r="P109"/>
  <c r="BK110"/>
  <c r="BK109"/>
  <c r="J109"/>
  <c r="J110"/>
  <c r="BF110"/>
  <c r="J59"/>
  <c r="BI107"/>
  <c r="BH107"/>
  <c r="BG107"/>
  <c r="BE107"/>
  <c r="T107"/>
  <c r="R107"/>
  <c r="P107"/>
  <c r="BK107"/>
  <c r="J107"/>
  <c r="BF107"/>
  <c r="BI105"/>
  <c r="BH105"/>
  <c r="BG105"/>
  <c r="BE105"/>
  <c r="T105"/>
  <c r="R105"/>
  <c r="P105"/>
  <c r="BK105"/>
  <c r="J105"/>
  <c r="BF105"/>
  <c r="BI100"/>
  <c r="F34"/>
  <c i="1" r="BD52"/>
  <c i="2" r="BH100"/>
  <c r="F33"/>
  <c i="1" r="BC52"/>
  <c i="2" r="BG100"/>
  <c r="F32"/>
  <c i="1" r="BB52"/>
  <c i="2" r="BE100"/>
  <c r="J30"/>
  <c i="1" r="AV52"/>
  <c i="2" r="F30"/>
  <c i="1" r="AZ52"/>
  <c i="2" r="T100"/>
  <c r="T99"/>
  <c r="T98"/>
  <c r="T97"/>
  <c r="R100"/>
  <c r="R99"/>
  <c r="R98"/>
  <c r="R97"/>
  <c r="P100"/>
  <c r="P99"/>
  <c r="P98"/>
  <c r="P97"/>
  <c i="1" r="AU52"/>
  <c i="2" r="BK100"/>
  <c r="BK99"/>
  <c r="J99"/>
  <c r="BK98"/>
  <c r="J98"/>
  <c r="BK97"/>
  <c r="J97"/>
  <c r="J56"/>
  <c r="J27"/>
  <c i="1" r="AG52"/>
  <c i="2" r="J100"/>
  <c r="BF100"/>
  <c r="J31"/>
  <c i="1" r="AW52"/>
  <c i="2" r="F31"/>
  <c i="1" r="BA52"/>
  <c i="2" r="J58"/>
  <c r="J57"/>
  <c r="J93"/>
  <c r="F93"/>
  <c r="F91"/>
  <c r="E89"/>
  <c r="J51"/>
  <c r="F51"/>
  <c r="F49"/>
  <c r="E47"/>
  <c r="J36"/>
  <c r="J18"/>
  <c r="E18"/>
  <c r="F94"/>
  <c r="F52"/>
  <c r="J17"/>
  <c r="J12"/>
  <c r="J91"/>
  <c r="J49"/>
  <c r="E7"/>
  <c r="E87"/>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<sst xmlns="http://schemas.openxmlformats.org/spreadsheetml/2006/main">
  <si>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</si>
  <si>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</si>
  <si>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</si>
  <si>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</si>
  <si>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</si>
  <si>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</si>
  <si>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</si>
  <si>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{dd65ec82-7a26-4afb-be08-e9b6d27be863}</t>
  </si>
  <si>
    <t>0,01</t>
  </si>
  <si>
    <t>21</t>
  </si>
  <si>
    <t>1</t>
  </si>
  <si>
    <t>15</t>
  </si>
  <si>
    <t>REKAPITULACE STAVBY</t>
  </si>
  <si>
    <t xml:space="preserve">v ---  níže se nacházejí doplnkové a pomocné údaje k sestavám  --- v</t>
  </si>
  <si>
    <t>Návod na vyplnění</t>
  </si>
  <si>
    <t>0,001</t>
  </si>
  <si>
    <t>Kód:</t>
  </si>
  <si>
    <t>2015-05-04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</si>
  <si>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</si>
  <si>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</si>
  <si>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Dačice</t>
  </si>
  <si>
    <t>0,1</t>
  </si>
  <si>
    <t>KSO:</t>
  </si>
  <si>
    <t/>
  </si>
  <si>
    <t>CC-CZ:</t>
  </si>
  <si>
    <t>Místo:</t>
  </si>
  <si>
    <t>Dačice</t>
  </si>
  <si>
    <t>Datum:</t>
  </si>
  <si>
    <t>16. 11. 2017</t>
  </si>
  <si>
    <t>10</t>
  </si>
  <si>
    <t>100</t>
  </si>
  <si>
    <t>Zadavatel:</t>
  </si>
  <si>
    <t>IČ:</t>
  </si>
  <si>
    <t>Město Dačice, Krajířova 27, Dačice</t>
  </si>
  <si>
    <t>DIČ:</t>
  </si>
  <si>
    <t>Uchazeč:</t>
  </si>
  <si>
    <t>Vyplň údaj</t>
  </si>
  <si>
    <t>Projektant:</t>
  </si>
  <si>
    <t>75763509</t>
  </si>
  <si>
    <t>Ing.Michal Rod</t>
  </si>
  <si>
    <t>CZ6901044348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</si>
  <si>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</si>
  <si>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</si>
  <si>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</si>
  <si>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</si>
  <si>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</si>
  <si>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</si>
  <si>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</si>
  <si>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</si>
  <si>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</si>
  <si>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</si>
  <si>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</si>
  <si>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</si>
  <si>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</si>
  <si>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</si>
  <si>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</si>
  <si>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</si>
  <si>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</si>
  <si>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</si>
  <si>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</si>
  <si>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</si>
  <si>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</si>
  <si>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</si>
  <si>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</si>
  <si>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</si>
  <si>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</si>
  <si>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</si>
  <si>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</si>
  <si>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</si>
  <si>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</si>
  <si>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</si>
  <si>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</si>
  <si>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</si>
  <si>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</si>
  <si>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</si>
  <si>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</si>
  <si>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</si>
  <si>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</si>
  <si>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</si>
  <si>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</si>
  <si>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</si>
  <si>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</si>
  <si>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</si>
  <si>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02</t>
  </si>
  <si>
    <t>Bytový dům Komenského 190, Dačice - zateplení domu</t>
  </si>
  <si>
    <t>STA</t>
  </si>
  <si>
    <t>{2c2ad73d-6afe-476b-a885-09cb6cef318f}</t>
  </si>
  <si>
    <t>1) Krycí list soupisu</t>
  </si>
  <si>
    <t>2) Rekapitulace</t>
  </si>
  <si>
    <t>3) Soupis prací</t>
  </si>
  <si>
    <t>Zpět na list:</t>
  </si>
  <si>
    <t>Rekapitulace stavby</t>
  </si>
  <si>
    <t>KRYCÍ LIST SOUPISU</t>
  </si>
  <si>
    <t>Objekt:</t>
  </si>
  <si>
    <t>02 - Bytový dům Komenského 190, Dačice - zateplení domu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</si>
  <si>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</si>
  <si>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</si>
  <si>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</si>
  <si>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</si>
  <si>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</si>
  <si>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</si>
  <si>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</si>
  <si>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</si>
  <si>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</si>
  <si>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</si>
  <si>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</si>
  <si>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</si>
  <si>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</si>
  <si>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</si>
  <si>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</si>
  <si>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713 - Izolace tepelné</t>
  </si>
  <si>
    <t xml:space="preserve">    743 - Elektromontáže - hrubá montáž</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</si>
  <si>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</si>
  <si>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</si>
  <si>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</si>
  <si>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</si>
  <si>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</si>
  <si>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</si>
  <si>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</si>
  <si>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</si>
  <si>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</si>
  <si>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</si>
  <si>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</si>
  <si>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</si>
  <si>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</si>
  <si>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</si>
  <si>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</si>
  <si>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</si>
  <si>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</si>
  <si>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</si>
  <si>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</si>
  <si>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</si>
  <si>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</si>
  <si>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</si>
  <si>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</si>
  <si>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</si>
  <si>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</si>
  <si>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</si>
  <si>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</si>
  <si>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6</t>
  </si>
  <si>
    <t>K</t>
  </si>
  <si>
    <t>181111111</t>
  </si>
  <si>
    <t>Plošná úprava terénu v zemině tř. 1 až 4 s urovnáním povrchu bez doplnění ornice souvislé plochy do 500 m2 při nerovnostech terénu přes 50 do 100 mm v rovině nebo na svahu do 1:5</t>
  </si>
  <si>
    <t>m2</t>
  </si>
  <si>
    <t>CS ÚRS 2018 02</t>
  </si>
  <si>
    <t>4</t>
  </si>
  <si>
    <t>2</t>
  </si>
  <si>
    <t>-1684216811</t>
  </si>
  <si>
    <t>PSC</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</si>
  <si>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</si>
  <si>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VV</t>
  </si>
  <si>
    <t>"po provedení hromosvodu</t>
  </si>
  <si>
    <t>8,75</t>
  </si>
  <si>
    <t>Součet</t>
  </si>
  <si>
    <t>7</t>
  </si>
  <si>
    <t>181411131</t>
  </si>
  <si>
    <t>Založení trávníku na půdě předem připravené plochy do 1000 m2 výsevem včetně utažení parkového v rovině nebo na svahu do 1:5</t>
  </si>
  <si>
    <t>-2084151926</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</si>
  <si>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</si>
  <si>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8</t>
  </si>
  <si>
    <t>M</t>
  </si>
  <si>
    <t>005724100</t>
  </si>
  <si>
    <t>osivo směs travní parková</t>
  </si>
  <si>
    <t>kg</t>
  </si>
  <si>
    <t>-880510642</t>
  </si>
  <si>
    <t>8,75*0,015 'Přepočtené koeficientem množství</t>
  </si>
  <si>
    <t>Úpravy povrchů, podlahy a osazování výplní</t>
  </si>
  <si>
    <t>9</t>
  </si>
  <si>
    <t>612211021</t>
  </si>
  <si>
    <t>Montáž kontaktního zateplení z polystyrenových desek nebo z kombinovaných desek na vnější stěny, tloušťky desek přes 80 do 120 mm</t>
  </si>
  <si>
    <t>-125447334</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</si>
  <si>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</si>
  <si>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"nadezdívka pod pozednicí:</t>
  </si>
  <si>
    <t>0,64*2*(32,48+9,86)</t>
  </si>
  <si>
    <t>283759500</t>
  </si>
  <si>
    <t>deska EPS 100 fasádní λ=0,037 tl 100mm</t>
  </si>
  <si>
    <t>-2121629102</t>
  </si>
  <si>
    <t>54,195*1,02 'Přepočtené koeficientem množství</t>
  </si>
  <si>
    <t>11</t>
  </si>
  <si>
    <t>612311131</t>
  </si>
  <si>
    <t>Potažení vnitřních ploch štukem tloušťky do 3 mm svislých konstrukcí stěn</t>
  </si>
  <si>
    <t>-1855599627</t>
  </si>
  <si>
    <t>12</t>
  </si>
  <si>
    <t>621221121</t>
  </si>
  <si>
    <t>Montáž kontaktního zateplení z desek z minerální vlny s kolmou orientací vláken na vnější podhledy, tloušťky desek přes 80 do 120 mm</t>
  </si>
  <si>
    <t>1547890617</t>
  </si>
  <si>
    <t>"zateplení stropu suterénu</t>
  </si>
  <si>
    <t>10,18+7,36+15,04+10,18+4,37+19,15+19,00+18,98+11,37+10,36+17,13+13,50+16,38+7,02+6,65+12,24+2,23+13,13+12,24+20,73</t>
  </si>
  <si>
    <t>13</t>
  </si>
  <si>
    <t>631515150</t>
  </si>
  <si>
    <t>deska tepelně izolační minerální kontaktních fasád kolmé vlákno λ=0,040-0,042 tl 120mm</t>
  </si>
  <si>
    <t>-627912797</t>
  </si>
  <si>
    <t>247,24*1,02 'Přepočtené koeficientem množství</t>
  </si>
  <si>
    <t>14</t>
  </si>
  <si>
    <t>611311131</t>
  </si>
  <si>
    <t>Potažení vnitřních ploch štukem tloušťky do 3 mm vodorovných konstrukcí stropů rovných</t>
  </si>
  <si>
    <t>-1715865722</t>
  </si>
  <si>
    <t>622142001</t>
  </si>
  <si>
    <t>Potažení vnějších ploch pletivem v ploše nebo pruzích, na plném podkladu sklovláknitým vtlačením do tmelu stěn</t>
  </si>
  <si>
    <t>-1461219114</t>
  </si>
  <si>
    <t xml:space="preserve">Poznámka k souboru cen:_x000d_
1. V cenách -2001 jsou započteny i náklady na tmel._x000d_
</t>
  </si>
  <si>
    <t>"potažení soklu</t>
  </si>
  <si>
    <t>(0,266+0,773)/2*32,80+0,773*10,18+(0,826+0,796)/2*32,80+0,796*10,18</t>
  </si>
  <si>
    <t>-1,18*0,55*10+0,25*10*(1,18+2*0,55)-0,575*0,55*14+0,25*14*(0,575+2*0,55)</t>
  </si>
  <si>
    <t>-1,42*1,35*2+0,25*1,35*2*2</t>
  </si>
  <si>
    <t>16</t>
  </si>
  <si>
    <t>622511101</t>
  </si>
  <si>
    <t>Omítka tenkovrstvá akrylátová vnějších ploch probarvená, včetně penetrace podkladu mozaiková jemnozrnná stěn</t>
  </si>
  <si>
    <t>1758264471</t>
  </si>
  <si>
    <t>17</t>
  </si>
  <si>
    <t>622211031</t>
  </si>
  <si>
    <t>Montáž kontaktního zateplení z polystyrenových desek nebo z kombinovaných desek na vnější stěny, tloušťky desek přes 120 do 160 mm</t>
  </si>
  <si>
    <t>841646990</t>
  </si>
  <si>
    <t>6,60*2*(32,80+10,18)+2*3,00*1,00/2</t>
  </si>
  <si>
    <t>-1,305*1,16*16-1,33*1,17*2-2,05*1,30*12-1,28*1,30*2-1,28*2,20*2</t>
  </si>
  <si>
    <t>-1,42*1,07*2</t>
  </si>
  <si>
    <t>18</t>
  </si>
  <si>
    <t>283759850</t>
  </si>
  <si>
    <t>deska EPS 100 fasádní λ=0,037 tl 160mm</t>
  </si>
  <si>
    <t>-1809378076</t>
  </si>
  <si>
    <t>499,024*1,02 'Přepočtené koeficientem množství</t>
  </si>
  <si>
    <t>19</t>
  </si>
  <si>
    <t>622251101</t>
  </si>
  <si>
    <t>Montáž kontaktního zateplení Příplatek k cenám za zápustnou montáž kotev s použitím tepelněizolačních zátek na vnější stěny z polystyrenu</t>
  </si>
  <si>
    <t>-2069818354</t>
  </si>
  <si>
    <t>20</t>
  </si>
  <si>
    <t>622212051</t>
  </si>
  <si>
    <t>Montáž kontaktního zateplení vnějšího ostění, nadpraží nebo parapetu z polystyrenových desek hloubky špalet přes 200 do 400 mm, tloušťky desek do 40 mm</t>
  </si>
  <si>
    <t>m</t>
  </si>
  <si>
    <t>-735820083</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</si>
  <si>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</si>
  <si>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16*(1,305+1,16*2)+2*(1,33+1,17*2)+12*(2,05+2*1,30)+2*(1,28*1,30*2)+2*(1,28+2,20*2)+2*(1,42+2*1,07)</t>
  </si>
  <si>
    <t>28375945</t>
  </si>
  <si>
    <t>deska EPS 100 fasádní λ=0,037 tl 50mm</t>
  </si>
  <si>
    <t>-1376809258</t>
  </si>
  <si>
    <t>P</t>
  </si>
  <si>
    <t>Poznámka k položce:
lambda=0,039 [W / m K]</t>
  </si>
  <si>
    <t>146,276*0,45 'Přepočtené koeficientem množství</t>
  </si>
  <si>
    <t>22</t>
  </si>
  <si>
    <t>622252001</t>
  </si>
  <si>
    <t>Montáž lišt kontaktního zateplení zakládacích soklových připevněných hmoždinkami</t>
  </si>
  <si>
    <t>283689327</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</si>
  <si>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</si>
  <si>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2*(32,48+9,86)-1,42*2</t>
  </si>
  <si>
    <t>23</t>
  </si>
  <si>
    <t>590516530</t>
  </si>
  <si>
    <t>lišta soklová Al s okapničkou zakládací U 16cm 0,95/200cm</t>
  </si>
  <si>
    <t>-2129135377</t>
  </si>
  <si>
    <t>81,84*1,05 'Přepočtené koeficientem množství</t>
  </si>
  <si>
    <t>24</t>
  </si>
  <si>
    <t>622252002</t>
  </si>
  <si>
    <t>Montáž lišt kontaktního zateplení ostatních stěnových, dilatačních apod. lepených do tmelu</t>
  </si>
  <si>
    <t>-1192949161</t>
  </si>
  <si>
    <t>25</t>
  </si>
  <si>
    <t>590514760</t>
  </si>
  <si>
    <t>profil okenní začišťovací se sklovláknitou armovací tkaninou 9 mm/2,4 m</t>
  </si>
  <si>
    <t>1823112736</t>
  </si>
  <si>
    <t>146,276*1,05 'Přepočtené koeficientem množství</t>
  </si>
  <si>
    <t>26</t>
  </si>
  <si>
    <t>59051486</t>
  </si>
  <si>
    <t>lišta rohová PVC 10/15cm s tkaninou</t>
  </si>
  <si>
    <t>315053894</t>
  </si>
  <si>
    <t>"kolem oken" 16*(1,305+1,16*2)+2*(1,33+1,17*2)+12*(2,05+2*1,30)+2*(1,28*1,30*2)+2*(1,28+2,20*2)+2*(1,42+2*1,07)</t>
  </si>
  <si>
    <t>"rohy objektu" 4*6,10</t>
  </si>
  <si>
    <t>170,676*1,05 'Přepočtené koeficientem množství</t>
  </si>
  <si>
    <t>27</t>
  </si>
  <si>
    <t>590515120</t>
  </si>
  <si>
    <t>profil parapetní se sklovláknitou armovací tkaninou PVC 2 m</t>
  </si>
  <si>
    <t>-553901518</t>
  </si>
  <si>
    <t>16*1,305+2*1,33+12*2,05+4*1,28</t>
  </si>
  <si>
    <t>53,26*1,05 'Přepočtené koeficientem množství</t>
  </si>
  <si>
    <t>28</t>
  </si>
  <si>
    <t>621142001</t>
  </si>
  <si>
    <t>Potažení vnějších ploch pletivem v ploše nebo pruzích, na plném podkladu sklovláknitým vtlačením do tmelu podhledů</t>
  </si>
  <si>
    <t>-1721224350</t>
  </si>
  <si>
    <t>"balkony včt.čel</t>
  </si>
  <si>
    <t>0,15*(2*0,80+2,15)+0,80*2,15</t>
  </si>
  <si>
    <t>"římsy</t>
  </si>
  <si>
    <t>0,35*(2*10,28+32,90+9,35+9,10+9,35+4*1,40)</t>
  </si>
  <si>
    <t>29</t>
  </si>
  <si>
    <t>622531011</t>
  </si>
  <si>
    <t>Omítka tenkovrstvá silikonová vnějších ploch probarvená, včetně penetrace podkladu zrnitá, tloušťky 1,5 mm stěn</t>
  </si>
  <si>
    <t>-610182457</t>
  </si>
  <si>
    <t>499,024+146,272*0,40+32,684</t>
  </si>
  <si>
    <t>30</t>
  </si>
  <si>
    <t>6225310pc</t>
  </si>
  <si>
    <t>Omítka tenkovrstvá silikonová vnějších ploch probarvená, tloušťky 1,5 mm stěn - příplatek za sytý odstín</t>
  </si>
  <si>
    <t>1291015803</t>
  </si>
  <si>
    <t>31</t>
  </si>
  <si>
    <t>629995101</t>
  </si>
  <si>
    <t>Očištění vnějších ploch tlakovou vodou omytím</t>
  </si>
  <si>
    <t>1888193358</t>
  </si>
  <si>
    <t>590,217+57,774</t>
  </si>
  <si>
    <t>32</t>
  </si>
  <si>
    <t>622325301</t>
  </si>
  <si>
    <t>Oprava vápenné omítky vnějších ploch stupně členitosti 2 štukové, v rozsahu opravované plochy do 10%</t>
  </si>
  <si>
    <t>1542899869</t>
  </si>
  <si>
    <t>33</t>
  </si>
  <si>
    <t>622131121</t>
  </si>
  <si>
    <t>Podkladní a spojovací vrstva vnějších omítaných ploch penetrace akrylát-silikonová nanášená ručně stěn</t>
  </si>
  <si>
    <t>183185436</t>
  </si>
  <si>
    <t>34</t>
  </si>
  <si>
    <t>622135011</t>
  </si>
  <si>
    <t>Vyrovnání nerovností podkladu vnějších omítaných ploch tmelem, tloušťky do 2 mm stěn</t>
  </si>
  <si>
    <t>2016601066</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</si>
  <si>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</si>
  <si>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35</t>
  </si>
  <si>
    <t>629991011</t>
  </si>
  <si>
    <t>Zakrytí vnějších ploch před znečištěním včetně pozdějšího odkrytí výplní otvorů a svislých ploch fólií přilepenou lepící páskou</t>
  </si>
  <si>
    <t>-967802349</t>
  </si>
  <si>
    <t xml:space="preserve">Poznámka k souboru cen:_x000d_
1. V ceně -1012 nejsou započteny náklady na dodávku a montáž začišťovací lišty; tyto se oceňují cenou 622 14-3004 této části katalogu a materiálem ve specifikaci._x000d_
</t>
  </si>
  <si>
    <t>1,18*0,55*10+0,575*0,55*14</t>
  </si>
  <si>
    <t>1,305*1,16*16+1,33*1,17*2+2,05*1,30*12+1,28*1,30*2+1,28*2,20*2</t>
  </si>
  <si>
    <t>64</t>
  </si>
  <si>
    <t>Osazování výplní otvorů</t>
  </si>
  <si>
    <t>36</t>
  </si>
  <si>
    <t>64-pc1</t>
  </si>
  <si>
    <t>Dodávka a montáž zatepleného stropního poklopu 595x1015mm, U=1,4 W/m2K včt.prostavovacího límce v.200mm a demontáže stávajícícho poklopu</t>
  </si>
  <si>
    <t>kus</t>
  </si>
  <si>
    <t>1300430494</t>
  </si>
  <si>
    <t>Ostatní konstrukce a práce, bourání</t>
  </si>
  <si>
    <t>37</t>
  </si>
  <si>
    <t>9-2</t>
  </si>
  <si>
    <t>Prodloužení odvětrání pr.150mm o cca 200mm a ukončení pastovou mřížkou</t>
  </si>
  <si>
    <t>-557308328</t>
  </si>
  <si>
    <t>38</t>
  </si>
  <si>
    <t>9-4</t>
  </si>
  <si>
    <t>Demontáž a zpětná montáž čísla popisné</t>
  </si>
  <si>
    <t>-552663400</t>
  </si>
  <si>
    <t>39</t>
  </si>
  <si>
    <t>952902121</t>
  </si>
  <si>
    <t>Čištění budov při provádění oprav a udržovacích prací podlah drsných nebo chodníků zametením</t>
  </si>
  <si>
    <t>1785742370</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</si>
  <si>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</si>
  <si>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"zametení půdy</t>
  </si>
  <si>
    <t>270,34</t>
  </si>
  <si>
    <t>40</t>
  </si>
  <si>
    <t>952901111</t>
  </si>
  <si>
    <t>Vyčištění budov nebo objektů před předáním do užívání budov bytové nebo občanské výstavby, světlé výšky podlaží do 4 m</t>
  </si>
  <si>
    <t>1382111828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</si>
  <si>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</si>
  <si>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35,50*9,90</t>
  </si>
  <si>
    <t>41</t>
  </si>
  <si>
    <t>95-pc2</t>
  </si>
  <si>
    <t>Úprava el.pojistkvé skříně 420/420 - osazení do úrovně zateplení</t>
  </si>
  <si>
    <t>1609178816</t>
  </si>
  <si>
    <t>94</t>
  </si>
  <si>
    <t>Lešení a stavební výtahy</t>
  </si>
  <si>
    <t>43</t>
  </si>
  <si>
    <t>941221111</t>
  </si>
  <si>
    <t>Montáž lešení řadového rámového těžkého pracovního s podlahami s provozním zatížením tř. 4 do 300 kg/m2 šířky tř. SW09 přes 0,9 do 1,2 m, výšky do 10 m</t>
  </si>
  <si>
    <t>246083503</t>
  </si>
  <si>
    <t xml:space="preserve">Poznámka k souboru cen:_x000d_
1. V ceně jsou započteny i náklady na kotvení lešení._x000d_
2. Montáž lešení řadového rámového těžkého výšky přes 40 m se oceňuje individuálně._x000d_
3. Šířkou se rozumí půdorysná vzdálenost, měřená od vnitřního líce sloupků zábradlí k protilehlému volnému okraji podlahy nebo mezi vnitřními líci._x000d_
</t>
  </si>
  <si>
    <t>35,50*(6,80+7,30)/2+9,90*7,30+35,50*7,35+9,90*7,35</t>
  </si>
  <si>
    <t>44</t>
  </si>
  <si>
    <t>941221211</t>
  </si>
  <si>
    <t>Montáž lešení řadového rámového těžkého pracovního s podlahami s provozním zatížením tř. 4 do 300 kg/m2 Příplatek za první a každý další den použití lešení k ceně -1111 nebo -1112</t>
  </si>
  <si>
    <t>847214621</t>
  </si>
  <si>
    <t>656,235*60</t>
  </si>
  <si>
    <t>45</t>
  </si>
  <si>
    <t>941221811</t>
  </si>
  <si>
    <t>Demontáž lešení řadového rámového těžkého pracovního s provozním zatížením tř. 4 do 300 kg/m2 šířky tř. SW09 přes 0,9 do 1,2 m, výšky do 10 m</t>
  </si>
  <si>
    <t>1099438912</t>
  </si>
  <si>
    <t xml:space="preserve">Poznámka k souboru cen:_x000d_
1. Demontáž lešení řadového rámového těžkého výšky přes 40 m se oceňuje individuálně._x000d_
</t>
  </si>
  <si>
    <t>46</t>
  </si>
  <si>
    <t>949101111</t>
  </si>
  <si>
    <t>Lešení pomocné pracovní pro objekty pozemních staveb pro zatížení do 150 kg/m2, o výšce lešeňové podlahy do 1,9 m</t>
  </si>
  <si>
    <t>1800030668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</si>
  <si>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</si>
  <si>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"pro zateplení stropu suterénu</t>
  </si>
  <si>
    <t>247,24</t>
  </si>
  <si>
    <t>47</t>
  </si>
  <si>
    <t>944511111</t>
  </si>
  <si>
    <t>Montáž ochranné sítě zavěšené na konstrukci lešení z textilie z umělých vláken</t>
  </si>
  <si>
    <t>-1979215590</t>
  </si>
  <si>
    <t xml:space="preserve">Poznámka k souboru cen:_x000d_
1. V cenách nejsou započteny náklady na lešení potřebné pro zavěšení sítí; toto lešení se oceňuje příslušnými cenami lešení._x000d_
</t>
  </si>
  <si>
    <t>48</t>
  </si>
  <si>
    <t>944511211</t>
  </si>
  <si>
    <t>Montáž ochranné sítě Příplatek za první a každý další den použití sítě k ceně -1111</t>
  </si>
  <si>
    <t>-418961260</t>
  </si>
  <si>
    <t>49</t>
  </si>
  <si>
    <t>944511811</t>
  </si>
  <si>
    <t>Demontáž ochranné sítě zavěšené na konstrukci lešení z textilie z umělých vláken</t>
  </si>
  <si>
    <t>-765490308</t>
  </si>
  <si>
    <t>96</t>
  </si>
  <si>
    <t>Bourání konstrukcí</t>
  </si>
  <si>
    <t>50</t>
  </si>
  <si>
    <t>967031732</t>
  </si>
  <si>
    <t>Přisekání (špicování) plošné nebo rovných ostění zdiva z cihel pálených plošné, na maltu vápennou nebo vápenocementovou, tl. na maltu vápennou nebo vápenocementovou, tl. do 100 mm</t>
  </si>
  <si>
    <t>1563716658</t>
  </si>
  <si>
    <t>"přisekání ostění pro montáž jeho zateplení</t>
  </si>
  <si>
    <t>(16*(1,305+1,16*2)+2*(1,33+1,17*2)+12*(2,05+2*1,30)+4*(1,28*1,30*2)+2*(1,42+2*1,07))*0,30</t>
  </si>
  <si>
    <t>51</t>
  </si>
  <si>
    <t>978015321</t>
  </si>
  <si>
    <t>Otlučení vápenných nebo vápenocementových omítek vnějších ploch s vyškrabáním spar a s očištěním zdiva stupně členitosti 1 a 2, v rozsahu do 10 %</t>
  </si>
  <si>
    <t>561580854</t>
  </si>
  <si>
    <t>997</t>
  </si>
  <si>
    <t>Přesun sutě</t>
  </si>
  <si>
    <t>52</t>
  </si>
  <si>
    <t>997002611</t>
  </si>
  <si>
    <t>Nakládání suti a vybouraných hmot na dopravní prostředek pro vodorovné přemístění</t>
  </si>
  <si>
    <t>t</t>
  </si>
  <si>
    <t>-879621730</t>
  </si>
  <si>
    <t xml:space="preserve">Poznámka k souboru cen:_x000d_
1. Cena platí i pro překládání při lomené dopravě._x000d_
2. Cenu nelze použít při dopravě po železnici, po vodě nebo ručně._x000d_
</t>
  </si>
  <si>
    <t>53</t>
  </si>
  <si>
    <t>997013213</t>
  </si>
  <si>
    <t>Vnitrostaveništní doprava suti a vybouraných hmot vodorovně do 50 m svisle ručně (nošením po schodech) pro budovy a haly výšky přes 9 do 12 m</t>
  </si>
  <si>
    <t>-59257379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</si>
  <si>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</si>
  <si>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54</t>
  </si>
  <si>
    <t>997013501</t>
  </si>
  <si>
    <t>Odvoz suti a vybouraných hmot na skládku nebo meziskládku se složením, na vzdálenost do 1 km</t>
  </si>
  <si>
    <t>1887806701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</si>
  <si>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</si>
  <si>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55</t>
  </si>
  <si>
    <t>997013509</t>
  </si>
  <si>
    <t>Odvoz suti a vybouraných hmot na skládku nebo meziskládku se složením, na vzdálenost Příplatek k ceně za každý další i započatý 1 km přes 1 km</t>
  </si>
  <si>
    <t>-1899146848</t>
  </si>
  <si>
    <t>13,27*14 'Přepočtené koeficientem množství</t>
  </si>
  <si>
    <t>56</t>
  </si>
  <si>
    <t>997013831</t>
  </si>
  <si>
    <t>Poplatek za uložení stavebního odpadu na skládce (skládkovné) směsného stavebního a demoličního zatříděného do Katalogu odpadů pod kódem 170 904</t>
  </si>
  <si>
    <t>2900632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</si>
  <si>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</si>
  <si>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</si>
  <si>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</si>
  <si>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57</t>
  </si>
  <si>
    <t>998017003</t>
  </si>
  <si>
    <t>Přesun hmot pro budovy občanské výstavby, bydlení, výrobu a služby s omezením mechanizace vodorovná dopravní vzdálenost do 100 m pro budovy s jakoukoliv nosnou konstrukcí výšky přes 12 do 24 m</t>
  </si>
  <si>
    <t>1651902158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</si>
  <si>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</si>
  <si>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</si>
  <si>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</si>
  <si>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</si>
  <si>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</si>
  <si>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58</t>
  </si>
  <si>
    <t>713130811</t>
  </si>
  <si>
    <t>Odstranění tepelné izolace běžných stavebních konstrukcí z rohoží, pásů, dílců, desek, bloků stěn a příček volně kladených z vláknitých materiálů, tloušťka izolace do 100 mm</t>
  </si>
  <si>
    <t>1157601767</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</si>
  <si>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</si>
  <si>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tepelné izolace boků objektu</t>
  </si>
  <si>
    <t>2*10,10*5,80</t>
  </si>
  <si>
    <t>59</t>
  </si>
  <si>
    <t>713111111</t>
  </si>
  <si>
    <t>Montáž tepelné izolace stropů rohožemi, pásy, dílci, deskami, bloky (izolační materiál ve specifikaci) vrchem bez překrytí lepenkou kladenými volně</t>
  </si>
  <si>
    <t>473850747</t>
  </si>
  <si>
    <t>"zateplení púdy</t>
  </si>
  <si>
    <t>60</t>
  </si>
  <si>
    <t>63148141</t>
  </si>
  <si>
    <t>deska tepelně izolační minerální univerzální λ=0,033-0,035 tl 200mm</t>
  </si>
  <si>
    <t>1642858689</t>
  </si>
  <si>
    <t>270,34*1,02 'Přepočtené koeficientem množství</t>
  </si>
  <si>
    <t>61</t>
  </si>
  <si>
    <t>713111121</t>
  </si>
  <si>
    <t>Montáž tepelné izolace stropů rohožemi, pásy, dílci, deskami, bloky (izolační materiál ve specifikaci) rovných spodem s uchycením (drátem, páskou apod.)</t>
  </si>
  <si>
    <t>-531200721</t>
  </si>
  <si>
    <t>"izolace kolem pozednice</t>
  </si>
  <si>
    <t>2*(32,48+9,86)*1,05</t>
  </si>
  <si>
    <t>62</t>
  </si>
  <si>
    <t>63148154</t>
  </si>
  <si>
    <t>deska tepelně izolační minerální univerzální λ=0,033-0,035 tl 100mm</t>
  </si>
  <si>
    <t>1029583451</t>
  </si>
  <si>
    <t>88,914*1,02 'Přepočtené koeficientem množství</t>
  </si>
  <si>
    <t>63</t>
  </si>
  <si>
    <t>713191133</t>
  </si>
  <si>
    <t>Montáž tepelné izolace stavebních konstrukcí - doplňky a konstrukční součásti podlah, stropů vrchem nebo střech překrytím fólií položenou volně s přelepením spojů</t>
  </si>
  <si>
    <t>-608441746</t>
  </si>
  <si>
    <t>283292190</t>
  </si>
  <si>
    <t xml:space="preserve">fólie hydroizolace tepelná střech i bez bednění délka role 50 m, šířka  1,50 m</t>
  </si>
  <si>
    <t>-436655729</t>
  </si>
  <si>
    <t>270,34*1,1 'Přepočtené koeficientem množství</t>
  </si>
  <si>
    <t>65</t>
  </si>
  <si>
    <t>998713103</t>
  </si>
  <si>
    <t>Přesun hmot pro izolace tepelné stanovený z hmotnosti přesunovaného materiálu vodorovná dopravní vzdálenost do 50 m v objektech výšky přes 12 m do 24 m</t>
  </si>
  <si>
    <t>466079802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</si>
  <si>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</si>
  <si>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743</t>
  </si>
  <si>
    <t>Elektromontáže - hrubá montáž</t>
  </si>
  <si>
    <t>66</t>
  </si>
  <si>
    <t>743621110x</t>
  </si>
  <si>
    <t>Montáž hromosvodného vedení svodových drátů nebo lan s podpěrami, D do 10 mm</t>
  </si>
  <si>
    <t>kpl</t>
  </si>
  <si>
    <t>-1298787683</t>
  </si>
  <si>
    <t>67</t>
  </si>
  <si>
    <t>743-pc2.1</t>
  </si>
  <si>
    <t>Úprava zvonkového tabla - osazení do úrovně zateplení</t>
  </si>
  <si>
    <t>-606853119</t>
  </si>
  <si>
    <t>762</t>
  </si>
  <si>
    <t>Konstrukce tesařské</t>
  </si>
  <si>
    <t>68</t>
  </si>
  <si>
    <t>762511227</t>
  </si>
  <si>
    <t>Podlahové konstrukce podkladové z dřevoštěpkových desek OSB jednovrstvých lepených na pero a drážku nebroušených, tloušťky desky 25 mm</t>
  </si>
  <si>
    <t>-1931390746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</si>
  <si>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</si>
  <si>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lávka na půdě</t>
  </si>
  <si>
    <t>2,50*27,18+0,60*(2*1,522+2*1,533)+0,20*3*27,18+2*0,20*(2*1,522+2*1,533)</t>
  </si>
  <si>
    <t>69</t>
  </si>
  <si>
    <t>762526130</t>
  </si>
  <si>
    <t>Položení podlah položení polštářů pod podlahy osové vzdálenosti přes 650 do 1000 mm</t>
  </si>
  <si>
    <t>143401457</t>
  </si>
  <si>
    <t xml:space="preserve">Poznámka k souboru cen:_x000d_
1. Cenu 762 52-1104, 762 52-1108 lze použít na provizorní zakrytí výkopu uvnitř budov._x000d_
</t>
  </si>
  <si>
    <t>70</t>
  </si>
  <si>
    <t>60512125</t>
  </si>
  <si>
    <t>hranol stavební řezivo průřezu do 120cm2 do dl 6m</t>
  </si>
  <si>
    <t>m3</t>
  </si>
  <si>
    <t>1161603591</t>
  </si>
  <si>
    <t>0,20*0,05*(4*3*0,60+50*2,50)*1,10</t>
  </si>
  <si>
    <t>71</t>
  </si>
  <si>
    <t>762595001</t>
  </si>
  <si>
    <t>Spojovací prostředky podlah a podkladových konstrukcí hřebíky, vruty</t>
  </si>
  <si>
    <t>-1630276869</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</si>
  <si>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</si>
  <si>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72</t>
  </si>
  <si>
    <t>762895000</t>
  </si>
  <si>
    <t>Spojovací prostředky záklopu stropů, stropnic, podbíjení hřebíky, svory</t>
  </si>
  <si>
    <t>-1519998066</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</si>
  <si>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</si>
  <si>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73</t>
  </si>
  <si>
    <t>762083121</t>
  </si>
  <si>
    <t>Práce společné pro tesařské konstrukce impregnace řeziva máčením proti dřevokaznému hmyzu, houbám a plísním, třída ohrožení 1 a 2 (dřevo v interiéru)</t>
  </si>
  <si>
    <t>-420919288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</si>
  <si>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</si>
  <si>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74</t>
  </si>
  <si>
    <t>998762102</t>
  </si>
  <si>
    <t>Přesun hmot pro konstrukce tesařské stanovený z hmotnosti přesunovaného materiálu vodorovná dopravní vzdálenost do 50 m v objektech výšky přes 6 do 12 m</t>
  </si>
  <si>
    <t>740945924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</si>
  <si>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</si>
  <si>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</si>
  <si>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</si>
  <si>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75</t>
  </si>
  <si>
    <t>764002851</t>
  </si>
  <si>
    <t>Demontáž klempířských konstrukcí oplechování parapetů do suti</t>
  </si>
  <si>
    <t>1126665483</t>
  </si>
  <si>
    <t>16*1,305+2*1,33+12*2,05+4*1,28+10*1,18+14*0,575</t>
  </si>
  <si>
    <t>76</t>
  </si>
  <si>
    <t>764004801</t>
  </si>
  <si>
    <t>Demontáž klempířských konstrukcí žlabu podokapního do suti</t>
  </si>
  <si>
    <t>1712888885</t>
  </si>
  <si>
    <t>2*10,30+32,90+9,30+9,45+9,30</t>
  </si>
  <si>
    <t>77</t>
  </si>
  <si>
    <t>764004861</t>
  </si>
  <si>
    <t>Demontáž klempířských konstrukcí svodu do suti</t>
  </si>
  <si>
    <t>1366060489</t>
  </si>
  <si>
    <t>7,20+7,40+7,35+7,45+7,30</t>
  </si>
  <si>
    <t>78</t>
  </si>
  <si>
    <t>764216644</t>
  </si>
  <si>
    <t>Oplechování parapetů z pozinkovaného plechu s povrchovou úpravou rovných celoplošně lepené, bez rohů rš 330 mm</t>
  </si>
  <si>
    <t>842240026</t>
  </si>
  <si>
    <t>6*1,18+4*0,575+4*1,18+8*0,575+2*0,575</t>
  </si>
  <si>
    <t>79</t>
  </si>
  <si>
    <t>764216646</t>
  </si>
  <si>
    <t>Oplechování parapetů z pozinkovaného plechu s povrchovou úpravou rovných celoplošně lepené, bez rohů rš 500 mm</t>
  </si>
  <si>
    <t>478344197</t>
  </si>
  <si>
    <t>12*2,05+4*1,28+16*1,305+2*1,33</t>
  </si>
  <si>
    <t>80</t>
  </si>
  <si>
    <t>764511603</t>
  </si>
  <si>
    <t>Žlab podokapní z pozinkovaného plechu s povrchovou úpravou včetně háků a čel půlkruhový rš 400 mm</t>
  </si>
  <si>
    <t>-1900616471</t>
  </si>
  <si>
    <t>2*10,28+32,90+9,35+9,10+9,35</t>
  </si>
  <si>
    <t>81</t>
  </si>
  <si>
    <t>764511643</t>
  </si>
  <si>
    <t>Žlab podokapní z pozinkovaného plechu s povrchovou úpravou včetně háků a čel kotlík oválný (trychtýřový), rš žlabu/průměr svodu 330/120 mm</t>
  </si>
  <si>
    <t>1526848936</t>
  </si>
  <si>
    <t>82</t>
  </si>
  <si>
    <t>764518623</t>
  </si>
  <si>
    <t>Svod z pozinkovaného plechu s upraveným povrchem včetně objímek, kolen a odskoků kruhový, průměru 120 mm</t>
  </si>
  <si>
    <t>1083914997</t>
  </si>
  <si>
    <t>83</t>
  </si>
  <si>
    <t>764002861</t>
  </si>
  <si>
    <t>Demontáž klempířských konstrukcí oplechování říms do suti</t>
  </si>
  <si>
    <t>247735577</t>
  </si>
  <si>
    <t>"oplechování balkonu</t>
  </si>
  <si>
    <t>2*7,50</t>
  </si>
  <si>
    <t>84</t>
  </si>
  <si>
    <t>764218624</t>
  </si>
  <si>
    <t>Oplechování říms a ozdobných prvků z pozinkovaného plechu s povrchovou úpravou rovných, bez rohů celoplošně lepené rš 330 mm</t>
  </si>
  <si>
    <t>-1976997084</t>
  </si>
  <si>
    <t xml:space="preserve">Poznámka k souboru cen:_x000d_
1. Ceny lze použít pro ocenění oplechování římsy pod nadřímsovým žlabem._x000d_
</t>
  </si>
  <si>
    <t>85</t>
  </si>
  <si>
    <t>998764103</t>
  </si>
  <si>
    <t>Přesun hmot pro konstrukce klempířské stanovený z hmotnosti přesunovaného materiálu vodorovná dopravní vzdálenost do 50 m v objektech výšky přes 12 do 24 m</t>
  </si>
  <si>
    <t>-706958025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</si>
  <si>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</si>
  <si>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</si>
  <si>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</si>
  <si>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86</t>
  </si>
  <si>
    <t>767134831</t>
  </si>
  <si>
    <t>Demontáž stěn a příček z plechu oplechování stěn lamelami</t>
  </si>
  <si>
    <t>-195299524</t>
  </si>
  <si>
    <t>"odstranění obkladů boku objektu</t>
  </si>
  <si>
    <t>87</t>
  </si>
  <si>
    <t>767135831</t>
  </si>
  <si>
    <t>Demontáž stěn a příček z plechu roštu pro oplechování z lamel</t>
  </si>
  <si>
    <t>1868051882</t>
  </si>
  <si>
    <t>88</t>
  </si>
  <si>
    <t>998767102</t>
  </si>
  <si>
    <t>Přesun hmot pro zámečnické konstrukce stanovený z hmotnosti přesunovaného materiálu vodorovná dopravní vzdálenost do 50 m v objektech výšky přes 6 do 12 m</t>
  </si>
  <si>
    <t>967466740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</si>
  <si>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</si>
  <si>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</si>
  <si>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</si>
  <si>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89</t>
  </si>
  <si>
    <t>783306805</t>
  </si>
  <si>
    <t>Odstranění nátěrů ze zámečnických konstrukcí opálením s obroušením</t>
  </si>
  <si>
    <t>-223511335</t>
  </si>
  <si>
    <t>"odstranění nátěru balkonového zábradlí</t>
  </si>
  <si>
    <t>0,90*(0,80+2,15+0,80)</t>
  </si>
  <si>
    <t>"nátěr HUP"</t>
  </si>
  <si>
    <t>1,00</t>
  </si>
  <si>
    <t>90</t>
  </si>
  <si>
    <t>783314203</t>
  </si>
  <si>
    <t>Základní antikorozní nátěr zámečnických konstrukcí jednonásobný syntetický samozákladující</t>
  </si>
  <si>
    <t>354627005</t>
  </si>
  <si>
    <t>92</t>
  </si>
  <si>
    <t>783315103</t>
  </si>
  <si>
    <t>Mezinátěr zámečnických konstrukcí jednonásobný syntetický samozákladující</t>
  </si>
  <si>
    <t>-1186789456</t>
  </si>
  <si>
    <t>93</t>
  </si>
  <si>
    <t>783317105</t>
  </si>
  <si>
    <t>Krycí nátěr (email) zámečnických konstrukcí jednonásobný syntetický samozákladující</t>
  </si>
  <si>
    <t>1248953083</t>
  </si>
  <si>
    <t>783806805</t>
  </si>
  <si>
    <t>Odstranění nátěrů z omítek strojním obroušením</t>
  </si>
  <si>
    <t>-455293150</t>
  </si>
  <si>
    <t>57,774+499,024+65,824</t>
  </si>
  <si>
    <t>784</t>
  </si>
  <si>
    <t>Dokončovací práce - malby a tapety</t>
  </si>
  <si>
    <t>91</t>
  </si>
  <si>
    <t>784211121</t>
  </si>
  <si>
    <t>Malby z malířských směsí otěruvzdorných za mokra dvojnásobné, bílé za mokra otěruvzdorné středně v místnostech výšky do 3,80 m</t>
  </si>
  <si>
    <t>1384849695</t>
  </si>
  <si>
    <t>"výmalba stropu suterén" 247,24</t>
  </si>
  <si>
    <t>VRN</t>
  </si>
  <si>
    <t>Vedlejší rozpočtové náklady</t>
  </si>
  <si>
    <t>5</t>
  </si>
  <si>
    <t>VRN1</t>
  </si>
  <si>
    <t>Průzkumné, geodetické a projektové práce</t>
  </si>
  <si>
    <t>95</t>
  </si>
  <si>
    <t>011002000</t>
  </si>
  <si>
    <t>Průzkumné práce</t>
  </si>
  <si>
    <t>…</t>
  </si>
  <si>
    <t>1024</t>
  </si>
  <si>
    <t>1384063771</t>
  </si>
  <si>
    <t xml:space="preserve">Hlavní tituly průvodních činností a nákladů průzkumné, geodetické a projektové práce průzkumné práce - vytýčení inženýrských sítí   </t>
  </si>
  <si>
    <t>011514000</t>
  </si>
  <si>
    <t>Stavebně-statický průzkum</t>
  </si>
  <si>
    <t>582413909</t>
  </si>
  <si>
    <t>provedení odtrhové zkoušky stávající omítky</t>
  </si>
  <si>
    <t>97</t>
  </si>
  <si>
    <t>013002000</t>
  </si>
  <si>
    <t>Projektové práce</t>
  </si>
  <si>
    <t>-544769551</t>
  </si>
  <si>
    <t xml:space="preserve">Hlavní tituly průvodních činností a nákladů průzkumné, geodetické a projektové práce projektové práce - dokumentace skutečného provedení   </t>
  </si>
  <si>
    <t>VRN3</t>
  </si>
  <si>
    <t>Zařízení staveniště</t>
  </si>
  <si>
    <t>98</t>
  </si>
  <si>
    <t>030001000</t>
  </si>
  <si>
    <t>-1724809185</t>
  </si>
  <si>
    <t xml:space="preserve">Základní rozdělení průvodních činností a nákladů zařízení staveniště   </t>
  </si>
  <si>
    <t>VRN4</t>
  </si>
  <si>
    <t>Inženýrská činnost</t>
  </si>
  <si>
    <t>99</t>
  </si>
  <si>
    <t>042002000</t>
  </si>
  <si>
    <t>Posudky</t>
  </si>
  <si>
    <t>1833939819</t>
  </si>
  <si>
    <t xml:space="preserve">Hlavní tituly průvodních činností a nákladů inženýrská činnost posudky - zpracování harmonogramu prací   </t>
  </si>
  <si>
    <t>045002000</t>
  </si>
  <si>
    <t>Kompletační a koordinační činnost</t>
  </si>
  <si>
    <t>820572508</t>
  </si>
  <si>
    <t xml:space="preserve">Hlavní tituly průvodních činností a nákladů inženýrská činnost kompletační a koordinační činnost - kompletace dokladů k předání a převzetí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</si>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</sst>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8</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21</v>
      </c>
    </row>
    <row r="7" ht="14.4" customHeight="1">
      <c r="B7" s="27"/>
      <c r="C7" s="28"/>
      <c r="D7" s="39"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24</v>
      </c>
      <c r="AL7" s="28"/>
      <c r="AM7" s="28"/>
      <c r="AN7" s="34" t="s">
        <v>23</v>
      </c>
      <c r="AO7" s="28"/>
      <c r="AP7" s="28"/>
      <c r="AQ7" s="30"/>
      <c r="BE7" s="38"/>
      <c r="BS7" s="23" t="s">
        <v>10</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23</v>
      </c>
      <c r="AO10" s="28"/>
      <c r="AP10" s="28"/>
      <c r="AQ10" s="30"/>
      <c r="BE10" s="38"/>
      <c r="BS10" s="23" t="s">
        <v>21</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23</v>
      </c>
      <c r="AO11" s="28"/>
      <c r="AP11" s="28"/>
      <c r="AQ11" s="30"/>
      <c r="BE11" s="38"/>
      <c r="BS11" s="23" t="s">
        <v>21</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21</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21</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21</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40</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10</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10</v>
      </c>
    </row>
    <row r="20" ht="57" customHeight="1">
      <c r="B20" s="27"/>
      <c r="C20" s="28"/>
      <c r="D20" s="28"/>
      <c r="E20" s="43" t="s">
        <v>43</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44</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ROUND(AG51,0)</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45</v>
      </c>
      <c r="M25" s="51"/>
      <c r="N25" s="51"/>
      <c r="O25" s="51"/>
      <c r="P25" s="46"/>
      <c r="Q25" s="46"/>
      <c r="R25" s="46"/>
      <c r="S25" s="46"/>
      <c r="T25" s="46"/>
      <c r="U25" s="46"/>
      <c r="V25" s="46"/>
      <c r="W25" s="51" t="s">
        <v>46</v>
      </c>
      <c r="X25" s="51"/>
      <c r="Y25" s="51"/>
      <c r="Z25" s="51"/>
      <c r="AA25" s="51"/>
      <c r="AB25" s="51"/>
      <c r="AC25" s="51"/>
      <c r="AD25" s="51"/>
      <c r="AE25" s="51"/>
      <c r="AF25" s="46"/>
      <c r="AG25" s="46"/>
      <c r="AH25" s="46"/>
      <c r="AI25" s="46"/>
      <c r="AJ25" s="46"/>
      <c r="AK25" s="51" t="s">
        <v>47</v>
      </c>
      <c r="AL25" s="51"/>
      <c r="AM25" s="51"/>
      <c r="AN25" s="51"/>
      <c r="AO25" s="51"/>
      <c r="AP25" s="46"/>
      <c r="AQ25" s="50"/>
      <c r="BE25" s="38"/>
    </row>
    <row r="26" s="2" customFormat="1" ht="14.4" customHeight="1">
      <c r="B26" s="52"/>
      <c r="C26" s="53"/>
      <c r="D26" s="54" t="s">
        <v>48</v>
      </c>
      <c r="E26" s="53"/>
      <c r="F26" s="54" t="s">
        <v>49</v>
      </c>
      <c r="G26" s="53"/>
      <c r="H26" s="53"/>
      <c r="I26" s="53"/>
      <c r="J26" s="53"/>
      <c r="K26" s="53"/>
      <c r="L26" s="55">
        <v>0.20999999999999999</v>
      </c>
      <c r="M26" s="53"/>
      <c r="N26" s="53"/>
      <c r="O26" s="53"/>
      <c r="P26" s="53"/>
      <c r="Q26" s="53"/>
      <c r="R26" s="53"/>
      <c r="S26" s="53"/>
      <c r="T26" s="53"/>
      <c r="U26" s="53"/>
      <c r="V26" s="53"/>
      <c r="W26" s="56">
        <f>ROUND(AZ51,0)</f>
        <v>0</v>
      </c>
      <c r="X26" s="53"/>
      <c r="Y26" s="53"/>
      <c r="Z26" s="53"/>
      <c r="AA26" s="53"/>
      <c r="AB26" s="53"/>
      <c r="AC26" s="53"/>
      <c r="AD26" s="53"/>
      <c r="AE26" s="53"/>
      <c r="AF26" s="53"/>
      <c r="AG26" s="53"/>
      <c r="AH26" s="53"/>
      <c r="AI26" s="53"/>
      <c r="AJ26" s="53"/>
      <c r="AK26" s="56">
        <f>ROUND(AV51,0)</f>
        <v>0</v>
      </c>
      <c r="AL26" s="53"/>
      <c r="AM26" s="53"/>
      <c r="AN26" s="53"/>
      <c r="AO26" s="53"/>
      <c r="AP26" s="53"/>
      <c r="AQ26" s="57"/>
      <c r="BE26" s="38"/>
    </row>
    <row r="27" s="2" customFormat="1" ht="14.4" customHeight="1">
      <c r="B27" s="52"/>
      <c r="C27" s="53"/>
      <c r="D27" s="53"/>
      <c r="E27" s="53"/>
      <c r="F27" s="54" t="s">
        <v>50</v>
      </c>
      <c r="G27" s="53"/>
      <c r="H27" s="53"/>
      <c r="I27" s="53"/>
      <c r="J27" s="53"/>
      <c r="K27" s="53"/>
      <c r="L27" s="55">
        <v>0.14999999999999999</v>
      </c>
      <c r="M27" s="53"/>
      <c r="N27" s="53"/>
      <c r="O27" s="53"/>
      <c r="P27" s="53"/>
      <c r="Q27" s="53"/>
      <c r="R27" s="53"/>
      <c r="S27" s="53"/>
      <c r="T27" s="53"/>
      <c r="U27" s="53"/>
      <c r="V27" s="53"/>
      <c r="W27" s="56">
        <f>ROUND(BA51,0)</f>
        <v>0</v>
      </c>
      <c r="X27" s="53"/>
      <c r="Y27" s="53"/>
      <c r="Z27" s="53"/>
      <c r="AA27" s="53"/>
      <c r="AB27" s="53"/>
      <c r="AC27" s="53"/>
      <c r="AD27" s="53"/>
      <c r="AE27" s="53"/>
      <c r="AF27" s="53"/>
      <c r="AG27" s="53"/>
      <c r="AH27" s="53"/>
      <c r="AI27" s="53"/>
      <c r="AJ27" s="53"/>
      <c r="AK27" s="56">
        <f>ROUND(AW51,0)</f>
        <v>0</v>
      </c>
      <c r="AL27" s="53"/>
      <c r="AM27" s="53"/>
      <c r="AN27" s="53"/>
      <c r="AO27" s="53"/>
      <c r="AP27" s="53"/>
      <c r="AQ27" s="57"/>
      <c r="BE27" s="38"/>
    </row>
    <row r="28" hidden="1" s="2" customFormat="1" ht="14.4" customHeight="1">
      <c r="B28" s="52"/>
      <c r="C28" s="53"/>
      <c r="D28" s="53"/>
      <c r="E28" s="53"/>
      <c r="F28" s="54" t="s">
        <v>51</v>
      </c>
      <c r="G28" s="53"/>
      <c r="H28" s="53"/>
      <c r="I28" s="53"/>
      <c r="J28" s="53"/>
      <c r="K28" s="53"/>
      <c r="L28" s="55">
        <v>0.20999999999999999</v>
      </c>
      <c r="M28" s="53"/>
      <c r="N28" s="53"/>
      <c r="O28" s="53"/>
      <c r="P28" s="53"/>
      <c r="Q28" s="53"/>
      <c r="R28" s="53"/>
      <c r="S28" s="53"/>
      <c r="T28" s="53"/>
      <c r="U28" s="53"/>
      <c r="V28" s="53"/>
      <c r="W28" s="56">
        <f>ROUND(BB51,0)</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52</v>
      </c>
      <c r="G29" s="53"/>
      <c r="H29" s="53"/>
      <c r="I29" s="53"/>
      <c r="J29" s="53"/>
      <c r="K29" s="53"/>
      <c r="L29" s="55">
        <v>0.14999999999999999</v>
      </c>
      <c r="M29" s="53"/>
      <c r="N29" s="53"/>
      <c r="O29" s="53"/>
      <c r="P29" s="53"/>
      <c r="Q29" s="53"/>
      <c r="R29" s="53"/>
      <c r="S29" s="53"/>
      <c r="T29" s="53"/>
      <c r="U29" s="53"/>
      <c r="V29" s="53"/>
      <c r="W29" s="56">
        <f>ROUND(BC51,0)</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53</v>
      </c>
      <c r="G30" s="53"/>
      <c r="H30" s="53"/>
      <c r="I30" s="53"/>
      <c r="J30" s="53"/>
      <c r="K30" s="53"/>
      <c r="L30" s="55">
        <v>0</v>
      </c>
      <c r="M30" s="53"/>
      <c r="N30" s="53"/>
      <c r="O30" s="53"/>
      <c r="P30" s="53"/>
      <c r="Q30" s="53"/>
      <c r="R30" s="53"/>
      <c r="S30" s="53"/>
      <c r="T30" s="53"/>
      <c r="U30" s="53"/>
      <c r="V30" s="53"/>
      <c r="W30" s="56">
        <f>ROUND(BD51,0)</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54</v>
      </c>
      <c r="E32" s="60"/>
      <c r="F32" s="60"/>
      <c r="G32" s="60"/>
      <c r="H32" s="60"/>
      <c r="I32" s="60"/>
      <c r="J32" s="60"/>
      <c r="K32" s="60"/>
      <c r="L32" s="60"/>
      <c r="M32" s="60"/>
      <c r="N32" s="60"/>
      <c r="O32" s="60"/>
      <c r="P32" s="60"/>
      <c r="Q32" s="60"/>
      <c r="R32" s="60"/>
      <c r="S32" s="60"/>
      <c r="T32" s="61" t="s">
        <v>55</v>
      </c>
      <c r="U32" s="60"/>
      <c r="V32" s="60"/>
      <c r="W32" s="60"/>
      <c r="X32" s="62" t="s">
        <v>56</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57</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16</v>
      </c>
      <c r="D41" s="76"/>
      <c r="E41" s="76"/>
      <c r="F41" s="76"/>
      <c r="G41" s="76"/>
      <c r="H41" s="76"/>
      <c r="I41" s="76"/>
      <c r="J41" s="76"/>
      <c r="K41" s="76"/>
      <c r="L41" s="76" t="str">
        <f>K5</f>
        <v>2015-05-04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19</v>
      </c>
      <c r="D42" s="80"/>
      <c r="E42" s="80"/>
      <c r="F42" s="80"/>
      <c r="G42" s="80"/>
      <c r="H42" s="80"/>
      <c r="I42" s="80"/>
      <c r="J42" s="80"/>
      <c r="K42" s="80"/>
      <c r="L42" s="81" t="str">
        <f>K6</f>
        <v>BD Dačice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Dačice</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16. 11. 2017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Město Dačice, Krajířova 27, Dačice</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Ing.Michal Rod</v>
      </c>
      <c r="AN46" s="76"/>
      <c r="AO46" s="76"/>
      <c r="AP46" s="76"/>
      <c r="AQ46" s="73"/>
      <c r="AR46" s="71"/>
      <c r="AS46" s="85" t="s">
        <v>58</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59</v>
      </c>
      <c r="D49" s="96"/>
      <c r="E49" s="96"/>
      <c r="F49" s="96"/>
      <c r="G49" s="96"/>
      <c r="H49" s="97"/>
      <c r="I49" s="98" t="s">
        <v>60</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61</v>
      </c>
      <c r="AH49" s="96"/>
      <c r="AI49" s="96"/>
      <c r="AJ49" s="96"/>
      <c r="AK49" s="96"/>
      <c r="AL49" s="96"/>
      <c r="AM49" s="96"/>
      <c r="AN49" s="98" t="s">
        <v>62</v>
      </c>
      <c r="AO49" s="96"/>
      <c r="AP49" s="96"/>
      <c r="AQ49" s="100" t="s">
        <v>63</v>
      </c>
      <c r="AR49" s="71"/>
      <c r="AS49" s="101" t="s">
        <v>64</v>
      </c>
      <c r="AT49" s="102" t="s">
        <v>65</v>
      </c>
      <c r="AU49" s="102" t="s">
        <v>66</v>
      </c>
      <c r="AV49" s="102" t="s">
        <v>67</v>
      </c>
      <c r="AW49" s="102" t="s">
        <v>68</v>
      </c>
      <c r="AX49" s="102" t="s">
        <v>69</v>
      </c>
      <c r="AY49" s="102" t="s">
        <v>70</v>
      </c>
      <c r="AZ49" s="102" t="s">
        <v>71</v>
      </c>
      <c r="BA49" s="102" t="s">
        <v>72</v>
      </c>
      <c r="BB49" s="102" t="s">
        <v>73</v>
      </c>
      <c r="BC49" s="102" t="s">
        <v>74</v>
      </c>
      <c r="BD49" s="103" t="s">
        <v>75</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76</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ROUND(AG52,0)</f>
        <v>0</v>
      </c>
      <c r="AH51" s="109"/>
      <c r="AI51" s="109"/>
      <c r="AJ51" s="109"/>
      <c r="AK51" s="109"/>
      <c r="AL51" s="109"/>
      <c r="AM51" s="109"/>
      <c r="AN51" s="110">
        <f>SUM(AG51,AT51)</f>
        <v>0</v>
      </c>
      <c r="AO51" s="110"/>
      <c r="AP51" s="110"/>
      <c r="AQ51" s="111" t="s">
        <v>23</v>
      </c>
      <c r="AR51" s="82"/>
      <c r="AS51" s="112">
        <f>ROUND(AS52,0)</f>
        <v>0</v>
      </c>
      <c r="AT51" s="113">
        <f>ROUND(SUM(AV51:AW51),0)</f>
        <v>0</v>
      </c>
      <c r="AU51" s="114">
        <f>ROUND(AU52,5)</f>
        <v>0</v>
      </c>
      <c r="AV51" s="113">
        <f>ROUND(AZ51*L26,0)</f>
        <v>0</v>
      </c>
      <c r="AW51" s="113">
        <f>ROUND(BA51*L27,0)</f>
        <v>0</v>
      </c>
      <c r="AX51" s="113">
        <f>ROUND(BB51*L26,0)</f>
        <v>0</v>
      </c>
      <c r="AY51" s="113">
        <f>ROUND(BC51*L27,0)</f>
        <v>0</v>
      </c>
      <c r="AZ51" s="113">
        <f>ROUND(AZ52,0)</f>
        <v>0</v>
      </c>
      <c r="BA51" s="113">
        <f>ROUND(BA52,0)</f>
        <v>0</v>
      </c>
      <c r="BB51" s="113">
        <f>ROUND(BB52,0)</f>
        <v>0</v>
      </c>
      <c r="BC51" s="113">
        <f>ROUND(BC52,0)</f>
        <v>0</v>
      </c>
      <c r="BD51" s="115">
        <f>ROUND(BD52,0)</f>
        <v>0</v>
      </c>
      <c r="BS51" s="116" t="s">
        <v>77</v>
      </c>
      <c r="BT51" s="116" t="s">
        <v>78</v>
      </c>
      <c r="BU51" s="117" t="s">
        <v>79</v>
      </c>
      <c r="BV51" s="116" t="s">
        <v>80</v>
      </c>
      <c r="BW51" s="116" t="s">
        <v>7</v>
      </c>
      <c r="BX51" s="116" t="s">
        <v>81</v>
      </c>
      <c r="CL51" s="116" t="s">
        <v>23</v>
      </c>
    </row>
    <row r="52" s="5" customFormat="1" ht="31.5"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'02 - Bytový dům Komenskéh...'!J27</f>
        <v>0</v>
      </c>
      <c r="AH52" s="122"/>
      <c r="AI52" s="122"/>
      <c r="AJ52" s="122"/>
      <c r="AK52" s="122"/>
      <c r="AL52" s="122"/>
      <c r="AM52" s="122"/>
      <c r="AN52" s="123">
        <f>SUM(AG52,AT52)</f>
        <v>0</v>
      </c>
      <c r="AO52" s="122"/>
      <c r="AP52" s="122"/>
      <c r="AQ52" s="124" t="s">
        <v>85</v>
      </c>
      <c r="AR52" s="125"/>
      <c r="AS52" s="126">
        <v>0</v>
      </c>
      <c r="AT52" s="127">
        <f>ROUND(SUM(AV52:AW52),0)</f>
        <v>0</v>
      </c>
      <c r="AU52" s="128">
        <f>'02 - Bytový dům Komenskéh...'!P97</f>
        <v>0</v>
      </c>
      <c r="AV52" s="127">
        <f>'02 - Bytový dům Komenskéh...'!J30</f>
        <v>0</v>
      </c>
      <c r="AW52" s="127">
        <f>'02 - Bytový dům Komenskéh...'!J31</f>
        <v>0</v>
      </c>
      <c r="AX52" s="127">
        <f>'02 - Bytový dům Komenskéh...'!J32</f>
        <v>0</v>
      </c>
      <c r="AY52" s="127">
        <f>'02 - Bytový dům Komenskéh...'!J33</f>
        <v>0</v>
      </c>
      <c r="AZ52" s="127">
        <f>'02 - Bytový dům Komenskéh...'!F30</f>
        <v>0</v>
      </c>
      <c r="BA52" s="127">
        <f>'02 - Bytový dům Komenskéh...'!F31</f>
        <v>0</v>
      </c>
      <c r="BB52" s="127">
        <f>'02 - Bytový dům Komenskéh...'!F32</f>
        <v>0</v>
      </c>
      <c r="BC52" s="127">
        <f>'02 - Bytový dům Komenskéh...'!F33</f>
        <v>0</v>
      </c>
      <c r="BD52" s="129">
        <f>'02 - Bytový dům Komenskéh...'!F34</f>
        <v>0</v>
      </c>
      <c r="BT52" s="130" t="s">
        <v>10</v>
      </c>
      <c r="BV52" s="130" t="s">
        <v>80</v>
      </c>
      <c r="BW52" s="130" t="s">
        <v>86</v>
      </c>
      <c r="BX52" s="130" t="s">
        <v>7</v>
      </c>
      <c r="CL52" s="130" t="s">
        <v>23</v>
      </c>
      <c r="CM52" s="130" t="s">
        <v>10</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S56SFXBU+8p1yEISJH3jM++8UU0IHH9QtuVMNO6Ca/4SC1JO3QZQw2ayaotFlORJs/cGrFl76BD11WlhPWzzfg==" hashValue="siuAsGY6AcqSzYa/jSBr+RC6aNKYisYEHFBCQC3FYddnMMWVjtSKzffrLtdG16gLdoLqLgfawIpYVTsDDtAqsQ=="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02 - Bytový dům Komenskéh...'!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87</v>
      </c>
      <c r="G1" s="134" t="s">
        <v>88</v>
      </c>
      <c r="H1" s="134"/>
      <c r="I1" s="135"/>
      <c r="J1" s="134" t="s">
        <v>89</v>
      </c>
      <c r="K1" s="133" t="s">
        <v>90</v>
      </c>
      <c r="L1" s="134" t="s">
        <v>91</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36"/>
      <c r="J3" s="25"/>
      <c r="K3" s="26"/>
      <c r="AT3" s="23" t="s">
        <v>10</v>
      </c>
    </row>
    <row r="4" ht="36.96" customHeight="1">
      <c r="B4" s="27"/>
      <c r="C4" s="28"/>
      <c r="D4" s="29" t="s">
        <v>92</v>
      </c>
      <c r="E4" s="28"/>
      <c r="F4" s="28"/>
      <c r="G4" s="28"/>
      <c r="H4" s="28"/>
      <c r="I4" s="137"/>
      <c r="J4" s="28"/>
      <c r="K4" s="30"/>
      <c r="M4" s="31" t="s">
        <v>13</v>
      </c>
      <c r="AT4" s="23" t="s">
        <v>6</v>
      </c>
    </row>
    <row r="5" ht="6.96" customHeight="1">
      <c r="B5" s="27"/>
      <c r="C5" s="28"/>
      <c r="D5" s="28"/>
      <c r="E5" s="28"/>
      <c r="F5" s="28"/>
      <c r="G5" s="28"/>
      <c r="H5" s="28"/>
      <c r="I5" s="137"/>
      <c r="J5" s="28"/>
      <c r="K5" s="30"/>
    </row>
    <row r="6">
      <c r="B6" s="27"/>
      <c r="C6" s="28"/>
      <c r="D6" s="39" t="s">
        <v>19</v>
      </c>
      <c r="E6" s="28"/>
      <c r="F6" s="28"/>
      <c r="G6" s="28"/>
      <c r="H6" s="28"/>
      <c r="I6" s="137"/>
      <c r="J6" s="28"/>
      <c r="K6" s="30"/>
    </row>
    <row r="7" ht="16.5" customHeight="1">
      <c r="B7" s="27"/>
      <c r="C7" s="28"/>
      <c r="D7" s="28"/>
      <c r="E7" s="138" t="str">
        <f>'Rekapitulace stavby'!K6</f>
        <v>BD Dačice</v>
      </c>
      <c r="F7" s="39"/>
      <c r="G7" s="39"/>
      <c r="H7" s="39"/>
      <c r="I7" s="137"/>
      <c r="J7" s="28"/>
      <c r="K7" s="30"/>
    </row>
    <row r="8" s="1" customFormat="1">
      <c r="B8" s="45"/>
      <c r="C8" s="46"/>
      <c r="D8" s="39" t="s">
        <v>93</v>
      </c>
      <c r="E8" s="46"/>
      <c r="F8" s="46"/>
      <c r="G8" s="46"/>
      <c r="H8" s="46"/>
      <c r="I8" s="139"/>
      <c r="J8" s="46"/>
      <c r="K8" s="50"/>
    </row>
    <row r="9" s="1" customFormat="1" ht="36.96" customHeight="1">
      <c r="B9" s="45"/>
      <c r="C9" s="46"/>
      <c r="D9" s="46"/>
      <c r="E9" s="140" t="s">
        <v>94</v>
      </c>
      <c r="F9" s="46"/>
      <c r="G9" s="46"/>
      <c r="H9" s="46"/>
      <c r="I9" s="139"/>
      <c r="J9" s="46"/>
      <c r="K9" s="50"/>
    </row>
    <row r="10" s="1" customFormat="1">
      <c r="B10" s="45"/>
      <c r="C10" s="46"/>
      <c r="D10" s="46"/>
      <c r="E10" s="46"/>
      <c r="F10" s="46"/>
      <c r="G10" s="46"/>
      <c r="H10" s="46"/>
      <c r="I10" s="139"/>
      <c r="J10" s="46"/>
      <c r="K10" s="50"/>
    </row>
    <row r="11" s="1" customFormat="1" ht="14.4" customHeight="1">
      <c r="B11" s="45"/>
      <c r="C11" s="46"/>
      <c r="D11" s="39" t="s">
        <v>22</v>
      </c>
      <c r="E11" s="46"/>
      <c r="F11" s="34" t="s">
        <v>23</v>
      </c>
      <c r="G11" s="46"/>
      <c r="H11" s="46"/>
      <c r="I11" s="141" t="s">
        <v>24</v>
      </c>
      <c r="J11" s="34" t="s">
        <v>23</v>
      </c>
      <c r="K11" s="50"/>
    </row>
    <row r="12" s="1" customFormat="1" ht="14.4" customHeight="1">
      <c r="B12" s="45"/>
      <c r="C12" s="46"/>
      <c r="D12" s="39" t="s">
        <v>25</v>
      </c>
      <c r="E12" s="46"/>
      <c r="F12" s="34" t="s">
        <v>26</v>
      </c>
      <c r="G12" s="46"/>
      <c r="H12" s="46"/>
      <c r="I12" s="141" t="s">
        <v>27</v>
      </c>
      <c r="J12" s="142" t="str">
        <f>'Rekapitulace stavby'!AN8</f>
        <v>16. 11. 2017</v>
      </c>
      <c r="K12" s="50"/>
    </row>
    <row r="13" s="1" customFormat="1" ht="10.8" customHeight="1">
      <c r="B13" s="45"/>
      <c r="C13" s="46"/>
      <c r="D13" s="46"/>
      <c r="E13" s="46"/>
      <c r="F13" s="46"/>
      <c r="G13" s="46"/>
      <c r="H13" s="46"/>
      <c r="I13" s="139"/>
      <c r="J13" s="46"/>
      <c r="K13" s="50"/>
    </row>
    <row r="14" s="1" customFormat="1" ht="14.4" customHeight="1">
      <c r="B14" s="45"/>
      <c r="C14" s="46"/>
      <c r="D14" s="39" t="s">
        <v>31</v>
      </c>
      <c r="E14" s="46"/>
      <c r="F14" s="46"/>
      <c r="G14" s="46"/>
      <c r="H14" s="46"/>
      <c r="I14" s="141" t="s">
        <v>32</v>
      </c>
      <c r="J14" s="34" t="s">
        <v>23</v>
      </c>
      <c r="K14" s="50"/>
    </row>
    <row r="15" s="1" customFormat="1" ht="18" customHeight="1">
      <c r="B15" s="45"/>
      <c r="C15" s="46"/>
      <c r="D15" s="46"/>
      <c r="E15" s="34" t="s">
        <v>33</v>
      </c>
      <c r="F15" s="46"/>
      <c r="G15" s="46"/>
      <c r="H15" s="46"/>
      <c r="I15" s="141" t="s">
        <v>34</v>
      </c>
      <c r="J15" s="34" t="s">
        <v>23</v>
      </c>
      <c r="K15" s="50"/>
    </row>
    <row r="16" s="1" customFormat="1" ht="6.96" customHeight="1">
      <c r="B16" s="45"/>
      <c r="C16" s="46"/>
      <c r="D16" s="46"/>
      <c r="E16" s="46"/>
      <c r="F16" s="46"/>
      <c r="G16" s="46"/>
      <c r="H16" s="46"/>
      <c r="I16" s="139"/>
      <c r="J16" s="46"/>
      <c r="K16" s="50"/>
    </row>
    <row r="17" s="1" customFormat="1" ht="14.4" customHeight="1">
      <c r="B17" s="45"/>
      <c r="C17" s="46"/>
      <c r="D17" s="39" t="s">
        <v>35</v>
      </c>
      <c r="E17" s="46"/>
      <c r="F17" s="46"/>
      <c r="G17" s="46"/>
      <c r="H17" s="46"/>
      <c r="I17" s="141"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1" t="s">
        <v>34</v>
      </c>
      <c r="J18" s="34" t="str">
        <f>IF('Rekapitulace stavby'!AN14="Vyplň údaj","",IF('Rekapitulace stavby'!AN14="","",'Rekapitulace stavby'!AN14))</f>
        <v/>
      </c>
      <c r="K18" s="50"/>
    </row>
    <row r="19" s="1" customFormat="1" ht="6.96" customHeight="1">
      <c r="B19" s="45"/>
      <c r="C19" s="46"/>
      <c r="D19" s="46"/>
      <c r="E19" s="46"/>
      <c r="F19" s="46"/>
      <c r="G19" s="46"/>
      <c r="H19" s="46"/>
      <c r="I19" s="139"/>
      <c r="J19" s="46"/>
      <c r="K19" s="50"/>
    </row>
    <row r="20" s="1" customFormat="1" ht="14.4" customHeight="1">
      <c r="B20" s="45"/>
      <c r="C20" s="46"/>
      <c r="D20" s="39" t="s">
        <v>37</v>
      </c>
      <c r="E20" s="46"/>
      <c r="F20" s="46"/>
      <c r="G20" s="46"/>
      <c r="H20" s="46"/>
      <c r="I20" s="141" t="s">
        <v>32</v>
      </c>
      <c r="J20" s="34" t="s">
        <v>38</v>
      </c>
      <c r="K20" s="50"/>
    </row>
    <row r="21" s="1" customFormat="1" ht="18" customHeight="1">
      <c r="B21" s="45"/>
      <c r="C21" s="46"/>
      <c r="D21" s="46"/>
      <c r="E21" s="34" t="s">
        <v>39</v>
      </c>
      <c r="F21" s="46"/>
      <c r="G21" s="46"/>
      <c r="H21" s="46"/>
      <c r="I21" s="141" t="s">
        <v>34</v>
      </c>
      <c r="J21" s="34" t="s">
        <v>40</v>
      </c>
      <c r="K21" s="50"/>
    </row>
    <row r="22" s="1" customFormat="1" ht="6.96" customHeight="1">
      <c r="B22" s="45"/>
      <c r="C22" s="46"/>
      <c r="D22" s="46"/>
      <c r="E22" s="46"/>
      <c r="F22" s="46"/>
      <c r="G22" s="46"/>
      <c r="H22" s="46"/>
      <c r="I22" s="139"/>
      <c r="J22" s="46"/>
      <c r="K22" s="50"/>
    </row>
    <row r="23" s="1" customFormat="1" ht="14.4" customHeight="1">
      <c r="B23" s="45"/>
      <c r="C23" s="46"/>
      <c r="D23" s="39" t="s">
        <v>42</v>
      </c>
      <c r="E23" s="46"/>
      <c r="F23" s="46"/>
      <c r="G23" s="46"/>
      <c r="H23" s="46"/>
      <c r="I23" s="139"/>
      <c r="J23" s="46"/>
      <c r="K23" s="50"/>
    </row>
    <row r="24" s="6" customFormat="1" ht="16.5" customHeight="1">
      <c r="B24" s="143"/>
      <c r="C24" s="144"/>
      <c r="D24" s="144"/>
      <c r="E24" s="43" t="s">
        <v>23</v>
      </c>
      <c r="F24" s="43"/>
      <c r="G24" s="43"/>
      <c r="H24" s="43"/>
      <c r="I24" s="145"/>
      <c r="J24" s="144"/>
      <c r="K24" s="146"/>
    </row>
    <row r="25" s="1" customFormat="1" ht="6.96" customHeight="1">
      <c r="B25" s="45"/>
      <c r="C25" s="46"/>
      <c r="D25" s="46"/>
      <c r="E25" s="46"/>
      <c r="F25" s="46"/>
      <c r="G25" s="46"/>
      <c r="H25" s="46"/>
      <c r="I25" s="139"/>
      <c r="J25" s="46"/>
      <c r="K25" s="50"/>
    </row>
    <row r="26" s="1" customFormat="1" ht="6.96" customHeight="1">
      <c r="B26" s="45"/>
      <c r="C26" s="46"/>
      <c r="D26" s="105"/>
      <c r="E26" s="105"/>
      <c r="F26" s="105"/>
      <c r="G26" s="105"/>
      <c r="H26" s="105"/>
      <c r="I26" s="147"/>
      <c r="J26" s="105"/>
      <c r="K26" s="148"/>
    </row>
    <row r="27" s="1" customFormat="1" ht="25.44" customHeight="1">
      <c r="B27" s="45"/>
      <c r="C27" s="46"/>
      <c r="D27" s="149" t="s">
        <v>44</v>
      </c>
      <c r="E27" s="46"/>
      <c r="F27" s="46"/>
      <c r="G27" s="46"/>
      <c r="H27" s="46"/>
      <c r="I27" s="139"/>
      <c r="J27" s="150">
        <f>ROUND(J97,0)</f>
        <v>0</v>
      </c>
      <c r="K27" s="50"/>
    </row>
    <row r="28" s="1" customFormat="1" ht="6.96" customHeight="1">
      <c r="B28" s="45"/>
      <c r="C28" s="46"/>
      <c r="D28" s="105"/>
      <c r="E28" s="105"/>
      <c r="F28" s="105"/>
      <c r="G28" s="105"/>
      <c r="H28" s="105"/>
      <c r="I28" s="147"/>
      <c r="J28" s="105"/>
      <c r="K28" s="148"/>
    </row>
    <row r="29" s="1" customFormat="1" ht="14.4" customHeight="1">
      <c r="B29" s="45"/>
      <c r="C29" s="46"/>
      <c r="D29" s="46"/>
      <c r="E29" s="46"/>
      <c r="F29" s="51" t="s">
        <v>46</v>
      </c>
      <c r="G29" s="46"/>
      <c r="H29" s="46"/>
      <c r="I29" s="151" t="s">
        <v>45</v>
      </c>
      <c r="J29" s="51" t="s">
        <v>47</v>
      </c>
      <c r="K29" s="50"/>
    </row>
    <row r="30" s="1" customFormat="1" ht="14.4" customHeight="1">
      <c r="B30" s="45"/>
      <c r="C30" s="46"/>
      <c r="D30" s="54" t="s">
        <v>48</v>
      </c>
      <c r="E30" s="54" t="s">
        <v>49</v>
      </c>
      <c r="F30" s="152">
        <f>ROUND(SUM(BE97:BE382), 0)</f>
        <v>0</v>
      </c>
      <c r="G30" s="46"/>
      <c r="H30" s="46"/>
      <c r="I30" s="153">
        <v>0.20999999999999999</v>
      </c>
      <c r="J30" s="152">
        <f>ROUND(ROUND((SUM(BE97:BE382)), 0)*I30, 0)</f>
        <v>0</v>
      </c>
      <c r="K30" s="50"/>
    </row>
    <row r="31" s="1" customFormat="1" ht="14.4" customHeight="1">
      <c r="B31" s="45"/>
      <c r="C31" s="46"/>
      <c r="D31" s="46"/>
      <c r="E31" s="54" t="s">
        <v>50</v>
      </c>
      <c r="F31" s="152">
        <f>ROUND(SUM(BF97:BF382), 0)</f>
        <v>0</v>
      </c>
      <c r="G31" s="46"/>
      <c r="H31" s="46"/>
      <c r="I31" s="153">
        <v>0.14999999999999999</v>
      </c>
      <c r="J31" s="152">
        <f>ROUND(ROUND((SUM(BF97:BF382)), 0)*I31, 0)</f>
        <v>0</v>
      </c>
      <c r="K31" s="50"/>
    </row>
    <row r="32" hidden="1" s="1" customFormat="1" ht="14.4" customHeight="1">
      <c r="B32" s="45"/>
      <c r="C32" s="46"/>
      <c r="D32" s="46"/>
      <c r="E32" s="54" t="s">
        <v>51</v>
      </c>
      <c r="F32" s="152">
        <f>ROUND(SUM(BG97:BG382), 0)</f>
        <v>0</v>
      </c>
      <c r="G32" s="46"/>
      <c r="H32" s="46"/>
      <c r="I32" s="153">
        <v>0.20999999999999999</v>
      </c>
      <c r="J32" s="152">
        <v>0</v>
      </c>
      <c r="K32" s="50"/>
    </row>
    <row r="33" hidden="1" s="1" customFormat="1" ht="14.4" customHeight="1">
      <c r="B33" s="45"/>
      <c r="C33" s="46"/>
      <c r="D33" s="46"/>
      <c r="E33" s="54" t="s">
        <v>52</v>
      </c>
      <c r="F33" s="152">
        <f>ROUND(SUM(BH97:BH382), 0)</f>
        <v>0</v>
      </c>
      <c r="G33" s="46"/>
      <c r="H33" s="46"/>
      <c r="I33" s="153">
        <v>0.14999999999999999</v>
      </c>
      <c r="J33" s="152">
        <v>0</v>
      </c>
      <c r="K33" s="50"/>
    </row>
    <row r="34" hidden="1" s="1" customFormat="1" ht="14.4" customHeight="1">
      <c r="B34" s="45"/>
      <c r="C34" s="46"/>
      <c r="D34" s="46"/>
      <c r="E34" s="54" t="s">
        <v>53</v>
      </c>
      <c r="F34" s="152">
        <f>ROUND(SUM(BI97:BI382), 0)</f>
        <v>0</v>
      </c>
      <c r="G34" s="46"/>
      <c r="H34" s="46"/>
      <c r="I34" s="153">
        <v>0</v>
      </c>
      <c r="J34" s="152">
        <v>0</v>
      </c>
      <c r="K34" s="50"/>
    </row>
    <row r="35" s="1" customFormat="1" ht="6.96" customHeight="1">
      <c r="B35" s="45"/>
      <c r="C35" s="46"/>
      <c r="D35" s="46"/>
      <c r="E35" s="46"/>
      <c r="F35" s="46"/>
      <c r="G35" s="46"/>
      <c r="H35" s="46"/>
      <c r="I35" s="139"/>
      <c r="J35" s="46"/>
      <c r="K35" s="50"/>
    </row>
    <row r="36" s="1" customFormat="1" ht="25.44" customHeight="1">
      <c r="B36" s="45"/>
      <c r="C36" s="154"/>
      <c r="D36" s="155" t="s">
        <v>54</v>
      </c>
      <c r="E36" s="97"/>
      <c r="F36" s="97"/>
      <c r="G36" s="156" t="s">
        <v>55</v>
      </c>
      <c r="H36" s="157" t="s">
        <v>56</v>
      </c>
      <c r="I36" s="158"/>
      <c r="J36" s="159">
        <f>SUM(J27:J34)</f>
        <v>0</v>
      </c>
      <c r="K36" s="160"/>
    </row>
    <row r="37" s="1" customFormat="1" ht="14.4" customHeight="1">
      <c r="B37" s="66"/>
      <c r="C37" s="67"/>
      <c r="D37" s="67"/>
      <c r="E37" s="67"/>
      <c r="F37" s="67"/>
      <c r="G37" s="67"/>
      <c r="H37" s="67"/>
      <c r="I37" s="161"/>
      <c r="J37" s="67"/>
      <c r="K37" s="68"/>
    </row>
    <row r="41" s="1" customFormat="1" ht="6.96" customHeight="1">
      <c r="B41" s="162"/>
      <c r="C41" s="163"/>
      <c r="D41" s="163"/>
      <c r="E41" s="163"/>
      <c r="F41" s="163"/>
      <c r="G41" s="163"/>
      <c r="H41" s="163"/>
      <c r="I41" s="164"/>
      <c r="J41" s="163"/>
      <c r="K41" s="165"/>
    </row>
    <row r="42" s="1" customFormat="1" ht="36.96" customHeight="1">
      <c r="B42" s="45"/>
      <c r="C42" s="29" t="s">
        <v>95</v>
      </c>
      <c r="D42" s="46"/>
      <c r="E42" s="46"/>
      <c r="F42" s="46"/>
      <c r="G42" s="46"/>
      <c r="H42" s="46"/>
      <c r="I42" s="139"/>
      <c r="J42" s="46"/>
      <c r="K42" s="50"/>
    </row>
    <row r="43" s="1" customFormat="1" ht="6.96" customHeight="1">
      <c r="B43" s="45"/>
      <c r="C43" s="46"/>
      <c r="D43" s="46"/>
      <c r="E43" s="46"/>
      <c r="F43" s="46"/>
      <c r="G43" s="46"/>
      <c r="H43" s="46"/>
      <c r="I43" s="139"/>
      <c r="J43" s="46"/>
      <c r="K43" s="50"/>
    </row>
    <row r="44" s="1" customFormat="1" ht="14.4" customHeight="1">
      <c r="B44" s="45"/>
      <c r="C44" s="39" t="s">
        <v>19</v>
      </c>
      <c r="D44" s="46"/>
      <c r="E44" s="46"/>
      <c r="F44" s="46"/>
      <c r="G44" s="46"/>
      <c r="H44" s="46"/>
      <c r="I44" s="139"/>
      <c r="J44" s="46"/>
      <c r="K44" s="50"/>
    </row>
    <row r="45" s="1" customFormat="1" ht="16.5" customHeight="1">
      <c r="B45" s="45"/>
      <c r="C45" s="46"/>
      <c r="D45" s="46"/>
      <c r="E45" s="138" t="str">
        <f>E7</f>
        <v>BD Dačice</v>
      </c>
      <c r="F45" s="39"/>
      <c r="G45" s="39"/>
      <c r="H45" s="39"/>
      <c r="I45" s="139"/>
      <c r="J45" s="46"/>
      <c r="K45" s="50"/>
    </row>
    <row r="46" s="1" customFormat="1" ht="14.4" customHeight="1">
      <c r="B46" s="45"/>
      <c r="C46" s="39" t="s">
        <v>93</v>
      </c>
      <c r="D46" s="46"/>
      <c r="E46" s="46"/>
      <c r="F46" s="46"/>
      <c r="G46" s="46"/>
      <c r="H46" s="46"/>
      <c r="I46" s="139"/>
      <c r="J46" s="46"/>
      <c r="K46" s="50"/>
    </row>
    <row r="47" s="1" customFormat="1" ht="17.25" customHeight="1">
      <c r="B47" s="45"/>
      <c r="C47" s="46"/>
      <c r="D47" s="46"/>
      <c r="E47" s="140" t="str">
        <f>E9</f>
        <v>02 - Bytový dům Komenského 190, Dačice - zateplení domu</v>
      </c>
      <c r="F47" s="46"/>
      <c r="G47" s="46"/>
      <c r="H47" s="46"/>
      <c r="I47" s="139"/>
      <c r="J47" s="46"/>
      <c r="K47" s="50"/>
    </row>
    <row r="48" s="1" customFormat="1" ht="6.96" customHeight="1">
      <c r="B48" s="45"/>
      <c r="C48" s="46"/>
      <c r="D48" s="46"/>
      <c r="E48" s="46"/>
      <c r="F48" s="46"/>
      <c r="G48" s="46"/>
      <c r="H48" s="46"/>
      <c r="I48" s="139"/>
      <c r="J48" s="46"/>
      <c r="K48" s="50"/>
    </row>
    <row r="49" s="1" customFormat="1" ht="18" customHeight="1">
      <c r="B49" s="45"/>
      <c r="C49" s="39" t="s">
        <v>25</v>
      </c>
      <c r="D49" s="46"/>
      <c r="E49" s="46"/>
      <c r="F49" s="34" t="str">
        <f>F12</f>
        <v>Dačice</v>
      </c>
      <c r="G49" s="46"/>
      <c r="H49" s="46"/>
      <c r="I49" s="141" t="s">
        <v>27</v>
      </c>
      <c r="J49" s="142" t="str">
        <f>IF(J12="","",J12)</f>
        <v>16. 11. 2017</v>
      </c>
      <c r="K49" s="50"/>
    </row>
    <row r="50" s="1" customFormat="1" ht="6.96" customHeight="1">
      <c r="B50" s="45"/>
      <c r="C50" s="46"/>
      <c r="D50" s="46"/>
      <c r="E50" s="46"/>
      <c r="F50" s="46"/>
      <c r="G50" s="46"/>
      <c r="H50" s="46"/>
      <c r="I50" s="139"/>
      <c r="J50" s="46"/>
      <c r="K50" s="50"/>
    </row>
    <row r="51" s="1" customFormat="1">
      <c r="B51" s="45"/>
      <c r="C51" s="39" t="s">
        <v>31</v>
      </c>
      <c r="D51" s="46"/>
      <c r="E51" s="46"/>
      <c r="F51" s="34" t="str">
        <f>E15</f>
        <v>Město Dačice, Krajířova 27, Dačice</v>
      </c>
      <c r="G51" s="46"/>
      <c r="H51" s="46"/>
      <c r="I51" s="141" t="s">
        <v>37</v>
      </c>
      <c r="J51" s="43" t="str">
        <f>E21</f>
        <v>Ing.Michal Rod</v>
      </c>
      <c r="K51" s="50"/>
    </row>
    <row r="52" s="1" customFormat="1" ht="14.4" customHeight="1">
      <c r="B52" s="45"/>
      <c r="C52" s="39" t="s">
        <v>35</v>
      </c>
      <c r="D52" s="46"/>
      <c r="E52" s="46"/>
      <c r="F52" s="34" t="str">
        <f>IF(E18="","",E18)</f>
        <v/>
      </c>
      <c r="G52" s="46"/>
      <c r="H52" s="46"/>
      <c r="I52" s="139"/>
      <c r="J52" s="166"/>
      <c r="K52" s="50"/>
    </row>
    <row r="53" s="1" customFormat="1" ht="10.32" customHeight="1">
      <c r="B53" s="45"/>
      <c r="C53" s="46"/>
      <c r="D53" s="46"/>
      <c r="E53" s="46"/>
      <c r="F53" s="46"/>
      <c r="G53" s="46"/>
      <c r="H53" s="46"/>
      <c r="I53" s="139"/>
      <c r="J53" s="46"/>
      <c r="K53" s="50"/>
    </row>
    <row r="54" s="1" customFormat="1" ht="29.28" customHeight="1">
      <c r="B54" s="45"/>
      <c r="C54" s="167" t="s">
        <v>96</v>
      </c>
      <c r="D54" s="154"/>
      <c r="E54" s="154"/>
      <c r="F54" s="154"/>
      <c r="G54" s="154"/>
      <c r="H54" s="154"/>
      <c r="I54" s="168"/>
      <c r="J54" s="169" t="s">
        <v>97</v>
      </c>
      <c r="K54" s="170"/>
    </row>
    <row r="55" s="1" customFormat="1" ht="10.32" customHeight="1">
      <c r="B55" s="45"/>
      <c r="C55" s="46"/>
      <c r="D55" s="46"/>
      <c r="E55" s="46"/>
      <c r="F55" s="46"/>
      <c r="G55" s="46"/>
      <c r="H55" s="46"/>
      <c r="I55" s="139"/>
      <c r="J55" s="46"/>
      <c r="K55" s="50"/>
    </row>
    <row r="56" s="1" customFormat="1" ht="29.28" customHeight="1">
      <c r="B56" s="45"/>
      <c r="C56" s="171" t="s">
        <v>98</v>
      </c>
      <c r="D56" s="46"/>
      <c r="E56" s="46"/>
      <c r="F56" s="46"/>
      <c r="G56" s="46"/>
      <c r="H56" s="46"/>
      <c r="I56" s="139"/>
      <c r="J56" s="150">
        <f>J97</f>
        <v>0</v>
      </c>
      <c r="K56" s="50"/>
      <c r="AU56" s="23" t="s">
        <v>99</v>
      </c>
    </row>
    <row r="57" s="7" customFormat="1" ht="24.96" customHeight="1">
      <c r="B57" s="172"/>
      <c r="C57" s="173"/>
      <c r="D57" s="174" t="s">
        <v>100</v>
      </c>
      <c r="E57" s="175"/>
      <c r="F57" s="175"/>
      <c r="G57" s="175"/>
      <c r="H57" s="175"/>
      <c r="I57" s="176"/>
      <c r="J57" s="177">
        <f>J98</f>
        <v>0</v>
      </c>
      <c r="K57" s="178"/>
    </row>
    <row r="58" s="8" customFormat="1" ht="19.92" customHeight="1">
      <c r="B58" s="179"/>
      <c r="C58" s="180"/>
      <c r="D58" s="181" t="s">
        <v>101</v>
      </c>
      <c r="E58" s="182"/>
      <c r="F58" s="182"/>
      <c r="G58" s="182"/>
      <c r="H58" s="182"/>
      <c r="I58" s="183"/>
      <c r="J58" s="184">
        <f>J99</f>
        <v>0</v>
      </c>
      <c r="K58" s="185"/>
    </row>
    <row r="59" s="8" customFormat="1" ht="19.92" customHeight="1">
      <c r="B59" s="179"/>
      <c r="C59" s="180"/>
      <c r="D59" s="181" t="s">
        <v>102</v>
      </c>
      <c r="E59" s="182"/>
      <c r="F59" s="182"/>
      <c r="G59" s="182"/>
      <c r="H59" s="182"/>
      <c r="I59" s="183"/>
      <c r="J59" s="184">
        <f>J109</f>
        <v>0</v>
      </c>
      <c r="K59" s="185"/>
    </row>
    <row r="60" s="8" customFormat="1" ht="19.92" customHeight="1">
      <c r="B60" s="179"/>
      <c r="C60" s="180"/>
      <c r="D60" s="181" t="s">
        <v>103</v>
      </c>
      <c r="E60" s="182"/>
      <c r="F60" s="182"/>
      <c r="G60" s="182"/>
      <c r="H60" s="182"/>
      <c r="I60" s="183"/>
      <c r="J60" s="184">
        <f>J195</f>
        <v>0</v>
      </c>
      <c r="K60" s="185"/>
    </row>
    <row r="61" s="8" customFormat="1" ht="19.92" customHeight="1">
      <c r="B61" s="179"/>
      <c r="C61" s="180"/>
      <c r="D61" s="181" t="s">
        <v>104</v>
      </c>
      <c r="E61" s="182"/>
      <c r="F61" s="182"/>
      <c r="G61" s="182"/>
      <c r="H61" s="182"/>
      <c r="I61" s="183"/>
      <c r="J61" s="184">
        <f>J197</f>
        <v>0</v>
      </c>
      <c r="K61" s="185"/>
    </row>
    <row r="62" s="8" customFormat="1" ht="19.92" customHeight="1">
      <c r="B62" s="179"/>
      <c r="C62" s="180"/>
      <c r="D62" s="181" t="s">
        <v>105</v>
      </c>
      <c r="E62" s="182"/>
      <c r="F62" s="182"/>
      <c r="G62" s="182"/>
      <c r="H62" s="182"/>
      <c r="I62" s="183"/>
      <c r="J62" s="184">
        <f>J210</f>
        <v>0</v>
      </c>
      <c r="K62" s="185"/>
    </row>
    <row r="63" s="8" customFormat="1" ht="19.92" customHeight="1">
      <c r="B63" s="179"/>
      <c r="C63" s="180"/>
      <c r="D63" s="181" t="s">
        <v>106</v>
      </c>
      <c r="E63" s="182"/>
      <c r="F63" s="182"/>
      <c r="G63" s="182"/>
      <c r="H63" s="182"/>
      <c r="I63" s="183"/>
      <c r="J63" s="184">
        <f>J231</f>
        <v>0</v>
      </c>
      <c r="K63" s="185"/>
    </row>
    <row r="64" s="8" customFormat="1" ht="19.92" customHeight="1">
      <c r="B64" s="179"/>
      <c r="C64" s="180"/>
      <c r="D64" s="181" t="s">
        <v>107</v>
      </c>
      <c r="E64" s="182"/>
      <c r="F64" s="182"/>
      <c r="G64" s="182"/>
      <c r="H64" s="182"/>
      <c r="I64" s="183"/>
      <c r="J64" s="184">
        <f>J237</f>
        <v>0</v>
      </c>
      <c r="K64" s="185"/>
    </row>
    <row r="65" s="8" customFormat="1" ht="19.92" customHeight="1">
      <c r="B65" s="179"/>
      <c r="C65" s="180"/>
      <c r="D65" s="181" t="s">
        <v>108</v>
      </c>
      <c r="E65" s="182"/>
      <c r="F65" s="182"/>
      <c r="G65" s="182"/>
      <c r="H65" s="182"/>
      <c r="I65" s="183"/>
      <c r="J65" s="184">
        <f>J249</f>
        <v>0</v>
      </c>
      <c r="K65" s="185"/>
    </row>
    <row r="66" s="7" customFormat="1" ht="24.96" customHeight="1">
      <c r="B66" s="172"/>
      <c r="C66" s="173"/>
      <c r="D66" s="174" t="s">
        <v>109</v>
      </c>
      <c r="E66" s="175"/>
      <c r="F66" s="175"/>
      <c r="G66" s="175"/>
      <c r="H66" s="175"/>
      <c r="I66" s="176"/>
      <c r="J66" s="177">
        <f>J252</f>
        <v>0</v>
      </c>
      <c r="K66" s="178"/>
    </row>
    <row r="67" s="8" customFormat="1" ht="19.92" customHeight="1">
      <c r="B67" s="179"/>
      <c r="C67" s="180"/>
      <c r="D67" s="181" t="s">
        <v>110</v>
      </c>
      <c r="E67" s="182"/>
      <c r="F67" s="182"/>
      <c r="G67" s="182"/>
      <c r="H67" s="182"/>
      <c r="I67" s="183"/>
      <c r="J67" s="184">
        <f>J253</f>
        <v>0</v>
      </c>
      <c r="K67" s="185"/>
    </row>
    <row r="68" s="8" customFormat="1" ht="19.92" customHeight="1">
      <c r="B68" s="179"/>
      <c r="C68" s="180"/>
      <c r="D68" s="181" t="s">
        <v>111</v>
      </c>
      <c r="E68" s="182"/>
      <c r="F68" s="182"/>
      <c r="G68" s="182"/>
      <c r="H68" s="182"/>
      <c r="I68" s="183"/>
      <c r="J68" s="184">
        <f>J276</f>
        <v>0</v>
      </c>
      <c r="K68" s="185"/>
    </row>
    <row r="69" s="8" customFormat="1" ht="19.92" customHeight="1">
      <c r="B69" s="179"/>
      <c r="C69" s="180"/>
      <c r="D69" s="181" t="s">
        <v>112</v>
      </c>
      <c r="E69" s="182"/>
      <c r="F69" s="182"/>
      <c r="G69" s="182"/>
      <c r="H69" s="182"/>
      <c r="I69" s="183"/>
      <c r="J69" s="184">
        <f>J279</f>
        <v>0</v>
      </c>
      <c r="K69" s="185"/>
    </row>
    <row r="70" s="8" customFormat="1" ht="19.92" customHeight="1">
      <c r="B70" s="179"/>
      <c r="C70" s="180"/>
      <c r="D70" s="181" t="s">
        <v>113</v>
      </c>
      <c r="E70" s="182"/>
      <c r="F70" s="182"/>
      <c r="G70" s="182"/>
      <c r="H70" s="182"/>
      <c r="I70" s="183"/>
      <c r="J70" s="184">
        <f>J298</f>
        <v>0</v>
      </c>
      <c r="K70" s="185"/>
    </row>
    <row r="71" s="8" customFormat="1" ht="19.92" customHeight="1">
      <c r="B71" s="179"/>
      <c r="C71" s="180"/>
      <c r="D71" s="181" t="s">
        <v>114</v>
      </c>
      <c r="E71" s="182"/>
      <c r="F71" s="182"/>
      <c r="G71" s="182"/>
      <c r="H71" s="182"/>
      <c r="I71" s="183"/>
      <c r="J71" s="184">
        <f>J330</f>
        <v>0</v>
      </c>
      <c r="K71" s="185"/>
    </row>
    <row r="72" s="8" customFormat="1" ht="19.92" customHeight="1">
      <c r="B72" s="179"/>
      <c r="C72" s="180"/>
      <c r="D72" s="181" t="s">
        <v>115</v>
      </c>
      <c r="E72" s="182"/>
      <c r="F72" s="182"/>
      <c r="G72" s="182"/>
      <c r="H72" s="182"/>
      <c r="I72" s="183"/>
      <c r="J72" s="184">
        <f>J338</f>
        <v>0</v>
      </c>
      <c r="K72" s="185"/>
    </row>
    <row r="73" s="8" customFormat="1" ht="19.92" customHeight="1">
      <c r="B73" s="179"/>
      <c r="C73" s="180"/>
      <c r="D73" s="181" t="s">
        <v>116</v>
      </c>
      <c r="E73" s="182"/>
      <c r="F73" s="182"/>
      <c r="G73" s="182"/>
      <c r="H73" s="182"/>
      <c r="I73" s="183"/>
      <c r="J73" s="184">
        <f>J351</f>
        <v>0</v>
      </c>
      <c r="K73" s="185"/>
    </row>
    <row r="74" s="7" customFormat="1" ht="24.96" customHeight="1">
      <c r="B74" s="172"/>
      <c r="C74" s="173"/>
      <c r="D74" s="174" t="s">
        <v>117</v>
      </c>
      <c r="E74" s="175"/>
      <c r="F74" s="175"/>
      <c r="G74" s="175"/>
      <c r="H74" s="175"/>
      <c r="I74" s="176"/>
      <c r="J74" s="177">
        <f>J355</f>
        <v>0</v>
      </c>
      <c r="K74" s="178"/>
    </row>
    <row r="75" s="8" customFormat="1" ht="19.92" customHeight="1">
      <c r="B75" s="179"/>
      <c r="C75" s="180"/>
      <c r="D75" s="181" t="s">
        <v>118</v>
      </c>
      <c r="E75" s="182"/>
      <c r="F75" s="182"/>
      <c r="G75" s="182"/>
      <c r="H75" s="182"/>
      <c r="I75" s="183"/>
      <c r="J75" s="184">
        <f>J356</f>
        <v>0</v>
      </c>
      <c r="K75" s="185"/>
    </row>
    <row r="76" s="8" customFormat="1" ht="19.92" customHeight="1">
      <c r="B76" s="179"/>
      <c r="C76" s="180"/>
      <c r="D76" s="181" t="s">
        <v>119</v>
      </c>
      <c r="E76" s="182"/>
      <c r="F76" s="182"/>
      <c r="G76" s="182"/>
      <c r="H76" s="182"/>
      <c r="I76" s="183"/>
      <c r="J76" s="184">
        <f>J369</f>
        <v>0</v>
      </c>
      <c r="K76" s="185"/>
    </row>
    <row r="77" s="8" customFormat="1" ht="19.92" customHeight="1">
      <c r="B77" s="179"/>
      <c r="C77" s="180"/>
      <c r="D77" s="181" t="s">
        <v>120</v>
      </c>
      <c r="E77" s="182"/>
      <c r="F77" s="182"/>
      <c r="G77" s="182"/>
      <c r="H77" s="182"/>
      <c r="I77" s="183"/>
      <c r="J77" s="184">
        <f>J374</f>
        <v>0</v>
      </c>
      <c r="K77" s="185"/>
    </row>
    <row r="78" s="1" customFormat="1" ht="21.84" customHeight="1">
      <c r="B78" s="45"/>
      <c r="C78" s="46"/>
      <c r="D78" s="46"/>
      <c r="E78" s="46"/>
      <c r="F78" s="46"/>
      <c r="G78" s="46"/>
      <c r="H78" s="46"/>
      <c r="I78" s="139"/>
      <c r="J78" s="46"/>
      <c r="K78" s="50"/>
    </row>
    <row r="79" s="1" customFormat="1" ht="6.96" customHeight="1">
      <c r="B79" s="66"/>
      <c r="C79" s="67"/>
      <c r="D79" s="67"/>
      <c r="E79" s="67"/>
      <c r="F79" s="67"/>
      <c r="G79" s="67"/>
      <c r="H79" s="67"/>
      <c r="I79" s="161"/>
      <c r="J79" s="67"/>
      <c r="K79" s="68"/>
    </row>
    <row r="83" s="1" customFormat="1" ht="6.96" customHeight="1">
      <c r="B83" s="69"/>
      <c r="C83" s="70"/>
      <c r="D83" s="70"/>
      <c r="E83" s="70"/>
      <c r="F83" s="70"/>
      <c r="G83" s="70"/>
      <c r="H83" s="70"/>
      <c r="I83" s="164"/>
      <c r="J83" s="70"/>
      <c r="K83" s="70"/>
      <c r="L83" s="71"/>
    </row>
    <row r="84" s="1" customFormat="1" ht="36.96" customHeight="1">
      <c r="B84" s="45"/>
      <c r="C84" s="72" t="s">
        <v>121</v>
      </c>
      <c r="D84" s="73"/>
      <c r="E84" s="73"/>
      <c r="F84" s="73"/>
      <c r="G84" s="73"/>
      <c r="H84" s="73"/>
      <c r="I84" s="186"/>
      <c r="J84" s="73"/>
      <c r="K84" s="73"/>
      <c r="L84" s="71"/>
    </row>
    <row r="85" s="1" customFormat="1" ht="6.96" customHeight="1">
      <c r="B85" s="45"/>
      <c r="C85" s="73"/>
      <c r="D85" s="73"/>
      <c r="E85" s="73"/>
      <c r="F85" s="73"/>
      <c r="G85" s="73"/>
      <c r="H85" s="73"/>
      <c r="I85" s="186"/>
      <c r="J85" s="73"/>
      <c r="K85" s="73"/>
      <c r="L85" s="71"/>
    </row>
    <row r="86" s="1" customFormat="1" ht="14.4" customHeight="1">
      <c r="B86" s="45"/>
      <c r="C86" s="75" t="s">
        <v>19</v>
      </c>
      <c r="D86" s="73"/>
      <c r="E86" s="73"/>
      <c r="F86" s="73"/>
      <c r="G86" s="73"/>
      <c r="H86" s="73"/>
      <c r="I86" s="186"/>
      <c r="J86" s="73"/>
      <c r="K86" s="73"/>
      <c r="L86" s="71"/>
    </row>
    <row r="87" s="1" customFormat="1" ht="16.5" customHeight="1">
      <c r="B87" s="45"/>
      <c r="C87" s="73"/>
      <c r="D87" s="73"/>
      <c r="E87" s="187" t="str">
        <f>E7</f>
        <v>BD Dačice</v>
      </c>
      <c r="F87" s="75"/>
      <c r="G87" s="75"/>
      <c r="H87" s="75"/>
      <c r="I87" s="186"/>
      <c r="J87" s="73"/>
      <c r="K87" s="73"/>
      <c r="L87" s="71"/>
    </row>
    <row r="88" s="1" customFormat="1" ht="14.4" customHeight="1">
      <c r="B88" s="45"/>
      <c r="C88" s="75" t="s">
        <v>93</v>
      </c>
      <c r="D88" s="73"/>
      <c r="E88" s="73"/>
      <c r="F88" s="73"/>
      <c r="G88" s="73"/>
      <c r="H88" s="73"/>
      <c r="I88" s="186"/>
      <c r="J88" s="73"/>
      <c r="K88" s="73"/>
      <c r="L88" s="71"/>
    </row>
    <row r="89" s="1" customFormat="1" ht="17.25" customHeight="1">
      <c r="B89" s="45"/>
      <c r="C89" s="73"/>
      <c r="D89" s="73"/>
      <c r="E89" s="81" t="str">
        <f>E9</f>
        <v>02 - Bytový dům Komenského 190, Dačice - zateplení domu</v>
      </c>
      <c r="F89" s="73"/>
      <c r="G89" s="73"/>
      <c r="H89" s="73"/>
      <c r="I89" s="186"/>
      <c r="J89" s="73"/>
      <c r="K89" s="73"/>
      <c r="L89" s="71"/>
    </row>
    <row r="90" s="1" customFormat="1" ht="6.96" customHeight="1">
      <c r="B90" s="45"/>
      <c r="C90" s="73"/>
      <c r="D90" s="73"/>
      <c r="E90" s="73"/>
      <c r="F90" s="73"/>
      <c r="G90" s="73"/>
      <c r="H90" s="73"/>
      <c r="I90" s="186"/>
      <c r="J90" s="73"/>
      <c r="K90" s="73"/>
      <c r="L90" s="71"/>
    </row>
    <row r="91" s="1" customFormat="1" ht="18" customHeight="1">
      <c r="B91" s="45"/>
      <c r="C91" s="75" t="s">
        <v>25</v>
      </c>
      <c r="D91" s="73"/>
      <c r="E91" s="73"/>
      <c r="F91" s="188" t="str">
        <f>F12</f>
        <v>Dačice</v>
      </c>
      <c r="G91" s="73"/>
      <c r="H91" s="73"/>
      <c r="I91" s="189" t="s">
        <v>27</v>
      </c>
      <c r="J91" s="84" t="str">
        <f>IF(J12="","",J12)</f>
        <v>16. 11. 2017</v>
      </c>
      <c r="K91" s="73"/>
      <c r="L91" s="71"/>
    </row>
    <row r="92" s="1" customFormat="1" ht="6.96" customHeight="1">
      <c r="B92" s="45"/>
      <c r="C92" s="73"/>
      <c r="D92" s="73"/>
      <c r="E92" s="73"/>
      <c r="F92" s="73"/>
      <c r="G92" s="73"/>
      <c r="H92" s="73"/>
      <c r="I92" s="186"/>
      <c r="J92" s="73"/>
      <c r="K92" s="73"/>
      <c r="L92" s="71"/>
    </row>
    <row r="93" s="1" customFormat="1">
      <c r="B93" s="45"/>
      <c r="C93" s="75" t="s">
        <v>31</v>
      </c>
      <c r="D93" s="73"/>
      <c r="E93" s="73"/>
      <c r="F93" s="188" t="str">
        <f>E15</f>
        <v>Město Dačice, Krajířova 27, Dačice</v>
      </c>
      <c r="G93" s="73"/>
      <c r="H93" s="73"/>
      <c r="I93" s="189" t="s">
        <v>37</v>
      </c>
      <c r="J93" s="188" t="str">
        <f>E21</f>
        <v>Ing.Michal Rod</v>
      </c>
      <c r="K93" s="73"/>
      <c r="L93" s="71"/>
    </row>
    <row r="94" s="1" customFormat="1" ht="14.4" customHeight="1">
      <c r="B94" s="45"/>
      <c r="C94" s="75" t="s">
        <v>35</v>
      </c>
      <c r="D94" s="73"/>
      <c r="E94" s="73"/>
      <c r="F94" s="188" t="str">
        <f>IF(E18="","",E18)</f>
        <v/>
      </c>
      <c r="G94" s="73"/>
      <c r="H94" s="73"/>
      <c r="I94" s="186"/>
      <c r="J94" s="73"/>
      <c r="K94" s="73"/>
      <c r="L94" s="71"/>
    </row>
    <row r="95" s="1" customFormat="1" ht="10.32" customHeight="1">
      <c r="B95" s="45"/>
      <c r="C95" s="73"/>
      <c r="D95" s="73"/>
      <c r="E95" s="73"/>
      <c r="F95" s="73"/>
      <c r="G95" s="73"/>
      <c r="H95" s="73"/>
      <c r="I95" s="186"/>
      <c r="J95" s="73"/>
      <c r="K95" s="73"/>
      <c r="L95" s="71"/>
    </row>
    <row r="96" s="9" customFormat="1" ht="29.28" customHeight="1">
      <c r="B96" s="190"/>
      <c r="C96" s="191" t="s">
        <v>122</v>
      </c>
      <c r="D96" s="192" t="s">
        <v>63</v>
      </c>
      <c r="E96" s="192" t="s">
        <v>59</v>
      </c>
      <c r="F96" s="192" t="s">
        <v>123</v>
      </c>
      <c r="G96" s="192" t="s">
        <v>124</v>
      </c>
      <c r="H96" s="192" t="s">
        <v>125</v>
      </c>
      <c r="I96" s="193" t="s">
        <v>126</v>
      </c>
      <c r="J96" s="192" t="s">
        <v>97</v>
      </c>
      <c r="K96" s="194" t="s">
        <v>127</v>
      </c>
      <c r="L96" s="195"/>
      <c r="M96" s="101" t="s">
        <v>128</v>
      </c>
      <c r="N96" s="102" t="s">
        <v>48</v>
      </c>
      <c r="O96" s="102" t="s">
        <v>129</v>
      </c>
      <c r="P96" s="102" t="s">
        <v>130</v>
      </c>
      <c r="Q96" s="102" t="s">
        <v>131</v>
      </c>
      <c r="R96" s="102" t="s">
        <v>132</v>
      </c>
      <c r="S96" s="102" t="s">
        <v>133</v>
      </c>
      <c r="T96" s="103" t="s">
        <v>134</v>
      </c>
    </row>
    <row r="97" s="1" customFormat="1" ht="29.28" customHeight="1">
      <c r="B97" s="45"/>
      <c r="C97" s="107" t="s">
        <v>98</v>
      </c>
      <c r="D97" s="73"/>
      <c r="E97" s="73"/>
      <c r="F97" s="73"/>
      <c r="G97" s="73"/>
      <c r="H97" s="73"/>
      <c r="I97" s="186"/>
      <c r="J97" s="196">
        <f>BK97</f>
        <v>0</v>
      </c>
      <c r="K97" s="73"/>
      <c r="L97" s="71"/>
      <c r="M97" s="104"/>
      <c r="N97" s="105"/>
      <c r="O97" s="105"/>
      <c r="P97" s="197">
        <f>P98+P252+P355</f>
        <v>0</v>
      </c>
      <c r="Q97" s="105"/>
      <c r="R97" s="197">
        <f>R98+R252+R355</f>
        <v>31.899340989999999</v>
      </c>
      <c r="S97" s="105"/>
      <c r="T97" s="198">
        <f>T98+T252+T355</f>
        <v>13.2701867</v>
      </c>
      <c r="AT97" s="23" t="s">
        <v>77</v>
      </c>
      <c r="AU97" s="23" t="s">
        <v>99</v>
      </c>
      <c r="BK97" s="199">
        <f>BK98+BK252+BK355</f>
        <v>0</v>
      </c>
    </row>
    <row r="98" s="10" customFormat="1" ht="37.44001" customHeight="1">
      <c r="B98" s="200"/>
      <c r="C98" s="201"/>
      <c r="D98" s="202" t="s">
        <v>77</v>
      </c>
      <c r="E98" s="203" t="s">
        <v>135</v>
      </c>
      <c r="F98" s="203" t="s">
        <v>136</v>
      </c>
      <c r="G98" s="201"/>
      <c r="H98" s="201"/>
      <c r="I98" s="204"/>
      <c r="J98" s="205">
        <f>BK98</f>
        <v>0</v>
      </c>
      <c r="K98" s="201"/>
      <c r="L98" s="206"/>
      <c r="M98" s="207"/>
      <c r="N98" s="208"/>
      <c r="O98" s="208"/>
      <c r="P98" s="209">
        <f>P99+P109+P195+P197+P210+P231+P237+P249</f>
        <v>0</v>
      </c>
      <c r="Q98" s="208"/>
      <c r="R98" s="209">
        <f>R99+R109+R195+R197+R210+R231+R237+R249</f>
        <v>25.60583785</v>
      </c>
      <c r="S98" s="208"/>
      <c r="T98" s="210">
        <f>T99+T109+T195+T197+T210+T231+T237+T249</f>
        <v>11.012331</v>
      </c>
      <c r="AR98" s="211" t="s">
        <v>10</v>
      </c>
      <c r="AT98" s="212" t="s">
        <v>77</v>
      </c>
      <c r="AU98" s="212" t="s">
        <v>78</v>
      </c>
      <c r="AY98" s="211" t="s">
        <v>137</v>
      </c>
      <c r="BK98" s="213">
        <f>BK99+BK109+BK195+BK197+BK210+BK231+BK237+BK249</f>
        <v>0</v>
      </c>
    </row>
    <row r="99" s="10" customFormat="1" ht="19.92" customHeight="1">
      <c r="B99" s="200"/>
      <c r="C99" s="201"/>
      <c r="D99" s="202" t="s">
        <v>77</v>
      </c>
      <c r="E99" s="214" t="s">
        <v>10</v>
      </c>
      <c r="F99" s="214" t="s">
        <v>138</v>
      </c>
      <c r="G99" s="201"/>
      <c r="H99" s="201"/>
      <c r="I99" s="204"/>
      <c r="J99" s="215">
        <f>BK99</f>
        <v>0</v>
      </c>
      <c r="K99" s="201"/>
      <c r="L99" s="206"/>
      <c r="M99" s="207"/>
      <c r="N99" s="208"/>
      <c r="O99" s="208"/>
      <c r="P99" s="209">
        <f>SUM(P100:P108)</f>
        <v>0</v>
      </c>
      <c r="Q99" s="208"/>
      <c r="R99" s="209">
        <f>SUM(R100:R108)</f>
        <v>0.00013100000000000001</v>
      </c>
      <c r="S99" s="208"/>
      <c r="T99" s="210">
        <f>SUM(T100:T108)</f>
        <v>0</v>
      </c>
      <c r="AR99" s="211" t="s">
        <v>10</v>
      </c>
      <c r="AT99" s="212" t="s">
        <v>77</v>
      </c>
      <c r="AU99" s="212" t="s">
        <v>10</v>
      </c>
      <c r="AY99" s="211" t="s">
        <v>137</v>
      </c>
      <c r="BK99" s="213">
        <f>SUM(BK100:BK108)</f>
        <v>0</v>
      </c>
    </row>
    <row r="100" s="1" customFormat="1" ht="38.25" customHeight="1">
      <c r="B100" s="45"/>
      <c r="C100" s="216" t="s">
        <v>139</v>
      </c>
      <c r="D100" s="216" t="s">
        <v>140</v>
      </c>
      <c r="E100" s="217" t="s">
        <v>141</v>
      </c>
      <c r="F100" s="218" t="s">
        <v>142</v>
      </c>
      <c r="G100" s="219" t="s">
        <v>143</v>
      </c>
      <c r="H100" s="220">
        <v>8.75</v>
      </c>
      <c r="I100" s="221"/>
      <c r="J100" s="222">
        <f>ROUND(I100*H100,0)</f>
        <v>0</v>
      </c>
      <c r="K100" s="218" t="s">
        <v>144</v>
      </c>
      <c r="L100" s="71"/>
      <c r="M100" s="223" t="s">
        <v>23</v>
      </c>
      <c r="N100" s="224" t="s">
        <v>50</v>
      </c>
      <c r="O100" s="46"/>
      <c r="P100" s="225">
        <f>O100*H100</f>
        <v>0</v>
      </c>
      <c r="Q100" s="225">
        <v>0</v>
      </c>
      <c r="R100" s="225">
        <f>Q100*H100</f>
        <v>0</v>
      </c>
      <c r="S100" s="225">
        <v>0</v>
      </c>
      <c r="T100" s="226">
        <f>S100*H100</f>
        <v>0</v>
      </c>
      <c r="AR100" s="23" t="s">
        <v>145</v>
      </c>
      <c r="AT100" s="23" t="s">
        <v>140</v>
      </c>
      <c r="AU100" s="23" t="s">
        <v>146</v>
      </c>
      <c r="AY100" s="23" t="s">
        <v>137</v>
      </c>
      <c r="BE100" s="227">
        <f>IF(N100="základní",J100,0)</f>
        <v>0</v>
      </c>
      <c r="BF100" s="227">
        <f>IF(N100="snížená",J100,0)</f>
        <v>0</v>
      </c>
      <c r="BG100" s="227">
        <f>IF(N100="zákl. přenesená",J100,0)</f>
        <v>0</v>
      </c>
      <c r="BH100" s="227">
        <f>IF(N100="sníž. přenesená",J100,0)</f>
        <v>0</v>
      </c>
      <c r="BI100" s="227">
        <f>IF(N100="nulová",J100,0)</f>
        <v>0</v>
      </c>
      <c r="BJ100" s="23" t="s">
        <v>146</v>
      </c>
      <c r="BK100" s="227">
        <f>ROUND(I100*H100,0)</f>
        <v>0</v>
      </c>
      <c r="BL100" s="23" t="s">
        <v>145</v>
      </c>
      <c r="BM100" s="23" t="s">
        <v>147</v>
      </c>
    </row>
    <row r="101" s="1" customFormat="1">
      <c r="B101" s="45"/>
      <c r="C101" s="73"/>
      <c r="D101" s="228" t="s">
        <v>148</v>
      </c>
      <c r="E101" s="73"/>
      <c r="F101" s="229" t="s">
        <v>149</v>
      </c>
      <c r="G101" s="73"/>
      <c r="H101" s="73"/>
      <c r="I101" s="186"/>
      <c r="J101" s="73"/>
      <c r="K101" s="73"/>
      <c r="L101" s="71"/>
      <c r="M101" s="230"/>
      <c r="N101" s="46"/>
      <c r="O101" s="46"/>
      <c r="P101" s="46"/>
      <c r="Q101" s="46"/>
      <c r="R101" s="46"/>
      <c r="S101" s="46"/>
      <c r="T101" s="94"/>
      <c r="AT101" s="23" t="s">
        <v>148</v>
      </c>
      <c r="AU101" s="23" t="s">
        <v>146</v>
      </c>
    </row>
    <row r="102" s="11" customFormat="1">
      <c r="B102" s="231"/>
      <c r="C102" s="232"/>
      <c r="D102" s="228" t="s">
        <v>150</v>
      </c>
      <c r="E102" s="233" t="s">
        <v>23</v>
      </c>
      <c r="F102" s="234" t="s">
        <v>151</v>
      </c>
      <c r="G102" s="232"/>
      <c r="H102" s="233" t="s">
        <v>23</v>
      </c>
      <c r="I102" s="235"/>
      <c r="J102" s="232"/>
      <c r="K102" s="232"/>
      <c r="L102" s="236"/>
      <c r="M102" s="237"/>
      <c r="N102" s="238"/>
      <c r="O102" s="238"/>
      <c r="P102" s="238"/>
      <c r="Q102" s="238"/>
      <c r="R102" s="238"/>
      <c r="S102" s="238"/>
      <c r="T102" s="239"/>
      <c r="AT102" s="240" t="s">
        <v>150</v>
      </c>
      <c r="AU102" s="240" t="s">
        <v>146</v>
      </c>
      <c r="AV102" s="11" t="s">
        <v>10</v>
      </c>
      <c r="AW102" s="11" t="s">
        <v>41</v>
      </c>
      <c r="AX102" s="11" t="s">
        <v>78</v>
      </c>
      <c r="AY102" s="240" t="s">
        <v>137</v>
      </c>
    </row>
    <row r="103" s="12" customFormat="1">
      <c r="B103" s="241"/>
      <c r="C103" s="242"/>
      <c r="D103" s="228" t="s">
        <v>150</v>
      </c>
      <c r="E103" s="243" t="s">
        <v>23</v>
      </c>
      <c r="F103" s="244" t="s">
        <v>152</v>
      </c>
      <c r="G103" s="242"/>
      <c r="H103" s="245">
        <v>8.75</v>
      </c>
      <c r="I103" s="246"/>
      <c r="J103" s="242"/>
      <c r="K103" s="242"/>
      <c r="L103" s="247"/>
      <c r="M103" s="248"/>
      <c r="N103" s="249"/>
      <c r="O103" s="249"/>
      <c r="P103" s="249"/>
      <c r="Q103" s="249"/>
      <c r="R103" s="249"/>
      <c r="S103" s="249"/>
      <c r="T103" s="250"/>
      <c r="AT103" s="251" t="s">
        <v>150</v>
      </c>
      <c r="AU103" s="251" t="s">
        <v>146</v>
      </c>
      <c r="AV103" s="12" t="s">
        <v>146</v>
      </c>
      <c r="AW103" s="12" t="s">
        <v>41</v>
      </c>
      <c r="AX103" s="12" t="s">
        <v>78</v>
      </c>
      <c r="AY103" s="251" t="s">
        <v>137</v>
      </c>
    </row>
    <row r="104" s="13" customFormat="1">
      <c r="B104" s="252"/>
      <c r="C104" s="253"/>
      <c r="D104" s="228" t="s">
        <v>150</v>
      </c>
      <c r="E104" s="254" t="s">
        <v>23</v>
      </c>
      <c r="F104" s="255" t="s">
        <v>153</v>
      </c>
      <c r="G104" s="253"/>
      <c r="H104" s="256">
        <v>8.75</v>
      </c>
      <c r="I104" s="257"/>
      <c r="J104" s="253"/>
      <c r="K104" s="253"/>
      <c r="L104" s="258"/>
      <c r="M104" s="259"/>
      <c r="N104" s="260"/>
      <c r="O104" s="260"/>
      <c r="P104" s="260"/>
      <c r="Q104" s="260"/>
      <c r="R104" s="260"/>
      <c r="S104" s="260"/>
      <c r="T104" s="261"/>
      <c r="AT104" s="262" t="s">
        <v>150</v>
      </c>
      <c r="AU104" s="262" t="s">
        <v>146</v>
      </c>
      <c r="AV104" s="13" t="s">
        <v>145</v>
      </c>
      <c r="AW104" s="13" t="s">
        <v>41</v>
      </c>
      <c r="AX104" s="13" t="s">
        <v>10</v>
      </c>
      <c r="AY104" s="262" t="s">
        <v>137</v>
      </c>
    </row>
    <row r="105" s="1" customFormat="1" ht="25.5" customHeight="1">
      <c r="B105" s="45"/>
      <c r="C105" s="216" t="s">
        <v>154</v>
      </c>
      <c r="D105" s="216" t="s">
        <v>140</v>
      </c>
      <c r="E105" s="217" t="s">
        <v>155</v>
      </c>
      <c r="F105" s="218" t="s">
        <v>156</v>
      </c>
      <c r="G105" s="219" t="s">
        <v>143</v>
      </c>
      <c r="H105" s="220">
        <v>8.75</v>
      </c>
      <c r="I105" s="221"/>
      <c r="J105" s="222">
        <f>ROUND(I105*H105,0)</f>
        <v>0</v>
      </c>
      <c r="K105" s="218" t="s">
        <v>144</v>
      </c>
      <c r="L105" s="71"/>
      <c r="M105" s="223" t="s">
        <v>23</v>
      </c>
      <c r="N105" s="224" t="s">
        <v>50</v>
      </c>
      <c r="O105" s="46"/>
      <c r="P105" s="225">
        <f>O105*H105</f>
        <v>0</v>
      </c>
      <c r="Q105" s="225">
        <v>0</v>
      </c>
      <c r="R105" s="225">
        <f>Q105*H105</f>
        <v>0</v>
      </c>
      <c r="S105" s="225">
        <v>0</v>
      </c>
      <c r="T105" s="226">
        <f>S105*H105</f>
        <v>0</v>
      </c>
      <c r="AR105" s="23" t="s">
        <v>145</v>
      </c>
      <c r="AT105" s="23" t="s">
        <v>140</v>
      </c>
      <c r="AU105" s="23" t="s">
        <v>146</v>
      </c>
      <c r="AY105" s="23" t="s">
        <v>137</v>
      </c>
      <c r="BE105" s="227">
        <f>IF(N105="základní",J105,0)</f>
        <v>0</v>
      </c>
      <c r="BF105" s="227">
        <f>IF(N105="snížená",J105,0)</f>
        <v>0</v>
      </c>
      <c r="BG105" s="227">
        <f>IF(N105="zákl. přenesená",J105,0)</f>
        <v>0</v>
      </c>
      <c r="BH105" s="227">
        <f>IF(N105="sníž. přenesená",J105,0)</f>
        <v>0</v>
      </c>
      <c r="BI105" s="227">
        <f>IF(N105="nulová",J105,0)</f>
        <v>0</v>
      </c>
      <c r="BJ105" s="23" t="s">
        <v>146</v>
      </c>
      <c r="BK105" s="227">
        <f>ROUND(I105*H105,0)</f>
        <v>0</v>
      </c>
      <c r="BL105" s="23" t="s">
        <v>145</v>
      </c>
      <c r="BM105" s="23" t="s">
        <v>157</v>
      </c>
    </row>
    <row r="106" s="1" customFormat="1">
      <c r="B106" s="45"/>
      <c r="C106" s="73"/>
      <c r="D106" s="228" t="s">
        <v>148</v>
      </c>
      <c r="E106" s="73"/>
      <c r="F106" s="229" t="s">
        <v>158</v>
      </c>
      <c r="G106" s="73"/>
      <c r="H106" s="73"/>
      <c r="I106" s="186"/>
      <c r="J106" s="73"/>
      <c r="K106" s="73"/>
      <c r="L106" s="71"/>
      <c r="M106" s="230"/>
      <c r="N106" s="46"/>
      <c r="O106" s="46"/>
      <c r="P106" s="46"/>
      <c r="Q106" s="46"/>
      <c r="R106" s="46"/>
      <c r="S106" s="46"/>
      <c r="T106" s="94"/>
      <c r="AT106" s="23" t="s">
        <v>148</v>
      </c>
      <c r="AU106" s="23" t="s">
        <v>146</v>
      </c>
    </row>
    <row r="107" s="1" customFormat="1" ht="16.5" customHeight="1">
      <c r="B107" s="45"/>
      <c r="C107" s="263" t="s">
        <v>159</v>
      </c>
      <c r="D107" s="263" t="s">
        <v>160</v>
      </c>
      <c r="E107" s="264" t="s">
        <v>161</v>
      </c>
      <c r="F107" s="265" t="s">
        <v>162</v>
      </c>
      <c r="G107" s="266" t="s">
        <v>163</v>
      </c>
      <c r="H107" s="267">
        <v>0.13100000000000001</v>
      </c>
      <c r="I107" s="268"/>
      <c r="J107" s="269">
        <f>ROUND(I107*H107,0)</f>
        <v>0</v>
      </c>
      <c r="K107" s="265" t="s">
        <v>144</v>
      </c>
      <c r="L107" s="270"/>
      <c r="M107" s="271" t="s">
        <v>23</v>
      </c>
      <c r="N107" s="272" t="s">
        <v>50</v>
      </c>
      <c r="O107" s="46"/>
      <c r="P107" s="225">
        <f>O107*H107</f>
        <v>0</v>
      </c>
      <c r="Q107" s="225">
        <v>0.001</v>
      </c>
      <c r="R107" s="225">
        <f>Q107*H107</f>
        <v>0.00013100000000000001</v>
      </c>
      <c r="S107" s="225">
        <v>0</v>
      </c>
      <c r="T107" s="226">
        <f>S107*H107</f>
        <v>0</v>
      </c>
      <c r="AR107" s="23" t="s">
        <v>159</v>
      </c>
      <c r="AT107" s="23" t="s">
        <v>160</v>
      </c>
      <c r="AU107" s="23" t="s">
        <v>146</v>
      </c>
      <c r="AY107" s="23" t="s">
        <v>137</v>
      </c>
      <c r="BE107" s="227">
        <f>IF(N107="základní",J107,0)</f>
        <v>0</v>
      </c>
      <c r="BF107" s="227">
        <f>IF(N107="snížená",J107,0)</f>
        <v>0</v>
      </c>
      <c r="BG107" s="227">
        <f>IF(N107="zákl. přenesená",J107,0)</f>
        <v>0</v>
      </c>
      <c r="BH107" s="227">
        <f>IF(N107="sníž. přenesená",J107,0)</f>
        <v>0</v>
      </c>
      <c r="BI107" s="227">
        <f>IF(N107="nulová",J107,0)</f>
        <v>0</v>
      </c>
      <c r="BJ107" s="23" t="s">
        <v>146</v>
      </c>
      <c r="BK107" s="227">
        <f>ROUND(I107*H107,0)</f>
        <v>0</v>
      </c>
      <c r="BL107" s="23" t="s">
        <v>145</v>
      </c>
      <c r="BM107" s="23" t="s">
        <v>164</v>
      </c>
    </row>
    <row r="108" s="12" customFormat="1">
      <c r="B108" s="241"/>
      <c r="C108" s="242"/>
      <c r="D108" s="228" t="s">
        <v>150</v>
      </c>
      <c r="E108" s="242"/>
      <c r="F108" s="244" t="s">
        <v>165</v>
      </c>
      <c r="G108" s="242"/>
      <c r="H108" s="245">
        <v>0.13100000000000001</v>
      </c>
      <c r="I108" s="246"/>
      <c r="J108" s="242"/>
      <c r="K108" s="242"/>
      <c r="L108" s="247"/>
      <c r="M108" s="248"/>
      <c r="N108" s="249"/>
      <c r="O108" s="249"/>
      <c r="P108" s="249"/>
      <c r="Q108" s="249"/>
      <c r="R108" s="249"/>
      <c r="S108" s="249"/>
      <c r="T108" s="250"/>
      <c r="AT108" s="251" t="s">
        <v>150</v>
      </c>
      <c r="AU108" s="251" t="s">
        <v>146</v>
      </c>
      <c r="AV108" s="12" t="s">
        <v>146</v>
      </c>
      <c r="AW108" s="12" t="s">
        <v>6</v>
      </c>
      <c r="AX108" s="12" t="s">
        <v>10</v>
      </c>
      <c r="AY108" s="251" t="s">
        <v>137</v>
      </c>
    </row>
    <row r="109" s="10" customFormat="1" ht="29.88" customHeight="1">
      <c r="B109" s="200"/>
      <c r="C109" s="201"/>
      <c r="D109" s="202" t="s">
        <v>77</v>
      </c>
      <c r="E109" s="214" t="s">
        <v>139</v>
      </c>
      <c r="F109" s="214" t="s">
        <v>166</v>
      </c>
      <c r="G109" s="201"/>
      <c r="H109" s="201"/>
      <c r="I109" s="204"/>
      <c r="J109" s="215">
        <f>BK109</f>
        <v>0</v>
      </c>
      <c r="K109" s="201"/>
      <c r="L109" s="206"/>
      <c r="M109" s="207"/>
      <c r="N109" s="208"/>
      <c r="O109" s="208"/>
      <c r="P109" s="209">
        <f>SUM(P110:P194)</f>
        <v>0</v>
      </c>
      <c r="Q109" s="208"/>
      <c r="R109" s="209">
        <f>SUM(R110:R194)</f>
        <v>25.55950765</v>
      </c>
      <c r="S109" s="208"/>
      <c r="T109" s="210">
        <f>SUM(T110:T194)</f>
        <v>0</v>
      </c>
      <c r="AR109" s="211" t="s">
        <v>10</v>
      </c>
      <c r="AT109" s="212" t="s">
        <v>77</v>
      </c>
      <c r="AU109" s="212" t="s">
        <v>10</v>
      </c>
      <c r="AY109" s="211" t="s">
        <v>137</v>
      </c>
      <c r="BK109" s="213">
        <f>SUM(BK110:BK194)</f>
        <v>0</v>
      </c>
    </row>
    <row r="110" s="1" customFormat="1" ht="25.5" customHeight="1">
      <c r="B110" s="45"/>
      <c r="C110" s="216" t="s">
        <v>167</v>
      </c>
      <c r="D110" s="216" t="s">
        <v>140</v>
      </c>
      <c r="E110" s="217" t="s">
        <v>168</v>
      </c>
      <c r="F110" s="218" t="s">
        <v>169</v>
      </c>
      <c r="G110" s="219" t="s">
        <v>143</v>
      </c>
      <c r="H110" s="220">
        <v>54.195</v>
      </c>
      <c r="I110" s="221"/>
      <c r="J110" s="222">
        <f>ROUND(I110*H110,0)</f>
        <v>0</v>
      </c>
      <c r="K110" s="218" t="s">
        <v>144</v>
      </c>
      <c r="L110" s="71"/>
      <c r="M110" s="223" t="s">
        <v>23</v>
      </c>
      <c r="N110" s="224" t="s">
        <v>50</v>
      </c>
      <c r="O110" s="46"/>
      <c r="P110" s="225">
        <f>O110*H110</f>
        <v>0</v>
      </c>
      <c r="Q110" s="225">
        <v>0.0083199999999999993</v>
      </c>
      <c r="R110" s="225">
        <f>Q110*H110</f>
        <v>0.45090239999999998</v>
      </c>
      <c r="S110" s="225">
        <v>0</v>
      </c>
      <c r="T110" s="226">
        <f>S110*H110</f>
        <v>0</v>
      </c>
      <c r="AR110" s="23" t="s">
        <v>145</v>
      </c>
      <c r="AT110" s="23" t="s">
        <v>140</v>
      </c>
      <c r="AU110" s="23" t="s">
        <v>146</v>
      </c>
      <c r="AY110" s="23" t="s">
        <v>137</v>
      </c>
      <c r="BE110" s="227">
        <f>IF(N110="základní",J110,0)</f>
        <v>0</v>
      </c>
      <c r="BF110" s="227">
        <f>IF(N110="snížená",J110,0)</f>
        <v>0</v>
      </c>
      <c r="BG110" s="227">
        <f>IF(N110="zákl. přenesená",J110,0)</f>
        <v>0</v>
      </c>
      <c r="BH110" s="227">
        <f>IF(N110="sníž. přenesená",J110,0)</f>
        <v>0</v>
      </c>
      <c r="BI110" s="227">
        <f>IF(N110="nulová",J110,0)</f>
        <v>0</v>
      </c>
      <c r="BJ110" s="23" t="s">
        <v>146</v>
      </c>
      <c r="BK110" s="227">
        <f>ROUND(I110*H110,0)</f>
        <v>0</v>
      </c>
      <c r="BL110" s="23" t="s">
        <v>145</v>
      </c>
      <c r="BM110" s="23" t="s">
        <v>170</v>
      </c>
    </row>
    <row r="111" s="1" customFormat="1">
      <c r="B111" s="45"/>
      <c r="C111" s="73"/>
      <c r="D111" s="228" t="s">
        <v>148</v>
      </c>
      <c r="E111" s="73"/>
      <c r="F111" s="229" t="s">
        <v>171</v>
      </c>
      <c r="G111" s="73"/>
      <c r="H111" s="73"/>
      <c r="I111" s="186"/>
      <c r="J111" s="73"/>
      <c r="K111" s="73"/>
      <c r="L111" s="71"/>
      <c r="M111" s="230"/>
      <c r="N111" s="46"/>
      <c r="O111" s="46"/>
      <c r="P111" s="46"/>
      <c r="Q111" s="46"/>
      <c r="R111" s="46"/>
      <c r="S111" s="46"/>
      <c r="T111" s="94"/>
      <c r="AT111" s="23" t="s">
        <v>148</v>
      </c>
      <c r="AU111" s="23" t="s">
        <v>146</v>
      </c>
    </row>
    <row r="112" s="11" customFormat="1">
      <c r="B112" s="231"/>
      <c r="C112" s="232"/>
      <c r="D112" s="228" t="s">
        <v>150</v>
      </c>
      <c r="E112" s="233" t="s">
        <v>23</v>
      </c>
      <c r="F112" s="234" t="s">
        <v>172</v>
      </c>
      <c r="G112" s="232"/>
      <c r="H112" s="233" t="s">
        <v>23</v>
      </c>
      <c r="I112" s="235"/>
      <c r="J112" s="232"/>
      <c r="K112" s="232"/>
      <c r="L112" s="236"/>
      <c r="M112" s="237"/>
      <c r="N112" s="238"/>
      <c r="O112" s="238"/>
      <c r="P112" s="238"/>
      <c r="Q112" s="238"/>
      <c r="R112" s="238"/>
      <c r="S112" s="238"/>
      <c r="T112" s="239"/>
      <c r="AT112" s="240" t="s">
        <v>150</v>
      </c>
      <c r="AU112" s="240" t="s">
        <v>146</v>
      </c>
      <c r="AV112" s="11" t="s">
        <v>10</v>
      </c>
      <c r="AW112" s="11" t="s">
        <v>41</v>
      </c>
      <c r="AX112" s="11" t="s">
        <v>78</v>
      </c>
      <c r="AY112" s="240" t="s">
        <v>137</v>
      </c>
    </row>
    <row r="113" s="12" customFormat="1">
      <c r="B113" s="241"/>
      <c r="C113" s="242"/>
      <c r="D113" s="228" t="s">
        <v>150</v>
      </c>
      <c r="E113" s="243" t="s">
        <v>23</v>
      </c>
      <c r="F113" s="244" t="s">
        <v>173</v>
      </c>
      <c r="G113" s="242"/>
      <c r="H113" s="245">
        <v>54.195</v>
      </c>
      <c r="I113" s="246"/>
      <c r="J113" s="242"/>
      <c r="K113" s="242"/>
      <c r="L113" s="247"/>
      <c r="M113" s="248"/>
      <c r="N113" s="249"/>
      <c r="O113" s="249"/>
      <c r="P113" s="249"/>
      <c r="Q113" s="249"/>
      <c r="R113" s="249"/>
      <c r="S113" s="249"/>
      <c r="T113" s="250"/>
      <c r="AT113" s="251" t="s">
        <v>150</v>
      </c>
      <c r="AU113" s="251" t="s">
        <v>146</v>
      </c>
      <c r="AV113" s="12" t="s">
        <v>146</v>
      </c>
      <c r="AW113" s="12" t="s">
        <v>41</v>
      </c>
      <c r="AX113" s="12" t="s">
        <v>78</v>
      </c>
      <c r="AY113" s="251" t="s">
        <v>137</v>
      </c>
    </row>
    <row r="114" s="13" customFormat="1">
      <c r="B114" s="252"/>
      <c r="C114" s="253"/>
      <c r="D114" s="228" t="s">
        <v>150</v>
      </c>
      <c r="E114" s="254" t="s">
        <v>23</v>
      </c>
      <c r="F114" s="255" t="s">
        <v>153</v>
      </c>
      <c r="G114" s="253"/>
      <c r="H114" s="256">
        <v>54.195</v>
      </c>
      <c r="I114" s="257"/>
      <c r="J114" s="253"/>
      <c r="K114" s="253"/>
      <c r="L114" s="258"/>
      <c r="M114" s="259"/>
      <c r="N114" s="260"/>
      <c r="O114" s="260"/>
      <c r="P114" s="260"/>
      <c r="Q114" s="260"/>
      <c r="R114" s="260"/>
      <c r="S114" s="260"/>
      <c r="T114" s="261"/>
      <c r="AT114" s="262" t="s">
        <v>150</v>
      </c>
      <c r="AU114" s="262" t="s">
        <v>146</v>
      </c>
      <c r="AV114" s="13" t="s">
        <v>145</v>
      </c>
      <c r="AW114" s="13" t="s">
        <v>41</v>
      </c>
      <c r="AX114" s="13" t="s">
        <v>10</v>
      </c>
      <c r="AY114" s="262" t="s">
        <v>137</v>
      </c>
    </row>
    <row r="115" s="1" customFormat="1" ht="16.5" customHeight="1">
      <c r="B115" s="45"/>
      <c r="C115" s="263" t="s">
        <v>29</v>
      </c>
      <c r="D115" s="263" t="s">
        <v>160</v>
      </c>
      <c r="E115" s="264" t="s">
        <v>174</v>
      </c>
      <c r="F115" s="265" t="s">
        <v>175</v>
      </c>
      <c r="G115" s="266" t="s">
        <v>143</v>
      </c>
      <c r="H115" s="267">
        <v>55.279000000000003</v>
      </c>
      <c r="I115" s="268"/>
      <c r="J115" s="269">
        <f>ROUND(I115*H115,0)</f>
        <v>0</v>
      </c>
      <c r="K115" s="265" t="s">
        <v>144</v>
      </c>
      <c r="L115" s="270"/>
      <c r="M115" s="271" t="s">
        <v>23</v>
      </c>
      <c r="N115" s="272" t="s">
        <v>50</v>
      </c>
      <c r="O115" s="46"/>
      <c r="P115" s="225">
        <f>O115*H115</f>
        <v>0</v>
      </c>
      <c r="Q115" s="225">
        <v>0.0023</v>
      </c>
      <c r="R115" s="225">
        <f>Q115*H115</f>
        <v>0.1271417</v>
      </c>
      <c r="S115" s="225">
        <v>0</v>
      </c>
      <c r="T115" s="226">
        <f>S115*H115</f>
        <v>0</v>
      </c>
      <c r="AR115" s="23" t="s">
        <v>159</v>
      </c>
      <c r="AT115" s="23" t="s">
        <v>160</v>
      </c>
      <c r="AU115" s="23" t="s">
        <v>146</v>
      </c>
      <c r="AY115" s="23" t="s">
        <v>137</v>
      </c>
      <c r="BE115" s="227">
        <f>IF(N115="základní",J115,0)</f>
        <v>0</v>
      </c>
      <c r="BF115" s="227">
        <f>IF(N115="snížená",J115,0)</f>
        <v>0</v>
      </c>
      <c r="BG115" s="227">
        <f>IF(N115="zákl. přenesená",J115,0)</f>
        <v>0</v>
      </c>
      <c r="BH115" s="227">
        <f>IF(N115="sníž. přenesená",J115,0)</f>
        <v>0</v>
      </c>
      <c r="BI115" s="227">
        <f>IF(N115="nulová",J115,0)</f>
        <v>0</v>
      </c>
      <c r="BJ115" s="23" t="s">
        <v>146</v>
      </c>
      <c r="BK115" s="227">
        <f>ROUND(I115*H115,0)</f>
        <v>0</v>
      </c>
      <c r="BL115" s="23" t="s">
        <v>145</v>
      </c>
      <c r="BM115" s="23" t="s">
        <v>176</v>
      </c>
    </row>
    <row r="116" s="12" customFormat="1">
      <c r="B116" s="241"/>
      <c r="C116" s="242"/>
      <c r="D116" s="228" t="s">
        <v>150</v>
      </c>
      <c r="E116" s="242"/>
      <c r="F116" s="244" t="s">
        <v>177</v>
      </c>
      <c r="G116" s="242"/>
      <c r="H116" s="245">
        <v>55.279000000000003</v>
      </c>
      <c r="I116" s="246"/>
      <c r="J116" s="242"/>
      <c r="K116" s="242"/>
      <c r="L116" s="247"/>
      <c r="M116" s="248"/>
      <c r="N116" s="249"/>
      <c r="O116" s="249"/>
      <c r="P116" s="249"/>
      <c r="Q116" s="249"/>
      <c r="R116" s="249"/>
      <c r="S116" s="249"/>
      <c r="T116" s="250"/>
      <c r="AT116" s="251" t="s">
        <v>150</v>
      </c>
      <c r="AU116" s="251" t="s">
        <v>146</v>
      </c>
      <c r="AV116" s="12" t="s">
        <v>146</v>
      </c>
      <c r="AW116" s="12" t="s">
        <v>6</v>
      </c>
      <c r="AX116" s="12" t="s">
        <v>10</v>
      </c>
      <c r="AY116" s="251" t="s">
        <v>137</v>
      </c>
    </row>
    <row r="117" s="1" customFormat="1" ht="16.5" customHeight="1">
      <c r="B117" s="45"/>
      <c r="C117" s="216" t="s">
        <v>178</v>
      </c>
      <c r="D117" s="216" t="s">
        <v>140</v>
      </c>
      <c r="E117" s="217" t="s">
        <v>179</v>
      </c>
      <c r="F117" s="218" t="s">
        <v>180</v>
      </c>
      <c r="G117" s="219" t="s">
        <v>143</v>
      </c>
      <c r="H117" s="220">
        <v>54.195</v>
      </c>
      <c r="I117" s="221"/>
      <c r="J117" s="222">
        <f>ROUND(I117*H117,0)</f>
        <v>0</v>
      </c>
      <c r="K117" s="218" t="s">
        <v>144</v>
      </c>
      <c r="L117" s="71"/>
      <c r="M117" s="223" t="s">
        <v>23</v>
      </c>
      <c r="N117" s="224" t="s">
        <v>50</v>
      </c>
      <c r="O117" s="46"/>
      <c r="P117" s="225">
        <f>O117*H117</f>
        <v>0</v>
      </c>
      <c r="Q117" s="225">
        <v>0.0030000000000000001</v>
      </c>
      <c r="R117" s="225">
        <f>Q117*H117</f>
        <v>0.16258500000000001</v>
      </c>
      <c r="S117" s="225">
        <v>0</v>
      </c>
      <c r="T117" s="226">
        <f>S117*H117</f>
        <v>0</v>
      </c>
      <c r="AR117" s="23" t="s">
        <v>145</v>
      </c>
      <c r="AT117" s="23" t="s">
        <v>140</v>
      </c>
      <c r="AU117" s="23" t="s">
        <v>146</v>
      </c>
      <c r="AY117" s="23" t="s">
        <v>137</v>
      </c>
      <c r="BE117" s="227">
        <f>IF(N117="základní",J117,0)</f>
        <v>0</v>
      </c>
      <c r="BF117" s="227">
        <f>IF(N117="snížená",J117,0)</f>
        <v>0</v>
      </c>
      <c r="BG117" s="227">
        <f>IF(N117="zákl. přenesená",J117,0)</f>
        <v>0</v>
      </c>
      <c r="BH117" s="227">
        <f>IF(N117="sníž. přenesená",J117,0)</f>
        <v>0</v>
      </c>
      <c r="BI117" s="227">
        <f>IF(N117="nulová",J117,0)</f>
        <v>0</v>
      </c>
      <c r="BJ117" s="23" t="s">
        <v>146</v>
      </c>
      <c r="BK117" s="227">
        <f>ROUND(I117*H117,0)</f>
        <v>0</v>
      </c>
      <c r="BL117" s="23" t="s">
        <v>145</v>
      </c>
      <c r="BM117" s="23" t="s">
        <v>181</v>
      </c>
    </row>
    <row r="118" s="1" customFormat="1" ht="25.5" customHeight="1">
      <c r="B118" s="45"/>
      <c r="C118" s="216" t="s">
        <v>182</v>
      </c>
      <c r="D118" s="216" t="s">
        <v>140</v>
      </c>
      <c r="E118" s="217" t="s">
        <v>183</v>
      </c>
      <c r="F118" s="218" t="s">
        <v>184</v>
      </c>
      <c r="G118" s="219" t="s">
        <v>143</v>
      </c>
      <c r="H118" s="220">
        <v>247.24000000000001</v>
      </c>
      <c r="I118" s="221"/>
      <c r="J118" s="222">
        <f>ROUND(I118*H118,0)</f>
        <v>0</v>
      </c>
      <c r="K118" s="218" t="s">
        <v>144</v>
      </c>
      <c r="L118" s="71"/>
      <c r="M118" s="223" t="s">
        <v>23</v>
      </c>
      <c r="N118" s="224" t="s">
        <v>50</v>
      </c>
      <c r="O118" s="46"/>
      <c r="P118" s="225">
        <f>O118*H118</f>
        <v>0</v>
      </c>
      <c r="Q118" s="225">
        <v>0.011440000000000001</v>
      </c>
      <c r="R118" s="225">
        <f>Q118*H118</f>
        <v>2.8284256000000001</v>
      </c>
      <c r="S118" s="225">
        <v>0</v>
      </c>
      <c r="T118" s="226">
        <f>S118*H118</f>
        <v>0</v>
      </c>
      <c r="AR118" s="23" t="s">
        <v>145</v>
      </c>
      <c r="AT118" s="23" t="s">
        <v>140</v>
      </c>
      <c r="AU118" s="23" t="s">
        <v>146</v>
      </c>
      <c r="AY118" s="23" t="s">
        <v>137</v>
      </c>
      <c r="BE118" s="227">
        <f>IF(N118="základní",J118,0)</f>
        <v>0</v>
      </c>
      <c r="BF118" s="227">
        <f>IF(N118="snížená",J118,0)</f>
        <v>0</v>
      </c>
      <c r="BG118" s="227">
        <f>IF(N118="zákl. přenesená",J118,0)</f>
        <v>0</v>
      </c>
      <c r="BH118" s="227">
        <f>IF(N118="sníž. přenesená",J118,0)</f>
        <v>0</v>
      </c>
      <c r="BI118" s="227">
        <f>IF(N118="nulová",J118,0)</f>
        <v>0</v>
      </c>
      <c r="BJ118" s="23" t="s">
        <v>146</v>
      </c>
      <c r="BK118" s="227">
        <f>ROUND(I118*H118,0)</f>
        <v>0</v>
      </c>
      <c r="BL118" s="23" t="s">
        <v>145</v>
      </c>
      <c r="BM118" s="23" t="s">
        <v>185</v>
      </c>
    </row>
    <row r="119" s="1" customFormat="1">
      <c r="B119" s="45"/>
      <c r="C119" s="73"/>
      <c r="D119" s="228" t="s">
        <v>148</v>
      </c>
      <c r="E119" s="73"/>
      <c r="F119" s="229" t="s">
        <v>171</v>
      </c>
      <c r="G119" s="73"/>
      <c r="H119" s="73"/>
      <c r="I119" s="186"/>
      <c r="J119" s="73"/>
      <c r="K119" s="73"/>
      <c r="L119" s="71"/>
      <c r="M119" s="230"/>
      <c r="N119" s="46"/>
      <c r="O119" s="46"/>
      <c r="P119" s="46"/>
      <c r="Q119" s="46"/>
      <c r="R119" s="46"/>
      <c r="S119" s="46"/>
      <c r="T119" s="94"/>
      <c r="AT119" s="23" t="s">
        <v>148</v>
      </c>
      <c r="AU119" s="23" t="s">
        <v>146</v>
      </c>
    </row>
    <row r="120" s="11" customFormat="1">
      <c r="B120" s="231"/>
      <c r="C120" s="232"/>
      <c r="D120" s="228" t="s">
        <v>150</v>
      </c>
      <c r="E120" s="233" t="s">
        <v>23</v>
      </c>
      <c r="F120" s="234" t="s">
        <v>186</v>
      </c>
      <c r="G120" s="232"/>
      <c r="H120" s="233" t="s">
        <v>23</v>
      </c>
      <c r="I120" s="235"/>
      <c r="J120" s="232"/>
      <c r="K120" s="232"/>
      <c r="L120" s="236"/>
      <c r="M120" s="237"/>
      <c r="N120" s="238"/>
      <c r="O120" s="238"/>
      <c r="P120" s="238"/>
      <c r="Q120" s="238"/>
      <c r="R120" s="238"/>
      <c r="S120" s="238"/>
      <c r="T120" s="239"/>
      <c r="AT120" s="240" t="s">
        <v>150</v>
      </c>
      <c r="AU120" s="240" t="s">
        <v>146</v>
      </c>
      <c r="AV120" s="11" t="s">
        <v>10</v>
      </c>
      <c r="AW120" s="11" t="s">
        <v>41</v>
      </c>
      <c r="AX120" s="11" t="s">
        <v>78</v>
      </c>
      <c r="AY120" s="240" t="s">
        <v>137</v>
      </c>
    </row>
    <row r="121" s="12" customFormat="1">
      <c r="B121" s="241"/>
      <c r="C121" s="242"/>
      <c r="D121" s="228" t="s">
        <v>150</v>
      </c>
      <c r="E121" s="243" t="s">
        <v>23</v>
      </c>
      <c r="F121" s="244" t="s">
        <v>187</v>
      </c>
      <c r="G121" s="242"/>
      <c r="H121" s="245">
        <v>247.24000000000001</v>
      </c>
      <c r="I121" s="246"/>
      <c r="J121" s="242"/>
      <c r="K121" s="242"/>
      <c r="L121" s="247"/>
      <c r="M121" s="248"/>
      <c r="N121" s="249"/>
      <c r="O121" s="249"/>
      <c r="P121" s="249"/>
      <c r="Q121" s="249"/>
      <c r="R121" s="249"/>
      <c r="S121" s="249"/>
      <c r="T121" s="250"/>
      <c r="AT121" s="251" t="s">
        <v>150</v>
      </c>
      <c r="AU121" s="251" t="s">
        <v>146</v>
      </c>
      <c r="AV121" s="12" t="s">
        <v>146</v>
      </c>
      <c r="AW121" s="12" t="s">
        <v>41</v>
      </c>
      <c r="AX121" s="12" t="s">
        <v>78</v>
      </c>
      <c r="AY121" s="251" t="s">
        <v>137</v>
      </c>
    </row>
    <row r="122" s="13" customFormat="1">
      <c r="B122" s="252"/>
      <c r="C122" s="253"/>
      <c r="D122" s="228" t="s">
        <v>150</v>
      </c>
      <c r="E122" s="254" t="s">
        <v>23</v>
      </c>
      <c r="F122" s="255" t="s">
        <v>153</v>
      </c>
      <c r="G122" s="253"/>
      <c r="H122" s="256">
        <v>247.24000000000001</v>
      </c>
      <c r="I122" s="257"/>
      <c r="J122" s="253"/>
      <c r="K122" s="253"/>
      <c r="L122" s="258"/>
      <c r="M122" s="259"/>
      <c r="N122" s="260"/>
      <c r="O122" s="260"/>
      <c r="P122" s="260"/>
      <c r="Q122" s="260"/>
      <c r="R122" s="260"/>
      <c r="S122" s="260"/>
      <c r="T122" s="261"/>
      <c r="AT122" s="262" t="s">
        <v>150</v>
      </c>
      <c r="AU122" s="262" t="s">
        <v>146</v>
      </c>
      <c r="AV122" s="13" t="s">
        <v>145</v>
      </c>
      <c r="AW122" s="13" t="s">
        <v>41</v>
      </c>
      <c r="AX122" s="13" t="s">
        <v>10</v>
      </c>
      <c r="AY122" s="262" t="s">
        <v>137</v>
      </c>
    </row>
    <row r="123" s="1" customFormat="1" ht="25.5" customHeight="1">
      <c r="B123" s="45"/>
      <c r="C123" s="263" t="s">
        <v>188</v>
      </c>
      <c r="D123" s="263" t="s">
        <v>160</v>
      </c>
      <c r="E123" s="264" t="s">
        <v>189</v>
      </c>
      <c r="F123" s="265" t="s">
        <v>190</v>
      </c>
      <c r="G123" s="266" t="s">
        <v>143</v>
      </c>
      <c r="H123" s="267">
        <v>252.185</v>
      </c>
      <c r="I123" s="268"/>
      <c r="J123" s="269">
        <f>ROUND(I123*H123,0)</f>
        <v>0</v>
      </c>
      <c r="K123" s="265" t="s">
        <v>144</v>
      </c>
      <c r="L123" s="270"/>
      <c r="M123" s="271" t="s">
        <v>23</v>
      </c>
      <c r="N123" s="272" t="s">
        <v>50</v>
      </c>
      <c r="O123" s="46"/>
      <c r="P123" s="225">
        <f>O123*H123</f>
        <v>0</v>
      </c>
      <c r="Q123" s="225">
        <v>0.012</v>
      </c>
      <c r="R123" s="225">
        <f>Q123*H123</f>
        <v>3.0262199999999999</v>
      </c>
      <c r="S123" s="225">
        <v>0</v>
      </c>
      <c r="T123" s="226">
        <f>S123*H123</f>
        <v>0</v>
      </c>
      <c r="AR123" s="23" t="s">
        <v>159</v>
      </c>
      <c r="AT123" s="23" t="s">
        <v>160</v>
      </c>
      <c r="AU123" s="23" t="s">
        <v>146</v>
      </c>
      <c r="AY123" s="23" t="s">
        <v>137</v>
      </c>
      <c r="BE123" s="227">
        <f>IF(N123="základní",J123,0)</f>
        <v>0</v>
      </c>
      <c r="BF123" s="227">
        <f>IF(N123="snížená",J123,0)</f>
        <v>0</v>
      </c>
      <c r="BG123" s="227">
        <f>IF(N123="zákl. přenesená",J123,0)</f>
        <v>0</v>
      </c>
      <c r="BH123" s="227">
        <f>IF(N123="sníž. přenesená",J123,0)</f>
        <v>0</v>
      </c>
      <c r="BI123" s="227">
        <f>IF(N123="nulová",J123,0)</f>
        <v>0</v>
      </c>
      <c r="BJ123" s="23" t="s">
        <v>146</v>
      </c>
      <c r="BK123" s="227">
        <f>ROUND(I123*H123,0)</f>
        <v>0</v>
      </c>
      <c r="BL123" s="23" t="s">
        <v>145</v>
      </c>
      <c r="BM123" s="23" t="s">
        <v>191</v>
      </c>
    </row>
    <row r="124" s="12" customFormat="1">
      <c r="B124" s="241"/>
      <c r="C124" s="242"/>
      <c r="D124" s="228" t="s">
        <v>150</v>
      </c>
      <c r="E124" s="242"/>
      <c r="F124" s="244" t="s">
        <v>192</v>
      </c>
      <c r="G124" s="242"/>
      <c r="H124" s="245">
        <v>252.185</v>
      </c>
      <c r="I124" s="246"/>
      <c r="J124" s="242"/>
      <c r="K124" s="242"/>
      <c r="L124" s="247"/>
      <c r="M124" s="248"/>
      <c r="N124" s="249"/>
      <c r="O124" s="249"/>
      <c r="P124" s="249"/>
      <c r="Q124" s="249"/>
      <c r="R124" s="249"/>
      <c r="S124" s="249"/>
      <c r="T124" s="250"/>
      <c r="AT124" s="251" t="s">
        <v>150</v>
      </c>
      <c r="AU124" s="251" t="s">
        <v>146</v>
      </c>
      <c r="AV124" s="12" t="s">
        <v>146</v>
      </c>
      <c r="AW124" s="12" t="s">
        <v>6</v>
      </c>
      <c r="AX124" s="12" t="s">
        <v>10</v>
      </c>
      <c r="AY124" s="251" t="s">
        <v>137</v>
      </c>
    </row>
    <row r="125" s="1" customFormat="1" ht="25.5" customHeight="1">
      <c r="B125" s="45"/>
      <c r="C125" s="216" t="s">
        <v>193</v>
      </c>
      <c r="D125" s="216" t="s">
        <v>140</v>
      </c>
      <c r="E125" s="217" t="s">
        <v>194</v>
      </c>
      <c r="F125" s="218" t="s">
        <v>195</v>
      </c>
      <c r="G125" s="219" t="s">
        <v>143</v>
      </c>
      <c r="H125" s="220">
        <v>247.24000000000001</v>
      </c>
      <c r="I125" s="221"/>
      <c r="J125" s="222">
        <f>ROUND(I125*H125,0)</f>
        <v>0</v>
      </c>
      <c r="K125" s="218" t="s">
        <v>144</v>
      </c>
      <c r="L125" s="71"/>
      <c r="M125" s="223" t="s">
        <v>23</v>
      </c>
      <c r="N125" s="224" t="s">
        <v>50</v>
      </c>
      <c r="O125" s="46"/>
      <c r="P125" s="225">
        <f>O125*H125</f>
        <v>0</v>
      </c>
      <c r="Q125" s="225">
        <v>0.0030000000000000001</v>
      </c>
      <c r="R125" s="225">
        <f>Q125*H125</f>
        <v>0.74172000000000005</v>
      </c>
      <c r="S125" s="225">
        <v>0</v>
      </c>
      <c r="T125" s="226">
        <f>S125*H125</f>
        <v>0</v>
      </c>
      <c r="AR125" s="23" t="s">
        <v>145</v>
      </c>
      <c r="AT125" s="23" t="s">
        <v>140</v>
      </c>
      <c r="AU125" s="23" t="s">
        <v>146</v>
      </c>
      <c r="AY125" s="23" t="s">
        <v>137</v>
      </c>
      <c r="BE125" s="227">
        <f>IF(N125="základní",J125,0)</f>
        <v>0</v>
      </c>
      <c r="BF125" s="227">
        <f>IF(N125="snížená",J125,0)</f>
        <v>0</v>
      </c>
      <c r="BG125" s="227">
        <f>IF(N125="zákl. přenesená",J125,0)</f>
        <v>0</v>
      </c>
      <c r="BH125" s="227">
        <f>IF(N125="sníž. přenesená",J125,0)</f>
        <v>0</v>
      </c>
      <c r="BI125" s="227">
        <f>IF(N125="nulová",J125,0)</f>
        <v>0</v>
      </c>
      <c r="BJ125" s="23" t="s">
        <v>146</v>
      </c>
      <c r="BK125" s="227">
        <f>ROUND(I125*H125,0)</f>
        <v>0</v>
      </c>
      <c r="BL125" s="23" t="s">
        <v>145</v>
      </c>
      <c r="BM125" s="23" t="s">
        <v>196</v>
      </c>
    </row>
    <row r="126" s="1" customFormat="1" ht="25.5" customHeight="1">
      <c r="B126" s="45"/>
      <c r="C126" s="216" t="s">
        <v>11</v>
      </c>
      <c r="D126" s="216" t="s">
        <v>140</v>
      </c>
      <c r="E126" s="217" t="s">
        <v>197</v>
      </c>
      <c r="F126" s="218" t="s">
        <v>198</v>
      </c>
      <c r="G126" s="219" t="s">
        <v>143</v>
      </c>
      <c r="H126" s="220">
        <v>57.774000000000001</v>
      </c>
      <c r="I126" s="221"/>
      <c r="J126" s="222">
        <f>ROUND(I126*H126,0)</f>
        <v>0</v>
      </c>
      <c r="K126" s="218" t="s">
        <v>144</v>
      </c>
      <c r="L126" s="71"/>
      <c r="M126" s="223" t="s">
        <v>23</v>
      </c>
      <c r="N126" s="224" t="s">
        <v>50</v>
      </c>
      <c r="O126" s="46"/>
      <c r="P126" s="225">
        <f>O126*H126</f>
        <v>0</v>
      </c>
      <c r="Q126" s="225">
        <v>0.0043800000000000002</v>
      </c>
      <c r="R126" s="225">
        <f>Q126*H126</f>
        <v>0.25305011999999999</v>
      </c>
      <c r="S126" s="225">
        <v>0</v>
      </c>
      <c r="T126" s="226">
        <f>S126*H126</f>
        <v>0</v>
      </c>
      <c r="AR126" s="23" t="s">
        <v>145</v>
      </c>
      <c r="AT126" s="23" t="s">
        <v>140</v>
      </c>
      <c r="AU126" s="23" t="s">
        <v>146</v>
      </c>
      <c r="AY126" s="23" t="s">
        <v>137</v>
      </c>
      <c r="BE126" s="227">
        <f>IF(N126="základní",J126,0)</f>
        <v>0</v>
      </c>
      <c r="BF126" s="227">
        <f>IF(N126="snížená",J126,0)</f>
        <v>0</v>
      </c>
      <c r="BG126" s="227">
        <f>IF(N126="zákl. přenesená",J126,0)</f>
        <v>0</v>
      </c>
      <c r="BH126" s="227">
        <f>IF(N126="sníž. přenesená",J126,0)</f>
        <v>0</v>
      </c>
      <c r="BI126" s="227">
        <f>IF(N126="nulová",J126,0)</f>
        <v>0</v>
      </c>
      <c r="BJ126" s="23" t="s">
        <v>146</v>
      </c>
      <c r="BK126" s="227">
        <f>ROUND(I126*H126,0)</f>
        <v>0</v>
      </c>
      <c r="BL126" s="23" t="s">
        <v>145</v>
      </c>
      <c r="BM126" s="23" t="s">
        <v>199</v>
      </c>
    </row>
    <row r="127" s="1" customFormat="1">
      <c r="B127" s="45"/>
      <c r="C127" s="73"/>
      <c r="D127" s="228" t="s">
        <v>148</v>
      </c>
      <c r="E127" s="73"/>
      <c r="F127" s="229" t="s">
        <v>200</v>
      </c>
      <c r="G127" s="73"/>
      <c r="H127" s="73"/>
      <c r="I127" s="186"/>
      <c r="J127" s="73"/>
      <c r="K127" s="73"/>
      <c r="L127" s="71"/>
      <c r="M127" s="230"/>
      <c r="N127" s="46"/>
      <c r="O127" s="46"/>
      <c r="P127" s="46"/>
      <c r="Q127" s="46"/>
      <c r="R127" s="46"/>
      <c r="S127" s="46"/>
      <c r="T127" s="94"/>
      <c r="AT127" s="23" t="s">
        <v>148</v>
      </c>
      <c r="AU127" s="23" t="s">
        <v>146</v>
      </c>
    </row>
    <row r="128" s="11" customFormat="1">
      <c r="B128" s="231"/>
      <c r="C128" s="232"/>
      <c r="D128" s="228" t="s">
        <v>150</v>
      </c>
      <c r="E128" s="233" t="s">
        <v>23</v>
      </c>
      <c r="F128" s="234" t="s">
        <v>201</v>
      </c>
      <c r="G128" s="232"/>
      <c r="H128" s="233" t="s">
        <v>23</v>
      </c>
      <c r="I128" s="235"/>
      <c r="J128" s="232"/>
      <c r="K128" s="232"/>
      <c r="L128" s="236"/>
      <c r="M128" s="237"/>
      <c r="N128" s="238"/>
      <c r="O128" s="238"/>
      <c r="P128" s="238"/>
      <c r="Q128" s="238"/>
      <c r="R128" s="238"/>
      <c r="S128" s="238"/>
      <c r="T128" s="239"/>
      <c r="AT128" s="240" t="s">
        <v>150</v>
      </c>
      <c r="AU128" s="240" t="s">
        <v>146</v>
      </c>
      <c r="AV128" s="11" t="s">
        <v>10</v>
      </c>
      <c r="AW128" s="11" t="s">
        <v>41</v>
      </c>
      <c r="AX128" s="11" t="s">
        <v>78</v>
      </c>
      <c r="AY128" s="240" t="s">
        <v>137</v>
      </c>
    </row>
    <row r="129" s="12" customFormat="1">
      <c r="B129" s="241"/>
      <c r="C129" s="242"/>
      <c r="D129" s="228" t="s">
        <v>150</v>
      </c>
      <c r="E129" s="243" t="s">
        <v>23</v>
      </c>
      <c r="F129" s="244" t="s">
        <v>202</v>
      </c>
      <c r="G129" s="242"/>
      <c r="H129" s="245">
        <v>59.613</v>
      </c>
      <c r="I129" s="246"/>
      <c r="J129" s="242"/>
      <c r="K129" s="242"/>
      <c r="L129" s="247"/>
      <c r="M129" s="248"/>
      <c r="N129" s="249"/>
      <c r="O129" s="249"/>
      <c r="P129" s="249"/>
      <c r="Q129" s="249"/>
      <c r="R129" s="249"/>
      <c r="S129" s="249"/>
      <c r="T129" s="250"/>
      <c r="AT129" s="251" t="s">
        <v>150</v>
      </c>
      <c r="AU129" s="251" t="s">
        <v>146</v>
      </c>
      <c r="AV129" s="12" t="s">
        <v>146</v>
      </c>
      <c r="AW129" s="12" t="s">
        <v>41</v>
      </c>
      <c r="AX129" s="12" t="s">
        <v>78</v>
      </c>
      <c r="AY129" s="251" t="s">
        <v>137</v>
      </c>
    </row>
    <row r="130" s="12" customFormat="1">
      <c r="B130" s="241"/>
      <c r="C130" s="242"/>
      <c r="D130" s="228" t="s">
        <v>150</v>
      </c>
      <c r="E130" s="243" t="s">
        <v>23</v>
      </c>
      <c r="F130" s="244" t="s">
        <v>203</v>
      </c>
      <c r="G130" s="242"/>
      <c r="H130" s="245">
        <v>0.64500000000000002</v>
      </c>
      <c r="I130" s="246"/>
      <c r="J130" s="242"/>
      <c r="K130" s="242"/>
      <c r="L130" s="247"/>
      <c r="M130" s="248"/>
      <c r="N130" s="249"/>
      <c r="O130" s="249"/>
      <c r="P130" s="249"/>
      <c r="Q130" s="249"/>
      <c r="R130" s="249"/>
      <c r="S130" s="249"/>
      <c r="T130" s="250"/>
      <c r="AT130" s="251" t="s">
        <v>150</v>
      </c>
      <c r="AU130" s="251" t="s">
        <v>146</v>
      </c>
      <c r="AV130" s="12" t="s">
        <v>146</v>
      </c>
      <c r="AW130" s="12" t="s">
        <v>41</v>
      </c>
      <c r="AX130" s="12" t="s">
        <v>78</v>
      </c>
      <c r="AY130" s="251" t="s">
        <v>137</v>
      </c>
    </row>
    <row r="131" s="12" customFormat="1">
      <c r="B131" s="241"/>
      <c r="C131" s="242"/>
      <c r="D131" s="228" t="s">
        <v>150</v>
      </c>
      <c r="E131" s="243" t="s">
        <v>23</v>
      </c>
      <c r="F131" s="244" t="s">
        <v>204</v>
      </c>
      <c r="G131" s="242"/>
      <c r="H131" s="245">
        <v>-2.484</v>
      </c>
      <c r="I131" s="246"/>
      <c r="J131" s="242"/>
      <c r="K131" s="242"/>
      <c r="L131" s="247"/>
      <c r="M131" s="248"/>
      <c r="N131" s="249"/>
      <c r="O131" s="249"/>
      <c r="P131" s="249"/>
      <c r="Q131" s="249"/>
      <c r="R131" s="249"/>
      <c r="S131" s="249"/>
      <c r="T131" s="250"/>
      <c r="AT131" s="251" t="s">
        <v>150</v>
      </c>
      <c r="AU131" s="251" t="s">
        <v>146</v>
      </c>
      <c r="AV131" s="12" t="s">
        <v>146</v>
      </c>
      <c r="AW131" s="12" t="s">
        <v>41</v>
      </c>
      <c r="AX131" s="12" t="s">
        <v>78</v>
      </c>
      <c r="AY131" s="251" t="s">
        <v>137</v>
      </c>
    </row>
    <row r="132" s="13" customFormat="1">
      <c r="B132" s="252"/>
      <c r="C132" s="253"/>
      <c r="D132" s="228" t="s">
        <v>150</v>
      </c>
      <c r="E132" s="254" t="s">
        <v>23</v>
      </c>
      <c r="F132" s="255" t="s">
        <v>153</v>
      </c>
      <c r="G132" s="253"/>
      <c r="H132" s="256">
        <v>57.774000000000001</v>
      </c>
      <c r="I132" s="257"/>
      <c r="J132" s="253"/>
      <c r="K132" s="253"/>
      <c r="L132" s="258"/>
      <c r="M132" s="259"/>
      <c r="N132" s="260"/>
      <c r="O132" s="260"/>
      <c r="P132" s="260"/>
      <c r="Q132" s="260"/>
      <c r="R132" s="260"/>
      <c r="S132" s="260"/>
      <c r="T132" s="261"/>
      <c r="AT132" s="262" t="s">
        <v>150</v>
      </c>
      <c r="AU132" s="262" t="s">
        <v>146</v>
      </c>
      <c r="AV132" s="13" t="s">
        <v>145</v>
      </c>
      <c r="AW132" s="13" t="s">
        <v>41</v>
      </c>
      <c r="AX132" s="13" t="s">
        <v>10</v>
      </c>
      <c r="AY132" s="262" t="s">
        <v>137</v>
      </c>
    </row>
    <row r="133" s="1" customFormat="1" ht="25.5" customHeight="1">
      <c r="B133" s="45"/>
      <c r="C133" s="216" t="s">
        <v>205</v>
      </c>
      <c r="D133" s="216" t="s">
        <v>140</v>
      </c>
      <c r="E133" s="217" t="s">
        <v>206</v>
      </c>
      <c r="F133" s="218" t="s">
        <v>207</v>
      </c>
      <c r="G133" s="219" t="s">
        <v>143</v>
      </c>
      <c r="H133" s="220">
        <v>57.774000000000001</v>
      </c>
      <c r="I133" s="221"/>
      <c r="J133" s="222">
        <f>ROUND(I133*H133,0)</f>
        <v>0</v>
      </c>
      <c r="K133" s="218" t="s">
        <v>144</v>
      </c>
      <c r="L133" s="71"/>
      <c r="M133" s="223" t="s">
        <v>23</v>
      </c>
      <c r="N133" s="224" t="s">
        <v>50</v>
      </c>
      <c r="O133" s="46"/>
      <c r="P133" s="225">
        <f>O133*H133</f>
        <v>0</v>
      </c>
      <c r="Q133" s="225">
        <v>0.0036800000000000001</v>
      </c>
      <c r="R133" s="225">
        <f>Q133*H133</f>
        <v>0.21260832000000002</v>
      </c>
      <c r="S133" s="225">
        <v>0</v>
      </c>
      <c r="T133" s="226">
        <f>S133*H133</f>
        <v>0</v>
      </c>
      <c r="AR133" s="23" t="s">
        <v>145</v>
      </c>
      <c r="AT133" s="23" t="s">
        <v>140</v>
      </c>
      <c r="AU133" s="23" t="s">
        <v>146</v>
      </c>
      <c r="AY133" s="23" t="s">
        <v>137</v>
      </c>
      <c r="BE133" s="227">
        <f>IF(N133="základní",J133,0)</f>
        <v>0</v>
      </c>
      <c r="BF133" s="227">
        <f>IF(N133="snížená",J133,0)</f>
        <v>0</v>
      </c>
      <c r="BG133" s="227">
        <f>IF(N133="zákl. přenesená",J133,0)</f>
        <v>0</v>
      </c>
      <c r="BH133" s="227">
        <f>IF(N133="sníž. přenesená",J133,0)</f>
        <v>0</v>
      </c>
      <c r="BI133" s="227">
        <f>IF(N133="nulová",J133,0)</f>
        <v>0</v>
      </c>
      <c r="BJ133" s="23" t="s">
        <v>146</v>
      </c>
      <c r="BK133" s="227">
        <f>ROUND(I133*H133,0)</f>
        <v>0</v>
      </c>
      <c r="BL133" s="23" t="s">
        <v>145</v>
      </c>
      <c r="BM133" s="23" t="s">
        <v>208</v>
      </c>
    </row>
    <row r="134" s="1" customFormat="1" ht="25.5" customHeight="1">
      <c r="B134" s="45"/>
      <c r="C134" s="216" t="s">
        <v>209</v>
      </c>
      <c r="D134" s="216" t="s">
        <v>140</v>
      </c>
      <c r="E134" s="217" t="s">
        <v>210</v>
      </c>
      <c r="F134" s="218" t="s">
        <v>211</v>
      </c>
      <c r="G134" s="219" t="s">
        <v>143</v>
      </c>
      <c r="H134" s="220">
        <v>499.024</v>
      </c>
      <c r="I134" s="221"/>
      <c r="J134" s="222">
        <f>ROUND(I134*H134,0)</f>
        <v>0</v>
      </c>
      <c r="K134" s="218" t="s">
        <v>144</v>
      </c>
      <c r="L134" s="71"/>
      <c r="M134" s="223" t="s">
        <v>23</v>
      </c>
      <c r="N134" s="224" t="s">
        <v>50</v>
      </c>
      <c r="O134" s="46"/>
      <c r="P134" s="225">
        <f>O134*H134</f>
        <v>0</v>
      </c>
      <c r="Q134" s="225">
        <v>0.0085000000000000006</v>
      </c>
      <c r="R134" s="225">
        <f>Q134*H134</f>
        <v>4.2417040000000004</v>
      </c>
      <c r="S134" s="225">
        <v>0</v>
      </c>
      <c r="T134" s="226">
        <f>S134*H134</f>
        <v>0</v>
      </c>
      <c r="AR134" s="23" t="s">
        <v>145</v>
      </c>
      <c r="AT134" s="23" t="s">
        <v>140</v>
      </c>
      <c r="AU134" s="23" t="s">
        <v>146</v>
      </c>
      <c r="AY134" s="23" t="s">
        <v>137</v>
      </c>
      <c r="BE134" s="227">
        <f>IF(N134="základní",J134,0)</f>
        <v>0</v>
      </c>
      <c r="BF134" s="227">
        <f>IF(N134="snížená",J134,0)</f>
        <v>0</v>
      </c>
      <c r="BG134" s="227">
        <f>IF(N134="zákl. přenesená",J134,0)</f>
        <v>0</v>
      </c>
      <c r="BH134" s="227">
        <f>IF(N134="sníž. přenesená",J134,0)</f>
        <v>0</v>
      </c>
      <c r="BI134" s="227">
        <f>IF(N134="nulová",J134,0)</f>
        <v>0</v>
      </c>
      <c r="BJ134" s="23" t="s">
        <v>146</v>
      </c>
      <c r="BK134" s="227">
        <f>ROUND(I134*H134,0)</f>
        <v>0</v>
      </c>
      <c r="BL134" s="23" t="s">
        <v>145</v>
      </c>
      <c r="BM134" s="23" t="s">
        <v>212</v>
      </c>
    </row>
    <row r="135" s="1" customFormat="1">
      <c r="B135" s="45"/>
      <c r="C135" s="73"/>
      <c r="D135" s="228" t="s">
        <v>148</v>
      </c>
      <c r="E135" s="73"/>
      <c r="F135" s="229" t="s">
        <v>171</v>
      </c>
      <c r="G135" s="73"/>
      <c r="H135" s="73"/>
      <c r="I135" s="186"/>
      <c r="J135" s="73"/>
      <c r="K135" s="73"/>
      <c r="L135" s="71"/>
      <c r="M135" s="230"/>
      <c r="N135" s="46"/>
      <c r="O135" s="46"/>
      <c r="P135" s="46"/>
      <c r="Q135" s="46"/>
      <c r="R135" s="46"/>
      <c r="S135" s="46"/>
      <c r="T135" s="94"/>
      <c r="AT135" s="23" t="s">
        <v>148</v>
      </c>
      <c r="AU135" s="23" t="s">
        <v>146</v>
      </c>
    </row>
    <row r="136" s="12" customFormat="1">
      <c r="B136" s="241"/>
      <c r="C136" s="242"/>
      <c r="D136" s="228" t="s">
        <v>150</v>
      </c>
      <c r="E136" s="243" t="s">
        <v>23</v>
      </c>
      <c r="F136" s="244" t="s">
        <v>213</v>
      </c>
      <c r="G136" s="242"/>
      <c r="H136" s="245">
        <v>570.33600000000001</v>
      </c>
      <c r="I136" s="246"/>
      <c r="J136" s="242"/>
      <c r="K136" s="242"/>
      <c r="L136" s="247"/>
      <c r="M136" s="248"/>
      <c r="N136" s="249"/>
      <c r="O136" s="249"/>
      <c r="P136" s="249"/>
      <c r="Q136" s="249"/>
      <c r="R136" s="249"/>
      <c r="S136" s="249"/>
      <c r="T136" s="250"/>
      <c r="AT136" s="251" t="s">
        <v>150</v>
      </c>
      <c r="AU136" s="251" t="s">
        <v>146</v>
      </c>
      <c r="AV136" s="12" t="s">
        <v>146</v>
      </c>
      <c r="AW136" s="12" t="s">
        <v>41</v>
      </c>
      <c r="AX136" s="12" t="s">
        <v>78</v>
      </c>
      <c r="AY136" s="251" t="s">
        <v>137</v>
      </c>
    </row>
    <row r="137" s="12" customFormat="1">
      <c r="B137" s="241"/>
      <c r="C137" s="242"/>
      <c r="D137" s="228" t="s">
        <v>150</v>
      </c>
      <c r="E137" s="243" t="s">
        <v>23</v>
      </c>
      <c r="F137" s="244" t="s">
        <v>214</v>
      </c>
      <c r="G137" s="242"/>
      <c r="H137" s="245">
        <v>-68.272999999999996</v>
      </c>
      <c r="I137" s="246"/>
      <c r="J137" s="242"/>
      <c r="K137" s="242"/>
      <c r="L137" s="247"/>
      <c r="M137" s="248"/>
      <c r="N137" s="249"/>
      <c r="O137" s="249"/>
      <c r="P137" s="249"/>
      <c r="Q137" s="249"/>
      <c r="R137" s="249"/>
      <c r="S137" s="249"/>
      <c r="T137" s="250"/>
      <c r="AT137" s="251" t="s">
        <v>150</v>
      </c>
      <c r="AU137" s="251" t="s">
        <v>146</v>
      </c>
      <c r="AV137" s="12" t="s">
        <v>146</v>
      </c>
      <c r="AW137" s="12" t="s">
        <v>41</v>
      </c>
      <c r="AX137" s="12" t="s">
        <v>78</v>
      </c>
      <c r="AY137" s="251" t="s">
        <v>137</v>
      </c>
    </row>
    <row r="138" s="12" customFormat="1">
      <c r="B138" s="241"/>
      <c r="C138" s="242"/>
      <c r="D138" s="228" t="s">
        <v>150</v>
      </c>
      <c r="E138" s="243" t="s">
        <v>23</v>
      </c>
      <c r="F138" s="244" t="s">
        <v>215</v>
      </c>
      <c r="G138" s="242"/>
      <c r="H138" s="245">
        <v>-3.0390000000000001</v>
      </c>
      <c r="I138" s="246"/>
      <c r="J138" s="242"/>
      <c r="K138" s="242"/>
      <c r="L138" s="247"/>
      <c r="M138" s="248"/>
      <c r="N138" s="249"/>
      <c r="O138" s="249"/>
      <c r="P138" s="249"/>
      <c r="Q138" s="249"/>
      <c r="R138" s="249"/>
      <c r="S138" s="249"/>
      <c r="T138" s="250"/>
      <c r="AT138" s="251" t="s">
        <v>150</v>
      </c>
      <c r="AU138" s="251" t="s">
        <v>146</v>
      </c>
      <c r="AV138" s="12" t="s">
        <v>146</v>
      </c>
      <c r="AW138" s="12" t="s">
        <v>41</v>
      </c>
      <c r="AX138" s="12" t="s">
        <v>78</v>
      </c>
      <c r="AY138" s="251" t="s">
        <v>137</v>
      </c>
    </row>
    <row r="139" s="13" customFormat="1">
      <c r="B139" s="252"/>
      <c r="C139" s="253"/>
      <c r="D139" s="228" t="s">
        <v>150</v>
      </c>
      <c r="E139" s="254" t="s">
        <v>23</v>
      </c>
      <c r="F139" s="255" t="s">
        <v>153</v>
      </c>
      <c r="G139" s="253"/>
      <c r="H139" s="256">
        <v>499.024</v>
      </c>
      <c r="I139" s="257"/>
      <c r="J139" s="253"/>
      <c r="K139" s="253"/>
      <c r="L139" s="258"/>
      <c r="M139" s="259"/>
      <c r="N139" s="260"/>
      <c r="O139" s="260"/>
      <c r="P139" s="260"/>
      <c r="Q139" s="260"/>
      <c r="R139" s="260"/>
      <c r="S139" s="260"/>
      <c r="T139" s="261"/>
      <c r="AT139" s="262" t="s">
        <v>150</v>
      </c>
      <c r="AU139" s="262" t="s">
        <v>146</v>
      </c>
      <c r="AV139" s="13" t="s">
        <v>145</v>
      </c>
      <c r="AW139" s="13" t="s">
        <v>41</v>
      </c>
      <c r="AX139" s="13" t="s">
        <v>10</v>
      </c>
      <c r="AY139" s="262" t="s">
        <v>137</v>
      </c>
    </row>
    <row r="140" s="1" customFormat="1" ht="16.5" customHeight="1">
      <c r="B140" s="45"/>
      <c r="C140" s="263" t="s">
        <v>216</v>
      </c>
      <c r="D140" s="263" t="s">
        <v>160</v>
      </c>
      <c r="E140" s="264" t="s">
        <v>217</v>
      </c>
      <c r="F140" s="265" t="s">
        <v>218</v>
      </c>
      <c r="G140" s="266" t="s">
        <v>143</v>
      </c>
      <c r="H140" s="267">
        <v>509.00400000000002</v>
      </c>
      <c r="I140" s="268"/>
      <c r="J140" s="269">
        <f>ROUND(I140*H140,0)</f>
        <v>0</v>
      </c>
      <c r="K140" s="265" t="s">
        <v>144</v>
      </c>
      <c r="L140" s="270"/>
      <c r="M140" s="271" t="s">
        <v>23</v>
      </c>
      <c r="N140" s="272" t="s">
        <v>50</v>
      </c>
      <c r="O140" s="46"/>
      <c r="P140" s="225">
        <f>O140*H140</f>
        <v>0</v>
      </c>
      <c r="Q140" s="225">
        <v>0.0036800000000000001</v>
      </c>
      <c r="R140" s="225">
        <f>Q140*H140</f>
        <v>1.8731347200000001</v>
      </c>
      <c r="S140" s="225">
        <v>0</v>
      </c>
      <c r="T140" s="226">
        <f>S140*H140</f>
        <v>0</v>
      </c>
      <c r="AR140" s="23" t="s">
        <v>159</v>
      </c>
      <c r="AT140" s="23" t="s">
        <v>160</v>
      </c>
      <c r="AU140" s="23" t="s">
        <v>146</v>
      </c>
      <c r="AY140" s="23" t="s">
        <v>137</v>
      </c>
      <c r="BE140" s="227">
        <f>IF(N140="základní",J140,0)</f>
        <v>0</v>
      </c>
      <c r="BF140" s="227">
        <f>IF(N140="snížená",J140,0)</f>
        <v>0</v>
      </c>
      <c r="BG140" s="227">
        <f>IF(N140="zákl. přenesená",J140,0)</f>
        <v>0</v>
      </c>
      <c r="BH140" s="227">
        <f>IF(N140="sníž. přenesená",J140,0)</f>
        <v>0</v>
      </c>
      <c r="BI140" s="227">
        <f>IF(N140="nulová",J140,0)</f>
        <v>0</v>
      </c>
      <c r="BJ140" s="23" t="s">
        <v>146</v>
      </c>
      <c r="BK140" s="227">
        <f>ROUND(I140*H140,0)</f>
        <v>0</v>
      </c>
      <c r="BL140" s="23" t="s">
        <v>145</v>
      </c>
      <c r="BM140" s="23" t="s">
        <v>219</v>
      </c>
    </row>
    <row r="141" s="12" customFormat="1">
      <c r="B141" s="241"/>
      <c r="C141" s="242"/>
      <c r="D141" s="228" t="s">
        <v>150</v>
      </c>
      <c r="E141" s="242"/>
      <c r="F141" s="244" t="s">
        <v>220</v>
      </c>
      <c r="G141" s="242"/>
      <c r="H141" s="245">
        <v>509.00400000000002</v>
      </c>
      <c r="I141" s="246"/>
      <c r="J141" s="242"/>
      <c r="K141" s="242"/>
      <c r="L141" s="247"/>
      <c r="M141" s="248"/>
      <c r="N141" s="249"/>
      <c r="O141" s="249"/>
      <c r="P141" s="249"/>
      <c r="Q141" s="249"/>
      <c r="R141" s="249"/>
      <c r="S141" s="249"/>
      <c r="T141" s="250"/>
      <c r="AT141" s="251" t="s">
        <v>150</v>
      </c>
      <c r="AU141" s="251" t="s">
        <v>146</v>
      </c>
      <c r="AV141" s="12" t="s">
        <v>146</v>
      </c>
      <c r="AW141" s="12" t="s">
        <v>6</v>
      </c>
      <c r="AX141" s="12" t="s">
        <v>10</v>
      </c>
      <c r="AY141" s="251" t="s">
        <v>137</v>
      </c>
    </row>
    <row r="142" s="1" customFormat="1" ht="25.5" customHeight="1">
      <c r="B142" s="45"/>
      <c r="C142" s="216" t="s">
        <v>221</v>
      </c>
      <c r="D142" s="216" t="s">
        <v>140</v>
      </c>
      <c r="E142" s="217" t="s">
        <v>222</v>
      </c>
      <c r="F142" s="218" t="s">
        <v>223</v>
      </c>
      <c r="G142" s="219" t="s">
        <v>143</v>
      </c>
      <c r="H142" s="220">
        <v>499.024</v>
      </c>
      <c r="I142" s="221"/>
      <c r="J142" s="222">
        <f>ROUND(I142*H142,0)</f>
        <v>0</v>
      </c>
      <c r="K142" s="218" t="s">
        <v>144</v>
      </c>
      <c r="L142" s="71"/>
      <c r="M142" s="223" t="s">
        <v>23</v>
      </c>
      <c r="N142" s="224" t="s">
        <v>50</v>
      </c>
      <c r="O142" s="46"/>
      <c r="P142" s="225">
        <f>O142*H142</f>
        <v>0</v>
      </c>
      <c r="Q142" s="225">
        <v>6.0000000000000002E-05</v>
      </c>
      <c r="R142" s="225">
        <f>Q142*H142</f>
        <v>0.02994144</v>
      </c>
      <c r="S142" s="225">
        <v>0</v>
      </c>
      <c r="T142" s="226">
        <f>S142*H142</f>
        <v>0</v>
      </c>
      <c r="AR142" s="23" t="s">
        <v>145</v>
      </c>
      <c r="AT142" s="23" t="s">
        <v>140</v>
      </c>
      <c r="AU142" s="23" t="s">
        <v>146</v>
      </c>
      <c r="AY142" s="23" t="s">
        <v>137</v>
      </c>
      <c r="BE142" s="227">
        <f>IF(N142="základní",J142,0)</f>
        <v>0</v>
      </c>
      <c r="BF142" s="227">
        <f>IF(N142="snížená",J142,0)</f>
        <v>0</v>
      </c>
      <c r="BG142" s="227">
        <f>IF(N142="zákl. přenesená",J142,0)</f>
        <v>0</v>
      </c>
      <c r="BH142" s="227">
        <f>IF(N142="sníž. přenesená",J142,0)</f>
        <v>0</v>
      </c>
      <c r="BI142" s="227">
        <f>IF(N142="nulová",J142,0)</f>
        <v>0</v>
      </c>
      <c r="BJ142" s="23" t="s">
        <v>146</v>
      </c>
      <c r="BK142" s="227">
        <f>ROUND(I142*H142,0)</f>
        <v>0</v>
      </c>
      <c r="BL142" s="23" t="s">
        <v>145</v>
      </c>
      <c r="BM142" s="23" t="s">
        <v>224</v>
      </c>
    </row>
    <row r="143" s="1" customFormat="1">
      <c r="B143" s="45"/>
      <c r="C143" s="73"/>
      <c r="D143" s="228" t="s">
        <v>148</v>
      </c>
      <c r="E143" s="73"/>
      <c r="F143" s="229" t="s">
        <v>171</v>
      </c>
      <c r="G143" s="73"/>
      <c r="H143" s="73"/>
      <c r="I143" s="186"/>
      <c r="J143" s="73"/>
      <c r="K143" s="73"/>
      <c r="L143" s="71"/>
      <c r="M143" s="230"/>
      <c r="N143" s="46"/>
      <c r="O143" s="46"/>
      <c r="P143" s="46"/>
      <c r="Q143" s="46"/>
      <c r="R143" s="46"/>
      <c r="S143" s="46"/>
      <c r="T143" s="94"/>
      <c r="AT143" s="23" t="s">
        <v>148</v>
      </c>
      <c r="AU143" s="23" t="s">
        <v>146</v>
      </c>
    </row>
    <row r="144" s="1" customFormat="1" ht="38.25" customHeight="1">
      <c r="B144" s="45"/>
      <c r="C144" s="216" t="s">
        <v>225</v>
      </c>
      <c r="D144" s="216" t="s">
        <v>140</v>
      </c>
      <c r="E144" s="217" t="s">
        <v>226</v>
      </c>
      <c r="F144" s="218" t="s">
        <v>227</v>
      </c>
      <c r="G144" s="219" t="s">
        <v>228</v>
      </c>
      <c r="H144" s="220">
        <v>146.27600000000001</v>
      </c>
      <c r="I144" s="221"/>
      <c r="J144" s="222">
        <f>ROUND(I144*H144,0)</f>
        <v>0</v>
      </c>
      <c r="K144" s="218" t="s">
        <v>144</v>
      </c>
      <c r="L144" s="71"/>
      <c r="M144" s="223" t="s">
        <v>23</v>
      </c>
      <c r="N144" s="224" t="s">
        <v>50</v>
      </c>
      <c r="O144" s="46"/>
      <c r="P144" s="225">
        <f>O144*H144</f>
        <v>0</v>
      </c>
      <c r="Q144" s="225">
        <v>0.0033899999999999998</v>
      </c>
      <c r="R144" s="225">
        <f>Q144*H144</f>
        <v>0.49587564000000001</v>
      </c>
      <c r="S144" s="225">
        <v>0</v>
      </c>
      <c r="T144" s="226">
        <f>S144*H144</f>
        <v>0</v>
      </c>
      <c r="AR144" s="23" t="s">
        <v>145</v>
      </c>
      <c r="AT144" s="23" t="s">
        <v>140</v>
      </c>
      <c r="AU144" s="23" t="s">
        <v>146</v>
      </c>
      <c r="AY144" s="23" t="s">
        <v>137</v>
      </c>
      <c r="BE144" s="227">
        <f>IF(N144="základní",J144,0)</f>
        <v>0</v>
      </c>
      <c r="BF144" s="227">
        <f>IF(N144="snížená",J144,0)</f>
        <v>0</v>
      </c>
      <c r="BG144" s="227">
        <f>IF(N144="zákl. přenesená",J144,0)</f>
        <v>0</v>
      </c>
      <c r="BH144" s="227">
        <f>IF(N144="sníž. přenesená",J144,0)</f>
        <v>0</v>
      </c>
      <c r="BI144" s="227">
        <f>IF(N144="nulová",J144,0)</f>
        <v>0</v>
      </c>
      <c r="BJ144" s="23" t="s">
        <v>146</v>
      </c>
      <c r="BK144" s="227">
        <f>ROUND(I144*H144,0)</f>
        <v>0</v>
      </c>
      <c r="BL144" s="23" t="s">
        <v>145</v>
      </c>
      <c r="BM144" s="23" t="s">
        <v>229</v>
      </c>
    </row>
    <row r="145" s="1" customFormat="1">
      <c r="B145" s="45"/>
      <c r="C145" s="73"/>
      <c r="D145" s="228" t="s">
        <v>148</v>
      </c>
      <c r="E145" s="73"/>
      <c r="F145" s="229" t="s">
        <v>230</v>
      </c>
      <c r="G145" s="73"/>
      <c r="H145" s="73"/>
      <c r="I145" s="186"/>
      <c r="J145" s="73"/>
      <c r="K145" s="73"/>
      <c r="L145" s="71"/>
      <c r="M145" s="230"/>
      <c r="N145" s="46"/>
      <c r="O145" s="46"/>
      <c r="P145" s="46"/>
      <c r="Q145" s="46"/>
      <c r="R145" s="46"/>
      <c r="S145" s="46"/>
      <c r="T145" s="94"/>
      <c r="AT145" s="23" t="s">
        <v>148</v>
      </c>
      <c r="AU145" s="23" t="s">
        <v>146</v>
      </c>
    </row>
    <row r="146" s="12" customFormat="1">
      <c r="B146" s="241"/>
      <c r="C146" s="242"/>
      <c r="D146" s="228" t="s">
        <v>150</v>
      </c>
      <c r="E146" s="243" t="s">
        <v>23</v>
      </c>
      <c r="F146" s="244" t="s">
        <v>231</v>
      </c>
      <c r="G146" s="242"/>
      <c r="H146" s="245">
        <v>146.27600000000001</v>
      </c>
      <c r="I146" s="246"/>
      <c r="J146" s="242"/>
      <c r="K146" s="242"/>
      <c r="L146" s="247"/>
      <c r="M146" s="248"/>
      <c r="N146" s="249"/>
      <c r="O146" s="249"/>
      <c r="P146" s="249"/>
      <c r="Q146" s="249"/>
      <c r="R146" s="249"/>
      <c r="S146" s="249"/>
      <c r="T146" s="250"/>
      <c r="AT146" s="251" t="s">
        <v>150</v>
      </c>
      <c r="AU146" s="251" t="s">
        <v>146</v>
      </c>
      <c r="AV146" s="12" t="s">
        <v>146</v>
      </c>
      <c r="AW146" s="12" t="s">
        <v>41</v>
      </c>
      <c r="AX146" s="12" t="s">
        <v>78</v>
      </c>
      <c r="AY146" s="251" t="s">
        <v>137</v>
      </c>
    </row>
    <row r="147" s="13" customFormat="1">
      <c r="B147" s="252"/>
      <c r="C147" s="253"/>
      <c r="D147" s="228" t="s">
        <v>150</v>
      </c>
      <c r="E147" s="254" t="s">
        <v>23</v>
      </c>
      <c r="F147" s="255" t="s">
        <v>153</v>
      </c>
      <c r="G147" s="253"/>
      <c r="H147" s="256">
        <v>146.27600000000001</v>
      </c>
      <c r="I147" s="257"/>
      <c r="J147" s="253"/>
      <c r="K147" s="253"/>
      <c r="L147" s="258"/>
      <c r="M147" s="259"/>
      <c r="N147" s="260"/>
      <c r="O147" s="260"/>
      <c r="P147" s="260"/>
      <c r="Q147" s="260"/>
      <c r="R147" s="260"/>
      <c r="S147" s="260"/>
      <c r="T147" s="261"/>
      <c r="AT147" s="262" t="s">
        <v>150</v>
      </c>
      <c r="AU147" s="262" t="s">
        <v>146</v>
      </c>
      <c r="AV147" s="13" t="s">
        <v>145</v>
      </c>
      <c r="AW147" s="13" t="s">
        <v>41</v>
      </c>
      <c r="AX147" s="13" t="s">
        <v>10</v>
      </c>
      <c r="AY147" s="262" t="s">
        <v>137</v>
      </c>
    </row>
    <row r="148" s="1" customFormat="1" ht="16.5" customHeight="1">
      <c r="B148" s="45"/>
      <c r="C148" s="263" t="s">
        <v>9</v>
      </c>
      <c r="D148" s="263" t="s">
        <v>160</v>
      </c>
      <c r="E148" s="264" t="s">
        <v>232</v>
      </c>
      <c r="F148" s="265" t="s">
        <v>233</v>
      </c>
      <c r="G148" s="266" t="s">
        <v>143</v>
      </c>
      <c r="H148" s="267">
        <v>65.823999999999998</v>
      </c>
      <c r="I148" s="268"/>
      <c r="J148" s="269">
        <f>ROUND(I148*H148,0)</f>
        <v>0</v>
      </c>
      <c r="K148" s="265" t="s">
        <v>144</v>
      </c>
      <c r="L148" s="270"/>
      <c r="M148" s="271" t="s">
        <v>23</v>
      </c>
      <c r="N148" s="272" t="s">
        <v>50</v>
      </c>
      <c r="O148" s="46"/>
      <c r="P148" s="225">
        <f>O148*H148</f>
        <v>0</v>
      </c>
      <c r="Q148" s="225">
        <v>0.00115</v>
      </c>
      <c r="R148" s="225">
        <f>Q148*H148</f>
        <v>0.07569759999999999</v>
      </c>
      <c r="S148" s="225">
        <v>0</v>
      </c>
      <c r="T148" s="226">
        <f>S148*H148</f>
        <v>0</v>
      </c>
      <c r="AR148" s="23" t="s">
        <v>159</v>
      </c>
      <c r="AT148" s="23" t="s">
        <v>160</v>
      </c>
      <c r="AU148" s="23" t="s">
        <v>146</v>
      </c>
      <c r="AY148" s="23" t="s">
        <v>137</v>
      </c>
      <c r="BE148" s="227">
        <f>IF(N148="základní",J148,0)</f>
        <v>0</v>
      </c>
      <c r="BF148" s="227">
        <f>IF(N148="snížená",J148,0)</f>
        <v>0</v>
      </c>
      <c r="BG148" s="227">
        <f>IF(N148="zákl. přenesená",J148,0)</f>
        <v>0</v>
      </c>
      <c r="BH148" s="227">
        <f>IF(N148="sníž. přenesená",J148,0)</f>
        <v>0</v>
      </c>
      <c r="BI148" s="227">
        <f>IF(N148="nulová",J148,0)</f>
        <v>0</v>
      </c>
      <c r="BJ148" s="23" t="s">
        <v>146</v>
      </c>
      <c r="BK148" s="227">
        <f>ROUND(I148*H148,0)</f>
        <v>0</v>
      </c>
      <c r="BL148" s="23" t="s">
        <v>145</v>
      </c>
      <c r="BM148" s="23" t="s">
        <v>234</v>
      </c>
    </row>
    <row r="149" s="1" customFormat="1">
      <c r="B149" s="45"/>
      <c r="C149" s="73"/>
      <c r="D149" s="228" t="s">
        <v>235</v>
      </c>
      <c r="E149" s="73"/>
      <c r="F149" s="229" t="s">
        <v>236</v>
      </c>
      <c r="G149" s="73"/>
      <c r="H149" s="73"/>
      <c r="I149" s="186"/>
      <c r="J149" s="73"/>
      <c r="K149" s="73"/>
      <c r="L149" s="71"/>
      <c r="M149" s="230"/>
      <c r="N149" s="46"/>
      <c r="O149" s="46"/>
      <c r="P149" s="46"/>
      <c r="Q149" s="46"/>
      <c r="R149" s="46"/>
      <c r="S149" s="46"/>
      <c r="T149" s="94"/>
      <c r="AT149" s="23" t="s">
        <v>235</v>
      </c>
      <c r="AU149" s="23" t="s">
        <v>146</v>
      </c>
    </row>
    <row r="150" s="12" customFormat="1">
      <c r="B150" s="241"/>
      <c r="C150" s="242"/>
      <c r="D150" s="228" t="s">
        <v>150</v>
      </c>
      <c r="E150" s="242"/>
      <c r="F150" s="244" t="s">
        <v>237</v>
      </c>
      <c r="G150" s="242"/>
      <c r="H150" s="245">
        <v>65.823999999999998</v>
      </c>
      <c r="I150" s="246"/>
      <c r="J150" s="242"/>
      <c r="K150" s="242"/>
      <c r="L150" s="247"/>
      <c r="M150" s="248"/>
      <c r="N150" s="249"/>
      <c r="O150" s="249"/>
      <c r="P150" s="249"/>
      <c r="Q150" s="249"/>
      <c r="R150" s="249"/>
      <c r="S150" s="249"/>
      <c r="T150" s="250"/>
      <c r="AT150" s="251" t="s">
        <v>150</v>
      </c>
      <c r="AU150" s="251" t="s">
        <v>146</v>
      </c>
      <c r="AV150" s="12" t="s">
        <v>146</v>
      </c>
      <c r="AW150" s="12" t="s">
        <v>6</v>
      </c>
      <c r="AX150" s="12" t="s">
        <v>10</v>
      </c>
      <c r="AY150" s="251" t="s">
        <v>137</v>
      </c>
    </row>
    <row r="151" s="1" customFormat="1" ht="25.5" customHeight="1">
      <c r="B151" s="45"/>
      <c r="C151" s="216" t="s">
        <v>238</v>
      </c>
      <c r="D151" s="216" t="s">
        <v>140</v>
      </c>
      <c r="E151" s="217" t="s">
        <v>239</v>
      </c>
      <c r="F151" s="218" t="s">
        <v>240</v>
      </c>
      <c r="G151" s="219" t="s">
        <v>228</v>
      </c>
      <c r="H151" s="220">
        <v>81.840000000000003</v>
      </c>
      <c r="I151" s="221"/>
      <c r="J151" s="222">
        <f>ROUND(I151*H151,0)</f>
        <v>0</v>
      </c>
      <c r="K151" s="218" t="s">
        <v>144</v>
      </c>
      <c r="L151" s="71"/>
      <c r="M151" s="223" t="s">
        <v>23</v>
      </c>
      <c r="N151" s="224" t="s">
        <v>50</v>
      </c>
      <c r="O151" s="46"/>
      <c r="P151" s="225">
        <f>O151*H151</f>
        <v>0</v>
      </c>
      <c r="Q151" s="225">
        <v>6.0000000000000002E-05</v>
      </c>
      <c r="R151" s="225">
        <f>Q151*H151</f>
        <v>0.0049104000000000005</v>
      </c>
      <c r="S151" s="225">
        <v>0</v>
      </c>
      <c r="T151" s="226">
        <f>S151*H151</f>
        <v>0</v>
      </c>
      <c r="AR151" s="23" t="s">
        <v>145</v>
      </c>
      <c r="AT151" s="23" t="s">
        <v>140</v>
      </c>
      <c r="AU151" s="23" t="s">
        <v>146</v>
      </c>
      <c r="AY151" s="23" t="s">
        <v>137</v>
      </c>
      <c r="BE151" s="227">
        <f>IF(N151="základní",J151,0)</f>
        <v>0</v>
      </c>
      <c r="BF151" s="227">
        <f>IF(N151="snížená",J151,0)</f>
        <v>0</v>
      </c>
      <c r="BG151" s="227">
        <f>IF(N151="zákl. přenesená",J151,0)</f>
        <v>0</v>
      </c>
      <c r="BH151" s="227">
        <f>IF(N151="sníž. přenesená",J151,0)</f>
        <v>0</v>
      </c>
      <c r="BI151" s="227">
        <f>IF(N151="nulová",J151,0)</f>
        <v>0</v>
      </c>
      <c r="BJ151" s="23" t="s">
        <v>146</v>
      </c>
      <c r="BK151" s="227">
        <f>ROUND(I151*H151,0)</f>
        <v>0</v>
      </c>
      <c r="BL151" s="23" t="s">
        <v>145</v>
      </c>
      <c r="BM151" s="23" t="s">
        <v>241</v>
      </c>
    </row>
    <row r="152" s="1" customFormat="1">
      <c r="B152" s="45"/>
      <c r="C152" s="73"/>
      <c r="D152" s="228" t="s">
        <v>148</v>
      </c>
      <c r="E152" s="73"/>
      <c r="F152" s="229" t="s">
        <v>242</v>
      </c>
      <c r="G152" s="73"/>
      <c r="H152" s="73"/>
      <c r="I152" s="186"/>
      <c r="J152" s="73"/>
      <c r="K152" s="73"/>
      <c r="L152" s="71"/>
      <c r="M152" s="230"/>
      <c r="N152" s="46"/>
      <c r="O152" s="46"/>
      <c r="P152" s="46"/>
      <c r="Q152" s="46"/>
      <c r="R152" s="46"/>
      <c r="S152" s="46"/>
      <c r="T152" s="94"/>
      <c r="AT152" s="23" t="s">
        <v>148</v>
      </c>
      <c r="AU152" s="23" t="s">
        <v>146</v>
      </c>
    </row>
    <row r="153" s="12" customFormat="1">
      <c r="B153" s="241"/>
      <c r="C153" s="242"/>
      <c r="D153" s="228" t="s">
        <v>150</v>
      </c>
      <c r="E153" s="243" t="s">
        <v>23</v>
      </c>
      <c r="F153" s="244" t="s">
        <v>243</v>
      </c>
      <c r="G153" s="242"/>
      <c r="H153" s="245">
        <v>81.840000000000003</v>
      </c>
      <c r="I153" s="246"/>
      <c r="J153" s="242"/>
      <c r="K153" s="242"/>
      <c r="L153" s="247"/>
      <c r="M153" s="248"/>
      <c r="N153" s="249"/>
      <c r="O153" s="249"/>
      <c r="P153" s="249"/>
      <c r="Q153" s="249"/>
      <c r="R153" s="249"/>
      <c r="S153" s="249"/>
      <c r="T153" s="250"/>
      <c r="AT153" s="251" t="s">
        <v>150</v>
      </c>
      <c r="AU153" s="251" t="s">
        <v>146</v>
      </c>
      <c r="AV153" s="12" t="s">
        <v>146</v>
      </c>
      <c r="AW153" s="12" t="s">
        <v>41</v>
      </c>
      <c r="AX153" s="12" t="s">
        <v>78</v>
      </c>
      <c r="AY153" s="251" t="s">
        <v>137</v>
      </c>
    </row>
    <row r="154" s="13" customFormat="1">
      <c r="B154" s="252"/>
      <c r="C154" s="253"/>
      <c r="D154" s="228" t="s">
        <v>150</v>
      </c>
      <c r="E154" s="254" t="s">
        <v>23</v>
      </c>
      <c r="F154" s="255" t="s">
        <v>153</v>
      </c>
      <c r="G154" s="253"/>
      <c r="H154" s="256">
        <v>81.840000000000003</v>
      </c>
      <c r="I154" s="257"/>
      <c r="J154" s="253"/>
      <c r="K154" s="253"/>
      <c r="L154" s="258"/>
      <c r="M154" s="259"/>
      <c r="N154" s="260"/>
      <c r="O154" s="260"/>
      <c r="P154" s="260"/>
      <c r="Q154" s="260"/>
      <c r="R154" s="260"/>
      <c r="S154" s="260"/>
      <c r="T154" s="261"/>
      <c r="AT154" s="262" t="s">
        <v>150</v>
      </c>
      <c r="AU154" s="262" t="s">
        <v>146</v>
      </c>
      <c r="AV154" s="13" t="s">
        <v>145</v>
      </c>
      <c r="AW154" s="13" t="s">
        <v>41</v>
      </c>
      <c r="AX154" s="13" t="s">
        <v>10</v>
      </c>
      <c r="AY154" s="262" t="s">
        <v>137</v>
      </c>
    </row>
    <row r="155" s="1" customFormat="1" ht="16.5" customHeight="1">
      <c r="B155" s="45"/>
      <c r="C155" s="263" t="s">
        <v>244</v>
      </c>
      <c r="D155" s="263" t="s">
        <v>160</v>
      </c>
      <c r="E155" s="264" t="s">
        <v>245</v>
      </c>
      <c r="F155" s="265" t="s">
        <v>246</v>
      </c>
      <c r="G155" s="266" t="s">
        <v>228</v>
      </c>
      <c r="H155" s="267">
        <v>85.932000000000002</v>
      </c>
      <c r="I155" s="268"/>
      <c r="J155" s="269">
        <f>ROUND(I155*H155,0)</f>
        <v>0</v>
      </c>
      <c r="K155" s="265" t="s">
        <v>144</v>
      </c>
      <c r="L155" s="270"/>
      <c r="M155" s="271" t="s">
        <v>23</v>
      </c>
      <c r="N155" s="272" t="s">
        <v>50</v>
      </c>
      <c r="O155" s="46"/>
      <c r="P155" s="225">
        <f>O155*H155</f>
        <v>0</v>
      </c>
      <c r="Q155" s="225">
        <v>0.00059999999999999995</v>
      </c>
      <c r="R155" s="225">
        <f>Q155*H155</f>
        <v>0.051559199999999999</v>
      </c>
      <c r="S155" s="225">
        <v>0</v>
      </c>
      <c r="T155" s="226">
        <f>S155*H155</f>
        <v>0</v>
      </c>
      <c r="AR155" s="23" t="s">
        <v>159</v>
      </c>
      <c r="AT155" s="23" t="s">
        <v>160</v>
      </c>
      <c r="AU155" s="23" t="s">
        <v>146</v>
      </c>
      <c r="AY155" s="23" t="s">
        <v>137</v>
      </c>
      <c r="BE155" s="227">
        <f>IF(N155="základní",J155,0)</f>
        <v>0</v>
      </c>
      <c r="BF155" s="227">
        <f>IF(N155="snížená",J155,0)</f>
        <v>0</v>
      </c>
      <c r="BG155" s="227">
        <f>IF(N155="zákl. přenesená",J155,0)</f>
        <v>0</v>
      </c>
      <c r="BH155" s="227">
        <f>IF(N155="sníž. přenesená",J155,0)</f>
        <v>0</v>
      </c>
      <c r="BI155" s="227">
        <f>IF(N155="nulová",J155,0)</f>
        <v>0</v>
      </c>
      <c r="BJ155" s="23" t="s">
        <v>146</v>
      </c>
      <c r="BK155" s="227">
        <f>ROUND(I155*H155,0)</f>
        <v>0</v>
      </c>
      <c r="BL155" s="23" t="s">
        <v>145</v>
      </c>
      <c r="BM155" s="23" t="s">
        <v>247</v>
      </c>
    </row>
    <row r="156" s="12" customFormat="1">
      <c r="B156" s="241"/>
      <c r="C156" s="242"/>
      <c r="D156" s="228" t="s">
        <v>150</v>
      </c>
      <c r="E156" s="242"/>
      <c r="F156" s="244" t="s">
        <v>248</v>
      </c>
      <c r="G156" s="242"/>
      <c r="H156" s="245">
        <v>85.932000000000002</v>
      </c>
      <c r="I156" s="246"/>
      <c r="J156" s="242"/>
      <c r="K156" s="242"/>
      <c r="L156" s="247"/>
      <c r="M156" s="248"/>
      <c r="N156" s="249"/>
      <c r="O156" s="249"/>
      <c r="P156" s="249"/>
      <c r="Q156" s="249"/>
      <c r="R156" s="249"/>
      <c r="S156" s="249"/>
      <c r="T156" s="250"/>
      <c r="AT156" s="251" t="s">
        <v>150</v>
      </c>
      <c r="AU156" s="251" t="s">
        <v>146</v>
      </c>
      <c r="AV156" s="12" t="s">
        <v>146</v>
      </c>
      <c r="AW156" s="12" t="s">
        <v>6</v>
      </c>
      <c r="AX156" s="12" t="s">
        <v>10</v>
      </c>
      <c r="AY156" s="251" t="s">
        <v>137</v>
      </c>
    </row>
    <row r="157" s="1" customFormat="1" ht="25.5" customHeight="1">
      <c r="B157" s="45"/>
      <c r="C157" s="216" t="s">
        <v>249</v>
      </c>
      <c r="D157" s="216" t="s">
        <v>140</v>
      </c>
      <c r="E157" s="217" t="s">
        <v>250</v>
      </c>
      <c r="F157" s="218" t="s">
        <v>251</v>
      </c>
      <c r="G157" s="219" t="s">
        <v>228</v>
      </c>
      <c r="H157" s="220">
        <v>370.21199999999999</v>
      </c>
      <c r="I157" s="221"/>
      <c r="J157" s="222">
        <f>ROUND(I157*H157,0)</f>
        <v>0</v>
      </c>
      <c r="K157" s="218" t="s">
        <v>144</v>
      </c>
      <c r="L157" s="71"/>
      <c r="M157" s="223" t="s">
        <v>23</v>
      </c>
      <c r="N157" s="224" t="s">
        <v>50</v>
      </c>
      <c r="O157" s="46"/>
      <c r="P157" s="225">
        <f>O157*H157</f>
        <v>0</v>
      </c>
      <c r="Q157" s="225">
        <v>0.00025000000000000001</v>
      </c>
      <c r="R157" s="225">
        <f>Q157*H157</f>
        <v>0.092552999999999996</v>
      </c>
      <c r="S157" s="225">
        <v>0</v>
      </c>
      <c r="T157" s="226">
        <f>S157*H157</f>
        <v>0</v>
      </c>
      <c r="AR157" s="23" t="s">
        <v>145</v>
      </c>
      <c r="AT157" s="23" t="s">
        <v>140</v>
      </c>
      <c r="AU157" s="23" t="s">
        <v>146</v>
      </c>
      <c r="AY157" s="23" t="s">
        <v>137</v>
      </c>
      <c r="BE157" s="227">
        <f>IF(N157="základní",J157,0)</f>
        <v>0</v>
      </c>
      <c r="BF157" s="227">
        <f>IF(N157="snížená",J157,0)</f>
        <v>0</v>
      </c>
      <c r="BG157" s="227">
        <f>IF(N157="zákl. přenesená",J157,0)</f>
        <v>0</v>
      </c>
      <c r="BH157" s="227">
        <f>IF(N157="sníž. přenesená",J157,0)</f>
        <v>0</v>
      </c>
      <c r="BI157" s="227">
        <f>IF(N157="nulová",J157,0)</f>
        <v>0</v>
      </c>
      <c r="BJ157" s="23" t="s">
        <v>146</v>
      </c>
      <c r="BK157" s="227">
        <f>ROUND(I157*H157,0)</f>
        <v>0</v>
      </c>
      <c r="BL157" s="23" t="s">
        <v>145</v>
      </c>
      <c r="BM157" s="23" t="s">
        <v>252</v>
      </c>
    </row>
    <row r="158" s="1" customFormat="1">
      <c r="B158" s="45"/>
      <c r="C158" s="73"/>
      <c r="D158" s="228" t="s">
        <v>148</v>
      </c>
      <c r="E158" s="73"/>
      <c r="F158" s="229" t="s">
        <v>242</v>
      </c>
      <c r="G158" s="73"/>
      <c r="H158" s="73"/>
      <c r="I158" s="186"/>
      <c r="J158" s="73"/>
      <c r="K158" s="73"/>
      <c r="L158" s="71"/>
      <c r="M158" s="230"/>
      <c r="N158" s="46"/>
      <c r="O158" s="46"/>
      <c r="P158" s="46"/>
      <c r="Q158" s="46"/>
      <c r="R158" s="46"/>
      <c r="S158" s="46"/>
      <c r="T158" s="94"/>
      <c r="AT158" s="23" t="s">
        <v>148</v>
      </c>
      <c r="AU158" s="23" t="s">
        <v>146</v>
      </c>
    </row>
    <row r="159" s="1" customFormat="1" ht="16.5" customHeight="1">
      <c r="B159" s="45"/>
      <c r="C159" s="263" t="s">
        <v>253</v>
      </c>
      <c r="D159" s="263" t="s">
        <v>160</v>
      </c>
      <c r="E159" s="264" t="s">
        <v>254</v>
      </c>
      <c r="F159" s="265" t="s">
        <v>255</v>
      </c>
      <c r="G159" s="266" t="s">
        <v>228</v>
      </c>
      <c r="H159" s="267">
        <v>153.59</v>
      </c>
      <c r="I159" s="268"/>
      <c r="J159" s="269">
        <f>ROUND(I159*H159,0)</f>
        <v>0</v>
      </c>
      <c r="K159" s="265" t="s">
        <v>144</v>
      </c>
      <c r="L159" s="270"/>
      <c r="M159" s="271" t="s">
        <v>23</v>
      </c>
      <c r="N159" s="272" t="s">
        <v>50</v>
      </c>
      <c r="O159" s="46"/>
      <c r="P159" s="225">
        <f>O159*H159</f>
        <v>0</v>
      </c>
      <c r="Q159" s="225">
        <v>4.0000000000000003E-05</v>
      </c>
      <c r="R159" s="225">
        <f>Q159*H159</f>
        <v>0.0061436000000000008</v>
      </c>
      <c r="S159" s="225">
        <v>0</v>
      </c>
      <c r="T159" s="226">
        <f>S159*H159</f>
        <v>0</v>
      </c>
      <c r="AR159" s="23" t="s">
        <v>159</v>
      </c>
      <c r="AT159" s="23" t="s">
        <v>160</v>
      </c>
      <c r="AU159" s="23" t="s">
        <v>146</v>
      </c>
      <c r="AY159" s="23" t="s">
        <v>137</v>
      </c>
      <c r="BE159" s="227">
        <f>IF(N159="základní",J159,0)</f>
        <v>0</v>
      </c>
      <c r="BF159" s="227">
        <f>IF(N159="snížená",J159,0)</f>
        <v>0</v>
      </c>
      <c r="BG159" s="227">
        <f>IF(N159="zákl. přenesená",J159,0)</f>
        <v>0</v>
      </c>
      <c r="BH159" s="227">
        <f>IF(N159="sníž. přenesená",J159,0)</f>
        <v>0</v>
      </c>
      <c r="BI159" s="227">
        <f>IF(N159="nulová",J159,0)</f>
        <v>0</v>
      </c>
      <c r="BJ159" s="23" t="s">
        <v>146</v>
      </c>
      <c r="BK159" s="227">
        <f>ROUND(I159*H159,0)</f>
        <v>0</v>
      </c>
      <c r="BL159" s="23" t="s">
        <v>145</v>
      </c>
      <c r="BM159" s="23" t="s">
        <v>256</v>
      </c>
    </row>
    <row r="160" s="12" customFormat="1">
      <c r="B160" s="241"/>
      <c r="C160" s="242"/>
      <c r="D160" s="228" t="s">
        <v>150</v>
      </c>
      <c r="E160" s="243" t="s">
        <v>23</v>
      </c>
      <c r="F160" s="244" t="s">
        <v>231</v>
      </c>
      <c r="G160" s="242"/>
      <c r="H160" s="245">
        <v>146.27600000000001</v>
      </c>
      <c r="I160" s="246"/>
      <c r="J160" s="242"/>
      <c r="K160" s="242"/>
      <c r="L160" s="247"/>
      <c r="M160" s="248"/>
      <c r="N160" s="249"/>
      <c r="O160" s="249"/>
      <c r="P160" s="249"/>
      <c r="Q160" s="249"/>
      <c r="R160" s="249"/>
      <c r="S160" s="249"/>
      <c r="T160" s="250"/>
      <c r="AT160" s="251" t="s">
        <v>150</v>
      </c>
      <c r="AU160" s="251" t="s">
        <v>146</v>
      </c>
      <c r="AV160" s="12" t="s">
        <v>146</v>
      </c>
      <c r="AW160" s="12" t="s">
        <v>41</v>
      </c>
      <c r="AX160" s="12" t="s">
        <v>78</v>
      </c>
      <c r="AY160" s="251" t="s">
        <v>137</v>
      </c>
    </row>
    <row r="161" s="13" customFormat="1">
      <c r="B161" s="252"/>
      <c r="C161" s="253"/>
      <c r="D161" s="228" t="s">
        <v>150</v>
      </c>
      <c r="E161" s="254" t="s">
        <v>23</v>
      </c>
      <c r="F161" s="255" t="s">
        <v>153</v>
      </c>
      <c r="G161" s="253"/>
      <c r="H161" s="256">
        <v>146.27600000000001</v>
      </c>
      <c r="I161" s="257"/>
      <c r="J161" s="253"/>
      <c r="K161" s="253"/>
      <c r="L161" s="258"/>
      <c r="M161" s="259"/>
      <c r="N161" s="260"/>
      <c r="O161" s="260"/>
      <c r="P161" s="260"/>
      <c r="Q161" s="260"/>
      <c r="R161" s="260"/>
      <c r="S161" s="260"/>
      <c r="T161" s="261"/>
      <c r="AT161" s="262" t="s">
        <v>150</v>
      </c>
      <c r="AU161" s="262" t="s">
        <v>146</v>
      </c>
      <c r="AV161" s="13" t="s">
        <v>145</v>
      </c>
      <c r="AW161" s="13" t="s">
        <v>41</v>
      </c>
      <c r="AX161" s="13" t="s">
        <v>10</v>
      </c>
      <c r="AY161" s="262" t="s">
        <v>137</v>
      </c>
    </row>
    <row r="162" s="12" customFormat="1">
      <c r="B162" s="241"/>
      <c r="C162" s="242"/>
      <c r="D162" s="228" t="s">
        <v>150</v>
      </c>
      <c r="E162" s="242"/>
      <c r="F162" s="244" t="s">
        <v>257</v>
      </c>
      <c r="G162" s="242"/>
      <c r="H162" s="245">
        <v>153.59</v>
      </c>
      <c r="I162" s="246"/>
      <c r="J162" s="242"/>
      <c r="K162" s="242"/>
      <c r="L162" s="247"/>
      <c r="M162" s="248"/>
      <c r="N162" s="249"/>
      <c r="O162" s="249"/>
      <c r="P162" s="249"/>
      <c r="Q162" s="249"/>
      <c r="R162" s="249"/>
      <c r="S162" s="249"/>
      <c r="T162" s="250"/>
      <c r="AT162" s="251" t="s">
        <v>150</v>
      </c>
      <c r="AU162" s="251" t="s">
        <v>146</v>
      </c>
      <c r="AV162" s="12" t="s">
        <v>146</v>
      </c>
      <c r="AW162" s="12" t="s">
        <v>6</v>
      </c>
      <c r="AX162" s="12" t="s">
        <v>10</v>
      </c>
      <c r="AY162" s="251" t="s">
        <v>137</v>
      </c>
    </row>
    <row r="163" s="1" customFormat="1" ht="16.5" customHeight="1">
      <c r="B163" s="45"/>
      <c r="C163" s="263" t="s">
        <v>258</v>
      </c>
      <c r="D163" s="263" t="s">
        <v>160</v>
      </c>
      <c r="E163" s="264" t="s">
        <v>259</v>
      </c>
      <c r="F163" s="265" t="s">
        <v>260</v>
      </c>
      <c r="G163" s="266" t="s">
        <v>228</v>
      </c>
      <c r="H163" s="267">
        <v>179.21000000000001</v>
      </c>
      <c r="I163" s="268"/>
      <c r="J163" s="269">
        <f>ROUND(I163*H163,0)</f>
        <v>0</v>
      </c>
      <c r="K163" s="265" t="s">
        <v>144</v>
      </c>
      <c r="L163" s="270"/>
      <c r="M163" s="271" t="s">
        <v>23</v>
      </c>
      <c r="N163" s="272" t="s">
        <v>50</v>
      </c>
      <c r="O163" s="46"/>
      <c r="P163" s="225">
        <f>O163*H163</f>
        <v>0</v>
      </c>
      <c r="Q163" s="225">
        <v>3.0000000000000001E-05</v>
      </c>
      <c r="R163" s="225">
        <f>Q163*H163</f>
        <v>0.0053763000000000005</v>
      </c>
      <c r="S163" s="225">
        <v>0</v>
      </c>
      <c r="T163" s="226">
        <f>S163*H163</f>
        <v>0</v>
      </c>
      <c r="AR163" s="23" t="s">
        <v>159</v>
      </c>
      <c r="AT163" s="23" t="s">
        <v>160</v>
      </c>
      <c r="AU163" s="23" t="s">
        <v>146</v>
      </c>
      <c r="AY163" s="23" t="s">
        <v>137</v>
      </c>
      <c r="BE163" s="227">
        <f>IF(N163="základní",J163,0)</f>
        <v>0</v>
      </c>
      <c r="BF163" s="227">
        <f>IF(N163="snížená",J163,0)</f>
        <v>0</v>
      </c>
      <c r="BG163" s="227">
        <f>IF(N163="zákl. přenesená",J163,0)</f>
        <v>0</v>
      </c>
      <c r="BH163" s="227">
        <f>IF(N163="sníž. přenesená",J163,0)</f>
        <v>0</v>
      </c>
      <c r="BI163" s="227">
        <f>IF(N163="nulová",J163,0)</f>
        <v>0</v>
      </c>
      <c r="BJ163" s="23" t="s">
        <v>146</v>
      </c>
      <c r="BK163" s="227">
        <f>ROUND(I163*H163,0)</f>
        <v>0</v>
      </c>
      <c r="BL163" s="23" t="s">
        <v>145</v>
      </c>
      <c r="BM163" s="23" t="s">
        <v>261</v>
      </c>
    </row>
    <row r="164" s="12" customFormat="1">
      <c r="B164" s="241"/>
      <c r="C164" s="242"/>
      <c r="D164" s="228" t="s">
        <v>150</v>
      </c>
      <c r="E164" s="243" t="s">
        <v>23</v>
      </c>
      <c r="F164" s="244" t="s">
        <v>262</v>
      </c>
      <c r="G164" s="242"/>
      <c r="H164" s="245">
        <v>146.27600000000001</v>
      </c>
      <c r="I164" s="246"/>
      <c r="J164" s="242"/>
      <c r="K164" s="242"/>
      <c r="L164" s="247"/>
      <c r="M164" s="248"/>
      <c r="N164" s="249"/>
      <c r="O164" s="249"/>
      <c r="P164" s="249"/>
      <c r="Q164" s="249"/>
      <c r="R164" s="249"/>
      <c r="S164" s="249"/>
      <c r="T164" s="250"/>
      <c r="AT164" s="251" t="s">
        <v>150</v>
      </c>
      <c r="AU164" s="251" t="s">
        <v>146</v>
      </c>
      <c r="AV164" s="12" t="s">
        <v>146</v>
      </c>
      <c r="AW164" s="12" t="s">
        <v>41</v>
      </c>
      <c r="AX164" s="12" t="s">
        <v>78</v>
      </c>
      <c r="AY164" s="251" t="s">
        <v>137</v>
      </c>
    </row>
    <row r="165" s="12" customFormat="1">
      <c r="B165" s="241"/>
      <c r="C165" s="242"/>
      <c r="D165" s="228" t="s">
        <v>150</v>
      </c>
      <c r="E165" s="243" t="s">
        <v>23</v>
      </c>
      <c r="F165" s="244" t="s">
        <v>263</v>
      </c>
      <c r="G165" s="242"/>
      <c r="H165" s="245">
        <v>24.399999999999999</v>
      </c>
      <c r="I165" s="246"/>
      <c r="J165" s="242"/>
      <c r="K165" s="242"/>
      <c r="L165" s="247"/>
      <c r="M165" s="248"/>
      <c r="N165" s="249"/>
      <c r="O165" s="249"/>
      <c r="P165" s="249"/>
      <c r="Q165" s="249"/>
      <c r="R165" s="249"/>
      <c r="S165" s="249"/>
      <c r="T165" s="250"/>
      <c r="AT165" s="251" t="s">
        <v>150</v>
      </c>
      <c r="AU165" s="251" t="s">
        <v>146</v>
      </c>
      <c r="AV165" s="12" t="s">
        <v>146</v>
      </c>
      <c r="AW165" s="12" t="s">
        <v>41</v>
      </c>
      <c r="AX165" s="12" t="s">
        <v>78</v>
      </c>
      <c r="AY165" s="251" t="s">
        <v>137</v>
      </c>
    </row>
    <row r="166" s="13" customFormat="1">
      <c r="B166" s="252"/>
      <c r="C166" s="253"/>
      <c r="D166" s="228" t="s">
        <v>150</v>
      </c>
      <c r="E166" s="254" t="s">
        <v>23</v>
      </c>
      <c r="F166" s="255" t="s">
        <v>153</v>
      </c>
      <c r="G166" s="253"/>
      <c r="H166" s="256">
        <v>170.67599999999999</v>
      </c>
      <c r="I166" s="257"/>
      <c r="J166" s="253"/>
      <c r="K166" s="253"/>
      <c r="L166" s="258"/>
      <c r="M166" s="259"/>
      <c r="N166" s="260"/>
      <c r="O166" s="260"/>
      <c r="P166" s="260"/>
      <c r="Q166" s="260"/>
      <c r="R166" s="260"/>
      <c r="S166" s="260"/>
      <c r="T166" s="261"/>
      <c r="AT166" s="262" t="s">
        <v>150</v>
      </c>
      <c r="AU166" s="262" t="s">
        <v>146</v>
      </c>
      <c r="AV166" s="13" t="s">
        <v>145</v>
      </c>
      <c r="AW166" s="13" t="s">
        <v>41</v>
      </c>
      <c r="AX166" s="13" t="s">
        <v>10</v>
      </c>
      <c r="AY166" s="262" t="s">
        <v>137</v>
      </c>
    </row>
    <row r="167" s="12" customFormat="1">
      <c r="B167" s="241"/>
      <c r="C167" s="242"/>
      <c r="D167" s="228" t="s">
        <v>150</v>
      </c>
      <c r="E167" s="242"/>
      <c r="F167" s="244" t="s">
        <v>264</v>
      </c>
      <c r="G167" s="242"/>
      <c r="H167" s="245">
        <v>179.21000000000001</v>
      </c>
      <c r="I167" s="246"/>
      <c r="J167" s="242"/>
      <c r="K167" s="242"/>
      <c r="L167" s="247"/>
      <c r="M167" s="248"/>
      <c r="N167" s="249"/>
      <c r="O167" s="249"/>
      <c r="P167" s="249"/>
      <c r="Q167" s="249"/>
      <c r="R167" s="249"/>
      <c r="S167" s="249"/>
      <c r="T167" s="250"/>
      <c r="AT167" s="251" t="s">
        <v>150</v>
      </c>
      <c r="AU167" s="251" t="s">
        <v>146</v>
      </c>
      <c r="AV167" s="12" t="s">
        <v>146</v>
      </c>
      <c r="AW167" s="12" t="s">
        <v>6</v>
      </c>
      <c r="AX167" s="12" t="s">
        <v>10</v>
      </c>
      <c r="AY167" s="251" t="s">
        <v>137</v>
      </c>
    </row>
    <row r="168" s="1" customFormat="1" ht="16.5" customHeight="1">
      <c r="B168" s="45"/>
      <c r="C168" s="263" t="s">
        <v>265</v>
      </c>
      <c r="D168" s="263" t="s">
        <v>160</v>
      </c>
      <c r="E168" s="264" t="s">
        <v>266</v>
      </c>
      <c r="F168" s="265" t="s">
        <v>267</v>
      </c>
      <c r="G168" s="266" t="s">
        <v>228</v>
      </c>
      <c r="H168" s="267">
        <v>55.923000000000002</v>
      </c>
      <c r="I168" s="268"/>
      <c r="J168" s="269">
        <f>ROUND(I168*H168,0)</f>
        <v>0</v>
      </c>
      <c r="K168" s="265" t="s">
        <v>144</v>
      </c>
      <c r="L168" s="270"/>
      <c r="M168" s="271" t="s">
        <v>23</v>
      </c>
      <c r="N168" s="272" t="s">
        <v>50</v>
      </c>
      <c r="O168" s="46"/>
      <c r="P168" s="225">
        <f>O168*H168</f>
        <v>0</v>
      </c>
      <c r="Q168" s="225">
        <v>0.00020000000000000001</v>
      </c>
      <c r="R168" s="225">
        <f>Q168*H168</f>
        <v>0.011184600000000001</v>
      </c>
      <c r="S168" s="225">
        <v>0</v>
      </c>
      <c r="T168" s="226">
        <f>S168*H168</f>
        <v>0</v>
      </c>
      <c r="AR168" s="23" t="s">
        <v>159</v>
      </c>
      <c r="AT168" s="23" t="s">
        <v>160</v>
      </c>
      <c r="AU168" s="23" t="s">
        <v>146</v>
      </c>
      <c r="AY168" s="23" t="s">
        <v>137</v>
      </c>
      <c r="BE168" s="227">
        <f>IF(N168="základní",J168,0)</f>
        <v>0</v>
      </c>
      <c r="BF168" s="227">
        <f>IF(N168="snížená",J168,0)</f>
        <v>0</v>
      </c>
      <c r="BG168" s="227">
        <f>IF(N168="zákl. přenesená",J168,0)</f>
        <v>0</v>
      </c>
      <c r="BH168" s="227">
        <f>IF(N168="sníž. přenesená",J168,0)</f>
        <v>0</v>
      </c>
      <c r="BI168" s="227">
        <f>IF(N168="nulová",J168,0)</f>
        <v>0</v>
      </c>
      <c r="BJ168" s="23" t="s">
        <v>146</v>
      </c>
      <c r="BK168" s="227">
        <f>ROUND(I168*H168,0)</f>
        <v>0</v>
      </c>
      <c r="BL168" s="23" t="s">
        <v>145</v>
      </c>
      <c r="BM168" s="23" t="s">
        <v>268</v>
      </c>
    </row>
    <row r="169" s="12" customFormat="1">
      <c r="B169" s="241"/>
      <c r="C169" s="242"/>
      <c r="D169" s="228" t="s">
        <v>150</v>
      </c>
      <c r="E169" s="243" t="s">
        <v>23</v>
      </c>
      <c r="F169" s="244" t="s">
        <v>269</v>
      </c>
      <c r="G169" s="242"/>
      <c r="H169" s="245">
        <v>53.259999999999998</v>
      </c>
      <c r="I169" s="246"/>
      <c r="J169" s="242"/>
      <c r="K169" s="242"/>
      <c r="L169" s="247"/>
      <c r="M169" s="248"/>
      <c r="N169" s="249"/>
      <c r="O169" s="249"/>
      <c r="P169" s="249"/>
      <c r="Q169" s="249"/>
      <c r="R169" s="249"/>
      <c r="S169" s="249"/>
      <c r="T169" s="250"/>
      <c r="AT169" s="251" t="s">
        <v>150</v>
      </c>
      <c r="AU169" s="251" t="s">
        <v>146</v>
      </c>
      <c r="AV169" s="12" t="s">
        <v>146</v>
      </c>
      <c r="AW169" s="12" t="s">
        <v>41</v>
      </c>
      <c r="AX169" s="12" t="s">
        <v>78</v>
      </c>
      <c r="AY169" s="251" t="s">
        <v>137</v>
      </c>
    </row>
    <row r="170" s="13" customFormat="1">
      <c r="B170" s="252"/>
      <c r="C170" s="253"/>
      <c r="D170" s="228" t="s">
        <v>150</v>
      </c>
      <c r="E170" s="254" t="s">
        <v>23</v>
      </c>
      <c r="F170" s="255" t="s">
        <v>153</v>
      </c>
      <c r="G170" s="253"/>
      <c r="H170" s="256">
        <v>53.259999999999998</v>
      </c>
      <c r="I170" s="257"/>
      <c r="J170" s="253"/>
      <c r="K170" s="253"/>
      <c r="L170" s="258"/>
      <c r="M170" s="259"/>
      <c r="N170" s="260"/>
      <c r="O170" s="260"/>
      <c r="P170" s="260"/>
      <c r="Q170" s="260"/>
      <c r="R170" s="260"/>
      <c r="S170" s="260"/>
      <c r="T170" s="261"/>
      <c r="AT170" s="262" t="s">
        <v>150</v>
      </c>
      <c r="AU170" s="262" t="s">
        <v>146</v>
      </c>
      <c r="AV170" s="13" t="s">
        <v>145</v>
      </c>
      <c r="AW170" s="13" t="s">
        <v>41</v>
      </c>
      <c r="AX170" s="13" t="s">
        <v>10</v>
      </c>
      <c r="AY170" s="262" t="s">
        <v>137</v>
      </c>
    </row>
    <row r="171" s="12" customFormat="1">
      <c r="B171" s="241"/>
      <c r="C171" s="242"/>
      <c r="D171" s="228" t="s">
        <v>150</v>
      </c>
      <c r="E171" s="242"/>
      <c r="F171" s="244" t="s">
        <v>270</v>
      </c>
      <c r="G171" s="242"/>
      <c r="H171" s="245">
        <v>55.923000000000002</v>
      </c>
      <c r="I171" s="246"/>
      <c r="J171" s="242"/>
      <c r="K171" s="242"/>
      <c r="L171" s="247"/>
      <c r="M171" s="248"/>
      <c r="N171" s="249"/>
      <c r="O171" s="249"/>
      <c r="P171" s="249"/>
      <c r="Q171" s="249"/>
      <c r="R171" s="249"/>
      <c r="S171" s="249"/>
      <c r="T171" s="250"/>
      <c r="AT171" s="251" t="s">
        <v>150</v>
      </c>
      <c r="AU171" s="251" t="s">
        <v>146</v>
      </c>
      <c r="AV171" s="12" t="s">
        <v>146</v>
      </c>
      <c r="AW171" s="12" t="s">
        <v>6</v>
      </c>
      <c r="AX171" s="12" t="s">
        <v>10</v>
      </c>
      <c r="AY171" s="251" t="s">
        <v>137</v>
      </c>
    </row>
    <row r="172" s="1" customFormat="1" ht="25.5" customHeight="1">
      <c r="B172" s="45"/>
      <c r="C172" s="216" t="s">
        <v>271</v>
      </c>
      <c r="D172" s="216" t="s">
        <v>140</v>
      </c>
      <c r="E172" s="217" t="s">
        <v>272</v>
      </c>
      <c r="F172" s="218" t="s">
        <v>273</v>
      </c>
      <c r="G172" s="219" t="s">
        <v>143</v>
      </c>
      <c r="H172" s="220">
        <v>32.683999999999997</v>
      </c>
      <c r="I172" s="221"/>
      <c r="J172" s="222">
        <f>ROUND(I172*H172,0)</f>
        <v>0</v>
      </c>
      <c r="K172" s="218" t="s">
        <v>144</v>
      </c>
      <c r="L172" s="71"/>
      <c r="M172" s="223" t="s">
        <v>23</v>
      </c>
      <c r="N172" s="224" t="s">
        <v>50</v>
      </c>
      <c r="O172" s="46"/>
      <c r="P172" s="225">
        <f>O172*H172</f>
        <v>0</v>
      </c>
      <c r="Q172" s="225">
        <v>0.0043800000000000002</v>
      </c>
      <c r="R172" s="225">
        <f>Q172*H172</f>
        <v>0.14315591999999999</v>
      </c>
      <c r="S172" s="225">
        <v>0</v>
      </c>
      <c r="T172" s="226">
        <f>S172*H172</f>
        <v>0</v>
      </c>
      <c r="AR172" s="23" t="s">
        <v>145</v>
      </c>
      <c r="AT172" s="23" t="s">
        <v>140</v>
      </c>
      <c r="AU172" s="23" t="s">
        <v>146</v>
      </c>
      <c r="AY172" s="23" t="s">
        <v>137</v>
      </c>
      <c r="BE172" s="227">
        <f>IF(N172="základní",J172,0)</f>
        <v>0</v>
      </c>
      <c r="BF172" s="227">
        <f>IF(N172="snížená",J172,0)</f>
        <v>0</v>
      </c>
      <c r="BG172" s="227">
        <f>IF(N172="zákl. přenesená",J172,0)</f>
        <v>0</v>
      </c>
      <c r="BH172" s="227">
        <f>IF(N172="sníž. přenesená",J172,0)</f>
        <v>0</v>
      </c>
      <c r="BI172" s="227">
        <f>IF(N172="nulová",J172,0)</f>
        <v>0</v>
      </c>
      <c r="BJ172" s="23" t="s">
        <v>146</v>
      </c>
      <c r="BK172" s="227">
        <f>ROUND(I172*H172,0)</f>
        <v>0</v>
      </c>
      <c r="BL172" s="23" t="s">
        <v>145</v>
      </c>
      <c r="BM172" s="23" t="s">
        <v>274</v>
      </c>
    </row>
    <row r="173" s="1" customFormat="1">
      <c r="B173" s="45"/>
      <c r="C173" s="73"/>
      <c r="D173" s="228" t="s">
        <v>148</v>
      </c>
      <c r="E173" s="73"/>
      <c r="F173" s="229" t="s">
        <v>200</v>
      </c>
      <c r="G173" s="73"/>
      <c r="H173" s="73"/>
      <c r="I173" s="186"/>
      <c r="J173" s="73"/>
      <c r="K173" s="73"/>
      <c r="L173" s="71"/>
      <c r="M173" s="230"/>
      <c r="N173" s="46"/>
      <c r="O173" s="46"/>
      <c r="P173" s="46"/>
      <c r="Q173" s="46"/>
      <c r="R173" s="46"/>
      <c r="S173" s="46"/>
      <c r="T173" s="94"/>
      <c r="AT173" s="23" t="s">
        <v>148</v>
      </c>
      <c r="AU173" s="23" t="s">
        <v>146</v>
      </c>
    </row>
    <row r="174" s="11" customFormat="1">
      <c r="B174" s="231"/>
      <c r="C174" s="232"/>
      <c r="D174" s="228" t="s">
        <v>150</v>
      </c>
      <c r="E174" s="233" t="s">
        <v>23</v>
      </c>
      <c r="F174" s="234" t="s">
        <v>275</v>
      </c>
      <c r="G174" s="232"/>
      <c r="H174" s="233" t="s">
        <v>23</v>
      </c>
      <c r="I174" s="235"/>
      <c r="J174" s="232"/>
      <c r="K174" s="232"/>
      <c r="L174" s="236"/>
      <c r="M174" s="237"/>
      <c r="N174" s="238"/>
      <c r="O174" s="238"/>
      <c r="P174" s="238"/>
      <c r="Q174" s="238"/>
      <c r="R174" s="238"/>
      <c r="S174" s="238"/>
      <c r="T174" s="239"/>
      <c r="AT174" s="240" t="s">
        <v>150</v>
      </c>
      <c r="AU174" s="240" t="s">
        <v>146</v>
      </c>
      <c r="AV174" s="11" t="s">
        <v>10</v>
      </c>
      <c r="AW174" s="11" t="s">
        <v>41</v>
      </c>
      <c r="AX174" s="11" t="s">
        <v>78</v>
      </c>
      <c r="AY174" s="240" t="s">
        <v>137</v>
      </c>
    </row>
    <row r="175" s="12" customFormat="1">
      <c r="B175" s="241"/>
      <c r="C175" s="242"/>
      <c r="D175" s="228" t="s">
        <v>150</v>
      </c>
      <c r="E175" s="243" t="s">
        <v>23</v>
      </c>
      <c r="F175" s="244" t="s">
        <v>276</v>
      </c>
      <c r="G175" s="242"/>
      <c r="H175" s="245">
        <v>2.2829999999999999</v>
      </c>
      <c r="I175" s="246"/>
      <c r="J175" s="242"/>
      <c r="K175" s="242"/>
      <c r="L175" s="247"/>
      <c r="M175" s="248"/>
      <c r="N175" s="249"/>
      <c r="O175" s="249"/>
      <c r="P175" s="249"/>
      <c r="Q175" s="249"/>
      <c r="R175" s="249"/>
      <c r="S175" s="249"/>
      <c r="T175" s="250"/>
      <c r="AT175" s="251" t="s">
        <v>150</v>
      </c>
      <c r="AU175" s="251" t="s">
        <v>146</v>
      </c>
      <c r="AV175" s="12" t="s">
        <v>146</v>
      </c>
      <c r="AW175" s="12" t="s">
        <v>41</v>
      </c>
      <c r="AX175" s="12" t="s">
        <v>78</v>
      </c>
      <c r="AY175" s="251" t="s">
        <v>137</v>
      </c>
    </row>
    <row r="176" s="11" customFormat="1">
      <c r="B176" s="231"/>
      <c r="C176" s="232"/>
      <c r="D176" s="228" t="s">
        <v>150</v>
      </c>
      <c r="E176" s="233" t="s">
        <v>23</v>
      </c>
      <c r="F176" s="234" t="s">
        <v>277</v>
      </c>
      <c r="G176" s="232"/>
      <c r="H176" s="233" t="s">
        <v>23</v>
      </c>
      <c r="I176" s="235"/>
      <c r="J176" s="232"/>
      <c r="K176" s="232"/>
      <c r="L176" s="236"/>
      <c r="M176" s="237"/>
      <c r="N176" s="238"/>
      <c r="O176" s="238"/>
      <c r="P176" s="238"/>
      <c r="Q176" s="238"/>
      <c r="R176" s="238"/>
      <c r="S176" s="238"/>
      <c r="T176" s="239"/>
      <c r="AT176" s="240" t="s">
        <v>150</v>
      </c>
      <c r="AU176" s="240" t="s">
        <v>146</v>
      </c>
      <c r="AV176" s="11" t="s">
        <v>10</v>
      </c>
      <c r="AW176" s="11" t="s">
        <v>41</v>
      </c>
      <c r="AX176" s="11" t="s">
        <v>78</v>
      </c>
      <c r="AY176" s="240" t="s">
        <v>137</v>
      </c>
    </row>
    <row r="177" s="12" customFormat="1">
      <c r="B177" s="241"/>
      <c r="C177" s="242"/>
      <c r="D177" s="228" t="s">
        <v>150</v>
      </c>
      <c r="E177" s="243" t="s">
        <v>23</v>
      </c>
      <c r="F177" s="244" t="s">
        <v>278</v>
      </c>
      <c r="G177" s="242"/>
      <c r="H177" s="245">
        <v>30.401</v>
      </c>
      <c r="I177" s="246"/>
      <c r="J177" s="242"/>
      <c r="K177" s="242"/>
      <c r="L177" s="247"/>
      <c r="M177" s="248"/>
      <c r="N177" s="249"/>
      <c r="O177" s="249"/>
      <c r="P177" s="249"/>
      <c r="Q177" s="249"/>
      <c r="R177" s="249"/>
      <c r="S177" s="249"/>
      <c r="T177" s="250"/>
      <c r="AT177" s="251" t="s">
        <v>150</v>
      </c>
      <c r="AU177" s="251" t="s">
        <v>146</v>
      </c>
      <c r="AV177" s="12" t="s">
        <v>146</v>
      </c>
      <c r="AW177" s="12" t="s">
        <v>41</v>
      </c>
      <c r="AX177" s="12" t="s">
        <v>78</v>
      </c>
      <c r="AY177" s="251" t="s">
        <v>137</v>
      </c>
    </row>
    <row r="178" s="13" customFormat="1">
      <c r="B178" s="252"/>
      <c r="C178" s="253"/>
      <c r="D178" s="228" t="s">
        <v>150</v>
      </c>
      <c r="E178" s="254" t="s">
        <v>23</v>
      </c>
      <c r="F178" s="255" t="s">
        <v>153</v>
      </c>
      <c r="G178" s="253"/>
      <c r="H178" s="256">
        <v>32.683999999999997</v>
      </c>
      <c r="I178" s="257"/>
      <c r="J178" s="253"/>
      <c r="K178" s="253"/>
      <c r="L178" s="258"/>
      <c r="M178" s="259"/>
      <c r="N178" s="260"/>
      <c r="O178" s="260"/>
      <c r="P178" s="260"/>
      <c r="Q178" s="260"/>
      <c r="R178" s="260"/>
      <c r="S178" s="260"/>
      <c r="T178" s="261"/>
      <c r="AT178" s="262" t="s">
        <v>150</v>
      </c>
      <c r="AU178" s="262" t="s">
        <v>146</v>
      </c>
      <c r="AV178" s="13" t="s">
        <v>145</v>
      </c>
      <c r="AW178" s="13" t="s">
        <v>41</v>
      </c>
      <c r="AX178" s="13" t="s">
        <v>10</v>
      </c>
      <c r="AY178" s="262" t="s">
        <v>137</v>
      </c>
    </row>
    <row r="179" s="1" customFormat="1" ht="25.5" customHeight="1">
      <c r="B179" s="45"/>
      <c r="C179" s="216" t="s">
        <v>279</v>
      </c>
      <c r="D179" s="216" t="s">
        <v>140</v>
      </c>
      <c r="E179" s="217" t="s">
        <v>280</v>
      </c>
      <c r="F179" s="218" t="s">
        <v>281</v>
      </c>
      <c r="G179" s="219" t="s">
        <v>143</v>
      </c>
      <c r="H179" s="220">
        <v>590.21699999999998</v>
      </c>
      <c r="I179" s="221"/>
      <c r="J179" s="222">
        <f>ROUND(I179*H179,0)</f>
        <v>0</v>
      </c>
      <c r="K179" s="218" t="s">
        <v>144</v>
      </c>
      <c r="L179" s="71"/>
      <c r="M179" s="223" t="s">
        <v>23</v>
      </c>
      <c r="N179" s="224" t="s">
        <v>50</v>
      </c>
      <c r="O179" s="46"/>
      <c r="P179" s="225">
        <f>O179*H179</f>
        <v>0</v>
      </c>
      <c r="Q179" s="225">
        <v>0.0026800000000000001</v>
      </c>
      <c r="R179" s="225">
        <f>Q179*H179</f>
        <v>1.58178156</v>
      </c>
      <c r="S179" s="225">
        <v>0</v>
      </c>
      <c r="T179" s="226">
        <f>S179*H179</f>
        <v>0</v>
      </c>
      <c r="AR179" s="23" t="s">
        <v>145</v>
      </c>
      <c r="AT179" s="23" t="s">
        <v>140</v>
      </c>
      <c r="AU179" s="23" t="s">
        <v>146</v>
      </c>
      <c r="AY179" s="23" t="s">
        <v>137</v>
      </c>
      <c r="BE179" s="227">
        <f>IF(N179="základní",J179,0)</f>
        <v>0</v>
      </c>
      <c r="BF179" s="227">
        <f>IF(N179="snížená",J179,0)</f>
        <v>0</v>
      </c>
      <c r="BG179" s="227">
        <f>IF(N179="zákl. přenesená",J179,0)</f>
        <v>0</v>
      </c>
      <c r="BH179" s="227">
        <f>IF(N179="sníž. přenesená",J179,0)</f>
        <v>0</v>
      </c>
      <c r="BI179" s="227">
        <f>IF(N179="nulová",J179,0)</f>
        <v>0</v>
      </c>
      <c r="BJ179" s="23" t="s">
        <v>146</v>
      </c>
      <c r="BK179" s="227">
        <f>ROUND(I179*H179,0)</f>
        <v>0</v>
      </c>
      <c r="BL179" s="23" t="s">
        <v>145</v>
      </c>
      <c r="BM179" s="23" t="s">
        <v>282</v>
      </c>
    </row>
    <row r="180" s="12" customFormat="1">
      <c r="B180" s="241"/>
      <c r="C180" s="242"/>
      <c r="D180" s="228" t="s">
        <v>150</v>
      </c>
      <c r="E180" s="243" t="s">
        <v>23</v>
      </c>
      <c r="F180" s="244" t="s">
        <v>283</v>
      </c>
      <c r="G180" s="242"/>
      <c r="H180" s="245">
        <v>590.21699999999998</v>
      </c>
      <c r="I180" s="246"/>
      <c r="J180" s="242"/>
      <c r="K180" s="242"/>
      <c r="L180" s="247"/>
      <c r="M180" s="248"/>
      <c r="N180" s="249"/>
      <c r="O180" s="249"/>
      <c r="P180" s="249"/>
      <c r="Q180" s="249"/>
      <c r="R180" s="249"/>
      <c r="S180" s="249"/>
      <c r="T180" s="250"/>
      <c r="AT180" s="251" t="s">
        <v>150</v>
      </c>
      <c r="AU180" s="251" t="s">
        <v>146</v>
      </c>
      <c r="AV180" s="12" t="s">
        <v>146</v>
      </c>
      <c r="AW180" s="12" t="s">
        <v>41</v>
      </c>
      <c r="AX180" s="12" t="s">
        <v>78</v>
      </c>
      <c r="AY180" s="251" t="s">
        <v>137</v>
      </c>
    </row>
    <row r="181" s="13" customFormat="1">
      <c r="B181" s="252"/>
      <c r="C181" s="253"/>
      <c r="D181" s="228" t="s">
        <v>150</v>
      </c>
      <c r="E181" s="254" t="s">
        <v>23</v>
      </c>
      <c r="F181" s="255" t="s">
        <v>153</v>
      </c>
      <c r="G181" s="253"/>
      <c r="H181" s="256">
        <v>590.21699999999998</v>
      </c>
      <c r="I181" s="257"/>
      <c r="J181" s="253"/>
      <c r="K181" s="253"/>
      <c r="L181" s="258"/>
      <c r="M181" s="259"/>
      <c r="N181" s="260"/>
      <c r="O181" s="260"/>
      <c r="P181" s="260"/>
      <c r="Q181" s="260"/>
      <c r="R181" s="260"/>
      <c r="S181" s="260"/>
      <c r="T181" s="261"/>
      <c r="AT181" s="262" t="s">
        <v>150</v>
      </c>
      <c r="AU181" s="262" t="s">
        <v>146</v>
      </c>
      <c r="AV181" s="13" t="s">
        <v>145</v>
      </c>
      <c r="AW181" s="13" t="s">
        <v>41</v>
      </c>
      <c r="AX181" s="13" t="s">
        <v>10</v>
      </c>
      <c r="AY181" s="262" t="s">
        <v>137</v>
      </c>
    </row>
    <row r="182" s="1" customFormat="1" ht="25.5" customHeight="1">
      <c r="B182" s="45"/>
      <c r="C182" s="216" t="s">
        <v>284</v>
      </c>
      <c r="D182" s="216" t="s">
        <v>140</v>
      </c>
      <c r="E182" s="217" t="s">
        <v>285</v>
      </c>
      <c r="F182" s="218" t="s">
        <v>286</v>
      </c>
      <c r="G182" s="219" t="s">
        <v>143</v>
      </c>
      <c r="H182" s="220">
        <v>590.21699999999998</v>
      </c>
      <c r="I182" s="221"/>
      <c r="J182" s="222">
        <f>ROUND(I182*H182,0)</f>
        <v>0</v>
      </c>
      <c r="K182" s="218" t="s">
        <v>144</v>
      </c>
      <c r="L182" s="71"/>
      <c r="M182" s="223" t="s">
        <v>23</v>
      </c>
      <c r="N182" s="224" t="s">
        <v>50</v>
      </c>
      <c r="O182" s="46"/>
      <c r="P182" s="225">
        <f>O182*H182</f>
        <v>0</v>
      </c>
      <c r="Q182" s="225">
        <v>0.0026800000000000001</v>
      </c>
      <c r="R182" s="225">
        <f>Q182*H182</f>
        <v>1.58178156</v>
      </c>
      <c r="S182" s="225">
        <v>0</v>
      </c>
      <c r="T182" s="226">
        <f>S182*H182</f>
        <v>0</v>
      </c>
      <c r="AR182" s="23" t="s">
        <v>145</v>
      </c>
      <c r="AT182" s="23" t="s">
        <v>140</v>
      </c>
      <c r="AU182" s="23" t="s">
        <v>146</v>
      </c>
      <c r="AY182" s="23" t="s">
        <v>137</v>
      </c>
      <c r="BE182" s="227">
        <f>IF(N182="základní",J182,0)</f>
        <v>0</v>
      </c>
      <c r="BF182" s="227">
        <f>IF(N182="snížená",J182,0)</f>
        <v>0</v>
      </c>
      <c r="BG182" s="227">
        <f>IF(N182="zákl. přenesená",J182,0)</f>
        <v>0</v>
      </c>
      <c r="BH182" s="227">
        <f>IF(N182="sníž. přenesená",J182,0)</f>
        <v>0</v>
      </c>
      <c r="BI182" s="227">
        <f>IF(N182="nulová",J182,0)</f>
        <v>0</v>
      </c>
      <c r="BJ182" s="23" t="s">
        <v>146</v>
      </c>
      <c r="BK182" s="227">
        <f>ROUND(I182*H182,0)</f>
        <v>0</v>
      </c>
      <c r="BL182" s="23" t="s">
        <v>145</v>
      </c>
      <c r="BM182" s="23" t="s">
        <v>287</v>
      </c>
    </row>
    <row r="183" s="1" customFormat="1" ht="16.5" customHeight="1">
      <c r="B183" s="45"/>
      <c r="C183" s="216" t="s">
        <v>288</v>
      </c>
      <c r="D183" s="216" t="s">
        <v>140</v>
      </c>
      <c r="E183" s="217" t="s">
        <v>289</v>
      </c>
      <c r="F183" s="218" t="s">
        <v>290</v>
      </c>
      <c r="G183" s="219" t="s">
        <v>143</v>
      </c>
      <c r="H183" s="220">
        <v>647.99099999999999</v>
      </c>
      <c r="I183" s="221"/>
      <c r="J183" s="222">
        <f>ROUND(I183*H183,0)</f>
        <v>0</v>
      </c>
      <c r="K183" s="218" t="s">
        <v>144</v>
      </c>
      <c r="L183" s="71"/>
      <c r="M183" s="223" t="s">
        <v>23</v>
      </c>
      <c r="N183" s="224" t="s">
        <v>50</v>
      </c>
      <c r="O183" s="46"/>
      <c r="P183" s="225">
        <f>O183*H183</f>
        <v>0</v>
      </c>
      <c r="Q183" s="225">
        <v>0</v>
      </c>
      <c r="R183" s="225">
        <f>Q183*H183</f>
        <v>0</v>
      </c>
      <c r="S183" s="225">
        <v>0</v>
      </c>
      <c r="T183" s="226">
        <f>S183*H183</f>
        <v>0</v>
      </c>
      <c r="AR183" s="23" t="s">
        <v>145</v>
      </c>
      <c r="AT183" s="23" t="s">
        <v>140</v>
      </c>
      <c r="AU183" s="23" t="s">
        <v>146</v>
      </c>
      <c r="AY183" s="23" t="s">
        <v>137</v>
      </c>
      <c r="BE183" s="227">
        <f>IF(N183="základní",J183,0)</f>
        <v>0</v>
      </c>
      <c r="BF183" s="227">
        <f>IF(N183="snížená",J183,0)</f>
        <v>0</v>
      </c>
      <c r="BG183" s="227">
        <f>IF(N183="zákl. přenesená",J183,0)</f>
        <v>0</v>
      </c>
      <c r="BH183" s="227">
        <f>IF(N183="sníž. přenesená",J183,0)</f>
        <v>0</v>
      </c>
      <c r="BI183" s="227">
        <f>IF(N183="nulová",J183,0)</f>
        <v>0</v>
      </c>
      <c r="BJ183" s="23" t="s">
        <v>146</v>
      </c>
      <c r="BK183" s="227">
        <f>ROUND(I183*H183,0)</f>
        <v>0</v>
      </c>
      <c r="BL183" s="23" t="s">
        <v>145</v>
      </c>
      <c r="BM183" s="23" t="s">
        <v>291</v>
      </c>
    </row>
    <row r="184" s="12" customFormat="1">
      <c r="B184" s="241"/>
      <c r="C184" s="242"/>
      <c r="D184" s="228" t="s">
        <v>150</v>
      </c>
      <c r="E184" s="243" t="s">
        <v>23</v>
      </c>
      <c r="F184" s="244" t="s">
        <v>292</v>
      </c>
      <c r="G184" s="242"/>
      <c r="H184" s="245">
        <v>647.99099999999999</v>
      </c>
      <c r="I184" s="246"/>
      <c r="J184" s="242"/>
      <c r="K184" s="242"/>
      <c r="L184" s="247"/>
      <c r="M184" s="248"/>
      <c r="N184" s="249"/>
      <c r="O184" s="249"/>
      <c r="P184" s="249"/>
      <c r="Q184" s="249"/>
      <c r="R184" s="249"/>
      <c r="S184" s="249"/>
      <c r="T184" s="250"/>
      <c r="AT184" s="251" t="s">
        <v>150</v>
      </c>
      <c r="AU184" s="251" t="s">
        <v>146</v>
      </c>
      <c r="AV184" s="12" t="s">
        <v>146</v>
      </c>
      <c r="AW184" s="12" t="s">
        <v>41</v>
      </c>
      <c r="AX184" s="12" t="s">
        <v>78</v>
      </c>
      <c r="AY184" s="251" t="s">
        <v>137</v>
      </c>
    </row>
    <row r="185" s="13" customFormat="1">
      <c r="B185" s="252"/>
      <c r="C185" s="253"/>
      <c r="D185" s="228" t="s">
        <v>150</v>
      </c>
      <c r="E185" s="254" t="s">
        <v>23</v>
      </c>
      <c r="F185" s="255" t="s">
        <v>153</v>
      </c>
      <c r="G185" s="253"/>
      <c r="H185" s="256">
        <v>647.99099999999999</v>
      </c>
      <c r="I185" s="257"/>
      <c r="J185" s="253"/>
      <c r="K185" s="253"/>
      <c r="L185" s="258"/>
      <c r="M185" s="259"/>
      <c r="N185" s="260"/>
      <c r="O185" s="260"/>
      <c r="P185" s="260"/>
      <c r="Q185" s="260"/>
      <c r="R185" s="260"/>
      <c r="S185" s="260"/>
      <c r="T185" s="261"/>
      <c r="AT185" s="262" t="s">
        <v>150</v>
      </c>
      <c r="AU185" s="262" t="s">
        <v>146</v>
      </c>
      <c r="AV185" s="13" t="s">
        <v>145</v>
      </c>
      <c r="AW185" s="13" t="s">
        <v>41</v>
      </c>
      <c r="AX185" s="13" t="s">
        <v>10</v>
      </c>
      <c r="AY185" s="262" t="s">
        <v>137</v>
      </c>
    </row>
    <row r="186" s="1" customFormat="1" ht="25.5" customHeight="1">
      <c r="B186" s="45"/>
      <c r="C186" s="216" t="s">
        <v>293</v>
      </c>
      <c r="D186" s="216" t="s">
        <v>140</v>
      </c>
      <c r="E186" s="217" t="s">
        <v>294</v>
      </c>
      <c r="F186" s="218" t="s">
        <v>295</v>
      </c>
      <c r="G186" s="219" t="s">
        <v>143</v>
      </c>
      <c r="H186" s="220">
        <v>647.99099999999999</v>
      </c>
      <c r="I186" s="221"/>
      <c r="J186" s="222">
        <f>ROUND(I186*H186,0)</f>
        <v>0</v>
      </c>
      <c r="K186" s="218" t="s">
        <v>144</v>
      </c>
      <c r="L186" s="71"/>
      <c r="M186" s="223" t="s">
        <v>23</v>
      </c>
      <c r="N186" s="224" t="s">
        <v>50</v>
      </c>
      <c r="O186" s="46"/>
      <c r="P186" s="225">
        <f>O186*H186</f>
        <v>0</v>
      </c>
      <c r="Q186" s="225">
        <v>0.0059500000000000004</v>
      </c>
      <c r="R186" s="225">
        <f>Q186*H186</f>
        <v>3.8555464500000003</v>
      </c>
      <c r="S186" s="225">
        <v>0</v>
      </c>
      <c r="T186" s="226">
        <f>S186*H186</f>
        <v>0</v>
      </c>
      <c r="AR186" s="23" t="s">
        <v>145</v>
      </c>
      <c r="AT186" s="23" t="s">
        <v>140</v>
      </c>
      <c r="AU186" s="23" t="s">
        <v>146</v>
      </c>
      <c r="AY186" s="23" t="s">
        <v>137</v>
      </c>
      <c r="BE186" s="227">
        <f>IF(N186="základní",J186,0)</f>
        <v>0</v>
      </c>
      <c r="BF186" s="227">
        <f>IF(N186="snížená",J186,0)</f>
        <v>0</v>
      </c>
      <c r="BG186" s="227">
        <f>IF(N186="zákl. přenesená",J186,0)</f>
        <v>0</v>
      </c>
      <c r="BH186" s="227">
        <f>IF(N186="sníž. přenesená",J186,0)</f>
        <v>0</v>
      </c>
      <c r="BI186" s="227">
        <f>IF(N186="nulová",J186,0)</f>
        <v>0</v>
      </c>
      <c r="BJ186" s="23" t="s">
        <v>146</v>
      </c>
      <c r="BK186" s="227">
        <f>ROUND(I186*H186,0)</f>
        <v>0</v>
      </c>
      <c r="BL186" s="23" t="s">
        <v>145</v>
      </c>
      <c r="BM186" s="23" t="s">
        <v>296</v>
      </c>
    </row>
    <row r="187" s="1" customFormat="1" ht="25.5" customHeight="1">
      <c r="B187" s="45"/>
      <c r="C187" s="216" t="s">
        <v>297</v>
      </c>
      <c r="D187" s="216" t="s">
        <v>140</v>
      </c>
      <c r="E187" s="217" t="s">
        <v>298</v>
      </c>
      <c r="F187" s="218" t="s">
        <v>299</v>
      </c>
      <c r="G187" s="219" t="s">
        <v>143</v>
      </c>
      <c r="H187" s="220">
        <v>647.99099999999999</v>
      </c>
      <c r="I187" s="221"/>
      <c r="J187" s="222">
        <f>ROUND(I187*H187,0)</f>
        <v>0</v>
      </c>
      <c r="K187" s="218" t="s">
        <v>144</v>
      </c>
      <c r="L187" s="71"/>
      <c r="M187" s="223" t="s">
        <v>23</v>
      </c>
      <c r="N187" s="224" t="s">
        <v>50</v>
      </c>
      <c r="O187" s="46"/>
      <c r="P187" s="225">
        <f>O187*H187</f>
        <v>0</v>
      </c>
      <c r="Q187" s="225">
        <v>0.00025999999999999998</v>
      </c>
      <c r="R187" s="225">
        <f>Q187*H187</f>
        <v>0.16847765999999997</v>
      </c>
      <c r="S187" s="225">
        <v>0</v>
      </c>
      <c r="T187" s="226">
        <f>S187*H187</f>
        <v>0</v>
      </c>
      <c r="AR187" s="23" t="s">
        <v>145</v>
      </c>
      <c r="AT187" s="23" t="s">
        <v>140</v>
      </c>
      <c r="AU187" s="23" t="s">
        <v>146</v>
      </c>
      <c r="AY187" s="23" t="s">
        <v>137</v>
      </c>
      <c r="BE187" s="227">
        <f>IF(N187="základní",J187,0)</f>
        <v>0</v>
      </c>
      <c r="BF187" s="227">
        <f>IF(N187="snížená",J187,0)</f>
        <v>0</v>
      </c>
      <c r="BG187" s="227">
        <f>IF(N187="zákl. přenesená",J187,0)</f>
        <v>0</v>
      </c>
      <c r="BH187" s="227">
        <f>IF(N187="sníž. přenesená",J187,0)</f>
        <v>0</v>
      </c>
      <c r="BI187" s="227">
        <f>IF(N187="nulová",J187,0)</f>
        <v>0</v>
      </c>
      <c r="BJ187" s="23" t="s">
        <v>146</v>
      </c>
      <c r="BK187" s="227">
        <f>ROUND(I187*H187,0)</f>
        <v>0</v>
      </c>
      <c r="BL187" s="23" t="s">
        <v>145</v>
      </c>
      <c r="BM187" s="23" t="s">
        <v>300</v>
      </c>
    </row>
    <row r="188" s="1" customFormat="1" ht="25.5" customHeight="1">
      <c r="B188" s="45"/>
      <c r="C188" s="216" t="s">
        <v>301</v>
      </c>
      <c r="D188" s="216" t="s">
        <v>140</v>
      </c>
      <c r="E188" s="217" t="s">
        <v>302</v>
      </c>
      <c r="F188" s="218" t="s">
        <v>303</v>
      </c>
      <c r="G188" s="219" t="s">
        <v>143</v>
      </c>
      <c r="H188" s="220">
        <v>647.99099999999999</v>
      </c>
      <c r="I188" s="221"/>
      <c r="J188" s="222">
        <f>ROUND(I188*H188,0)</f>
        <v>0</v>
      </c>
      <c r="K188" s="218" t="s">
        <v>144</v>
      </c>
      <c r="L188" s="71"/>
      <c r="M188" s="223" t="s">
        <v>23</v>
      </c>
      <c r="N188" s="224" t="s">
        <v>50</v>
      </c>
      <c r="O188" s="46"/>
      <c r="P188" s="225">
        <f>O188*H188</f>
        <v>0</v>
      </c>
      <c r="Q188" s="225">
        <v>0.0054599999999999996</v>
      </c>
      <c r="R188" s="225">
        <f>Q188*H188</f>
        <v>3.5380308599999997</v>
      </c>
      <c r="S188" s="225">
        <v>0</v>
      </c>
      <c r="T188" s="226">
        <f>S188*H188</f>
        <v>0</v>
      </c>
      <c r="AR188" s="23" t="s">
        <v>145</v>
      </c>
      <c r="AT188" s="23" t="s">
        <v>140</v>
      </c>
      <c r="AU188" s="23" t="s">
        <v>146</v>
      </c>
      <c r="AY188" s="23" t="s">
        <v>137</v>
      </c>
      <c r="BE188" s="227">
        <f>IF(N188="základní",J188,0)</f>
        <v>0</v>
      </c>
      <c r="BF188" s="227">
        <f>IF(N188="snížená",J188,0)</f>
        <v>0</v>
      </c>
      <c r="BG188" s="227">
        <f>IF(N188="zákl. přenesená",J188,0)</f>
        <v>0</v>
      </c>
      <c r="BH188" s="227">
        <f>IF(N188="sníž. přenesená",J188,0)</f>
        <v>0</v>
      </c>
      <c r="BI188" s="227">
        <f>IF(N188="nulová",J188,0)</f>
        <v>0</v>
      </c>
      <c r="BJ188" s="23" t="s">
        <v>146</v>
      </c>
      <c r="BK188" s="227">
        <f>ROUND(I188*H188,0)</f>
        <v>0</v>
      </c>
      <c r="BL188" s="23" t="s">
        <v>145</v>
      </c>
      <c r="BM188" s="23" t="s">
        <v>304</v>
      </c>
    </row>
    <row r="189" s="1" customFormat="1">
      <c r="B189" s="45"/>
      <c r="C189" s="73"/>
      <c r="D189" s="228" t="s">
        <v>148</v>
      </c>
      <c r="E189" s="73"/>
      <c r="F189" s="229" t="s">
        <v>305</v>
      </c>
      <c r="G189" s="73"/>
      <c r="H189" s="73"/>
      <c r="I189" s="186"/>
      <c r="J189" s="73"/>
      <c r="K189" s="73"/>
      <c r="L189" s="71"/>
      <c r="M189" s="230"/>
      <c r="N189" s="46"/>
      <c r="O189" s="46"/>
      <c r="P189" s="46"/>
      <c r="Q189" s="46"/>
      <c r="R189" s="46"/>
      <c r="S189" s="46"/>
      <c r="T189" s="94"/>
      <c r="AT189" s="23" t="s">
        <v>148</v>
      </c>
      <c r="AU189" s="23" t="s">
        <v>146</v>
      </c>
    </row>
    <row r="190" s="1" customFormat="1" ht="25.5" customHeight="1">
      <c r="B190" s="45"/>
      <c r="C190" s="216" t="s">
        <v>306</v>
      </c>
      <c r="D190" s="216" t="s">
        <v>140</v>
      </c>
      <c r="E190" s="217" t="s">
        <v>307</v>
      </c>
      <c r="F190" s="218" t="s">
        <v>308</v>
      </c>
      <c r="G190" s="219" t="s">
        <v>143</v>
      </c>
      <c r="H190" s="220">
        <v>79.191000000000002</v>
      </c>
      <c r="I190" s="221"/>
      <c r="J190" s="222">
        <f>ROUND(I190*H190,0)</f>
        <v>0</v>
      </c>
      <c r="K190" s="218" t="s">
        <v>144</v>
      </c>
      <c r="L190" s="71"/>
      <c r="M190" s="223" t="s">
        <v>23</v>
      </c>
      <c r="N190" s="224" t="s">
        <v>50</v>
      </c>
      <c r="O190" s="46"/>
      <c r="P190" s="225">
        <f>O190*H190</f>
        <v>0</v>
      </c>
      <c r="Q190" s="225">
        <v>0</v>
      </c>
      <c r="R190" s="225">
        <f>Q190*H190</f>
        <v>0</v>
      </c>
      <c r="S190" s="225">
        <v>0</v>
      </c>
      <c r="T190" s="226">
        <f>S190*H190</f>
        <v>0</v>
      </c>
      <c r="AR190" s="23" t="s">
        <v>145</v>
      </c>
      <c r="AT190" s="23" t="s">
        <v>140</v>
      </c>
      <c r="AU190" s="23" t="s">
        <v>146</v>
      </c>
      <c r="AY190" s="23" t="s">
        <v>137</v>
      </c>
      <c r="BE190" s="227">
        <f>IF(N190="základní",J190,0)</f>
        <v>0</v>
      </c>
      <c r="BF190" s="227">
        <f>IF(N190="snížená",J190,0)</f>
        <v>0</v>
      </c>
      <c r="BG190" s="227">
        <f>IF(N190="zákl. přenesená",J190,0)</f>
        <v>0</v>
      </c>
      <c r="BH190" s="227">
        <f>IF(N190="sníž. přenesená",J190,0)</f>
        <v>0</v>
      </c>
      <c r="BI190" s="227">
        <f>IF(N190="nulová",J190,0)</f>
        <v>0</v>
      </c>
      <c r="BJ190" s="23" t="s">
        <v>146</v>
      </c>
      <c r="BK190" s="227">
        <f>ROUND(I190*H190,0)</f>
        <v>0</v>
      </c>
      <c r="BL190" s="23" t="s">
        <v>145</v>
      </c>
      <c r="BM190" s="23" t="s">
        <v>309</v>
      </c>
    </row>
    <row r="191" s="1" customFormat="1">
      <c r="B191" s="45"/>
      <c r="C191" s="73"/>
      <c r="D191" s="228" t="s">
        <v>148</v>
      </c>
      <c r="E191" s="73"/>
      <c r="F191" s="229" t="s">
        <v>310</v>
      </c>
      <c r="G191" s="73"/>
      <c r="H191" s="73"/>
      <c r="I191" s="186"/>
      <c r="J191" s="73"/>
      <c r="K191" s="73"/>
      <c r="L191" s="71"/>
      <c r="M191" s="230"/>
      <c r="N191" s="46"/>
      <c r="O191" s="46"/>
      <c r="P191" s="46"/>
      <c r="Q191" s="46"/>
      <c r="R191" s="46"/>
      <c r="S191" s="46"/>
      <c r="T191" s="94"/>
      <c r="AT191" s="23" t="s">
        <v>148</v>
      </c>
      <c r="AU191" s="23" t="s">
        <v>146</v>
      </c>
    </row>
    <row r="192" s="12" customFormat="1">
      <c r="B192" s="241"/>
      <c r="C192" s="242"/>
      <c r="D192" s="228" t="s">
        <v>150</v>
      </c>
      <c r="E192" s="243" t="s">
        <v>23</v>
      </c>
      <c r="F192" s="244" t="s">
        <v>311</v>
      </c>
      <c r="G192" s="242"/>
      <c r="H192" s="245">
        <v>10.917999999999999</v>
      </c>
      <c r="I192" s="246"/>
      <c r="J192" s="242"/>
      <c r="K192" s="242"/>
      <c r="L192" s="247"/>
      <c r="M192" s="248"/>
      <c r="N192" s="249"/>
      <c r="O192" s="249"/>
      <c r="P192" s="249"/>
      <c r="Q192" s="249"/>
      <c r="R192" s="249"/>
      <c r="S192" s="249"/>
      <c r="T192" s="250"/>
      <c r="AT192" s="251" t="s">
        <v>150</v>
      </c>
      <c r="AU192" s="251" t="s">
        <v>146</v>
      </c>
      <c r="AV192" s="12" t="s">
        <v>146</v>
      </c>
      <c r="AW192" s="12" t="s">
        <v>41</v>
      </c>
      <c r="AX192" s="12" t="s">
        <v>78</v>
      </c>
      <c r="AY192" s="251" t="s">
        <v>137</v>
      </c>
    </row>
    <row r="193" s="12" customFormat="1">
      <c r="B193" s="241"/>
      <c r="C193" s="242"/>
      <c r="D193" s="228" t="s">
        <v>150</v>
      </c>
      <c r="E193" s="243" t="s">
        <v>23</v>
      </c>
      <c r="F193" s="244" t="s">
        <v>312</v>
      </c>
      <c r="G193" s="242"/>
      <c r="H193" s="245">
        <v>68.272999999999996</v>
      </c>
      <c r="I193" s="246"/>
      <c r="J193" s="242"/>
      <c r="K193" s="242"/>
      <c r="L193" s="247"/>
      <c r="M193" s="248"/>
      <c r="N193" s="249"/>
      <c r="O193" s="249"/>
      <c r="P193" s="249"/>
      <c r="Q193" s="249"/>
      <c r="R193" s="249"/>
      <c r="S193" s="249"/>
      <c r="T193" s="250"/>
      <c r="AT193" s="251" t="s">
        <v>150</v>
      </c>
      <c r="AU193" s="251" t="s">
        <v>146</v>
      </c>
      <c r="AV193" s="12" t="s">
        <v>146</v>
      </c>
      <c r="AW193" s="12" t="s">
        <v>41</v>
      </c>
      <c r="AX193" s="12" t="s">
        <v>78</v>
      </c>
      <c r="AY193" s="251" t="s">
        <v>137</v>
      </c>
    </row>
    <row r="194" s="13" customFormat="1">
      <c r="B194" s="252"/>
      <c r="C194" s="253"/>
      <c r="D194" s="228" t="s">
        <v>150</v>
      </c>
      <c r="E194" s="254" t="s">
        <v>23</v>
      </c>
      <c r="F194" s="255" t="s">
        <v>153</v>
      </c>
      <c r="G194" s="253"/>
      <c r="H194" s="256">
        <v>79.191000000000002</v>
      </c>
      <c r="I194" s="257"/>
      <c r="J194" s="253"/>
      <c r="K194" s="253"/>
      <c r="L194" s="258"/>
      <c r="M194" s="259"/>
      <c r="N194" s="260"/>
      <c r="O194" s="260"/>
      <c r="P194" s="260"/>
      <c r="Q194" s="260"/>
      <c r="R194" s="260"/>
      <c r="S194" s="260"/>
      <c r="T194" s="261"/>
      <c r="AT194" s="262" t="s">
        <v>150</v>
      </c>
      <c r="AU194" s="262" t="s">
        <v>146</v>
      </c>
      <c r="AV194" s="13" t="s">
        <v>145</v>
      </c>
      <c r="AW194" s="13" t="s">
        <v>41</v>
      </c>
      <c r="AX194" s="13" t="s">
        <v>10</v>
      </c>
      <c r="AY194" s="262" t="s">
        <v>137</v>
      </c>
    </row>
    <row r="195" s="10" customFormat="1" ht="29.88" customHeight="1">
      <c r="B195" s="200"/>
      <c r="C195" s="201"/>
      <c r="D195" s="202" t="s">
        <v>77</v>
      </c>
      <c r="E195" s="214" t="s">
        <v>313</v>
      </c>
      <c r="F195" s="214" t="s">
        <v>314</v>
      </c>
      <c r="G195" s="201"/>
      <c r="H195" s="201"/>
      <c r="I195" s="204"/>
      <c r="J195" s="215">
        <f>BK195</f>
        <v>0</v>
      </c>
      <c r="K195" s="201"/>
      <c r="L195" s="206"/>
      <c r="M195" s="207"/>
      <c r="N195" s="208"/>
      <c r="O195" s="208"/>
      <c r="P195" s="209">
        <f>P196</f>
        <v>0</v>
      </c>
      <c r="Q195" s="208"/>
      <c r="R195" s="209">
        <f>R196</f>
        <v>0</v>
      </c>
      <c r="S195" s="208"/>
      <c r="T195" s="210">
        <f>T196</f>
        <v>0</v>
      </c>
      <c r="AR195" s="211" t="s">
        <v>10</v>
      </c>
      <c r="AT195" s="212" t="s">
        <v>77</v>
      </c>
      <c r="AU195" s="212" t="s">
        <v>10</v>
      </c>
      <c r="AY195" s="211" t="s">
        <v>137</v>
      </c>
      <c r="BK195" s="213">
        <f>BK196</f>
        <v>0</v>
      </c>
    </row>
    <row r="196" s="1" customFormat="1" ht="25.5" customHeight="1">
      <c r="B196" s="45"/>
      <c r="C196" s="216" t="s">
        <v>315</v>
      </c>
      <c r="D196" s="216" t="s">
        <v>140</v>
      </c>
      <c r="E196" s="217" t="s">
        <v>316</v>
      </c>
      <c r="F196" s="218" t="s">
        <v>317</v>
      </c>
      <c r="G196" s="219" t="s">
        <v>318</v>
      </c>
      <c r="H196" s="220">
        <v>2</v>
      </c>
      <c r="I196" s="221"/>
      <c r="J196" s="222">
        <f>ROUND(I196*H196,0)</f>
        <v>0</v>
      </c>
      <c r="K196" s="218" t="s">
        <v>23</v>
      </c>
      <c r="L196" s="71"/>
      <c r="M196" s="223" t="s">
        <v>23</v>
      </c>
      <c r="N196" s="224" t="s">
        <v>50</v>
      </c>
      <c r="O196" s="46"/>
      <c r="P196" s="225">
        <f>O196*H196</f>
        <v>0</v>
      </c>
      <c r="Q196" s="225">
        <v>0</v>
      </c>
      <c r="R196" s="225">
        <f>Q196*H196</f>
        <v>0</v>
      </c>
      <c r="S196" s="225">
        <v>0</v>
      </c>
      <c r="T196" s="226">
        <f>S196*H196</f>
        <v>0</v>
      </c>
      <c r="AR196" s="23" t="s">
        <v>145</v>
      </c>
      <c r="AT196" s="23" t="s">
        <v>140</v>
      </c>
      <c r="AU196" s="23" t="s">
        <v>146</v>
      </c>
      <c r="AY196" s="23" t="s">
        <v>137</v>
      </c>
      <c r="BE196" s="227">
        <f>IF(N196="základní",J196,0)</f>
        <v>0</v>
      </c>
      <c r="BF196" s="227">
        <f>IF(N196="snížená",J196,0)</f>
        <v>0</v>
      </c>
      <c r="BG196" s="227">
        <f>IF(N196="zákl. přenesená",J196,0)</f>
        <v>0</v>
      </c>
      <c r="BH196" s="227">
        <f>IF(N196="sníž. přenesená",J196,0)</f>
        <v>0</v>
      </c>
      <c r="BI196" s="227">
        <f>IF(N196="nulová",J196,0)</f>
        <v>0</v>
      </c>
      <c r="BJ196" s="23" t="s">
        <v>146</v>
      </c>
      <c r="BK196" s="227">
        <f>ROUND(I196*H196,0)</f>
        <v>0</v>
      </c>
      <c r="BL196" s="23" t="s">
        <v>145</v>
      </c>
      <c r="BM196" s="23" t="s">
        <v>319</v>
      </c>
    </row>
    <row r="197" s="10" customFormat="1" ht="29.88" customHeight="1">
      <c r="B197" s="200"/>
      <c r="C197" s="201"/>
      <c r="D197" s="202" t="s">
        <v>77</v>
      </c>
      <c r="E197" s="214" t="s">
        <v>167</v>
      </c>
      <c r="F197" s="214" t="s">
        <v>320</v>
      </c>
      <c r="G197" s="201"/>
      <c r="H197" s="201"/>
      <c r="I197" s="204"/>
      <c r="J197" s="215">
        <f>BK197</f>
        <v>0</v>
      </c>
      <c r="K197" s="201"/>
      <c r="L197" s="206"/>
      <c r="M197" s="207"/>
      <c r="N197" s="208"/>
      <c r="O197" s="208"/>
      <c r="P197" s="209">
        <f>SUM(P198:P209)</f>
        <v>0</v>
      </c>
      <c r="Q197" s="208"/>
      <c r="R197" s="209">
        <f>SUM(R198:R209)</f>
        <v>0.014058000000000001</v>
      </c>
      <c r="S197" s="208"/>
      <c r="T197" s="210">
        <f>SUM(T198:T209)</f>
        <v>0</v>
      </c>
      <c r="AR197" s="211" t="s">
        <v>10</v>
      </c>
      <c r="AT197" s="212" t="s">
        <v>77</v>
      </c>
      <c r="AU197" s="212" t="s">
        <v>10</v>
      </c>
      <c r="AY197" s="211" t="s">
        <v>137</v>
      </c>
      <c r="BK197" s="213">
        <f>SUM(BK198:BK209)</f>
        <v>0</v>
      </c>
    </row>
    <row r="198" s="1" customFormat="1" ht="16.5" customHeight="1">
      <c r="B198" s="45"/>
      <c r="C198" s="216" t="s">
        <v>321</v>
      </c>
      <c r="D198" s="216" t="s">
        <v>140</v>
      </c>
      <c r="E198" s="217" t="s">
        <v>322</v>
      </c>
      <c r="F198" s="218" t="s">
        <v>323</v>
      </c>
      <c r="G198" s="219" t="s">
        <v>318</v>
      </c>
      <c r="H198" s="220">
        <v>6</v>
      </c>
      <c r="I198" s="221"/>
      <c r="J198" s="222">
        <f>ROUND(I198*H198,0)</f>
        <v>0</v>
      </c>
      <c r="K198" s="218" t="s">
        <v>23</v>
      </c>
      <c r="L198" s="71"/>
      <c r="M198" s="223" t="s">
        <v>23</v>
      </c>
      <c r="N198" s="224" t="s">
        <v>50</v>
      </c>
      <c r="O198" s="46"/>
      <c r="P198" s="225">
        <f>O198*H198</f>
        <v>0</v>
      </c>
      <c r="Q198" s="225">
        <v>0</v>
      </c>
      <c r="R198" s="225">
        <f>Q198*H198</f>
        <v>0</v>
      </c>
      <c r="S198" s="225">
        <v>0</v>
      </c>
      <c r="T198" s="226">
        <f>S198*H198</f>
        <v>0</v>
      </c>
      <c r="AR198" s="23" t="s">
        <v>145</v>
      </c>
      <c r="AT198" s="23" t="s">
        <v>140</v>
      </c>
      <c r="AU198" s="23" t="s">
        <v>146</v>
      </c>
      <c r="AY198" s="23" t="s">
        <v>137</v>
      </c>
      <c r="BE198" s="227">
        <f>IF(N198="základní",J198,0)</f>
        <v>0</v>
      </c>
      <c r="BF198" s="227">
        <f>IF(N198="snížená",J198,0)</f>
        <v>0</v>
      </c>
      <c r="BG198" s="227">
        <f>IF(N198="zákl. přenesená",J198,0)</f>
        <v>0</v>
      </c>
      <c r="BH198" s="227">
        <f>IF(N198="sníž. přenesená",J198,0)</f>
        <v>0</v>
      </c>
      <c r="BI198" s="227">
        <f>IF(N198="nulová",J198,0)</f>
        <v>0</v>
      </c>
      <c r="BJ198" s="23" t="s">
        <v>146</v>
      </c>
      <c r="BK198" s="227">
        <f>ROUND(I198*H198,0)</f>
        <v>0</v>
      </c>
      <c r="BL198" s="23" t="s">
        <v>145</v>
      </c>
      <c r="BM198" s="23" t="s">
        <v>324</v>
      </c>
    </row>
    <row r="199" s="1" customFormat="1" ht="16.5" customHeight="1">
      <c r="B199" s="45"/>
      <c r="C199" s="216" t="s">
        <v>325</v>
      </c>
      <c r="D199" s="216" t="s">
        <v>140</v>
      </c>
      <c r="E199" s="217" t="s">
        <v>326</v>
      </c>
      <c r="F199" s="218" t="s">
        <v>327</v>
      </c>
      <c r="G199" s="219" t="s">
        <v>318</v>
      </c>
      <c r="H199" s="220">
        <v>1</v>
      </c>
      <c r="I199" s="221"/>
      <c r="J199" s="222">
        <f>ROUND(I199*H199,0)</f>
        <v>0</v>
      </c>
      <c r="K199" s="218" t="s">
        <v>23</v>
      </c>
      <c r="L199" s="71"/>
      <c r="M199" s="223" t="s">
        <v>23</v>
      </c>
      <c r="N199" s="224" t="s">
        <v>50</v>
      </c>
      <c r="O199" s="46"/>
      <c r="P199" s="225">
        <f>O199*H199</f>
        <v>0</v>
      </c>
      <c r="Q199" s="225">
        <v>0</v>
      </c>
      <c r="R199" s="225">
        <f>Q199*H199</f>
        <v>0</v>
      </c>
      <c r="S199" s="225">
        <v>0</v>
      </c>
      <c r="T199" s="226">
        <f>S199*H199</f>
        <v>0</v>
      </c>
      <c r="AR199" s="23" t="s">
        <v>145</v>
      </c>
      <c r="AT199" s="23" t="s">
        <v>140</v>
      </c>
      <c r="AU199" s="23" t="s">
        <v>146</v>
      </c>
      <c r="AY199" s="23" t="s">
        <v>137</v>
      </c>
      <c r="BE199" s="227">
        <f>IF(N199="základní",J199,0)</f>
        <v>0</v>
      </c>
      <c r="BF199" s="227">
        <f>IF(N199="snížená",J199,0)</f>
        <v>0</v>
      </c>
      <c r="BG199" s="227">
        <f>IF(N199="zákl. přenesená",J199,0)</f>
        <v>0</v>
      </c>
      <c r="BH199" s="227">
        <f>IF(N199="sníž. přenesená",J199,0)</f>
        <v>0</v>
      </c>
      <c r="BI199" s="227">
        <f>IF(N199="nulová",J199,0)</f>
        <v>0</v>
      </c>
      <c r="BJ199" s="23" t="s">
        <v>146</v>
      </c>
      <c r="BK199" s="227">
        <f>ROUND(I199*H199,0)</f>
        <v>0</v>
      </c>
      <c r="BL199" s="23" t="s">
        <v>145</v>
      </c>
      <c r="BM199" s="23" t="s">
        <v>328</v>
      </c>
    </row>
    <row r="200" s="1" customFormat="1" ht="25.5" customHeight="1">
      <c r="B200" s="45"/>
      <c r="C200" s="216" t="s">
        <v>329</v>
      </c>
      <c r="D200" s="216" t="s">
        <v>140</v>
      </c>
      <c r="E200" s="217" t="s">
        <v>330</v>
      </c>
      <c r="F200" s="218" t="s">
        <v>331</v>
      </c>
      <c r="G200" s="219" t="s">
        <v>143</v>
      </c>
      <c r="H200" s="220">
        <v>270.33999999999997</v>
      </c>
      <c r="I200" s="221"/>
      <c r="J200" s="222">
        <f>ROUND(I200*H200,0)</f>
        <v>0</v>
      </c>
      <c r="K200" s="218" t="s">
        <v>144</v>
      </c>
      <c r="L200" s="71"/>
      <c r="M200" s="223" t="s">
        <v>23</v>
      </c>
      <c r="N200" s="224" t="s">
        <v>50</v>
      </c>
      <c r="O200" s="46"/>
      <c r="P200" s="225">
        <f>O200*H200</f>
        <v>0</v>
      </c>
      <c r="Q200" s="225">
        <v>0</v>
      </c>
      <c r="R200" s="225">
        <f>Q200*H200</f>
        <v>0</v>
      </c>
      <c r="S200" s="225">
        <v>0</v>
      </c>
      <c r="T200" s="226">
        <f>S200*H200</f>
        <v>0</v>
      </c>
      <c r="AR200" s="23" t="s">
        <v>145</v>
      </c>
      <c r="AT200" s="23" t="s">
        <v>140</v>
      </c>
      <c r="AU200" s="23" t="s">
        <v>146</v>
      </c>
      <c r="AY200" s="23" t="s">
        <v>137</v>
      </c>
      <c r="BE200" s="227">
        <f>IF(N200="základní",J200,0)</f>
        <v>0</v>
      </c>
      <c r="BF200" s="227">
        <f>IF(N200="snížená",J200,0)</f>
        <v>0</v>
      </c>
      <c r="BG200" s="227">
        <f>IF(N200="zákl. přenesená",J200,0)</f>
        <v>0</v>
      </c>
      <c r="BH200" s="227">
        <f>IF(N200="sníž. přenesená",J200,0)</f>
        <v>0</v>
      </c>
      <c r="BI200" s="227">
        <f>IF(N200="nulová",J200,0)</f>
        <v>0</v>
      </c>
      <c r="BJ200" s="23" t="s">
        <v>146</v>
      </c>
      <c r="BK200" s="227">
        <f>ROUND(I200*H200,0)</f>
        <v>0</v>
      </c>
      <c r="BL200" s="23" t="s">
        <v>145</v>
      </c>
      <c r="BM200" s="23" t="s">
        <v>332</v>
      </c>
    </row>
    <row r="201" s="1" customFormat="1">
      <c r="B201" s="45"/>
      <c r="C201" s="73"/>
      <c r="D201" s="228" t="s">
        <v>148</v>
      </c>
      <c r="E201" s="73"/>
      <c r="F201" s="229" t="s">
        <v>333</v>
      </c>
      <c r="G201" s="73"/>
      <c r="H201" s="73"/>
      <c r="I201" s="186"/>
      <c r="J201" s="73"/>
      <c r="K201" s="73"/>
      <c r="L201" s="71"/>
      <c r="M201" s="230"/>
      <c r="N201" s="46"/>
      <c r="O201" s="46"/>
      <c r="P201" s="46"/>
      <c r="Q201" s="46"/>
      <c r="R201" s="46"/>
      <c r="S201" s="46"/>
      <c r="T201" s="94"/>
      <c r="AT201" s="23" t="s">
        <v>148</v>
      </c>
      <c r="AU201" s="23" t="s">
        <v>146</v>
      </c>
    </row>
    <row r="202" s="11" customFormat="1">
      <c r="B202" s="231"/>
      <c r="C202" s="232"/>
      <c r="D202" s="228" t="s">
        <v>150</v>
      </c>
      <c r="E202" s="233" t="s">
        <v>23</v>
      </c>
      <c r="F202" s="234" t="s">
        <v>334</v>
      </c>
      <c r="G202" s="232"/>
      <c r="H202" s="233" t="s">
        <v>23</v>
      </c>
      <c r="I202" s="235"/>
      <c r="J202" s="232"/>
      <c r="K202" s="232"/>
      <c r="L202" s="236"/>
      <c r="M202" s="237"/>
      <c r="N202" s="238"/>
      <c r="O202" s="238"/>
      <c r="P202" s="238"/>
      <c r="Q202" s="238"/>
      <c r="R202" s="238"/>
      <c r="S202" s="238"/>
      <c r="T202" s="239"/>
      <c r="AT202" s="240" t="s">
        <v>150</v>
      </c>
      <c r="AU202" s="240" t="s">
        <v>146</v>
      </c>
      <c r="AV202" s="11" t="s">
        <v>10</v>
      </c>
      <c r="AW202" s="11" t="s">
        <v>41</v>
      </c>
      <c r="AX202" s="11" t="s">
        <v>78</v>
      </c>
      <c r="AY202" s="240" t="s">
        <v>137</v>
      </c>
    </row>
    <row r="203" s="12" customFormat="1">
      <c r="B203" s="241"/>
      <c r="C203" s="242"/>
      <c r="D203" s="228" t="s">
        <v>150</v>
      </c>
      <c r="E203" s="243" t="s">
        <v>23</v>
      </c>
      <c r="F203" s="244" t="s">
        <v>335</v>
      </c>
      <c r="G203" s="242"/>
      <c r="H203" s="245">
        <v>270.33999999999997</v>
      </c>
      <c r="I203" s="246"/>
      <c r="J203" s="242"/>
      <c r="K203" s="242"/>
      <c r="L203" s="247"/>
      <c r="M203" s="248"/>
      <c r="N203" s="249"/>
      <c r="O203" s="249"/>
      <c r="P203" s="249"/>
      <c r="Q203" s="249"/>
      <c r="R203" s="249"/>
      <c r="S203" s="249"/>
      <c r="T203" s="250"/>
      <c r="AT203" s="251" t="s">
        <v>150</v>
      </c>
      <c r="AU203" s="251" t="s">
        <v>146</v>
      </c>
      <c r="AV203" s="12" t="s">
        <v>146</v>
      </c>
      <c r="AW203" s="12" t="s">
        <v>41</v>
      </c>
      <c r="AX203" s="12" t="s">
        <v>78</v>
      </c>
      <c r="AY203" s="251" t="s">
        <v>137</v>
      </c>
    </row>
    <row r="204" s="13" customFormat="1">
      <c r="B204" s="252"/>
      <c r="C204" s="253"/>
      <c r="D204" s="228" t="s">
        <v>150</v>
      </c>
      <c r="E204" s="254" t="s">
        <v>23</v>
      </c>
      <c r="F204" s="255" t="s">
        <v>153</v>
      </c>
      <c r="G204" s="253"/>
      <c r="H204" s="256">
        <v>270.33999999999997</v>
      </c>
      <c r="I204" s="257"/>
      <c r="J204" s="253"/>
      <c r="K204" s="253"/>
      <c r="L204" s="258"/>
      <c r="M204" s="259"/>
      <c r="N204" s="260"/>
      <c r="O204" s="260"/>
      <c r="P204" s="260"/>
      <c r="Q204" s="260"/>
      <c r="R204" s="260"/>
      <c r="S204" s="260"/>
      <c r="T204" s="261"/>
      <c r="AT204" s="262" t="s">
        <v>150</v>
      </c>
      <c r="AU204" s="262" t="s">
        <v>146</v>
      </c>
      <c r="AV204" s="13" t="s">
        <v>145</v>
      </c>
      <c r="AW204" s="13" t="s">
        <v>41</v>
      </c>
      <c r="AX204" s="13" t="s">
        <v>10</v>
      </c>
      <c r="AY204" s="262" t="s">
        <v>137</v>
      </c>
    </row>
    <row r="205" s="1" customFormat="1" ht="25.5" customHeight="1">
      <c r="B205" s="45"/>
      <c r="C205" s="216" t="s">
        <v>336</v>
      </c>
      <c r="D205" s="216" t="s">
        <v>140</v>
      </c>
      <c r="E205" s="217" t="s">
        <v>337</v>
      </c>
      <c r="F205" s="218" t="s">
        <v>338</v>
      </c>
      <c r="G205" s="219" t="s">
        <v>143</v>
      </c>
      <c r="H205" s="220">
        <v>351.44999999999999</v>
      </c>
      <c r="I205" s="221"/>
      <c r="J205" s="222">
        <f>ROUND(I205*H205,0)</f>
        <v>0</v>
      </c>
      <c r="K205" s="218" t="s">
        <v>144</v>
      </c>
      <c r="L205" s="71"/>
      <c r="M205" s="223" t="s">
        <v>23</v>
      </c>
      <c r="N205" s="224" t="s">
        <v>50</v>
      </c>
      <c r="O205" s="46"/>
      <c r="P205" s="225">
        <f>O205*H205</f>
        <v>0</v>
      </c>
      <c r="Q205" s="225">
        <v>4.0000000000000003E-05</v>
      </c>
      <c r="R205" s="225">
        <f>Q205*H205</f>
        <v>0.014058000000000001</v>
      </c>
      <c r="S205" s="225">
        <v>0</v>
      </c>
      <c r="T205" s="226">
        <f>S205*H205</f>
        <v>0</v>
      </c>
      <c r="AR205" s="23" t="s">
        <v>145</v>
      </c>
      <c r="AT205" s="23" t="s">
        <v>140</v>
      </c>
      <c r="AU205" s="23" t="s">
        <v>146</v>
      </c>
      <c r="AY205" s="23" t="s">
        <v>137</v>
      </c>
      <c r="BE205" s="227">
        <f>IF(N205="základní",J205,0)</f>
        <v>0</v>
      </c>
      <c r="BF205" s="227">
        <f>IF(N205="snížená",J205,0)</f>
        <v>0</v>
      </c>
      <c r="BG205" s="227">
        <f>IF(N205="zákl. přenesená",J205,0)</f>
        <v>0</v>
      </c>
      <c r="BH205" s="227">
        <f>IF(N205="sníž. přenesená",J205,0)</f>
        <v>0</v>
      </c>
      <c r="BI205" s="227">
        <f>IF(N205="nulová",J205,0)</f>
        <v>0</v>
      </c>
      <c r="BJ205" s="23" t="s">
        <v>146</v>
      </c>
      <c r="BK205" s="227">
        <f>ROUND(I205*H205,0)</f>
        <v>0</v>
      </c>
      <c r="BL205" s="23" t="s">
        <v>145</v>
      </c>
      <c r="BM205" s="23" t="s">
        <v>339</v>
      </c>
    </row>
    <row r="206" s="1" customFormat="1">
      <c r="B206" s="45"/>
      <c r="C206" s="73"/>
      <c r="D206" s="228" t="s">
        <v>148</v>
      </c>
      <c r="E206" s="73"/>
      <c r="F206" s="229" t="s">
        <v>340</v>
      </c>
      <c r="G206" s="73"/>
      <c r="H206" s="73"/>
      <c r="I206" s="186"/>
      <c r="J206" s="73"/>
      <c r="K206" s="73"/>
      <c r="L206" s="71"/>
      <c r="M206" s="230"/>
      <c r="N206" s="46"/>
      <c r="O206" s="46"/>
      <c r="P206" s="46"/>
      <c r="Q206" s="46"/>
      <c r="R206" s="46"/>
      <c r="S206" s="46"/>
      <c r="T206" s="94"/>
      <c r="AT206" s="23" t="s">
        <v>148</v>
      </c>
      <c r="AU206" s="23" t="s">
        <v>146</v>
      </c>
    </row>
    <row r="207" s="12" customFormat="1">
      <c r="B207" s="241"/>
      <c r="C207" s="242"/>
      <c r="D207" s="228" t="s">
        <v>150</v>
      </c>
      <c r="E207" s="243" t="s">
        <v>23</v>
      </c>
      <c r="F207" s="244" t="s">
        <v>341</v>
      </c>
      <c r="G207" s="242"/>
      <c r="H207" s="245">
        <v>351.44999999999999</v>
      </c>
      <c r="I207" s="246"/>
      <c r="J207" s="242"/>
      <c r="K207" s="242"/>
      <c r="L207" s="247"/>
      <c r="M207" s="248"/>
      <c r="N207" s="249"/>
      <c r="O207" s="249"/>
      <c r="P207" s="249"/>
      <c r="Q207" s="249"/>
      <c r="R207" s="249"/>
      <c r="S207" s="249"/>
      <c r="T207" s="250"/>
      <c r="AT207" s="251" t="s">
        <v>150</v>
      </c>
      <c r="AU207" s="251" t="s">
        <v>146</v>
      </c>
      <c r="AV207" s="12" t="s">
        <v>146</v>
      </c>
      <c r="AW207" s="12" t="s">
        <v>41</v>
      </c>
      <c r="AX207" s="12" t="s">
        <v>78</v>
      </c>
      <c r="AY207" s="251" t="s">
        <v>137</v>
      </c>
    </row>
    <row r="208" s="13" customFormat="1">
      <c r="B208" s="252"/>
      <c r="C208" s="253"/>
      <c r="D208" s="228" t="s">
        <v>150</v>
      </c>
      <c r="E208" s="254" t="s">
        <v>23</v>
      </c>
      <c r="F208" s="255" t="s">
        <v>153</v>
      </c>
      <c r="G208" s="253"/>
      <c r="H208" s="256">
        <v>351.44999999999999</v>
      </c>
      <c r="I208" s="257"/>
      <c r="J208" s="253"/>
      <c r="K208" s="253"/>
      <c r="L208" s="258"/>
      <c r="M208" s="259"/>
      <c r="N208" s="260"/>
      <c r="O208" s="260"/>
      <c r="P208" s="260"/>
      <c r="Q208" s="260"/>
      <c r="R208" s="260"/>
      <c r="S208" s="260"/>
      <c r="T208" s="261"/>
      <c r="AT208" s="262" t="s">
        <v>150</v>
      </c>
      <c r="AU208" s="262" t="s">
        <v>146</v>
      </c>
      <c r="AV208" s="13" t="s">
        <v>145</v>
      </c>
      <c r="AW208" s="13" t="s">
        <v>41</v>
      </c>
      <c r="AX208" s="13" t="s">
        <v>10</v>
      </c>
      <c r="AY208" s="262" t="s">
        <v>137</v>
      </c>
    </row>
    <row r="209" s="1" customFormat="1" ht="16.5" customHeight="1">
      <c r="B209" s="45"/>
      <c r="C209" s="216" t="s">
        <v>342</v>
      </c>
      <c r="D209" s="216" t="s">
        <v>140</v>
      </c>
      <c r="E209" s="217" t="s">
        <v>343</v>
      </c>
      <c r="F209" s="218" t="s">
        <v>344</v>
      </c>
      <c r="G209" s="219" t="s">
        <v>318</v>
      </c>
      <c r="H209" s="220">
        <v>1</v>
      </c>
      <c r="I209" s="221"/>
      <c r="J209" s="222">
        <f>ROUND(I209*H209,0)</f>
        <v>0</v>
      </c>
      <c r="K209" s="218" t="s">
        <v>23</v>
      </c>
      <c r="L209" s="71"/>
      <c r="M209" s="223" t="s">
        <v>23</v>
      </c>
      <c r="N209" s="224" t="s">
        <v>50</v>
      </c>
      <c r="O209" s="46"/>
      <c r="P209" s="225">
        <f>O209*H209</f>
        <v>0</v>
      </c>
      <c r="Q209" s="225">
        <v>0</v>
      </c>
      <c r="R209" s="225">
        <f>Q209*H209</f>
        <v>0</v>
      </c>
      <c r="S209" s="225">
        <v>0</v>
      </c>
      <c r="T209" s="226">
        <f>S209*H209</f>
        <v>0</v>
      </c>
      <c r="AR209" s="23" t="s">
        <v>145</v>
      </c>
      <c r="AT209" s="23" t="s">
        <v>140</v>
      </c>
      <c r="AU209" s="23" t="s">
        <v>146</v>
      </c>
      <c r="AY209" s="23" t="s">
        <v>137</v>
      </c>
      <c r="BE209" s="227">
        <f>IF(N209="základní",J209,0)</f>
        <v>0</v>
      </c>
      <c r="BF209" s="227">
        <f>IF(N209="snížená",J209,0)</f>
        <v>0</v>
      </c>
      <c r="BG209" s="227">
        <f>IF(N209="zákl. přenesená",J209,0)</f>
        <v>0</v>
      </c>
      <c r="BH209" s="227">
        <f>IF(N209="sníž. přenesená",J209,0)</f>
        <v>0</v>
      </c>
      <c r="BI209" s="227">
        <f>IF(N209="nulová",J209,0)</f>
        <v>0</v>
      </c>
      <c r="BJ209" s="23" t="s">
        <v>146</v>
      </c>
      <c r="BK209" s="227">
        <f>ROUND(I209*H209,0)</f>
        <v>0</v>
      </c>
      <c r="BL209" s="23" t="s">
        <v>145</v>
      </c>
      <c r="BM209" s="23" t="s">
        <v>345</v>
      </c>
    </row>
    <row r="210" s="10" customFormat="1" ht="29.88" customHeight="1">
      <c r="B210" s="200"/>
      <c r="C210" s="201"/>
      <c r="D210" s="202" t="s">
        <v>77</v>
      </c>
      <c r="E210" s="214" t="s">
        <v>346</v>
      </c>
      <c r="F210" s="214" t="s">
        <v>347</v>
      </c>
      <c r="G210" s="201"/>
      <c r="H210" s="201"/>
      <c r="I210" s="204"/>
      <c r="J210" s="215">
        <f>BK210</f>
        <v>0</v>
      </c>
      <c r="K210" s="201"/>
      <c r="L210" s="206"/>
      <c r="M210" s="207"/>
      <c r="N210" s="208"/>
      <c r="O210" s="208"/>
      <c r="P210" s="209">
        <f>SUM(P211:P230)</f>
        <v>0</v>
      </c>
      <c r="Q210" s="208"/>
      <c r="R210" s="209">
        <f>SUM(R211:R230)</f>
        <v>0.032141200000000002</v>
      </c>
      <c r="S210" s="208"/>
      <c r="T210" s="210">
        <f>SUM(T211:T230)</f>
        <v>0</v>
      </c>
      <c r="AR210" s="211" t="s">
        <v>10</v>
      </c>
      <c r="AT210" s="212" t="s">
        <v>77</v>
      </c>
      <c r="AU210" s="212" t="s">
        <v>10</v>
      </c>
      <c r="AY210" s="211" t="s">
        <v>137</v>
      </c>
      <c r="BK210" s="213">
        <f>SUM(BK211:BK230)</f>
        <v>0</v>
      </c>
    </row>
    <row r="211" s="1" customFormat="1" ht="38.25" customHeight="1">
      <c r="B211" s="45"/>
      <c r="C211" s="216" t="s">
        <v>348</v>
      </c>
      <c r="D211" s="216" t="s">
        <v>140</v>
      </c>
      <c r="E211" s="217" t="s">
        <v>349</v>
      </c>
      <c r="F211" s="218" t="s">
        <v>350</v>
      </c>
      <c r="G211" s="219" t="s">
        <v>143</v>
      </c>
      <c r="H211" s="220">
        <v>656.23500000000001</v>
      </c>
      <c r="I211" s="221"/>
      <c r="J211" s="222">
        <f>ROUND(I211*H211,0)</f>
        <v>0</v>
      </c>
      <c r="K211" s="218" t="s">
        <v>144</v>
      </c>
      <c r="L211" s="71"/>
      <c r="M211" s="223" t="s">
        <v>23</v>
      </c>
      <c r="N211" s="224" t="s">
        <v>50</v>
      </c>
      <c r="O211" s="46"/>
      <c r="P211" s="225">
        <f>O211*H211</f>
        <v>0</v>
      </c>
      <c r="Q211" s="225">
        <v>0</v>
      </c>
      <c r="R211" s="225">
        <f>Q211*H211</f>
        <v>0</v>
      </c>
      <c r="S211" s="225">
        <v>0</v>
      </c>
      <c r="T211" s="226">
        <f>S211*H211</f>
        <v>0</v>
      </c>
      <c r="AR211" s="23" t="s">
        <v>145</v>
      </c>
      <c r="AT211" s="23" t="s">
        <v>140</v>
      </c>
      <c r="AU211" s="23" t="s">
        <v>146</v>
      </c>
      <c r="AY211" s="23" t="s">
        <v>137</v>
      </c>
      <c r="BE211" s="227">
        <f>IF(N211="základní",J211,0)</f>
        <v>0</v>
      </c>
      <c r="BF211" s="227">
        <f>IF(N211="snížená",J211,0)</f>
        <v>0</v>
      </c>
      <c r="BG211" s="227">
        <f>IF(N211="zákl. přenesená",J211,0)</f>
        <v>0</v>
      </c>
      <c r="BH211" s="227">
        <f>IF(N211="sníž. přenesená",J211,0)</f>
        <v>0</v>
      </c>
      <c r="BI211" s="227">
        <f>IF(N211="nulová",J211,0)</f>
        <v>0</v>
      </c>
      <c r="BJ211" s="23" t="s">
        <v>146</v>
      </c>
      <c r="BK211" s="227">
        <f>ROUND(I211*H211,0)</f>
        <v>0</v>
      </c>
      <c r="BL211" s="23" t="s">
        <v>145</v>
      </c>
      <c r="BM211" s="23" t="s">
        <v>351</v>
      </c>
    </row>
    <row r="212" s="1" customFormat="1">
      <c r="B212" s="45"/>
      <c r="C212" s="73"/>
      <c r="D212" s="228" t="s">
        <v>148</v>
      </c>
      <c r="E212" s="73"/>
      <c r="F212" s="229" t="s">
        <v>352</v>
      </c>
      <c r="G212" s="73"/>
      <c r="H212" s="73"/>
      <c r="I212" s="186"/>
      <c r="J212" s="73"/>
      <c r="K212" s="73"/>
      <c r="L212" s="71"/>
      <c r="M212" s="230"/>
      <c r="N212" s="46"/>
      <c r="O212" s="46"/>
      <c r="P212" s="46"/>
      <c r="Q212" s="46"/>
      <c r="R212" s="46"/>
      <c r="S212" s="46"/>
      <c r="T212" s="94"/>
      <c r="AT212" s="23" t="s">
        <v>148</v>
      </c>
      <c r="AU212" s="23" t="s">
        <v>146</v>
      </c>
    </row>
    <row r="213" s="12" customFormat="1">
      <c r="B213" s="241"/>
      <c r="C213" s="242"/>
      <c r="D213" s="228" t="s">
        <v>150</v>
      </c>
      <c r="E213" s="243" t="s">
        <v>23</v>
      </c>
      <c r="F213" s="244" t="s">
        <v>353</v>
      </c>
      <c r="G213" s="242"/>
      <c r="H213" s="245">
        <v>656.23500000000001</v>
      </c>
      <c r="I213" s="246"/>
      <c r="J213" s="242"/>
      <c r="K213" s="242"/>
      <c r="L213" s="247"/>
      <c r="M213" s="248"/>
      <c r="N213" s="249"/>
      <c r="O213" s="249"/>
      <c r="P213" s="249"/>
      <c r="Q213" s="249"/>
      <c r="R213" s="249"/>
      <c r="S213" s="249"/>
      <c r="T213" s="250"/>
      <c r="AT213" s="251" t="s">
        <v>150</v>
      </c>
      <c r="AU213" s="251" t="s">
        <v>146</v>
      </c>
      <c r="AV213" s="12" t="s">
        <v>146</v>
      </c>
      <c r="AW213" s="12" t="s">
        <v>41</v>
      </c>
      <c r="AX213" s="12" t="s">
        <v>78</v>
      </c>
      <c r="AY213" s="251" t="s">
        <v>137</v>
      </c>
    </row>
    <row r="214" s="13" customFormat="1">
      <c r="B214" s="252"/>
      <c r="C214" s="253"/>
      <c r="D214" s="228" t="s">
        <v>150</v>
      </c>
      <c r="E214" s="254" t="s">
        <v>23</v>
      </c>
      <c r="F214" s="255" t="s">
        <v>153</v>
      </c>
      <c r="G214" s="253"/>
      <c r="H214" s="256">
        <v>656.23500000000001</v>
      </c>
      <c r="I214" s="257"/>
      <c r="J214" s="253"/>
      <c r="K214" s="253"/>
      <c r="L214" s="258"/>
      <c r="M214" s="259"/>
      <c r="N214" s="260"/>
      <c r="O214" s="260"/>
      <c r="P214" s="260"/>
      <c r="Q214" s="260"/>
      <c r="R214" s="260"/>
      <c r="S214" s="260"/>
      <c r="T214" s="261"/>
      <c r="AT214" s="262" t="s">
        <v>150</v>
      </c>
      <c r="AU214" s="262" t="s">
        <v>146</v>
      </c>
      <c r="AV214" s="13" t="s">
        <v>145</v>
      </c>
      <c r="AW214" s="13" t="s">
        <v>41</v>
      </c>
      <c r="AX214" s="13" t="s">
        <v>10</v>
      </c>
      <c r="AY214" s="262" t="s">
        <v>137</v>
      </c>
    </row>
    <row r="215" s="1" customFormat="1" ht="38.25" customHeight="1">
      <c r="B215" s="45"/>
      <c r="C215" s="216" t="s">
        <v>354</v>
      </c>
      <c r="D215" s="216" t="s">
        <v>140</v>
      </c>
      <c r="E215" s="217" t="s">
        <v>355</v>
      </c>
      <c r="F215" s="218" t="s">
        <v>356</v>
      </c>
      <c r="G215" s="219" t="s">
        <v>143</v>
      </c>
      <c r="H215" s="220">
        <v>39374.099999999999</v>
      </c>
      <c r="I215" s="221"/>
      <c r="J215" s="222">
        <f>ROUND(I215*H215,0)</f>
        <v>0</v>
      </c>
      <c r="K215" s="218" t="s">
        <v>144</v>
      </c>
      <c r="L215" s="71"/>
      <c r="M215" s="223" t="s">
        <v>23</v>
      </c>
      <c r="N215" s="224" t="s">
        <v>50</v>
      </c>
      <c r="O215" s="46"/>
      <c r="P215" s="225">
        <f>O215*H215</f>
        <v>0</v>
      </c>
      <c r="Q215" s="225">
        <v>0</v>
      </c>
      <c r="R215" s="225">
        <f>Q215*H215</f>
        <v>0</v>
      </c>
      <c r="S215" s="225">
        <v>0</v>
      </c>
      <c r="T215" s="226">
        <f>S215*H215</f>
        <v>0</v>
      </c>
      <c r="AR215" s="23" t="s">
        <v>145</v>
      </c>
      <c r="AT215" s="23" t="s">
        <v>140</v>
      </c>
      <c r="AU215" s="23" t="s">
        <v>146</v>
      </c>
      <c r="AY215" s="23" t="s">
        <v>137</v>
      </c>
      <c r="BE215" s="227">
        <f>IF(N215="základní",J215,0)</f>
        <v>0</v>
      </c>
      <c r="BF215" s="227">
        <f>IF(N215="snížená",J215,0)</f>
        <v>0</v>
      </c>
      <c r="BG215" s="227">
        <f>IF(N215="zákl. přenesená",J215,0)</f>
        <v>0</v>
      </c>
      <c r="BH215" s="227">
        <f>IF(N215="sníž. přenesená",J215,0)</f>
        <v>0</v>
      </c>
      <c r="BI215" s="227">
        <f>IF(N215="nulová",J215,0)</f>
        <v>0</v>
      </c>
      <c r="BJ215" s="23" t="s">
        <v>146</v>
      </c>
      <c r="BK215" s="227">
        <f>ROUND(I215*H215,0)</f>
        <v>0</v>
      </c>
      <c r="BL215" s="23" t="s">
        <v>145</v>
      </c>
      <c r="BM215" s="23" t="s">
        <v>357</v>
      </c>
    </row>
    <row r="216" s="1" customFormat="1">
      <c r="B216" s="45"/>
      <c r="C216" s="73"/>
      <c r="D216" s="228" t="s">
        <v>148</v>
      </c>
      <c r="E216" s="73"/>
      <c r="F216" s="229" t="s">
        <v>352</v>
      </c>
      <c r="G216" s="73"/>
      <c r="H216" s="73"/>
      <c r="I216" s="186"/>
      <c r="J216" s="73"/>
      <c r="K216" s="73"/>
      <c r="L216" s="71"/>
      <c r="M216" s="230"/>
      <c r="N216" s="46"/>
      <c r="O216" s="46"/>
      <c r="P216" s="46"/>
      <c r="Q216" s="46"/>
      <c r="R216" s="46"/>
      <c r="S216" s="46"/>
      <c r="T216" s="94"/>
      <c r="AT216" s="23" t="s">
        <v>148</v>
      </c>
      <c r="AU216" s="23" t="s">
        <v>146</v>
      </c>
    </row>
    <row r="217" s="12" customFormat="1">
      <c r="B217" s="241"/>
      <c r="C217" s="242"/>
      <c r="D217" s="228" t="s">
        <v>150</v>
      </c>
      <c r="E217" s="243" t="s">
        <v>23</v>
      </c>
      <c r="F217" s="244" t="s">
        <v>358</v>
      </c>
      <c r="G217" s="242"/>
      <c r="H217" s="245">
        <v>39374.099999999999</v>
      </c>
      <c r="I217" s="246"/>
      <c r="J217" s="242"/>
      <c r="K217" s="242"/>
      <c r="L217" s="247"/>
      <c r="M217" s="248"/>
      <c r="N217" s="249"/>
      <c r="O217" s="249"/>
      <c r="P217" s="249"/>
      <c r="Q217" s="249"/>
      <c r="R217" s="249"/>
      <c r="S217" s="249"/>
      <c r="T217" s="250"/>
      <c r="AT217" s="251" t="s">
        <v>150</v>
      </c>
      <c r="AU217" s="251" t="s">
        <v>146</v>
      </c>
      <c r="AV217" s="12" t="s">
        <v>146</v>
      </c>
      <c r="AW217" s="12" t="s">
        <v>41</v>
      </c>
      <c r="AX217" s="12" t="s">
        <v>78</v>
      </c>
      <c r="AY217" s="251" t="s">
        <v>137</v>
      </c>
    </row>
    <row r="218" s="13" customFormat="1">
      <c r="B218" s="252"/>
      <c r="C218" s="253"/>
      <c r="D218" s="228" t="s">
        <v>150</v>
      </c>
      <c r="E218" s="254" t="s">
        <v>23</v>
      </c>
      <c r="F218" s="255" t="s">
        <v>153</v>
      </c>
      <c r="G218" s="253"/>
      <c r="H218" s="256">
        <v>39374.099999999999</v>
      </c>
      <c r="I218" s="257"/>
      <c r="J218" s="253"/>
      <c r="K218" s="253"/>
      <c r="L218" s="258"/>
      <c r="M218" s="259"/>
      <c r="N218" s="260"/>
      <c r="O218" s="260"/>
      <c r="P218" s="260"/>
      <c r="Q218" s="260"/>
      <c r="R218" s="260"/>
      <c r="S218" s="260"/>
      <c r="T218" s="261"/>
      <c r="AT218" s="262" t="s">
        <v>150</v>
      </c>
      <c r="AU218" s="262" t="s">
        <v>146</v>
      </c>
      <c r="AV218" s="13" t="s">
        <v>145</v>
      </c>
      <c r="AW218" s="13" t="s">
        <v>41</v>
      </c>
      <c r="AX218" s="13" t="s">
        <v>10</v>
      </c>
      <c r="AY218" s="262" t="s">
        <v>137</v>
      </c>
    </row>
    <row r="219" s="1" customFormat="1" ht="38.25" customHeight="1">
      <c r="B219" s="45"/>
      <c r="C219" s="216" t="s">
        <v>359</v>
      </c>
      <c r="D219" s="216" t="s">
        <v>140</v>
      </c>
      <c r="E219" s="217" t="s">
        <v>360</v>
      </c>
      <c r="F219" s="218" t="s">
        <v>361</v>
      </c>
      <c r="G219" s="219" t="s">
        <v>143</v>
      </c>
      <c r="H219" s="220">
        <v>656.23500000000001</v>
      </c>
      <c r="I219" s="221"/>
      <c r="J219" s="222">
        <f>ROUND(I219*H219,0)</f>
        <v>0</v>
      </c>
      <c r="K219" s="218" t="s">
        <v>144</v>
      </c>
      <c r="L219" s="71"/>
      <c r="M219" s="223" t="s">
        <v>23</v>
      </c>
      <c r="N219" s="224" t="s">
        <v>50</v>
      </c>
      <c r="O219" s="46"/>
      <c r="P219" s="225">
        <f>O219*H219</f>
        <v>0</v>
      </c>
      <c r="Q219" s="225">
        <v>0</v>
      </c>
      <c r="R219" s="225">
        <f>Q219*H219</f>
        <v>0</v>
      </c>
      <c r="S219" s="225">
        <v>0</v>
      </c>
      <c r="T219" s="226">
        <f>S219*H219</f>
        <v>0</v>
      </c>
      <c r="AR219" s="23" t="s">
        <v>145</v>
      </c>
      <c r="AT219" s="23" t="s">
        <v>140</v>
      </c>
      <c r="AU219" s="23" t="s">
        <v>146</v>
      </c>
      <c r="AY219" s="23" t="s">
        <v>137</v>
      </c>
      <c r="BE219" s="227">
        <f>IF(N219="základní",J219,0)</f>
        <v>0</v>
      </c>
      <c r="BF219" s="227">
        <f>IF(N219="snížená",J219,0)</f>
        <v>0</v>
      </c>
      <c r="BG219" s="227">
        <f>IF(N219="zákl. přenesená",J219,0)</f>
        <v>0</v>
      </c>
      <c r="BH219" s="227">
        <f>IF(N219="sníž. přenesená",J219,0)</f>
        <v>0</v>
      </c>
      <c r="BI219" s="227">
        <f>IF(N219="nulová",J219,0)</f>
        <v>0</v>
      </c>
      <c r="BJ219" s="23" t="s">
        <v>146</v>
      </c>
      <c r="BK219" s="227">
        <f>ROUND(I219*H219,0)</f>
        <v>0</v>
      </c>
      <c r="BL219" s="23" t="s">
        <v>145</v>
      </c>
      <c r="BM219" s="23" t="s">
        <v>362</v>
      </c>
    </row>
    <row r="220" s="1" customFormat="1">
      <c r="B220" s="45"/>
      <c r="C220" s="73"/>
      <c r="D220" s="228" t="s">
        <v>148</v>
      </c>
      <c r="E220" s="73"/>
      <c r="F220" s="229" t="s">
        <v>363</v>
      </c>
      <c r="G220" s="73"/>
      <c r="H220" s="73"/>
      <c r="I220" s="186"/>
      <c r="J220" s="73"/>
      <c r="K220" s="73"/>
      <c r="L220" s="71"/>
      <c r="M220" s="230"/>
      <c r="N220" s="46"/>
      <c r="O220" s="46"/>
      <c r="P220" s="46"/>
      <c r="Q220" s="46"/>
      <c r="R220" s="46"/>
      <c r="S220" s="46"/>
      <c r="T220" s="94"/>
      <c r="AT220" s="23" t="s">
        <v>148</v>
      </c>
      <c r="AU220" s="23" t="s">
        <v>146</v>
      </c>
    </row>
    <row r="221" s="1" customFormat="1" ht="25.5" customHeight="1">
      <c r="B221" s="45"/>
      <c r="C221" s="216" t="s">
        <v>364</v>
      </c>
      <c r="D221" s="216" t="s">
        <v>140</v>
      </c>
      <c r="E221" s="217" t="s">
        <v>365</v>
      </c>
      <c r="F221" s="218" t="s">
        <v>366</v>
      </c>
      <c r="G221" s="219" t="s">
        <v>143</v>
      </c>
      <c r="H221" s="220">
        <v>247.24000000000001</v>
      </c>
      <c r="I221" s="221"/>
      <c r="J221" s="222">
        <f>ROUND(I221*H221,0)</f>
        <v>0</v>
      </c>
      <c r="K221" s="218" t="s">
        <v>144</v>
      </c>
      <c r="L221" s="71"/>
      <c r="M221" s="223" t="s">
        <v>23</v>
      </c>
      <c r="N221" s="224" t="s">
        <v>50</v>
      </c>
      <c r="O221" s="46"/>
      <c r="P221" s="225">
        <f>O221*H221</f>
        <v>0</v>
      </c>
      <c r="Q221" s="225">
        <v>0.00012999999999999999</v>
      </c>
      <c r="R221" s="225">
        <f>Q221*H221</f>
        <v>0.032141200000000002</v>
      </c>
      <c r="S221" s="225">
        <v>0</v>
      </c>
      <c r="T221" s="226">
        <f>S221*H221</f>
        <v>0</v>
      </c>
      <c r="AR221" s="23" t="s">
        <v>145</v>
      </c>
      <c r="AT221" s="23" t="s">
        <v>140</v>
      </c>
      <c r="AU221" s="23" t="s">
        <v>146</v>
      </c>
      <c r="AY221" s="23" t="s">
        <v>137</v>
      </c>
      <c r="BE221" s="227">
        <f>IF(N221="základní",J221,0)</f>
        <v>0</v>
      </c>
      <c r="BF221" s="227">
        <f>IF(N221="snížená",J221,0)</f>
        <v>0</v>
      </c>
      <c r="BG221" s="227">
        <f>IF(N221="zákl. přenesená",J221,0)</f>
        <v>0</v>
      </c>
      <c r="BH221" s="227">
        <f>IF(N221="sníž. přenesená",J221,0)</f>
        <v>0</v>
      </c>
      <c r="BI221" s="227">
        <f>IF(N221="nulová",J221,0)</f>
        <v>0</v>
      </c>
      <c r="BJ221" s="23" t="s">
        <v>146</v>
      </c>
      <c r="BK221" s="227">
        <f>ROUND(I221*H221,0)</f>
        <v>0</v>
      </c>
      <c r="BL221" s="23" t="s">
        <v>145</v>
      </c>
      <c r="BM221" s="23" t="s">
        <v>367</v>
      </c>
    </row>
    <row r="222" s="1" customFormat="1">
      <c r="B222" s="45"/>
      <c r="C222" s="73"/>
      <c r="D222" s="228" t="s">
        <v>148</v>
      </c>
      <c r="E222" s="73"/>
      <c r="F222" s="229" t="s">
        <v>368</v>
      </c>
      <c r="G222" s="73"/>
      <c r="H222" s="73"/>
      <c r="I222" s="186"/>
      <c r="J222" s="73"/>
      <c r="K222" s="73"/>
      <c r="L222" s="71"/>
      <c r="M222" s="230"/>
      <c r="N222" s="46"/>
      <c r="O222" s="46"/>
      <c r="P222" s="46"/>
      <c r="Q222" s="46"/>
      <c r="R222" s="46"/>
      <c r="S222" s="46"/>
      <c r="T222" s="94"/>
      <c r="AT222" s="23" t="s">
        <v>148</v>
      </c>
      <c r="AU222" s="23" t="s">
        <v>146</v>
      </c>
    </row>
    <row r="223" s="11" customFormat="1">
      <c r="B223" s="231"/>
      <c r="C223" s="232"/>
      <c r="D223" s="228" t="s">
        <v>150</v>
      </c>
      <c r="E223" s="233" t="s">
        <v>23</v>
      </c>
      <c r="F223" s="234" t="s">
        <v>369</v>
      </c>
      <c r="G223" s="232"/>
      <c r="H223" s="233" t="s">
        <v>23</v>
      </c>
      <c r="I223" s="235"/>
      <c r="J223" s="232"/>
      <c r="K223" s="232"/>
      <c r="L223" s="236"/>
      <c r="M223" s="237"/>
      <c r="N223" s="238"/>
      <c r="O223" s="238"/>
      <c r="P223" s="238"/>
      <c r="Q223" s="238"/>
      <c r="R223" s="238"/>
      <c r="S223" s="238"/>
      <c r="T223" s="239"/>
      <c r="AT223" s="240" t="s">
        <v>150</v>
      </c>
      <c r="AU223" s="240" t="s">
        <v>146</v>
      </c>
      <c r="AV223" s="11" t="s">
        <v>10</v>
      </c>
      <c r="AW223" s="11" t="s">
        <v>41</v>
      </c>
      <c r="AX223" s="11" t="s">
        <v>78</v>
      </c>
      <c r="AY223" s="240" t="s">
        <v>137</v>
      </c>
    </row>
    <row r="224" s="12" customFormat="1">
      <c r="B224" s="241"/>
      <c r="C224" s="242"/>
      <c r="D224" s="228" t="s">
        <v>150</v>
      </c>
      <c r="E224" s="243" t="s">
        <v>23</v>
      </c>
      <c r="F224" s="244" t="s">
        <v>370</v>
      </c>
      <c r="G224" s="242"/>
      <c r="H224" s="245">
        <v>247.24000000000001</v>
      </c>
      <c r="I224" s="246"/>
      <c r="J224" s="242"/>
      <c r="K224" s="242"/>
      <c r="L224" s="247"/>
      <c r="M224" s="248"/>
      <c r="N224" s="249"/>
      <c r="O224" s="249"/>
      <c r="P224" s="249"/>
      <c r="Q224" s="249"/>
      <c r="R224" s="249"/>
      <c r="S224" s="249"/>
      <c r="T224" s="250"/>
      <c r="AT224" s="251" t="s">
        <v>150</v>
      </c>
      <c r="AU224" s="251" t="s">
        <v>146</v>
      </c>
      <c r="AV224" s="12" t="s">
        <v>146</v>
      </c>
      <c r="AW224" s="12" t="s">
        <v>41</v>
      </c>
      <c r="AX224" s="12" t="s">
        <v>78</v>
      </c>
      <c r="AY224" s="251" t="s">
        <v>137</v>
      </c>
    </row>
    <row r="225" s="13" customFormat="1">
      <c r="B225" s="252"/>
      <c r="C225" s="253"/>
      <c r="D225" s="228" t="s">
        <v>150</v>
      </c>
      <c r="E225" s="254" t="s">
        <v>23</v>
      </c>
      <c r="F225" s="255" t="s">
        <v>153</v>
      </c>
      <c r="G225" s="253"/>
      <c r="H225" s="256">
        <v>247.24000000000001</v>
      </c>
      <c r="I225" s="257"/>
      <c r="J225" s="253"/>
      <c r="K225" s="253"/>
      <c r="L225" s="258"/>
      <c r="M225" s="259"/>
      <c r="N225" s="260"/>
      <c r="O225" s="260"/>
      <c r="P225" s="260"/>
      <c r="Q225" s="260"/>
      <c r="R225" s="260"/>
      <c r="S225" s="260"/>
      <c r="T225" s="261"/>
      <c r="AT225" s="262" t="s">
        <v>150</v>
      </c>
      <c r="AU225" s="262" t="s">
        <v>146</v>
      </c>
      <c r="AV225" s="13" t="s">
        <v>145</v>
      </c>
      <c r="AW225" s="13" t="s">
        <v>41</v>
      </c>
      <c r="AX225" s="13" t="s">
        <v>10</v>
      </c>
      <c r="AY225" s="262" t="s">
        <v>137</v>
      </c>
    </row>
    <row r="226" s="1" customFormat="1" ht="25.5" customHeight="1">
      <c r="B226" s="45"/>
      <c r="C226" s="216" t="s">
        <v>371</v>
      </c>
      <c r="D226" s="216" t="s">
        <v>140</v>
      </c>
      <c r="E226" s="217" t="s">
        <v>372</v>
      </c>
      <c r="F226" s="218" t="s">
        <v>373</v>
      </c>
      <c r="G226" s="219" t="s">
        <v>143</v>
      </c>
      <c r="H226" s="220">
        <v>656.23500000000001</v>
      </c>
      <c r="I226" s="221"/>
      <c r="J226" s="222">
        <f>ROUND(I226*H226,0)</f>
        <v>0</v>
      </c>
      <c r="K226" s="218" t="s">
        <v>144</v>
      </c>
      <c r="L226" s="71"/>
      <c r="M226" s="223" t="s">
        <v>23</v>
      </c>
      <c r="N226" s="224" t="s">
        <v>50</v>
      </c>
      <c r="O226" s="46"/>
      <c r="P226" s="225">
        <f>O226*H226</f>
        <v>0</v>
      </c>
      <c r="Q226" s="225">
        <v>0</v>
      </c>
      <c r="R226" s="225">
        <f>Q226*H226</f>
        <v>0</v>
      </c>
      <c r="S226" s="225">
        <v>0</v>
      </c>
      <c r="T226" s="226">
        <f>S226*H226</f>
        <v>0</v>
      </c>
      <c r="AR226" s="23" t="s">
        <v>145</v>
      </c>
      <c r="AT226" s="23" t="s">
        <v>140</v>
      </c>
      <c r="AU226" s="23" t="s">
        <v>146</v>
      </c>
      <c r="AY226" s="23" t="s">
        <v>137</v>
      </c>
      <c r="BE226" s="227">
        <f>IF(N226="základní",J226,0)</f>
        <v>0</v>
      </c>
      <c r="BF226" s="227">
        <f>IF(N226="snížená",J226,0)</f>
        <v>0</v>
      </c>
      <c r="BG226" s="227">
        <f>IF(N226="zákl. přenesená",J226,0)</f>
        <v>0</v>
      </c>
      <c r="BH226" s="227">
        <f>IF(N226="sníž. přenesená",J226,0)</f>
        <v>0</v>
      </c>
      <c r="BI226" s="227">
        <f>IF(N226="nulová",J226,0)</f>
        <v>0</v>
      </c>
      <c r="BJ226" s="23" t="s">
        <v>146</v>
      </c>
      <c r="BK226" s="227">
        <f>ROUND(I226*H226,0)</f>
        <v>0</v>
      </c>
      <c r="BL226" s="23" t="s">
        <v>145</v>
      </c>
      <c r="BM226" s="23" t="s">
        <v>374</v>
      </c>
    </row>
    <row r="227" s="1" customFormat="1">
      <c r="B227" s="45"/>
      <c r="C227" s="73"/>
      <c r="D227" s="228" t="s">
        <v>148</v>
      </c>
      <c r="E227" s="73"/>
      <c r="F227" s="229" t="s">
        <v>375</v>
      </c>
      <c r="G227" s="73"/>
      <c r="H227" s="73"/>
      <c r="I227" s="186"/>
      <c r="J227" s="73"/>
      <c r="K227" s="73"/>
      <c r="L227" s="71"/>
      <c r="M227" s="230"/>
      <c r="N227" s="46"/>
      <c r="O227" s="46"/>
      <c r="P227" s="46"/>
      <c r="Q227" s="46"/>
      <c r="R227" s="46"/>
      <c r="S227" s="46"/>
      <c r="T227" s="94"/>
      <c r="AT227" s="23" t="s">
        <v>148</v>
      </c>
      <c r="AU227" s="23" t="s">
        <v>146</v>
      </c>
    </row>
    <row r="228" s="1" customFormat="1" ht="25.5" customHeight="1">
      <c r="B228" s="45"/>
      <c r="C228" s="216" t="s">
        <v>376</v>
      </c>
      <c r="D228" s="216" t="s">
        <v>140</v>
      </c>
      <c r="E228" s="217" t="s">
        <v>377</v>
      </c>
      <c r="F228" s="218" t="s">
        <v>378</v>
      </c>
      <c r="G228" s="219" t="s">
        <v>143</v>
      </c>
      <c r="H228" s="220">
        <v>39374.099999999999</v>
      </c>
      <c r="I228" s="221"/>
      <c r="J228" s="222">
        <f>ROUND(I228*H228,0)</f>
        <v>0</v>
      </c>
      <c r="K228" s="218" t="s">
        <v>144</v>
      </c>
      <c r="L228" s="71"/>
      <c r="M228" s="223" t="s">
        <v>23</v>
      </c>
      <c r="N228" s="224" t="s">
        <v>50</v>
      </c>
      <c r="O228" s="46"/>
      <c r="P228" s="225">
        <f>O228*H228</f>
        <v>0</v>
      </c>
      <c r="Q228" s="225">
        <v>0</v>
      </c>
      <c r="R228" s="225">
        <f>Q228*H228</f>
        <v>0</v>
      </c>
      <c r="S228" s="225">
        <v>0</v>
      </c>
      <c r="T228" s="226">
        <f>S228*H228</f>
        <v>0</v>
      </c>
      <c r="AR228" s="23" t="s">
        <v>145</v>
      </c>
      <c r="AT228" s="23" t="s">
        <v>140</v>
      </c>
      <c r="AU228" s="23" t="s">
        <v>146</v>
      </c>
      <c r="AY228" s="23" t="s">
        <v>137</v>
      </c>
      <c r="BE228" s="227">
        <f>IF(N228="základní",J228,0)</f>
        <v>0</v>
      </c>
      <c r="BF228" s="227">
        <f>IF(N228="snížená",J228,0)</f>
        <v>0</v>
      </c>
      <c r="BG228" s="227">
        <f>IF(N228="zákl. přenesená",J228,0)</f>
        <v>0</v>
      </c>
      <c r="BH228" s="227">
        <f>IF(N228="sníž. přenesená",J228,0)</f>
        <v>0</v>
      </c>
      <c r="BI228" s="227">
        <f>IF(N228="nulová",J228,0)</f>
        <v>0</v>
      </c>
      <c r="BJ228" s="23" t="s">
        <v>146</v>
      </c>
      <c r="BK228" s="227">
        <f>ROUND(I228*H228,0)</f>
        <v>0</v>
      </c>
      <c r="BL228" s="23" t="s">
        <v>145</v>
      </c>
      <c r="BM228" s="23" t="s">
        <v>379</v>
      </c>
    </row>
    <row r="229" s="1" customFormat="1">
      <c r="B229" s="45"/>
      <c r="C229" s="73"/>
      <c r="D229" s="228" t="s">
        <v>148</v>
      </c>
      <c r="E229" s="73"/>
      <c r="F229" s="229" t="s">
        <v>375</v>
      </c>
      <c r="G229" s="73"/>
      <c r="H229" s="73"/>
      <c r="I229" s="186"/>
      <c r="J229" s="73"/>
      <c r="K229" s="73"/>
      <c r="L229" s="71"/>
      <c r="M229" s="230"/>
      <c r="N229" s="46"/>
      <c r="O229" s="46"/>
      <c r="P229" s="46"/>
      <c r="Q229" s="46"/>
      <c r="R229" s="46"/>
      <c r="S229" s="46"/>
      <c r="T229" s="94"/>
      <c r="AT229" s="23" t="s">
        <v>148</v>
      </c>
      <c r="AU229" s="23" t="s">
        <v>146</v>
      </c>
    </row>
    <row r="230" s="1" customFormat="1" ht="25.5" customHeight="1">
      <c r="B230" s="45"/>
      <c r="C230" s="216" t="s">
        <v>380</v>
      </c>
      <c r="D230" s="216" t="s">
        <v>140</v>
      </c>
      <c r="E230" s="217" t="s">
        <v>381</v>
      </c>
      <c r="F230" s="218" t="s">
        <v>382</v>
      </c>
      <c r="G230" s="219" t="s">
        <v>143</v>
      </c>
      <c r="H230" s="220">
        <v>656.23500000000001</v>
      </c>
      <c r="I230" s="221"/>
      <c r="J230" s="222">
        <f>ROUND(I230*H230,0)</f>
        <v>0</v>
      </c>
      <c r="K230" s="218" t="s">
        <v>144</v>
      </c>
      <c r="L230" s="71"/>
      <c r="M230" s="223" t="s">
        <v>23</v>
      </c>
      <c r="N230" s="224" t="s">
        <v>50</v>
      </c>
      <c r="O230" s="46"/>
      <c r="P230" s="225">
        <f>O230*H230</f>
        <v>0</v>
      </c>
      <c r="Q230" s="225">
        <v>0</v>
      </c>
      <c r="R230" s="225">
        <f>Q230*H230</f>
        <v>0</v>
      </c>
      <c r="S230" s="225">
        <v>0</v>
      </c>
      <c r="T230" s="226">
        <f>S230*H230</f>
        <v>0</v>
      </c>
      <c r="AR230" s="23" t="s">
        <v>145</v>
      </c>
      <c r="AT230" s="23" t="s">
        <v>140</v>
      </c>
      <c r="AU230" s="23" t="s">
        <v>146</v>
      </c>
      <c r="AY230" s="23" t="s">
        <v>137</v>
      </c>
      <c r="BE230" s="227">
        <f>IF(N230="základní",J230,0)</f>
        <v>0</v>
      </c>
      <c r="BF230" s="227">
        <f>IF(N230="snížená",J230,0)</f>
        <v>0</v>
      </c>
      <c r="BG230" s="227">
        <f>IF(N230="zákl. přenesená",J230,0)</f>
        <v>0</v>
      </c>
      <c r="BH230" s="227">
        <f>IF(N230="sníž. přenesená",J230,0)</f>
        <v>0</v>
      </c>
      <c r="BI230" s="227">
        <f>IF(N230="nulová",J230,0)</f>
        <v>0</v>
      </c>
      <c r="BJ230" s="23" t="s">
        <v>146</v>
      </c>
      <c r="BK230" s="227">
        <f>ROUND(I230*H230,0)</f>
        <v>0</v>
      </c>
      <c r="BL230" s="23" t="s">
        <v>145</v>
      </c>
      <c r="BM230" s="23" t="s">
        <v>383</v>
      </c>
    </row>
    <row r="231" s="10" customFormat="1" ht="29.88" customHeight="1">
      <c r="B231" s="200"/>
      <c r="C231" s="201"/>
      <c r="D231" s="202" t="s">
        <v>77</v>
      </c>
      <c r="E231" s="214" t="s">
        <v>384</v>
      </c>
      <c r="F231" s="214" t="s">
        <v>385</v>
      </c>
      <c r="G231" s="201"/>
      <c r="H231" s="201"/>
      <c r="I231" s="204"/>
      <c r="J231" s="215">
        <f>BK231</f>
        <v>0</v>
      </c>
      <c r="K231" s="201"/>
      <c r="L231" s="206"/>
      <c r="M231" s="207"/>
      <c r="N231" s="208"/>
      <c r="O231" s="208"/>
      <c r="P231" s="209">
        <f>SUM(P232:P236)</f>
        <v>0</v>
      </c>
      <c r="Q231" s="208"/>
      <c r="R231" s="209">
        <f>SUM(R232:R236)</f>
        <v>0</v>
      </c>
      <c r="S231" s="208"/>
      <c r="T231" s="210">
        <f>SUM(T232:T236)</f>
        <v>11.012331</v>
      </c>
      <c r="AR231" s="211" t="s">
        <v>10</v>
      </c>
      <c r="AT231" s="212" t="s">
        <v>77</v>
      </c>
      <c r="AU231" s="212" t="s">
        <v>10</v>
      </c>
      <c r="AY231" s="211" t="s">
        <v>137</v>
      </c>
      <c r="BK231" s="213">
        <f>SUM(BK232:BK236)</f>
        <v>0</v>
      </c>
    </row>
    <row r="232" s="1" customFormat="1" ht="38.25" customHeight="1">
      <c r="B232" s="45"/>
      <c r="C232" s="216" t="s">
        <v>386</v>
      </c>
      <c r="D232" s="216" t="s">
        <v>140</v>
      </c>
      <c r="E232" s="217" t="s">
        <v>387</v>
      </c>
      <c r="F232" s="218" t="s">
        <v>388</v>
      </c>
      <c r="G232" s="219" t="s">
        <v>143</v>
      </c>
      <c r="H232" s="220">
        <v>42.472000000000001</v>
      </c>
      <c r="I232" s="221"/>
      <c r="J232" s="222">
        <f>ROUND(I232*H232,0)</f>
        <v>0</v>
      </c>
      <c r="K232" s="218" t="s">
        <v>144</v>
      </c>
      <c r="L232" s="71"/>
      <c r="M232" s="223" t="s">
        <v>23</v>
      </c>
      <c r="N232" s="224" t="s">
        <v>50</v>
      </c>
      <c r="O232" s="46"/>
      <c r="P232" s="225">
        <f>O232*H232</f>
        <v>0</v>
      </c>
      <c r="Q232" s="225">
        <v>0</v>
      </c>
      <c r="R232" s="225">
        <f>Q232*H232</f>
        <v>0</v>
      </c>
      <c r="S232" s="225">
        <v>0.183</v>
      </c>
      <c r="T232" s="226">
        <f>S232*H232</f>
        <v>7.7723760000000004</v>
      </c>
      <c r="AR232" s="23" t="s">
        <v>145</v>
      </c>
      <c r="AT232" s="23" t="s">
        <v>140</v>
      </c>
      <c r="AU232" s="23" t="s">
        <v>146</v>
      </c>
      <c r="AY232" s="23" t="s">
        <v>137</v>
      </c>
      <c r="BE232" s="227">
        <f>IF(N232="základní",J232,0)</f>
        <v>0</v>
      </c>
      <c r="BF232" s="227">
        <f>IF(N232="snížená",J232,0)</f>
        <v>0</v>
      </c>
      <c r="BG232" s="227">
        <f>IF(N232="zákl. přenesená",J232,0)</f>
        <v>0</v>
      </c>
      <c r="BH232" s="227">
        <f>IF(N232="sníž. přenesená",J232,0)</f>
        <v>0</v>
      </c>
      <c r="BI232" s="227">
        <f>IF(N232="nulová",J232,0)</f>
        <v>0</v>
      </c>
      <c r="BJ232" s="23" t="s">
        <v>146</v>
      </c>
      <c r="BK232" s="227">
        <f>ROUND(I232*H232,0)</f>
        <v>0</v>
      </c>
      <c r="BL232" s="23" t="s">
        <v>145</v>
      </c>
      <c r="BM232" s="23" t="s">
        <v>389</v>
      </c>
    </row>
    <row r="233" s="11" customFormat="1">
      <c r="B233" s="231"/>
      <c r="C233" s="232"/>
      <c r="D233" s="228" t="s">
        <v>150</v>
      </c>
      <c r="E233" s="233" t="s">
        <v>23</v>
      </c>
      <c r="F233" s="234" t="s">
        <v>390</v>
      </c>
      <c r="G233" s="232"/>
      <c r="H233" s="233" t="s">
        <v>23</v>
      </c>
      <c r="I233" s="235"/>
      <c r="J233" s="232"/>
      <c r="K233" s="232"/>
      <c r="L233" s="236"/>
      <c r="M233" s="237"/>
      <c r="N233" s="238"/>
      <c r="O233" s="238"/>
      <c r="P233" s="238"/>
      <c r="Q233" s="238"/>
      <c r="R233" s="238"/>
      <c r="S233" s="238"/>
      <c r="T233" s="239"/>
      <c r="AT233" s="240" t="s">
        <v>150</v>
      </c>
      <c r="AU233" s="240" t="s">
        <v>146</v>
      </c>
      <c r="AV233" s="11" t="s">
        <v>10</v>
      </c>
      <c r="AW233" s="11" t="s">
        <v>41</v>
      </c>
      <c r="AX233" s="11" t="s">
        <v>78</v>
      </c>
      <c r="AY233" s="240" t="s">
        <v>137</v>
      </c>
    </row>
    <row r="234" s="12" customFormat="1">
      <c r="B234" s="241"/>
      <c r="C234" s="242"/>
      <c r="D234" s="228" t="s">
        <v>150</v>
      </c>
      <c r="E234" s="243" t="s">
        <v>23</v>
      </c>
      <c r="F234" s="244" t="s">
        <v>391</v>
      </c>
      <c r="G234" s="242"/>
      <c r="H234" s="245">
        <v>42.472000000000001</v>
      </c>
      <c r="I234" s="246"/>
      <c r="J234" s="242"/>
      <c r="K234" s="242"/>
      <c r="L234" s="247"/>
      <c r="M234" s="248"/>
      <c r="N234" s="249"/>
      <c r="O234" s="249"/>
      <c r="P234" s="249"/>
      <c r="Q234" s="249"/>
      <c r="R234" s="249"/>
      <c r="S234" s="249"/>
      <c r="T234" s="250"/>
      <c r="AT234" s="251" t="s">
        <v>150</v>
      </c>
      <c r="AU234" s="251" t="s">
        <v>146</v>
      </c>
      <c r="AV234" s="12" t="s">
        <v>146</v>
      </c>
      <c r="AW234" s="12" t="s">
        <v>41</v>
      </c>
      <c r="AX234" s="12" t="s">
        <v>78</v>
      </c>
      <c r="AY234" s="251" t="s">
        <v>137</v>
      </c>
    </row>
    <row r="235" s="13" customFormat="1">
      <c r="B235" s="252"/>
      <c r="C235" s="253"/>
      <c r="D235" s="228" t="s">
        <v>150</v>
      </c>
      <c r="E235" s="254" t="s">
        <v>23</v>
      </c>
      <c r="F235" s="255" t="s">
        <v>153</v>
      </c>
      <c r="G235" s="253"/>
      <c r="H235" s="256">
        <v>42.472000000000001</v>
      </c>
      <c r="I235" s="257"/>
      <c r="J235" s="253"/>
      <c r="K235" s="253"/>
      <c r="L235" s="258"/>
      <c r="M235" s="259"/>
      <c r="N235" s="260"/>
      <c r="O235" s="260"/>
      <c r="P235" s="260"/>
      <c r="Q235" s="260"/>
      <c r="R235" s="260"/>
      <c r="S235" s="260"/>
      <c r="T235" s="261"/>
      <c r="AT235" s="262" t="s">
        <v>150</v>
      </c>
      <c r="AU235" s="262" t="s">
        <v>146</v>
      </c>
      <c r="AV235" s="13" t="s">
        <v>145</v>
      </c>
      <c r="AW235" s="13" t="s">
        <v>41</v>
      </c>
      <c r="AX235" s="13" t="s">
        <v>10</v>
      </c>
      <c r="AY235" s="262" t="s">
        <v>137</v>
      </c>
    </row>
    <row r="236" s="1" customFormat="1" ht="38.25" customHeight="1">
      <c r="B236" s="45"/>
      <c r="C236" s="216" t="s">
        <v>392</v>
      </c>
      <c r="D236" s="216" t="s">
        <v>140</v>
      </c>
      <c r="E236" s="217" t="s">
        <v>393</v>
      </c>
      <c r="F236" s="218" t="s">
        <v>394</v>
      </c>
      <c r="G236" s="219" t="s">
        <v>143</v>
      </c>
      <c r="H236" s="220">
        <v>647.99099999999999</v>
      </c>
      <c r="I236" s="221"/>
      <c r="J236" s="222">
        <f>ROUND(I236*H236,0)</f>
        <v>0</v>
      </c>
      <c r="K236" s="218" t="s">
        <v>144</v>
      </c>
      <c r="L236" s="71"/>
      <c r="M236" s="223" t="s">
        <v>23</v>
      </c>
      <c r="N236" s="224" t="s">
        <v>50</v>
      </c>
      <c r="O236" s="46"/>
      <c r="P236" s="225">
        <f>O236*H236</f>
        <v>0</v>
      </c>
      <c r="Q236" s="225">
        <v>0</v>
      </c>
      <c r="R236" s="225">
        <f>Q236*H236</f>
        <v>0</v>
      </c>
      <c r="S236" s="225">
        <v>0.0050000000000000001</v>
      </c>
      <c r="T236" s="226">
        <f>S236*H236</f>
        <v>3.2399550000000001</v>
      </c>
      <c r="AR236" s="23" t="s">
        <v>145</v>
      </c>
      <c r="AT236" s="23" t="s">
        <v>140</v>
      </c>
      <c r="AU236" s="23" t="s">
        <v>146</v>
      </c>
      <c r="AY236" s="23" t="s">
        <v>137</v>
      </c>
      <c r="BE236" s="227">
        <f>IF(N236="základní",J236,0)</f>
        <v>0</v>
      </c>
      <c r="BF236" s="227">
        <f>IF(N236="snížená",J236,0)</f>
        <v>0</v>
      </c>
      <c r="BG236" s="227">
        <f>IF(N236="zákl. přenesená",J236,0)</f>
        <v>0</v>
      </c>
      <c r="BH236" s="227">
        <f>IF(N236="sníž. přenesená",J236,0)</f>
        <v>0</v>
      </c>
      <c r="BI236" s="227">
        <f>IF(N236="nulová",J236,0)</f>
        <v>0</v>
      </c>
      <c r="BJ236" s="23" t="s">
        <v>146</v>
      </c>
      <c r="BK236" s="227">
        <f>ROUND(I236*H236,0)</f>
        <v>0</v>
      </c>
      <c r="BL236" s="23" t="s">
        <v>145</v>
      </c>
      <c r="BM236" s="23" t="s">
        <v>395</v>
      </c>
    </row>
    <row r="237" s="10" customFormat="1" ht="29.88" customHeight="1">
      <c r="B237" s="200"/>
      <c r="C237" s="201"/>
      <c r="D237" s="202" t="s">
        <v>77</v>
      </c>
      <c r="E237" s="214" t="s">
        <v>396</v>
      </c>
      <c r="F237" s="214" t="s">
        <v>397</v>
      </c>
      <c r="G237" s="201"/>
      <c r="H237" s="201"/>
      <c r="I237" s="204"/>
      <c r="J237" s="215">
        <f>BK237</f>
        <v>0</v>
      </c>
      <c r="K237" s="201"/>
      <c r="L237" s="206"/>
      <c r="M237" s="207"/>
      <c r="N237" s="208"/>
      <c r="O237" s="208"/>
      <c r="P237" s="209">
        <f>SUM(P238:P248)</f>
        <v>0</v>
      </c>
      <c r="Q237" s="208"/>
      <c r="R237" s="209">
        <f>SUM(R238:R248)</f>
        <v>0</v>
      </c>
      <c r="S237" s="208"/>
      <c r="T237" s="210">
        <f>SUM(T238:T248)</f>
        <v>0</v>
      </c>
      <c r="AR237" s="211" t="s">
        <v>10</v>
      </c>
      <c r="AT237" s="212" t="s">
        <v>77</v>
      </c>
      <c r="AU237" s="212" t="s">
        <v>10</v>
      </c>
      <c r="AY237" s="211" t="s">
        <v>137</v>
      </c>
      <c r="BK237" s="213">
        <f>SUM(BK238:BK248)</f>
        <v>0</v>
      </c>
    </row>
    <row r="238" s="1" customFormat="1" ht="25.5" customHeight="1">
      <c r="B238" s="45"/>
      <c r="C238" s="216" t="s">
        <v>398</v>
      </c>
      <c r="D238" s="216" t="s">
        <v>140</v>
      </c>
      <c r="E238" s="217" t="s">
        <v>399</v>
      </c>
      <c r="F238" s="218" t="s">
        <v>400</v>
      </c>
      <c r="G238" s="219" t="s">
        <v>401</v>
      </c>
      <c r="H238" s="220">
        <v>13.27</v>
      </c>
      <c r="I238" s="221"/>
      <c r="J238" s="222">
        <f>ROUND(I238*H238,0)</f>
        <v>0</v>
      </c>
      <c r="K238" s="218" t="s">
        <v>144</v>
      </c>
      <c r="L238" s="71"/>
      <c r="M238" s="223" t="s">
        <v>23</v>
      </c>
      <c r="N238" s="224" t="s">
        <v>50</v>
      </c>
      <c r="O238" s="46"/>
      <c r="P238" s="225">
        <f>O238*H238</f>
        <v>0</v>
      </c>
      <c r="Q238" s="225">
        <v>0</v>
      </c>
      <c r="R238" s="225">
        <f>Q238*H238</f>
        <v>0</v>
      </c>
      <c r="S238" s="225">
        <v>0</v>
      </c>
      <c r="T238" s="226">
        <f>S238*H238</f>
        <v>0</v>
      </c>
      <c r="AR238" s="23" t="s">
        <v>145</v>
      </c>
      <c r="AT238" s="23" t="s">
        <v>140</v>
      </c>
      <c r="AU238" s="23" t="s">
        <v>146</v>
      </c>
      <c r="AY238" s="23" t="s">
        <v>137</v>
      </c>
      <c r="BE238" s="227">
        <f>IF(N238="základní",J238,0)</f>
        <v>0</v>
      </c>
      <c r="BF238" s="227">
        <f>IF(N238="snížená",J238,0)</f>
        <v>0</v>
      </c>
      <c r="BG238" s="227">
        <f>IF(N238="zákl. přenesená",J238,0)</f>
        <v>0</v>
      </c>
      <c r="BH238" s="227">
        <f>IF(N238="sníž. přenesená",J238,0)</f>
        <v>0</v>
      </c>
      <c r="BI238" s="227">
        <f>IF(N238="nulová",J238,0)</f>
        <v>0</v>
      </c>
      <c r="BJ238" s="23" t="s">
        <v>146</v>
      </c>
      <c r="BK238" s="227">
        <f>ROUND(I238*H238,0)</f>
        <v>0</v>
      </c>
      <c r="BL238" s="23" t="s">
        <v>145</v>
      </c>
      <c r="BM238" s="23" t="s">
        <v>402</v>
      </c>
    </row>
    <row r="239" s="1" customFormat="1">
      <c r="B239" s="45"/>
      <c r="C239" s="73"/>
      <c r="D239" s="228" t="s">
        <v>148</v>
      </c>
      <c r="E239" s="73"/>
      <c r="F239" s="229" t="s">
        <v>403</v>
      </c>
      <c r="G239" s="73"/>
      <c r="H239" s="73"/>
      <c r="I239" s="186"/>
      <c r="J239" s="73"/>
      <c r="K239" s="73"/>
      <c r="L239" s="71"/>
      <c r="M239" s="230"/>
      <c r="N239" s="46"/>
      <c r="O239" s="46"/>
      <c r="P239" s="46"/>
      <c r="Q239" s="46"/>
      <c r="R239" s="46"/>
      <c r="S239" s="46"/>
      <c r="T239" s="94"/>
      <c r="AT239" s="23" t="s">
        <v>148</v>
      </c>
      <c r="AU239" s="23" t="s">
        <v>146</v>
      </c>
    </row>
    <row r="240" s="1" customFormat="1" ht="38.25" customHeight="1">
      <c r="B240" s="45"/>
      <c r="C240" s="216" t="s">
        <v>404</v>
      </c>
      <c r="D240" s="216" t="s">
        <v>140</v>
      </c>
      <c r="E240" s="217" t="s">
        <v>405</v>
      </c>
      <c r="F240" s="218" t="s">
        <v>406</v>
      </c>
      <c r="G240" s="219" t="s">
        <v>401</v>
      </c>
      <c r="H240" s="220">
        <v>13.27</v>
      </c>
      <c r="I240" s="221"/>
      <c r="J240" s="222">
        <f>ROUND(I240*H240,0)</f>
        <v>0</v>
      </c>
      <c r="K240" s="218" t="s">
        <v>144</v>
      </c>
      <c r="L240" s="71"/>
      <c r="M240" s="223" t="s">
        <v>23</v>
      </c>
      <c r="N240" s="224" t="s">
        <v>50</v>
      </c>
      <c r="O240" s="46"/>
      <c r="P240" s="225">
        <f>O240*H240</f>
        <v>0</v>
      </c>
      <c r="Q240" s="225">
        <v>0</v>
      </c>
      <c r="R240" s="225">
        <f>Q240*H240</f>
        <v>0</v>
      </c>
      <c r="S240" s="225">
        <v>0</v>
      </c>
      <c r="T240" s="226">
        <f>S240*H240</f>
        <v>0</v>
      </c>
      <c r="AR240" s="23" t="s">
        <v>145</v>
      </c>
      <c r="AT240" s="23" t="s">
        <v>140</v>
      </c>
      <c r="AU240" s="23" t="s">
        <v>146</v>
      </c>
      <c r="AY240" s="23" t="s">
        <v>137</v>
      </c>
      <c r="BE240" s="227">
        <f>IF(N240="základní",J240,0)</f>
        <v>0</v>
      </c>
      <c r="BF240" s="227">
        <f>IF(N240="snížená",J240,0)</f>
        <v>0</v>
      </c>
      <c r="BG240" s="227">
        <f>IF(N240="zákl. přenesená",J240,0)</f>
        <v>0</v>
      </c>
      <c r="BH240" s="227">
        <f>IF(N240="sníž. přenesená",J240,0)</f>
        <v>0</v>
      </c>
      <c r="BI240" s="227">
        <f>IF(N240="nulová",J240,0)</f>
        <v>0</v>
      </c>
      <c r="BJ240" s="23" t="s">
        <v>146</v>
      </c>
      <c r="BK240" s="227">
        <f>ROUND(I240*H240,0)</f>
        <v>0</v>
      </c>
      <c r="BL240" s="23" t="s">
        <v>145</v>
      </c>
      <c r="BM240" s="23" t="s">
        <v>407</v>
      </c>
    </row>
    <row r="241" s="1" customFormat="1">
      <c r="B241" s="45"/>
      <c r="C241" s="73"/>
      <c r="D241" s="228" t="s">
        <v>148</v>
      </c>
      <c r="E241" s="73"/>
      <c r="F241" s="229" t="s">
        <v>408</v>
      </c>
      <c r="G241" s="73"/>
      <c r="H241" s="73"/>
      <c r="I241" s="186"/>
      <c r="J241" s="73"/>
      <c r="K241" s="73"/>
      <c r="L241" s="71"/>
      <c r="M241" s="230"/>
      <c r="N241" s="46"/>
      <c r="O241" s="46"/>
      <c r="P241" s="46"/>
      <c r="Q241" s="46"/>
      <c r="R241" s="46"/>
      <c r="S241" s="46"/>
      <c r="T241" s="94"/>
      <c r="AT241" s="23" t="s">
        <v>148</v>
      </c>
      <c r="AU241" s="23" t="s">
        <v>146</v>
      </c>
    </row>
    <row r="242" s="1" customFormat="1" ht="25.5" customHeight="1">
      <c r="B242" s="45"/>
      <c r="C242" s="216" t="s">
        <v>409</v>
      </c>
      <c r="D242" s="216" t="s">
        <v>140</v>
      </c>
      <c r="E242" s="217" t="s">
        <v>410</v>
      </c>
      <c r="F242" s="218" t="s">
        <v>411</v>
      </c>
      <c r="G242" s="219" t="s">
        <v>401</v>
      </c>
      <c r="H242" s="220">
        <v>13.27</v>
      </c>
      <c r="I242" s="221"/>
      <c r="J242" s="222">
        <f>ROUND(I242*H242,0)</f>
        <v>0</v>
      </c>
      <c r="K242" s="218" t="s">
        <v>144</v>
      </c>
      <c r="L242" s="71"/>
      <c r="M242" s="223" t="s">
        <v>23</v>
      </c>
      <c r="N242" s="224" t="s">
        <v>50</v>
      </c>
      <c r="O242" s="46"/>
      <c r="P242" s="225">
        <f>O242*H242</f>
        <v>0</v>
      </c>
      <c r="Q242" s="225">
        <v>0</v>
      </c>
      <c r="R242" s="225">
        <f>Q242*H242</f>
        <v>0</v>
      </c>
      <c r="S242" s="225">
        <v>0</v>
      </c>
      <c r="T242" s="226">
        <f>S242*H242</f>
        <v>0</v>
      </c>
      <c r="AR242" s="23" t="s">
        <v>145</v>
      </c>
      <c r="AT242" s="23" t="s">
        <v>140</v>
      </c>
      <c r="AU242" s="23" t="s">
        <v>146</v>
      </c>
      <c r="AY242" s="23" t="s">
        <v>137</v>
      </c>
      <c r="BE242" s="227">
        <f>IF(N242="základní",J242,0)</f>
        <v>0</v>
      </c>
      <c r="BF242" s="227">
        <f>IF(N242="snížená",J242,0)</f>
        <v>0</v>
      </c>
      <c r="BG242" s="227">
        <f>IF(N242="zákl. přenesená",J242,0)</f>
        <v>0</v>
      </c>
      <c r="BH242" s="227">
        <f>IF(N242="sníž. přenesená",J242,0)</f>
        <v>0</v>
      </c>
      <c r="BI242" s="227">
        <f>IF(N242="nulová",J242,0)</f>
        <v>0</v>
      </c>
      <c r="BJ242" s="23" t="s">
        <v>146</v>
      </c>
      <c r="BK242" s="227">
        <f>ROUND(I242*H242,0)</f>
        <v>0</v>
      </c>
      <c r="BL242" s="23" t="s">
        <v>145</v>
      </c>
      <c r="BM242" s="23" t="s">
        <v>412</v>
      </c>
    </row>
    <row r="243" s="1" customFormat="1">
      <c r="B243" s="45"/>
      <c r="C243" s="73"/>
      <c r="D243" s="228" t="s">
        <v>148</v>
      </c>
      <c r="E243" s="73"/>
      <c r="F243" s="229" t="s">
        <v>413</v>
      </c>
      <c r="G243" s="73"/>
      <c r="H243" s="73"/>
      <c r="I243" s="186"/>
      <c r="J243" s="73"/>
      <c r="K243" s="73"/>
      <c r="L243" s="71"/>
      <c r="M243" s="230"/>
      <c r="N243" s="46"/>
      <c r="O243" s="46"/>
      <c r="P243" s="46"/>
      <c r="Q243" s="46"/>
      <c r="R243" s="46"/>
      <c r="S243" s="46"/>
      <c r="T243" s="94"/>
      <c r="AT243" s="23" t="s">
        <v>148</v>
      </c>
      <c r="AU243" s="23" t="s">
        <v>146</v>
      </c>
    </row>
    <row r="244" s="1" customFormat="1" ht="25.5" customHeight="1">
      <c r="B244" s="45"/>
      <c r="C244" s="216" t="s">
        <v>414</v>
      </c>
      <c r="D244" s="216" t="s">
        <v>140</v>
      </c>
      <c r="E244" s="217" t="s">
        <v>415</v>
      </c>
      <c r="F244" s="218" t="s">
        <v>416</v>
      </c>
      <c r="G244" s="219" t="s">
        <v>401</v>
      </c>
      <c r="H244" s="220">
        <v>185.78</v>
      </c>
      <c r="I244" s="221"/>
      <c r="J244" s="222">
        <f>ROUND(I244*H244,0)</f>
        <v>0</v>
      </c>
      <c r="K244" s="218" t="s">
        <v>144</v>
      </c>
      <c r="L244" s="71"/>
      <c r="M244" s="223" t="s">
        <v>23</v>
      </c>
      <c r="N244" s="224" t="s">
        <v>50</v>
      </c>
      <c r="O244" s="46"/>
      <c r="P244" s="225">
        <f>O244*H244</f>
        <v>0</v>
      </c>
      <c r="Q244" s="225">
        <v>0</v>
      </c>
      <c r="R244" s="225">
        <f>Q244*H244</f>
        <v>0</v>
      </c>
      <c r="S244" s="225">
        <v>0</v>
      </c>
      <c r="T244" s="226">
        <f>S244*H244</f>
        <v>0</v>
      </c>
      <c r="AR244" s="23" t="s">
        <v>145</v>
      </c>
      <c r="AT244" s="23" t="s">
        <v>140</v>
      </c>
      <c r="AU244" s="23" t="s">
        <v>146</v>
      </c>
      <c r="AY244" s="23" t="s">
        <v>137</v>
      </c>
      <c r="BE244" s="227">
        <f>IF(N244="základní",J244,0)</f>
        <v>0</v>
      </c>
      <c r="BF244" s="227">
        <f>IF(N244="snížená",J244,0)</f>
        <v>0</v>
      </c>
      <c r="BG244" s="227">
        <f>IF(N244="zákl. přenesená",J244,0)</f>
        <v>0</v>
      </c>
      <c r="BH244" s="227">
        <f>IF(N244="sníž. přenesená",J244,0)</f>
        <v>0</v>
      </c>
      <c r="BI244" s="227">
        <f>IF(N244="nulová",J244,0)</f>
        <v>0</v>
      </c>
      <c r="BJ244" s="23" t="s">
        <v>146</v>
      </c>
      <c r="BK244" s="227">
        <f>ROUND(I244*H244,0)</f>
        <v>0</v>
      </c>
      <c r="BL244" s="23" t="s">
        <v>145</v>
      </c>
      <c r="BM244" s="23" t="s">
        <v>417</v>
      </c>
    </row>
    <row r="245" s="1" customFormat="1">
      <c r="B245" s="45"/>
      <c r="C245" s="73"/>
      <c r="D245" s="228" t="s">
        <v>148</v>
      </c>
      <c r="E245" s="73"/>
      <c r="F245" s="229" t="s">
        <v>413</v>
      </c>
      <c r="G245" s="73"/>
      <c r="H245" s="73"/>
      <c r="I245" s="186"/>
      <c r="J245" s="73"/>
      <c r="K245" s="73"/>
      <c r="L245" s="71"/>
      <c r="M245" s="230"/>
      <c r="N245" s="46"/>
      <c r="O245" s="46"/>
      <c r="P245" s="46"/>
      <c r="Q245" s="46"/>
      <c r="R245" s="46"/>
      <c r="S245" s="46"/>
      <c r="T245" s="94"/>
      <c r="AT245" s="23" t="s">
        <v>148</v>
      </c>
      <c r="AU245" s="23" t="s">
        <v>146</v>
      </c>
    </row>
    <row r="246" s="12" customFormat="1">
      <c r="B246" s="241"/>
      <c r="C246" s="242"/>
      <c r="D246" s="228" t="s">
        <v>150</v>
      </c>
      <c r="E246" s="242"/>
      <c r="F246" s="244" t="s">
        <v>418</v>
      </c>
      <c r="G246" s="242"/>
      <c r="H246" s="245">
        <v>185.78</v>
      </c>
      <c r="I246" s="246"/>
      <c r="J246" s="242"/>
      <c r="K246" s="242"/>
      <c r="L246" s="247"/>
      <c r="M246" s="248"/>
      <c r="N246" s="249"/>
      <c r="O246" s="249"/>
      <c r="P246" s="249"/>
      <c r="Q246" s="249"/>
      <c r="R246" s="249"/>
      <c r="S246" s="249"/>
      <c r="T246" s="250"/>
      <c r="AT246" s="251" t="s">
        <v>150</v>
      </c>
      <c r="AU246" s="251" t="s">
        <v>146</v>
      </c>
      <c r="AV246" s="12" t="s">
        <v>146</v>
      </c>
      <c r="AW246" s="12" t="s">
        <v>6</v>
      </c>
      <c r="AX246" s="12" t="s">
        <v>10</v>
      </c>
      <c r="AY246" s="251" t="s">
        <v>137</v>
      </c>
    </row>
    <row r="247" s="1" customFormat="1" ht="38.25" customHeight="1">
      <c r="B247" s="45"/>
      <c r="C247" s="216" t="s">
        <v>419</v>
      </c>
      <c r="D247" s="216" t="s">
        <v>140</v>
      </c>
      <c r="E247" s="217" t="s">
        <v>420</v>
      </c>
      <c r="F247" s="218" t="s">
        <v>421</v>
      </c>
      <c r="G247" s="219" t="s">
        <v>401</v>
      </c>
      <c r="H247" s="220">
        <v>13.27</v>
      </c>
      <c r="I247" s="221"/>
      <c r="J247" s="222">
        <f>ROUND(I247*H247,0)</f>
        <v>0</v>
      </c>
      <c r="K247" s="218" t="s">
        <v>144</v>
      </c>
      <c r="L247" s="71"/>
      <c r="M247" s="223" t="s">
        <v>23</v>
      </c>
      <c r="N247" s="224" t="s">
        <v>50</v>
      </c>
      <c r="O247" s="46"/>
      <c r="P247" s="225">
        <f>O247*H247</f>
        <v>0</v>
      </c>
      <c r="Q247" s="225">
        <v>0</v>
      </c>
      <c r="R247" s="225">
        <f>Q247*H247</f>
        <v>0</v>
      </c>
      <c r="S247" s="225">
        <v>0</v>
      </c>
      <c r="T247" s="226">
        <f>S247*H247</f>
        <v>0</v>
      </c>
      <c r="AR247" s="23" t="s">
        <v>145</v>
      </c>
      <c r="AT247" s="23" t="s">
        <v>140</v>
      </c>
      <c r="AU247" s="23" t="s">
        <v>146</v>
      </c>
      <c r="AY247" s="23" t="s">
        <v>137</v>
      </c>
      <c r="BE247" s="227">
        <f>IF(N247="základní",J247,0)</f>
        <v>0</v>
      </c>
      <c r="BF247" s="227">
        <f>IF(N247="snížená",J247,0)</f>
        <v>0</v>
      </c>
      <c r="BG247" s="227">
        <f>IF(N247="zákl. přenesená",J247,0)</f>
        <v>0</v>
      </c>
      <c r="BH247" s="227">
        <f>IF(N247="sníž. přenesená",J247,0)</f>
        <v>0</v>
      </c>
      <c r="BI247" s="227">
        <f>IF(N247="nulová",J247,0)</f>
        <v>0</v>
      </c>
      <c r="BJ247" s="23" t="s">
        <v>146</v>
      </c>
      <c r="BK247" s="227">
        <f>ROUND(I247*H247,0)</f>
        <v>0</v>
      </c>
      <c r="BL247" s="23" t="s">
        <v>145</v>
      </c>
      <c r="BM247" s="23" t="s">
        <v>422</v>
      </c>
    </row>
    <row r="248" s="1" customFormat="1">
      <c r="B248" s="45"/>
      <c r="C248" s="73"/>
      <c r="D248" s="228" t="s">
        <v>148</v>
      </c>
      <c r="E248" s="73"/>
      <c r="F248" s="229" t="s">
        <v>423</v>
      </c>
      <c r="G248" s="73"/>
      <c r="H248" s="73"/>
      <c r="I248" s="186"/>
      <c r="J248" s="73"/>
      <c r="K248" s="73"/>
      <c r="L248" s="71"/>
      <c r="M248" s="230"/>
      <c r="N248" s="46"/>
      <c r="O248" s="46"/>
      <c r="P248" s="46"/>
      <c r="Q248" s="46"/>
      <c r="R248" s="46"/>
      <c r="S248" s="46"/>
      <c r="T248" s="94"/>
      <c r="AT248" s="23" t="s">
        <v>148</v>
      </c>
      <c r="AU248" s="23" t="s">
        <v>146</v>
      </c>
    </row>
    <row r="249" s="10" customFormat="1" ht="29.88" customHeight="1">
      <c r="B249" s="200"/>
      <c r="C249" s="201"/>
      <c r="D249" s="202" t="s">
        <v>77</v>
      </c>
      <c r="E249" s="214" t="s">
        <v>424</v>
      </c>
      <c r="F249" s="214" t="s">
        <v>425</v>
      </c>
      <c r="G249" s="201"/>
      <c r="H249" s="201"/>
      <c r="I249" s="204"/>
      <c r="J249" s="215">
        <f>BK249</f>
        <v>0</v>
      </c>
      <c r="K249" s="201"/>
      <c r="L249" s="206"/>
      <c r="M249" s="207"/>
      <c r="N249" s="208"/>
      <c r="O249" s="208"/>
      <c r="P249" s="209">
        <f>SUM(P250:P251)</f>
        <v>0</v>
      </c>
      <c r="Q249" s="208"/>
      <c r="R249" s="209">
        <f>SUM(R250:R251)</f>
        <v>0</v>
      </c>
      <c r="S249" s="208"/>
      <c r="T249" s="210">
        <f>SUM(T250:T251)</f>
        <v>0</v>
      </c>
      <c r="AR249" s="211" t="s">
        <v>10</v>
      </c>
      <c r="AT249" s="212" t="s">
        <v>77</v>
      </c>
      <c r="AU249" s="212" t="s">
        <v>10</v>
      </c>
      <c r="AY249" s="211" t="s">
        <v>137</v>
      </c>
      <c r="BK249" s="213">
        <f>SUM(BK250:BK251)</f>
        <v>0</v>
      </c>
    </row>
    <row r="250" s="1" customFormat="1" ht="38.25" customHeight="1">
      <c r="B250" s="45"/>
      <c r="C250" s="216" t="s">
        <v>426</v>
      </c>
      <c r="D250" s="216" t="s">
        <v>140</v>
      </c>
      <c r="E250" s="217" t="s">
        <v>427</v>
      </c>
      <c r="F250" s="218" t="s">
        <v>428</v>
      </c>
      <c r="G250" s="219" t="s">
        <v>401</v>
      </c>
      <c r="H250" s="220">
        <v>25.606000000000002</v>
      </c>
      <c r="I250" s="221"/>
      <c r="J250" s="222">
        <f>ROUND(I250*H250,0)</f>
        <v>0</v>
      </c>
      <c r="K250" s="218" t="s">
        <v>144</v>
      </c>
      <c r="L250" s="71"/>
      <c r="M250" s="223" t="s">
        <v>23</v>
      </c>
      <c r="N250" s="224" t="s">
        <v>50</v>
      </c>
      <c r="O250" s="46"/>
      <c r="P250" s="225">
        <f>O250*H250</f>
        <v>0</v>
      </c>
      <c r="Q250" s="225">
        <v>0</v>
      </c>
      <c r="R250" s="225">
        <f>Q250*H250</f>
        <v>0</v>
      </c>
      <c r="S250" s="225">
        <v>0</v>
      </c>
      <c r="T250" s="226">
        <f>S250*H250</f>
        <v>0</v>
      </c>
      <c r="AR250" s="23" t="s">
        <v>145</v>
      </c>
      <c r="AT250" s="23" t="s">
        <v>140</v>
      </c>
      <c r="AU250" s="23" t="s">
        <v>146</v>
      </c>
      <c r="AY250" s="23" t="s">
        <v>137</v>
      </c>
      <c r="BE250" s="227">
        <f>IF(N250="základní",J250,0)</f>
        <v>0</v>
      </c>
      <c r="BF250" s="227">
        <f>IF(N250="snížená",J250,0)</f>
        <v>0</v>
      </c>
      <c r="BG250" s="227">
        <f>IF(N250="zákl. přenesená",J250,0)</f>
        <v>0</v>
      </c>
      <c r="BH250" s="227">
        <f>IF(N250="sníž. přenesená",J250,0)</f>
        <v>0</v>
      </c>
      <c r="BI250" s="227">
        <f>IF(N250="nulová",J250,0)</f>
        <v>0</v>
      </c>
      <c r="BJ250" s="23" t="s">
        <v>146</v>
      </c>
      <c r="BK250" s="227">
        <f>ROUND(I250*H250,0)</f>
        <v>0</v>
      </c>
      <c r="BL250" s="23" t="s">
        <v>145</v>
      </c>
      <c r="BM250" s="23" t="s">
        <v>429</v>
      </c>
    </row>
    <row r="251" s="1" customFormat="1">
      <c r="B251" s="45"/>
      <c r="C251" s="73"/>
      <c r="D251" s="228" t="s">
        <v>148</v>
      </c>
      <c r="E251" s="73"/>
      <c r="F251" s="229" t="s">
        <v>430</v>
      </c>
      <c r="G251" s="73"/>
      <c r="H251" s="73"/>
      <c r="I251" s="186"/>
      <c r="J251" s="73"/>
      <c r="K251" s="73"/>
      <c r="L251" s="71"/>
      <c r="M251" s="230"/>
      <c r="N251" s="46"/>
      <c r="O251" s="46"/>
      <c r="P251" s="46"/>
      <c r="Q251" s="46"/>
      <c r="R251" s="46"/>
      <c r="S251" s="46"/>
      <c r="T251" s="94"/>
      <c r="AT251" s="23" t="s">
        <v>148</v>
      </c>
      <c r="AU251" s="23" t="s">
        <v>146</v>
      </c>
    </row>
    <row r="252" s="10" customFormat="1" ht="37.44001" customHeight="1">
      <c r="B252" s="200"/>
      <c r="C252" s="201"/>
      <c r="D252" s="202" t="s">
        <v>77</v>
      </c>
      <c r="E252" s="203" t="s">
        <v>431</v>
      </c>
      <c r="F252" s="203" t="s">
        <v>432</v>
      </c>
      <c r="G252" s="201"/>
      <c r="H252" s="201"/>
      <c r="I252" s="204"/>
      <c r="J252" s="205">
        <f>BK252</f>
        <v>0</v>
      </c>
      <c r="K252" s="201"/>
      <c r="L252" s="206"/>
      <c r="M252" s="207"/>
      <c r="N252" s="208"/>
      <c r="O252" s="208"/>
      <c r="P252" s="209">
        <f>P253+P276+P279+P298+P330+P338+P351</f>
        <v>0</v>
      </c>
      <c r="Q252" s="208"/>
      <c r="R252" s="209">
        <f>R253+R276+R279+R298+R330+R338+R351</f>
        <v>6.2935031399999994</v>
      </c>
      <c r="S252" s="208"/>
      <c r="T252" s="210">
        <f>T253+T276+T279+T298+T330+T338+T351</f>
        <v>2.2578557000000004</v>
      </c>
      <c r="AR252" s="211" t="s">
        <v>146</v>
      </c>
      <c r="AT252" s="212" t="s">
        <v>77</v>
      </c>
      <c r="AU252" s="212" t="s">
        <v>78</v>
      </c>
      <c r="AY252" s="211" t="s">
        <v>137</v>
      </c>
      <c r="BK252" s="213">
        <f>BK253+BK276+BK279+BK298+BK330+BK338+BK351</f>
        <v>0</v>
      </c>
    </row>
    <row r="253" s="10" customFormat="1" ht="19.92" customHeight="1">
      <c r="B253" s="200"/>
      <c r="C253" s="201"/>
      <c r="D253" s="202" t="s">
        <v>77</v>
      </c>
      <c r="E253" s="214" t="s">
        <v>433</v>
      </c>
      <c r="F253" s="214" t="s">
        <v>434</v>
      </c>
      <c r="G253" s="201"/>
      <c r="H253" s="201"/>
      <c r="I253" s="204"/>
      <c r="J253" s="215">
        <f>BK253</f>
        <v>0</v>
      </c>
      <c r="K253" s="201"/>
      <c r="L253" s="206"/>
      <c r="M253" s="207"/>
      <c r="N253" s="208"/>
      <c r="O253" s="208"/>
      <c r="P253" s="209">
        <f>SUM(P254:P275)</f>
        <v>0</v>
      </c>
      <c r="Q253" s="208"/>
      <c r="R253" s="209">
        <f>SUM(R254:R275)</f>
        <v>3.2819399599999999</v>
      </c>
      <c r="S253" s="208"/>
      <c r="T253" s="210">
        <f>SUM(T254:T275)</f>
        <v>0.164024</v>
      </c>
      <c r="AR253" s="211" t="s">
        <v>146</v>
      </c>
      <c r="AT253" s="212" t="s">
        <v>77</v>
      </c>
      <c r="AU253" s="212" t="s">
        <v>10</v>
      </c>
      <c r="AY253" s="211" t="s">
        <v>137</v>
      </c>
      <c r="BK253" s="213">
        <f>SUM(BK254:BK275)</f>
        <v>0</v>
      </c>
    </row>
    <row r="254" s="1" customFormat="1" ht="38.25" customHeight="1">
      <c r="B254" s="45"/>
      <c r="C254" s="216" t="s">
        <v>435</v>
      </c>
      <c r="D254" s="216" t="s">
        <v>140</v>
      </c>
      <c r="E254" s="217" t="s">
        <v>436</v>
      </c>
      <c r="F254" s="218" t="s">
        <v>437</v>
      </c>
      <c r="G254" s="219" t="s">
        <v>143</v>
      </c>
      <c r="H254" s="220">
        <v>117.16</v>
      </c>
      <c r="I254" s="221"/>
      <c r="J254" s="222">
        <f>ROUND(I254*H254,0)</f>
        <v>0</v>
      </c>
      <c r="K254" s="218" t="s">
        <v>144</v>
      </c>
      <c r="L254" s="71"/>
      <c r="M254" s="223" t="s">
        <v>23</v>
      </c>
      <c r="N254" s="224" t="s">
        <v>50</v>
      </c>
      <c r="O254" s="46"/>
      <c r="P254" s="225">
        <f>O254*H254</f>
        <v>0</v>
      </c>
      <c r="Q254" s="225">
        <v>0</v>
      </c>
      <c r="R254" s="225">
        <f>Q254*H254</f>
        <v>0</v>
      </c>
      <c r="S254" s="225">
        <v>0.0014</v>
      </c>
      <c r="T254" s="226">
        <f>S254*H254</f>
        <v>0.164024</v>
      </c>
      <c r="AR254" s="23" t="s">
        <v>205</v>
      </c>
      <c r="AT254" s="23" t="s">
        <v>140</v>
      </c>
      <c r="AU254" s="23" t="s">
        <v>146</v>
      </c>
      <c r="AY254" s="23" t="s">
        <v>137</v>
      </c>
      <c r="BE254" s="227">
        <f>IF(N254="základní",J254,0)</f>
        <v>0</v>
      </c>
      <c r="BF254" s="227">
        <f>IF(N254="snížená",J254,0)</f>
        <v>0</v>
      </c>
      <c r="BG254" s="227">
        <f>IF(N254="zákl. přenesená",J254,0)</f>
        <v>0</v>
      </c>
      <c r="BH254" s="227">
        <f>IF(N254="sníž. přenesená",J254,0)</f>
        <v>0</v>
      </c>
      <c r="BI254" s="227">
        <f>IF(N254="nulová",J254,0)</f>
        <v>0</v>
      </c>
      <c r="BJ254" s="23" t="s">
        <v>146</v>
      </c>
      <c r="BK254" s="227">
        <f>ROUND(I254*H254,0)</f>
        <v>0</v>
      </c>
      <c r="BL254" s="23" t="s">
        <v>205</v>
      </c>
      <c r="BM254" s="23" t="s">
        <v>438</v>
      </c>
    </row>
    <row r="255" s="1" customFormat="1">
      <c r="B255" s="45"/>
      <c r="C255" s="73"/>
      <c r="D255" s="228" t="s">
        <v>148</v>
      </c>
      <c r="E255" s="73"/>
      <c r="F255" s="229" t="s">
        <v>439</v>
      </c>
      <c r="G255" s="73"/>
      <c r="H255" s="73"/>
      <c r="I255" s="186"/>
      <c r="J255" s="73"/>
      <c r="K255" s="73"/>
      <c r="L255" s="71"/>
      <c r="M255" s="230"/>
      <c r="N255" s="46"/>
      <c r="O255" s="46"/>
      <c r="P255" s="46"/>
      <c r="Q255" s="46"/>
      <c r="R255" s="46"/>
      <c r="S255" s="46"/>
      <c r="T255" s="94"/>
      <c r="AT255" s="23" t="s">
        <v>148</v>
      </c>
      <c r="AU255" s="23" t="s">
        <v>146</v>
      </c>
    </row>
    <row r="256" s="11" customFormat="1">
      <c r="B256" s="231"/>
      <c r="C256" s="232"/>
      <c r="D256" s="228" t="s">
        <v>150</v>
      </c>
      <c r="E256" s="233" t="s">
        <v>23</v>
      </c>
      <c r="F256" s="234" t="s">
        <v>440</v>
      </c>
      <c r="G256" s="232"/>
      <c r="H256" s="233" t="s">
        <v>23</v>
      </c>
      <c r="I256" s="235"/>
      <c r="J256" s="232"/>
      <c r="K256" s="232"/>
      <c r="L256" s="236"/>
      <c r="M256" s="237"/>
      <c r="N256" s="238"/>
      <c r="O256" s="238"/>
      <c r="P256" s="238"/>
      <c r="Q256" s="238"/>
      <c r="R256" s="238"/>
      <c r="S256" s="238"/>
      <c r="T256" s="239"/>
      <c r="AT256" s="240" t="s">
        <v>150</v>
      </c>
      <c r="AU256" s="240" t="s">
        <v>146</v>
      </c>
      <c r="AV256" s="11" t="s">
        <v>10</v>
      </c>
      <c r="AW256" s="11" t="s">
        <v>41</v>
      </c>
      <c r="AX256" s="11" t="s">
        <v>78</v>
      </c>
      <c r="AY256" s="240" t="s">
        <v>137</v>
      </c>
    </row>
    <row r="257" s="12" customFormat="1">
      <c r="B257" s="241"/>
      <c r="C257" s="242"/>
      <c r="D257" s="228" t="s">
        <v>150</v>
      </c>
      <c r="E257" s="243" t="s">
        <v>23</v>
      </c>
      <c r="F257" s="244" t="s">
        <v>441</v>
      </c>
      <c r="G257" s="242"/>
      <c r="H257" s="245">
        <v>117.16</v>
      </c>
      <c r="I257" s="246"/>
      <c r="J257" s="242"/>
      <c r="K257" s="242"/>
      <c r="L257" s="247"/>
      <c r="M257" s="248"/>
      <c r="N257" s="249"/>
      <c r="O257" s="249"/>
      <c r="P257" s="249"/>
      <c r="Q257" s="249"/>
      <c r="R257" s="249"/>
      <c r="S257" s="249"/>
      <c r="T257" s="250"/>
      <c r="AT257" s="251" t="s">
        <v>150</v>
      </c>
      <c r="AU257" s="251" t="s">
        <v>146</v>
      </c>
      <c r="AV257" s="12" t="s">
        <v>146</v>
      </c>
      <c r="AW257" s="12" t="s">
        <v>41</v>
      </c>
      <c r="AX257" s="12" t="s">
        <v>78</v>
      </c>
      <c r="AY257" s="251" t="s">
        <v>137</v>
      </c>
    </row>
    <row r="258" s="13" customFormat="1">
      <c r="B258" s="252"/>
      <c r="C258" s="253"/>
      <c r="D258" s="228" t="s">
        <v>150</v>
      </c>
      <c r="E258" s="254" t="s">
        <v>23</v>
      </c>
      <c r="F258" s="255" t="s">
        <v>153</v>
      </c>
      <c r="G258" s="253"/>
      <c r="H258" s="256">
        <v>117.16</v>
      </c>
      <c r="I258" s="257"/>
      <c r="J258" s="253"/>
      <c r="K258" s="253"/>
      <c r="L258" s="258"/>
      <c r="M258" s="259"/>
      <c r="N258" s="260"/>
      <c r="O258" s="260"/>
      <c r="P258" s="260"/>
      <c r="Q258" s="260"/>
      <c r="R258" s="260"/>
      <c r="S258" s="260"/>
      <c r="T258" s="261"/>
      <c r="AT258" s="262" t="s">
        <v>150</v>
      </c>
      <c r="AU258" s="262" t="s">
        <v>146</v>
      </c>
      <c r="AV258" s="13" t="s">
        <v>145</v>
      </c>
      <c r="AW258" s="13" t="s">
        <v>41</v>
      </c>
      <c r="AX258" s="13" t="s">
        <v>10</v>
      </c>
      <c r="AY258" s="262" t="s">
        <v>137</v>
      </c>
    </row>
    <row r="259" s="1" customFormat="1" ht="25.5" customHeight="1">
      <c r="B259" s="45"/>
      <c r="C259" s="216" t="s">
        <v>442</v>
      </c>
      <c r="D259" s="216" t="s">
        <v>140</v>
      </c>
      <c r="E259" s="217" t="s">
        <v>443</v>
      </c>
      <c r="F259" s="218" t="s">
        <v>444</v>
      </c>
      <c r="G259" s="219" t="s">
        <v>143</v>
      </c>
      <c r="H259" s="220">
        <v>270.33999999999997</v>
      </c>
      <c r="I259" s="221"/>
      <c r="J259" s="222">
        <f>ROUND(I259*H259,0)</f>
        <v>0</v>
      </c>
      <c r="K259" s="218" t="s">
        <v>144</v>
      </c>
      <c r="L259" s="71"/>
      <c r="M259" s="223" t="s">
        <v>23</v>
      </c>
      <c r="N259" s="224" t="s">
        <v>50</v>
      </c>
      <c r="O259" s="46"/>
      <c r="P259" s="225">
        <f>O259*H259</f>
        <v>0</v>
      </c>
      <c r="Q259" s="225">
        <v>0</v>
      </c>
      <c r="R259" s="225">
        <f>Q259*H259</f>
        <v>0</v>
      </c>
      <c r="S259" s="225">
        <v>0</v>
      </c>
      <c r="T259" s="226">
        <f>S259*H259</f>
        <v>0</v>
      </c>
      <c r="AR259" s="23" t="s">
        <v>205</v>
      </c>
      <c r="AT259" s="23" t="s">
        <v>140</v>
      </c>
      <c r="AU259" s="23" t="s">
        <v>146</v>
      </c>
      <c r="AY259" s="23" t="s">
        <v>137</v>
      </c>
      <c r="BE259" s="227">
        <f>IF(N259="základní",J259,0)</f>
        <v>0</v>
      </c>
      <c r="BF259" s="227">
        <f>IF(N259="snížená",J259,0)</f>
        <v>0</v>
      </c>
      <c r="BG259" s="227">
        <f>IF(N259="zákl. přenesená",J259,0)</f>
        <v>0</v>
      </c>
      <c r="BH259" s="227">
        <f>IF(N259="sníž. přenesená",J259,0)</f>
        <v>0</v>
      </c>
      <c r="BI259" s="227">
        <f>IF(N259="nulová",J259,0)</f>
        <v>0</v>
      </c>
      <c r="BJ259" s="23" t="s">
        <v>146</v>
      </c>
      <c r="BK259" s="227">
        <f>ROUND(I259*H259,0)</f>
        <v>0</v>
      </c>
      <c r="BL259" s="23" t="s">
        <v>205</v>
      </c>
      <c r="BM259" s="23" t="s">
        <v>445</v>
      </c>
    </row>
    <row r="260" s="11" customFormat="1">
      <c r="B260" s="231"/>
      <c r="C260" s="232"/>
      <c r="D260" s="228" t="s">
        <v>150</v>
      </c>
      <c r="E260" s="233" t="s">
        <v>23</v>
      </c>
      <c r="F260" s="234" t="s">
        <v>446</v>
      </c>
      <c r="G260" s="232"/>
      <c r="H260" s="233" t="s">
        <v>23</v>
      </c>
      <c r="I260" s="235"/>
      <c r="J260" s="232"/>
      <c r="K260" s="232"/>
      <c r="L260" s="236"/>
      <c r="M260" s="237"/>
      <c r="N260" s="238"/>
      <c r="O260" s="238"/>
      <c r="P260" s="238"/>
      <c r="Q260" s="238"/>
      <c r="R260" s="238"/>
      <c r="S260" s="238"/>
      <c r="T260" s="239"/>
      <c r="AT260" s="240" t="s">
        <v>150</v>
      </c>
      <c r="AU260" s="240" t="s">
        <v>146</v>
      </c>
      <c r="AV260" s="11" t="s">
        <v>10</v>
      </c>
      <c r="AW260" s="11" t="s">
        <v>41</v>
      </c>
      <c r="AX260" s="11" t="s">
        <v>78</v>
      </c>
      <c r="AY260" s="240" t="s">
        <v>137</v>
      </c>
    </row>
    <row r="261" s="12" customFormat="1">
      <c r="B261" s="241"/>
      <c r="C261" s="242"/>
      <c r="D261" s="228" t="s">
        <v>150</v>
      </c>
      <c r="E261" s="243" t="s">
        <v>23</v>
      </c>
      <c r="F261" s="244" t="s">
        <v>335</v>
      </c>
      <c r="G261" s="242"/>
      <c r="H261" s="245">
        <v>270.33999999999997</v>
      </c>
      <c r="I261" s="246"/>
      <c r="J261" s="242"/>
      <c r="K261" s="242"/>
      <c r="L261" s="247"/>
      <c r="M261" s="248"/>
      <c r="N261" s="249"/>
      <c r="O261" s="249"/>
      <c r="P261" s="249"/>
      <c r="Q261" s="249"/>
      <c r="R261" s="249"/>
      <c r="S261" s="249"/>
      <c r="T261" s="250"/>
      <c r="AT261" s="251" t="s">
        <v>150</v>
      </c>
      <c r="AU261" s="251" t="s">
        <v>146</v>
      </c>
      <c r="AV261" s="12" t="s">
        <v>146</v>
      </c>
      <c r="AW261" s="12" t="s">
        <v>41</v>
      </c>
      <c r="AX261" s="12" t="s">
        <v>78</v>
      </c>
      <c r="AY261" s="251" t="s">
        <v>137</v>
      </c>
    </row>
    <row r="262" s="13" customFormat="1">
      <c r="B262" s="252"/>
      <c r="C262" s="253"/>
      <c r="D262" s="228" t="s">
        <v>150</v>
      </c>
      <c r="E262" s="254" t="s">
        <v>23</v>
      </c>
      <c r="F262" s="255" t="s">
        <v>153</v>
      </c>
      <c r="G262" s="253"/>
      <c r="H262" s="256">
        <v>270.33999999999997</v>
      </c>
      <c r="I262" s="257"/>
      <c r="J262" s="253"/>
      <c r="K262" s="253"/>
      <c r="L262" s="258"/>
      <c r="M262" s="259"/>
      <c r="N262" s="260"/>
      <c r="O262" s="260"/>
      <c r="P262" s="260"/>
      <c r="Q262" s="260"/>
      <c r="R262" s="260"/>
      <c r="S262" s="260"/>
      <c r="T262" s="261"/>
      <c r="AT262" s="262" t="s">
        <v>150</v>
      </c>
      <c r="AU262" s="262" t="s">
        <v>146</v>
      </c>
      <c r="AV262" s="13" t="s">
        <v>145</v>
      </c>
      <c r="AW262" s="13" t="s">
        <v>41</v>
      </c>
      <c r="AX262" s="13" t="s">
        <v>10</v>
      </c>
      <c r="AY262" s="262" t="s">
        <v>137</v>
      </c>
    </row>
    <row r="263" s="1" customFormat="1" ht="16.5" customHeight="1">
      <c r="B263" s="45"/>
      <c r="C263" s="263" t="s">
        <v>447</v>
      </c>
      <c r="D263" s="263" t="s">
        <v>160</v>
      </c>
      <c r="E263" s="264" t="s">
        <v>448</v>
      </c>
      <c r="F263" s="265" t="s">
        <v>449</v>
      </c>
      <c r="G263" s="266" t="s">
        <v>143</v>
      </c>
      <c r="H263" s="267">
        <v>275.74700000000001</v>
      </c>
      <c r="I263" s="268"/>
      <c r="J263" s="269">
        <f>ROUND(I263*H263,0)</f>
        <v>0</v>
      </c>
      <c r="K263" s="265" t="s">
        <v>144</v>
      </c>
      <c r="L263" s="270"/>
      <c r="M263" s="271" t="s">
        <v>23</v>
      </c>
      <c r="N263" s="272" t="s">
        <v>50</v>
      </c>
      <c r="O263" s="46"/>
      <c r="P263" s="225">
        <f>O263*H263</f>
        <v>0</v>
      </c>
      <c r="Q263" s="225">
        <v>0.01</v>
      </c>
      <c r="R263" s="225">
        <f>Q263*H263</f>
        <v>2.7574700000000001</v>
      </c>
      <c r="S263" s="225">
        <v>0</v>
      </c>
      <c r="T263" s="226">
        <f>S263*H263</f>
        <v>0</v>
      </c>
      <c r="AR263" s="23" t="s">
        <v>293</v>
      </c>
      <c r="AT263" s="23" t="s">
        <v>160</v>
      </c>
      <c r="AU263" s="23" t="s">
        <v>146</v>
      </c>
      <c r="AY263" s="23" t="s">
        <v>137</v>
      </c>
      <c r="BE263" s="227">
        <f>IF(N263="základní",J263,0)</f>
        <v>0</v>
      </c>
      <c r="BF263" s="227">
        <f>IF(N263="snížená",J263,0)</f>
        <v>0</v>
      </c>
      <c r="BG263" s="227">
        <f>IF(N263="zákl. přenesená",J263,0)</f>
        <v>0</v>
      </c>
      <c r="BH263" s="227">
        <f>IF(N263="sníž. přenesená",J263,0)</f>
        <v>0</v>
      </c>
      <c r="BI263" s="227">
        <f>IF(N263="nulová",J263,0)</f>
        <v>0</v>
      </c>
      <c r="BJ263" s="23" t="s">
        <v>146</v>
      </c>
      <c r="BK263" s="227">
        <f>ROUND(I263*H263,0)</f>
        <v>0</v>
      </c>
      <c r="BL263" s="23" t="s">
        <v>205</v>
      </c>
      <c r="BM263" s="23" t="s">
        <v>450</v>
      </c>
    </row>
    <row r="264" s="12" customFormat="1">
      <c r="B264" s="241"/>
      <c r="C264" s="242"/>
      <c r="D264" s="228" t="s">
        <v>150</v>
      </c>
      <c r="E264" s="242"/>
      <c r="F264" s="244" t="s">
        <v>451</v>
      </c>
      <c r="G264" s="242"/>
      <c r="H264" s="245">
        <v>275.74700000000001</v>
      </c>
      <c r="I264" s="246"/>
      <c r="J264" s="242"/>
      <c r="K264" s="242"/>
      <c r="L264" s="247"/>
      <c r="M264" s="248"/>
      <c r="N264" s="249"/>
      <c r="O264" s="249"/>
      <c r="P264" s="249"/>
      <c r="Q264" s="249"/>
      <c r="R264" s="249"/>
      <c r="S264" s="249"/>
      <c r="T264" s="250"/>
      <c r="AT264" s="251" t="s">
        <v>150</v>
      </c>
      <c r="AU264" s="251" t="s">
        <v>146</v>
      </c>
      <c r="AV264" s="12" t="s">
        <v>146</v>
      </c>
      <c r="AW264" s="12" t="s">
        <v>6</v>
      </c>
      <c r="AX264" s="12" t="s">
        <v>10</v>
      </c>
      <c r="AY264" s="251" t="s">
        <v>137</v>
      </c>
    </row>
    <row r="265" s="1" customFormat="1" ht="25.5" customHeight="1">
      <c r="B265" s="45"/>
      <c r="C265" s="216" t="s">
        <v>452</v>
      </c>
      <c r="D265" s="216" t="s">
        <v>140</v>
      </c>
      <c r="E265" s="217" t="s">
        <v>453</v>
      </c>
      <c r="F265" s="218" t="s">
        <v>454</v>
      </c>
      <c r="G265" s="219" t="s">
        <v>143</v>
      </c>
      <c r="H265" s="220">
        <v>88.914000000000001</v>
      </c>
      <c r="I265" s="221"/>
      <c r="J265" s="222">
        <f>ROUND(I265*H265,0)</f>
        <v>0</v>
      </c>
      <c r="K265" s="218" t="s">
        <v>144</v>
      </c>
      <c r="L265" s="71"/>
      <c r="M265" s="223" t="s">
        <v>23</v>
      </c>
      <c r="N265" s="224" t="s">
        <v>50</v>
      </c>
      <c r="O265" s="46"/>
      <c r="P265" s="225">
        <f>O265*H265</f>
        <v>0</v>
      </c>
      <c r="Q265" s="225">
        <v>0.00029999999999999997</v>
      </c>
      <c r="R265" s="225">
        <f>Q265*H265</f>
        <v>0.026674199999999999</v>
      </c>
      <c r="S265" s="225">
        <v>0</v>
      </c>
      <c r="T265" s="226">
        <f>S265*H265</f>
        <v>0</v>
      </c>
      <c r="AR265" s="23" t="s">
        <v>205</v>
      </c>
      <c r="AT265" s="23" t="s">
        <v>140</v>
      </c>
      <c r="AU265" s="23" t="s">
        <v>146</v>
      </c>
      <c r="AY265" s="23" t="s">
        <v>137</v>
      </c>
      <c r="BE265" s="227">
        <f>IF(N265="základní",J265,0)</f>
        <v>0</v>
      </c>
      <c r="BF265" s="227">
        <f>IF(N265="snížená",J265,0)</f>
        <v>0</v>
      </c>
      <c r="BG265" s="227">
        <f>IF(N265="zákl. přenesená",J265,0)</f>
        <v>0</v>
      </c>
      <c r="BH265" s="227">
        <f>IF(N265="sníž. přenesená",J265,0)</f>
        <v>0</v>
      </c>
      <c r="BI265" s="227">
        <f>IF(N265="nulová",J265,0)</f>
        <v>0</v>
      </c>
      <c r="BJ265" s="23" t="s">
        <v>146</v>
      </c>
      <c r="BK265" s="227">
        <f>ROUND(I265*H265,0)</f>
        <v>0</v>
      </c>
      <c r="BL265" s="23" t="s">
        <v>205</v>
      </c>
      <c r="BM265" s="23" t="s">
        <v>455</v>
      </c>
    </row>
    <row r="266" s="11" customFormat="1">
      <c r="B266" s="231"/>
      <c r="C266" s="232"/>
      <c r="D266" s="228" t="s">
        <v>150</v>
      </c>
      <c r="E266" s="233" t="s">
        <v>23</v>
      </c>
      <c r="F266" s="234" t="s">
        <v>456</v>
      </c>
      <c r="G266" s="232"/>
      <c r="H266" s="233" t="s">
        <v>23</v>
      </c>
      <c r="I266" s="235"/>
      <c r="J266" s="232"/>
      <c r="K266" s="232"/>
      <c r="L266" s="236"/>
      <c r="M266" s="237"/>
      <c r="N266" s="238"/>
      <c r="O266" s="238"/>
      <c r="P266" s="238"/>
      <c r="Q266" s="238"/>
      <c r="R266" s="238"/>
      <c r="S266" s="238"/>
      <c r="T266" s="239"/>
      <c r="AT266" s="240" t="s">
        <v>150</v>
      </c>
      <c r="AU266" s="240" t="s">
        <v>146</v>
      </c>
      <c r="AV266" s="11" t="s">
        <v>10</v>
      </c>
      <c r="AW266" s="11" t="s">
        <v>41</v>
      </c>
      <c r="AX266" s="11" t="s">
        <v>78</v>
      </c>
      <c r="AY266" s="240" t="s">
        <v>137</v>
      </c>
    </row>
    <row r="267" s="12" customFormat="1">
      <c r="B267" s="241"/>
      <c r="C267" s="242"/>
      <c r="D267" s="228" t="s">
        <v>150</v>
      </c>
      <c r="E267" s="243" t="s">
        <v>23</v>
      </c>
      <c r="F267" s="244" t="s">
        <v>457</v>
      </c>
      <c r="G267" s="242"/>
      <c r="H267" s="245">
        <v>88.914000000000001</v>
      </c>
      <c r="I267" s="246"/>
      <c r="J267" s="242"/>
      <c r="K267" s="242"/>
      <c r="L267" s="247"/>
      <c r="M267" s="248"/>
      <c r="N267" s="249"/>
      <c r="O267" s="249"/>
      <c r="P267" s="249"/>
      <c r="Q267" s="249"/>
      <c r="R267" s="249"/>
      <c r="S267" s="249"/>
      <c r="T267" s="250"/>
      <c r="AT267" s="251" t="s">
        <v>150</v>
      </c>
      <c r="AU267" s="251" t="s">
        <v>146</v>
      </c>
      <c r="AV267" s="12" t="s">
        <v>146</v>
      </c>
      <c r="AW267" s="12" t="s">
        <v>41</v>
      </c>
      <c r="AX267" s="12" t="s">
        <v>78</v>
      </c>
      <c r="AY267" s="251" t="s">
        <v>137</v>
      </c>
    </row>
    <row r="268" s="13" customFormat="1">
      <c r="B268" s="252"/>
      <c r="C268" s="253"/>
      <c r="D268" s="228" t="s">
        <v>150</v>
      </c>
      <c r="E268" s="254" t="s">
        <v>23</v>
      </c>
      <c r="F268" s="255" t="s">
        <v>153</v>
      </c>
      <c r="G268" s="253"/>
      <c r="H268" s="256">
        <v>88.914000000000001</v>
      </c>
      <c r="I268" s="257"/>
      <c r="J268" s="253"/>
      <c r="K268" s="253"/>
      <c r="L268" s="258"/>
      <c r="M268" s="259"/>
      <c r="N268" s="260"/>
      <c r="O268" s="260"/>
      <c r="P268" s="260"/>
      <c r="Q268" s="260"/>
      <c r="R268" s="260"/>
      <c r="S268" s="260"/>
      <c r="T268" s="261"/>
      <c r="AT268" s="262" t="s">
        <v>150</v>
      </c>
      <c r="AU268" s="262" t="s">
        <v>146</v>
      </c>
      <c r="AV268" s="13" t="s">
        <v>145</v>
      </c>
      <c r="AW268" s="13" t="s">
        <v>41</v>
      </c>
      <c r="AX268" s="13" t="s">
        <v>10</v>
      </c>
      <c r="AY268" s="262" t="s">
        <v>137</v>
      </c>
    </row>
    <row r="269" s="1" customFormat="1" ht="16.5" customHeight="1">
      <c r="B269" s="45"/>
      <c r="C269" s="263" t="s">
        <v>458</v>
      </c>
      <c r="D269" s="263" t="s">
        <v>160</v>
      </c>
      <c r="E269" s="264" t="s">
        <v>459</v>
      </c>
      <c r="F269" s="265" t="s">
        <v>460</v>
      </c>
      <c r="G269" s="266" t="s">
        <v>143</v>
      </c>
      <c r="H269" s="267">
        <v>90.691999999999993</v>
      </c>
      <c r="I269" s="268"/>
      <c r="J269" s="269">
        <f>ROUND(I269*H269,0)</f>
        <v>0</v>
      </c>
      <c r="K269" s="265" t="s">
        <v>144</v>
      </c>
      <c r="L269" s="270"/>
      <c r="M269" s="271" t="s">
        <v>23</v>
      </c>
      <c r="N269" s="272" t="s">
        <v>50</v>
      </c>
      <c r="O269" s="46"/>
      <c r="P269" s="225">
        <f>O269*H269</f>
        <v>0</v>
      </c>
      <c r="Q269" s="225">
        <v>0.0050000000000000001</v>
      </c>
      <c r="R269" s="225">
        <f>Q269*H269</f>
        <v>0.45345999999999997</v>
      </c>
      <c r="S269" s="225">
        <v>0</v>
      </c>
      <c r="T269" s="226">
        <f>S269*H269</f>
        <v>0</v>
      </c>
      <c r="AR269" s="23" t="s">
        <v>293</v>
      </c>
      <c r="AT269" s="23" t="s">
        <v>160</v>
      </c>
      <c r="AU269" s="23" t="s">
        <v>146</v>
      </c>
      <c r="AY269" s="23" t="s">
        <v>137</v>
      </c>
      <c r="BE269" s="227">
        <f>IF(N269="základní",J269,0)</f>
        <v>0</v>
      </c>
      <c r="BF269" s="227">
        <f>IF(N269="snížená",J269,0)</f>
        <v>0</v>
      </c>
      <c r="BG269" s="227">
        <f>IF(N269="zákl. přenesená",J269,0)</f>
        <v>0</v>
      </c>
      <c r="BH269" s="227">
        <f>IF(N269="sníž. přenesená",J269,0)</f>
        <v>0</v>
      </c>
      <c r="BI269" s="227">
        <f>IF(N269="nulová",J269,0)</f>
        <v>0</v>
      </c>
      <c r="BJ269" s="23" t="s">
        <v>146</v>
      </c>
      <c r="BK269" s="227">
        <f>ROUND(I269*H269,0)</f>
        <v>0</v>
      </c>
      <c r="BL269" s="23" t="s">
        <v>205</v>
      </c>
      <c r="BM269" s="23" t="s">
        <v>461</v>
      </c>
    </row>
    <row r="270" s="12" customFormat="1">
      <c r="B270" s="241"/>
      <c r="C270" s="242"/>
      <c r="D270" s="228" t="s">
        <v>150</v>
      </c>
      <c r="E270" s="242"/>
      <c r="F270" s="244" t="s">
        <v>462</v>
      </c>
      <c r="G270" s="242"/>
      <c r="H270" s="245">
        <v>90.691999999999993</v>
      </c>
      <c r="I270" s="246"/>
      <c r="J270" s="242"/>
      <c r="K270" s="242"/>
      <c r="L270" s="247"/>
      <c r="M270" s="248"/>
      <c r="N270" s="249"/>
      <c r="O270" s="249"/>
      <c r="P270" s="249"/>
      <c r="Q270" s="249"/>
      <c r="R270" s="249"/>
      <c r="S270" s="249"/>
      <c r="T270" s="250"/>
      <c r="AT270" s="251" t="s">
        <v>150</v>
      </c>
      <c r="AU270" s="251" t="s">
        <v>146</v>
      </c>
      <c r="AV270" s="12" t="s">
        <v>146</v>
      </c>
      <c r="AW270" s="12" t="s">
        <v>6</v>
      </c>
      <c r="AX270" s="12" t="s">
        <v>10</v>
      </c>
      <c r="AY270" s="251" t="s">
        <v>137</v>
      </c>
    </row>
    <row r="271" s="1" customFormat="1" ht="38.25" customHeight="1">
      <c r="B271" s="45"/>
      <c r="C271" s="216" t="s">
        <v>463</v>
      </c>
      <c r="D271" s="216" t="s">
        <v>140</v>
      </c>
      <c r="E271" s="217" t="s">
        <v>464</v>
      </c>
      <c r="F271" s="218" t="s">
        <v>465</v>
      </c>
      <c r="G271" s="219" t="s">
        <v>143</v>
      </c>
      <c r="H271" s="220">
        <v>270.33999999999997</v>
      </c>
      <c r="I271" s="221"/>
      <c r="J271" s="222">
        <f>ROUND(I271*H271,0)</f>
        <v>0</v>
      </c>
      <c r="K271" s="218" t="s">
        <v>144</v>
      </c>
      <c r="L271" s="71"/>
      <c r="M271" s="223" t="s">
        <v>23</v>
      </c>
      <c r="N271" s="224" t="s">
        <v>50</v>
      </c>
      <c r="O271" s="46"/>
      <c r="P271" s="225">
        <f>O271*H271</f>
        <v>0</v>
      </c>
      <c r="Q271" s="225">
        <v>1.0000000000000001E-05</v>
      </c>
      <c r="R271" s="225">
        <f>Q271*H271</f>
        <v>0.0027033999999999999</v>
      </c>
      <c r="S271" s="225">
        <v>0</v>
      </c>
      <c r="T271" s="226">
        <f>S271*H271</f>
        <v>0</v>
      </c>
      <c r="AR271" s="23" t="s">
        <v>205</v>
      </c>
      <c r="AT271" s="23" t="s">
        <v>140</v>
      </c>
      <c r="AU271" s="23" t="s">
        <v>146</v>
      </c>
      <c r="AY271" s="23" t="s">
        <v>137</v>
      </c>
      <c r="BE271" s="227">
        <f>IF(N271="základní",J271,0)</f>
        <v>0</v>
      </c>
      <c r="BF271" s="227">
        <f>IF(N271="snížená",J271,0)</f>
        <v>0</v>
      </c>
      <c r="BG271" s="227">
        <f>IF(N271="zákl. přenesená",J271,0)</f>
        <v>0</v>
      </c>
      <c r="BH271" s="227">
        <f>IF(N271="sníž. přenesená",J271,0)</f>
        <v>0</v>
      </c>
      <c r="BI271" s="227">
        <f>IF(N271="nulová",J271,0)</f>
        <v>0</v>
      </c>
      <c r="BJ271" s="23" t="s">
        <v>146</v>
      </c>
      <c r="BK271" s="227">
        <f>ROUND(I271*H271,0)</f>
        <v>0</v>
      </c>
      <c r="BL271" s="23" t="s">
        <v>205</v>
      </c>
      <c r="BM271" s="23" t="s">
        <v>466</v>
      </c>
    </row>
    <row r="272" s="1" customFormat="1" ht="25.5" customHeight="1">
      <c r="B272" s="45"/>
      <c r="C272" s="263" t="s">
        <v>313</v>
      </c>
      <c r="D272" s="263" t="s">
        <v>160</v>
      </c>
      <c r="E272" s="264" t="s">
        <v>467</v>
      </c>
      <c r="F272" s="265" t="s">
        <v>468</v>
      </c>
      <c r="G272" s="266" t="s">
        <v>143</v>
      </c>
      <c r="H272" s="267">
        <v>297.37400000000002</v>
      </c>
      <c r="I272" s="268"/>
      <c r="J272" s="269">
        <f>ROUND(I272*H272,0)</f>
        <v>0</v>
      </c>
      <c r="K272" s="265" t="s">
        <v>144</v>
      </c>
      <c r="L272" s="270"/>
      <c r="M272" s="271" t="s">
        <v>23</v>
      </c>
      <c r="N272" s="272" t="s">
        <v>50</v>
      </c>
      <c r="O272" s="46"/>
      <c r="P272" s="225">
        <f>O272*H272</f>
        <v>0</v>
      </c>
      <c r="Q272" s="225">
        <v>0.00013999999999999999</v>
      </c>
      <c r="R272" s="225">
        <f>Q272*H272</f>
        <v>0.04163236</v>
      </c>
      <c r="S272" s="225">
        <v>0</v>
      </c>
      <c r="T272" s="226">
        <f>S272*H272</f>
        <v>0</v>
      </c>
      <c r="AR272" s="23" t="s">
        <v>293</v>
      </c>
      <c r="AT272" s="23" t="s">
        <v>160</v>
      </c>
      <c r="AU272" s="23" t="s">
        <v>146</v>
      </c>
      <c r="AY272" s="23" t="s">
        <v>137</v>
      </c>
      <c r="BE272" s="227">
        <f>IF(N272="základní",J272,0)</f>
        <v>0</v>
      </c>
      <c r="BF272" s="227">
        <f>IF(N272="snížená",J272,0)</f>
        <v>0</v>
      </c>
      <c r="BG272" s="227">
        <f>IF(N272="zákl. přenesená",J272,0)</f>
        <v>0</v>
      </c>
      <c r="BH272" s="227">
        <f>IF(N272="sníž. přenesená",J272,0)</f>
        <v>0</v>
      </c>
      <c r="BI272" s="227">
        <f>IF(N272="nulová",J272,0)</f>
        <v>0</v>
      </c>
      <c r="BJ272" s="23" t="s">
        <v>146</v>
      </c>
      <c r="BK272" s="227">
        <f>ROUND(I272*H272,0)</f>
        <v>0</v>
      </c>
      <c r="BL272" s="23" t="s">
        <v>205</v>
      </c>
      <c r="BM272" s="23" t="s">
        <v>469</v>
      </c>
    </row>
    <row r="273" s="12" customFormat="1">
      <c r="B273" s="241"/>
      <c r="C273" s="242"/>
      <c r="D273" s="228" t="s">
        <v>150</v>
      </c>
      <c r="E273" s="242"/>
      <c r="F273" s="244" t="s">
        <v>470</v>
      </c>
      <c r="G273" s="242"/>
      <c r="H273" s="245">
        <v>297.37400000000002</v>
      </c>
      <c r="I273" s="246"/>
      <c r="J273" s="242"/>
      <c r="K273" s="242"/>
      <c r="L273" s="247"/>
      <c r="M273" s="248"/>
      <c r="N273" s="249"/>
      <c r="O273" s="249"/>
      <c r="P273" s="249"/>
      <c r="Q273" s="249"/>
      <c r="R273" s="249"/>
      <c r="S273" s="249"/>
      <c r="T273" s="250"/>
      <c r="AT273" s="251" t="s">
        <v>150</v>
      </c>
      <c r="AU273" s="251" t="s">
        <v>146</v>
      </c>
      <c r="AV273" s="12" t="s">
        <v>146</v>
      </c>
      <c r="AW273" s="12" t="s">
        <v>6</v>
      </c>
      <c r="AX273" s="12" t="s">
        <v>10</v>
      </c>
      <c r="AY273" s="251" t="s">
        <v>137</v>
      </c>
    </row>
    <row r="274" s="1" customFormat="1" ht="38.25" customHeight="1">
      <c r="B274" s="45"/>
      <c r="C274" s="216" t="s">
        <v>471</v>
      </c>
      <c r="D274" s="216" t="s">
        <v>140</v>
      </c>
      <c r="E274" s="217" t="s">
        <v>472</v>
      </c>
      <c r="F274" s="218" t="s">
        <v>473</v>
      </c>
      <c r="G274" s="219" t="s">
        <v>401</v>
      </c>
      <c r="H274" s="220">
        <v>3.282</v>
      </c>
      <c r="I274" s="221"/>
      <c r="J274" s="222">
        <f>ROUND(I274*H274,0)</f>
        <v>0</v>
      </c>
      <c r="K274" s="218" t="s">
        <v>144</v>
      </c>
      <c r="L274" s="71"/>
      <c r="M274" s="223" t="s">
        <v>23</v>
      </c>
      <c r="N274" s="224" t="s">
        <v>50</v>
      </c>
      <c r="O274" s="46"/>
      <c r="P274" s="225">
        <f>O274*H274</f>
        <v>0</v>
      </c>
      <c r="Q274" s="225">
        <v>0</v>
      </c>
      <c r="R274" s="225">
        <f>Q274*H274</f>
        <v>0</v>
      </c>
      <c r="S274" s="225">
        <v>0</v>
      </c>
      <c r="T274" s="226">
        <f>S274*H274</f>
        <v>0</v>
      </c>
      <c r="AR274" s="23" t="s">
        <v>205</v>
      </c>
      <c r="AT274" s="23" t="s">
        <v>140</v>
      </c>
      <c r="AU274" s="23" t="s">
        <v>146</v>
      </c>
      <c r="AY274" s="23" t="s">
        <v>137</v>
      </c>
      <c r="BE274" s="227">
        <f>IF(N274="základní",J274,0)</f>
        <v>0</v>
      </c>
      <c r="BF274" s="227">
        <f>IF(N274="snížená",J274,0)</f>
        <v>0</v>
      </c>
      <c r="BG274" s="227">
        <f>IF(N274="zákl. přenesená",J274,0)</f>
        <v>0</v>
      </c>
      <c r="BH274" s="227">
        <f>IF(N274="sníž. přenesená",J274,0)</f>
        <v>0</v>
      </c>
      <c r="BI274" s="227">
        <f>IF(N274="nulová",J274,0)</f>
        <v>0</v>
      </c>
      <c r="BJ274" s="23" t="s">
        <v>146</v>
      </c>
      <c r="BK274" s="227">
        <f>ROUND(I274*H274,0)</f>
        <v>0</v>
      </c>
      <c r="BL274" s="23" t="s">
        <v>205</v>
      </c>
      <c r="BM274" s="23" t="s">
        <v>474</v>
      </c>
    </row>
    <row r="275" s="1" customFormat="1">
      <c r="B275" s="45"/>
      <c r="C275" s="73"/>
      <c r="D275" s="228" t="s">
        <v>148</v>
      </c>
      <c r="E275" s="73"/>
      <c r="F275" s="229" t="s">
        <v>475</v>
      </c>
      <c r="G275" s="73"/>
      <c r="H275" s="73"/>
      <c r="I275" s="186"/>
      <c r="J275" s="73"/>
      <c r="K275" s="73"/>
      <c r="L275" s="71"/>
      <c r="M275" s="230"/>
      <c r="N275" s="46"/>
      <c r="O275" s="46"/>
      <c r="P275" s="46"/>
      <c r="Q275" s="46"/>
      <c r="R275" s="46"/>
      <c r="S275" s="46"/>
      <c r="T275" s="94"/>
      <c r="AT275" s="23" t="s">
        <v>148</v>
      </c>
      <c r="AU275" s="23" t="s">
        <v>146</v>
      </c>
    </row>
    <row r="276" s="10" customFormat="1" ht="29.88" customHeight="1">
      <c r="B276" s="200"/>
      <c r="C276" s="201"/>
      <c r="D276" s="202" t="s">
        <v>77</v>
      </c>
      <c r="E276" s="214" t="s">
        <v>476</v>
      </c>
      <c r="F276" s="214" t="s">
        <v>477</v>
      </c>
      <c r="G276" s="201"/>
      <c r="H276" s="201"/>
      <c r="I276" s="204"/>
      <c r="J276" s="215">
        <f>BK276</f>
        <v>0</v>
      </c>
      <c r="K276" s="201"/>
      <c r="L276" s="206"/>
      <c r="M276" s="207"/>
      <c r="N276" s="208"/>
      <c r="O276" s="208"/>
      <c r="P276" s="209">
        <f>SUM(P277:P278)</f>
        <v>0</v>
      </c>
      <c r="Q276" s="208"/>
      <c r="R276" s="209">
        <f>SUM(R277:R278)</f>
        <v>0</v>
      </c>
      <c r="S276" s="208"/>
      <c r="T276" s="210">
        <f>SUM(T277:T278)</f>
        <v>0</v>
      </c>
      <c r="AR276" s="211" t="s">
        <v>146</v>
      </c>
      <c r="AT276" s="212" t="s">
        <v>77</v>
      </c>
      <c r="AU276" s="212" t="s">
        <v>10</v>
      </c>
      <c r="AY276" s="211" t="s">
        <v>137</v>
      </c>
      <c r="BK276" s="213">
        <f>SUM(BK277:BK278)</f>
        <v>0</v>
      </c>
    </row>
    <row r="277" s="1" customFormat="1" ht="25.5" customHeight="1">
      <c r="B277" s="45"/>
      <c r="C277" s="216" t="s">
        <v>478</v>
      </c>
      <c r="D277" s="216" t="s">
        <v>140</v>
      </c>
      <c r="E277" s="217" t="s">
        <v>479</v>
      </c>
      <c r="F277" s="218" t="s">
        <v>480</v>
      </c>
      <c r="G277" s="219" t="s">
        <v>481</v>
      </c>
      <c r="H277" s="220">
        <v>1</v>
      </c>
      <c r="I277" s="221"/>
      <c r="J277" s="222">
        <f>ROUND(I277*H277,0)</f>
        <v>0</v>
      </c>
      <c r="K277" s="218" t="s">
        <v>23</v>
      </c>
      <c r="L277" s="71"/>
      <c r="M277" s="223" t="s">
        <v>23</v>
      </c>
      <c r="N277" s="224" t="s">
        <v>50</v>
      </c>
      <c r="O277" s="46"/>
      <c r="P277" s="225">
        <f>O277*H277</f>
        <v>0</v>
      </c>
      <c r="Q277" s="225">
        <v>0</v>
      </c>
      <c r="R277" s="225">
        <f>Q277*H277</f>
        <v>0</v>
      </c>
      <c r="S277" s="225">
        <v>0</v>
      </c>
      <c r="T277" s="226">
        <f>S277*H277</f>
        <v>0</v>
      </c>
      <c r="AR277" s="23" t="s">
        <v>205</v>
      </c>
      <c r="AT277" s="23" t="s">
        <v>140</v>
      </c>
      <c r="AU277" s="23" t="s">
        <v>146</v>
      </c>
      <c r="AY277" s="23" t="s">
        <v>137</v>
      </c>
      <c r="BE277" s="227">
        <f>IF(N277="základní",J277,0)</f>
        <v>0</v>
      </c>
      <c r="BF277" s="227">
        <f>IF(N277="snížená",J277,0)</f>
        <v>0</v>
      </c>
      <c r="BG277" s="227">
        <f>IF(N277="zákl. přenesená",J277,0)</f>
        <v>0</v>
      </c>
      <c r="BH277" s="227">
        <f>IF(N277="sníž. přenesená",J277,0)</f>
        <v>0</v>
      </c>
      <c r="BI277" s="227">
        <f>IF(N277="nulová",J277,0)</f>
        <v>0</v>
      </c>
      <c r="BJ277" s="23" t="s">
        <v>146</v>
      </c>
      <c r="BK277" s="227">
        <f>ROUND(I277*H277,0)</f>
        <v>0</v>
      </c>
      <c r="BL277" s="23" t="s">
        <v>205</v>
      </c>
      <c r="BM277" s="23" t="s">
        <v>482</v>
      </c>
    </row>
    <row r="278" s="1" customFormat="1" ht="16.5" customHeight="1">
      <c r="B278" s="45"/>
      <c r="C278" s="216" t="s">
        <v>483</v>
      </c>
      <c r="D278" s="216" t="s">
        <v>140</v>
      </c>
      <c r="E278" s="217" t="s">
        <v>484</v>
      </c>
      <c r="F278" s="218" t="s">
        <v>485</v>
      </c>
      <c r="G278" s="219" t="s">
        <v>318</v>
      </c>
      <c r="H278" s="220">
        <v>2</v>
      </c>
      <c r="I278" s="221"/>
      <c r="J278" s="222">
        <f>ROUND(I278*H278,0)</f>
        <v>0</v>
      </c>
      <c r="K278" s="218" t="s">
        <v>23</v>
      </c>
      <c r="L278" s="71"/>
      <c r="M278" s="223" t="s">
        <v>23</v>
      </c>
      <c r="N278" s="224" t="s">
        <v>50</v>
      </c>
      <c r="O278" s="46"/>
      <c r="P278" s="225">
        <f>O278*H278</f>
        <v>0</v>
      </c>
      <c r="Q278" s="225">
        <v>0</v>
      </c>
      <c r="R278" s="225">
        <f>Q278*H278</f>
        <v>0</v>
      </c>
      <c r="S278" s="225">
        <v>0</v>
      </c>
      <c r="T278" s="226">
        <f>S278*H278</f>
        <v>0</v>
      </c>
      <c r="AR278" s="23" t="s">
        <v>205</v>
      </c>
      <c r="AT278" s="23" t="s">
        <v>140</v>
      </c>
      <c r="AU278" s="23" t="s">
        <v>146</v>
      </c>
      <c r="AY278" s="23" t="s">
        <v>137</v>
      </c>
      <c r="BE278" s="227">
        <f>IF(N278="základní",J278,0)</f>
        <v>0</v>
      </c>
      <c r="BF278" s="227">
        <f>IF(N278="snížená",J278,0)</f>
        <v>0</v>
      </c>
      <c r="BG278" s="227">
        <f>IF(N278="zákl. přenesená",J278,0)</f>
        <v>0</v>
      </c>
      <c r="BH278" s="227">
        <f>IF(N278="sníž. přenesená",J278,0)</f>
        <v>0</v>
      </c>
      <c r="BI278" s="227">
        <f>IF(N278="nulová",J278,0)</f>
        <v>0</v>
      </c>
      <c r="BJ278" s="23" t="s">
        <v>146</v>
      </c>
      <c r="BK278" s="227">
        <f>ROUND(I278*H278,0)</f>
        <v>0</v>
      </c>
      <c r="BL278" s="23" t="s">
        <v>205</v>
      </c>
      <c r="BM278" s="23" t="s">
        <v>486</v>
      </c>
    </row>
    <row r="279" s="10" customFormat="1" ht="29.88" customHeight="1">
      <c r="B279" s="200"/>
      <c r="C279" s="201"/>
      <c r="D279" s="202" t="s">
        <v>77</v>
      </c>
      <c r="E279" s="214" t="s">
        <v>487</v>
      </c>
      <c r="F279" s="214" t="s">
        <v>488</v>
      </c>
      <c r="G279" s="201"/>
      <c r="H279" s="201"/>
      <c r="I279" s="204"/>
      <c r="J279" s="215">
        <f>BK279</f>
        <v>0</v>
      </c>
      <c r="K279" s="201"/>
      <c r="L279" s="206"/>
      <c r="M279" s="207"/>
      <c r="N279" s="208"/>
      <c r="O279" s="208"/>
      <c r="P279" s="209">
        <f>SUM(P280:P297)</f>
        <v>0</v>
      </c>
      <c r="Q279" s="208"/>
      <c r="R279" s="209">
        <f>SUM(R280:R297)</f>
        <v>2.2458219799999997</v>
      </c>
      <c r="S279" s="208"/>
      <c r="T279" s="210">
        <f>SUM(T280:T297)</f>
        <v>0</v>
      </c>
      <c r="AR279" s="211" t="s">
        <v>146</v>
      </c>
      <c r="AT279" s="212" t="s">
        <v>77</v>
      </c>
      <c r="AU279" s="212" t="s">
        <v>10</v>
      </c>
      <c r="AY279" s="211" t="s">
        <v>137</v>
      </c>
      <c r="BK279" s="213">
        <f>SUM(BK280:BK297)</f>
        <v>0</v>
      </c>
    </row>
    <row r="280" s="1" customFormat="1" ht="25.5" customHeight="1">
      <c r="B280" s="45"/>
      <c r="C280" s="216" t="s">
        <v>489</v>
      </c>
      <c r="D280" s="216" t="s">
        <v>140</v>
      </c>
      <c r="E280" s="217" t="s">
        <v>490</v>
      </c>
      <c r="F280" s="218" t="s">
        <v>491</v>
      </c>
      <c r="G280" s="219" t="s">
        <v>143</v>
      </c>
      <c r="H280" s="220">
        <v>90.367999999999995</v>
      </c>
      <c r="I280" s="221"/>
      <c r="J280" s="222">
        <f>ROUND(I280*H280,0)</f>
        <v>0</v>
      </c>
      <c r="K280" s="218" t="s">
        <v>144</v>
      </c>
      <c r="L280" s="71"/>
      <c r="M280" s="223" t="s">
        <v>23</v>
      </c>
      <c r="N280" s="224" t="s">
        <v>50</v>
      </c>
      <c r="O280" s="46"/>
      <c r="P280" s="225">
        <f>O280*H280</f>
        <v>0</v>
      </c>
      <c r="Q280" s="225">
        <v>0.015740000000000001</v>
      </c>
      <c r="R280" s="225">
        <f>Q280*H280</f>
        <v>1.4223923199999999</v>
      </c>
      <c r="S280" s="225">
        <v>0</v>
      </c>
      <c r="T280" s="226">
        <f>S280*H280</f>
        <v>0</v>
      </c>
      <c r="AR280" s="23" t="s">
        <v>205</v>
      </c>
      <c r="AT280" s="23" t="s">
        <v>140</v>
      </c>
      <c r="AU280" s="23" t="s">
        <v>146</v>
      </c>
      <c r="AY280" s="23" t="s">
        <v>137</v>
      </c>
      <c r="BE280" s="227">
        <f>IF(N280="základní",J280,0)</f>
        <v>0</v>
      </c>
      <c r="BF280" s="227">
        <f>IF(N280="snížená",J280,0)</f>
        <v>0</v>
      </c>
      <c r="BG280" s="227">
        <f>IF(N280="zákl. přenesená",J280,0)</f>
        <v>0</v>
      </c>
      <c r="BH280" s="227">
        <f>IF(N280="sníž. přenesená",J280,0)</f>
        <v>0</v>
      </c>
      <c r="BI280" s="227">
        <f>IF(N280="nulová",J280,0)</f>
        <v>0</v>
      </c>
      <c r="BJ280" s="23" t="s">
        <v>146</v>
      </c>
      <c r="BK280" s="227">
        <f>ROUND(I280*H280,0)</f>
        <v>0</v>
      </c>
      <c r="BL280" s="23" t="s">
        <v>205</v>
      </c>
      <c r="BM280" s="23" t="s">
        <v>492</v>
      </c>
    </row>
    <row r="281" s="1" customFormat="1">
      <c r="B281" s="45"/>
      <c r="C281" s="73"/>
      <c r="D281" s="228" t="s">
        <v>148</v>
      </c>
      <c r="E281" s="73"/>
      <c r="F281" s="229" t="s">
        <v>493</v>
      </c>
      <c r="G281" s="73"/>
      <c r="H281" s="73"/>
      <c r="I281" s="186"/>
      <c r="J281" s="73"/>
      <c r="K281" s="73"/>
      <c r="L281" s="71"/>
      <c r="M281" s="230"/>
      <c r="N281" s="46"/>
      <c r="O281" s="46"/>
      <c r="P281" s="46"/>
      <c r="Q281" s="46"/>
      <c r="R281" s="46"/>
      <c r="S281" s="46"/>
      <c r="T281" s="94"/>
      <c r="AT281" s="23" t="s">
        <v>148</v>
      </c>
      <c r="AU281" s="23" t="s">
        <v>146</v>
      </c>
    </row>
    <row r="282" s="11" customFormat="1">
      <c r="B282" s="231"/>
      <c r="C282" s="232"/>
      <c r="D282" s="228" t="s">
        <v>150</v>
      </c>
      <c r="E282" s="233" t="s">
        <v>23</v>
      </c>
      <c r="F282" s="234" t="s">
        <v>494</v>
      </c>
      <c r="G282" s="232"/>
      <c r="H282" s="233" t="s">
        <v>23</v>
      </c>
      <c r="I282" s="235"/>
      <c r="J282" s="232"/>
      <c r="K282" s="232"/>
      <c r="L282" s="236"/>
      <c r="M282" s="237"/>
      <c r="N282" s="238"/>
      <c r="O282" s="238"/>
      <c r="P282" s="238"/>
      <c r="Q282" s="238"/>
      <c r="R282" s="238"/>
      <c r="S282" s="238"/>
      <c r="T282" s="239"/>
      <c r="AT282" s="240" t="s">
        <v>150</v>
      </c>
      <c r="AU282" s="240" t="s">
        <v>146</v>
      </c>
      <c r="AV282" s="11" t="s">
        <v>10</v>
      </c>
      <c r="AW282" s="11" t="s">
        <v>41</v>
      </c>
      <c r="AX282" s="11" t="s">
        <v>78</v>
      </c>
      <c r="AY282" s="240" t="s">
        <v>137</v>
      </c>
    </row>
    <row r="283" s="12" customFormat="1">
      <c r="B283" s="241"/>
      <c r="C283" s="242"/>
      <c r="D283" s="228" t="s">
        <v>150</v>
      </c>
      <c r="E283" s="243" t="s">
        <v>23</v>
      </c>
      <c r="F283" s="244" t="s">
        <v>495</v>
      </c>
      <c r="G283" s="242"/>
      <c r="H283" s="245">
        <v>90.367999999999995</v>
      </c>
      <c r="I283" s="246"/>
      <c r="J283" s="242"/>
      <c r="K283" s="242"/>
      <c r="L283" s="247"/>
      <c r="M283" s="248"/>
      <c r="N283" s="249"/>
      <c r="O283" s="249"/>
      <c r="P283" s="249"/>
      <c r="Q283" s="249"/>
      <c r="R283" s="249"/>
      <c r="S283" s="249"/>
      <c r="T283" s="250"/>
      <c r="AT283" s="251" t="s">
        <v>150</v>
      </c>
      <c r="AU283" s="251" t="s">
        <v>146</v>
      </c>
      <c r="AV283" s="12" t="s">
        <v>146</v>
      </c>
      <c r="AW283" s="12" t="s">
        <v>41</v>
      </c>
      <c r="AX283" s="12" t="s">
        <v>78</v>
      </c>
      <c r="AY283" s="251" t="s">
        <v>137</v>
      </c>
    </row>
    <row r="284" s="13" customFormat="1">
      <c r="B284" s="252"/>
      <c r="C284" s="253"/>
      <c r="D284" s="228" t="s">
        <v>150</v>
      </c>
      <c r="E284" s="254" t="s">
        <v>23</v>
      </c>
      <c r="F284" s="255" t="s">
        <v>153</v>
      </c>
      <c r="G284" s="253"/>
      <c r="H284" s="256">
        <v>90.367999999999995</v>
      </c>
      <c r="I284" s="257"/>
      <c r="J284" s="253"/>
      <c r="K284" s="253"/>
      <c r="L284" s="258"/>
      <c r="M284" s="259"/>
      <c r="N284" s="260"/>
      <c r="O284" s="260"/>
      <c r="P284" s="260"/>
      <c r="Q284" s="260"/>
      <c r="R284" s="260"/>
      <c r="S284" s="260"/>
      <c r="T284" s="261"/>
      <c r="AT284" s="262" t="s">
        <v>150</v>
      </c>
      <c r="AU284" s="262" t="s">
        <v>146</v>
      </c>
      <c r="AV284" s="13" t="s">
        <v>145</v>
      </c>
      <c r="AW284" s="13" t="s">
        <v>41</v>
      </c>
      <c r="AX284" s="13" t="s">
        <v>10</v>
      </c>
      <c r="AY284" s="262" t="s">
        <v>137</v>
      </c>
    </row>
    <row r="285" s="1" customFormat="1" ht="25.5" customHeight="1">
      <c r="B285" s="45"/>
      <c r="C285" s="216" t="s">
        <v>496</v>
      </c>
      <c r="D285" s="216" t="s">
        <v>140</v>
      </c>
      <c r="E285" s="217" t="s">
        <v>497</v>
      </c>
      <c r="F285" s="218" t="s">
        <v>498</v>
      </c>
      <c r="G285" s="219" t="s">
        <v>143</v>
      </c>
      <c r="H285" s="220">
        <v>90.367999999999995</v>
      </c>
      <c r="I285" s="221"/>
      <c r="J285" s="222">
        <f>ROUND(I285*H285,0)</f>
        <v>0</v>
      </c>
      <c r="K285" s="218" t="s">
        <v>144</v>
      </c>
      <c r="L285" s="71"/>
      <c r="M285" s="223" t="s">
        <v>23</v>
      </c>
      <c r="N285" s="224" t="s">
        <v>50</v>
      </c>
      <c r="O285" s="46"/>
      <c r="P285" s="225">
        <f>O285*H285</f>
        <v>0</v>
      </c>
      <c r="Q285" s="225">
        <v>0</v>
      </c>
      <c r="R285" s="225">
        <f>Q285*H285</f>
        <v>0</v>
      </c>
      <c r="S285" s="225">
        <v>0</v>
      </c>
      <c r="T285" s="226">
        <f>S285*H285</f>
        <v>0</v>
      </c>
      <c r="AR285" s="23" t="s">
        <v>205</v>
      </c>
      <c r="AT285" s="23" t="s">
        <v>140</v>
      </c>
      <c r="AU285" s="23" t="s">
        <v>146</v>
      </c>
      <c r="AY285" s="23" t="s">
        <v>137</v>
      </c>
      <c r="BE285" s="227">
        <f>IF(N285="základní",J285,0)</f>
        <v>0</v>
      </c>
      <c r="BF285" s="227">
        <f>IF(N285="snížená",J285,0)</f>
        <v>0</v>
      </c>
      <c r="BG285" s="227">
        <f>IF(N285="zákl. přenesená",J285,0)</f>
        <v>0</v>
      </c>
      <c r="BH285" s="227">
        <f>IF(N285="sníž. přenesená",J285,0)</f>
        <v>0</v>
      </c>
      <c r="BI285" s="227">
        <f>IF(N285="nulová",J285,0)</f>
        <v>0</v>
      </c>
      <c r="BJ285" s="23" t="s">
        <v>146</v>
      </c>
      <c r="BK285" s="227">
        <f>ROUND(I285*H285,0)</f>
        <v>0</v>
      </c>
      <c r="BL285" s="23" t="s">
        <v>205</v>
      </c>
      <c r="BM285" s="23" t="s">
        <v>499</v>
      </c>
    </row>
    <row r="286" s="1" customFormat="1">
      <c r="B286" s="45"/>
      <c r="C286" s="73"/>
      <c r="D286" s="228" t="s">
        <v>148</v>
      </c>
      <c r="E286" s="73"/>
      <c r="F286" s="229" t="s">
        <v>500</v>
      </c>
      <c r="G286" s="73"/>
      <c r="H286" s="73"/>
      <c r="I286" s="186"/>
      <c r="J286" s="73"/>
      <c r="K286" s="73"/>
      <c r="L286" s="71"/>
      <c r="M286" s="230"/>
      <c r="N286" s="46"/>
      <c r="O286" s="46"/>
      <c r="P286" s="46"/>
      <c r="Q286" s="46"/>
      <c r="R286" s="46"/>
      <c r="S286" s="46"/>
      <c r="T286" s="94"/>
      <c r="AT286" s="23" t="s">
        <v>148</v>
      </c>
      <c r="AU286" s="23" t="s">
        <v>146</v>
      </c>
    </row>
    <row r="287" s="1" customFormat="1" ht="16.5" customHeight="1">
      <c r="B287" s="45"/>
      <c r="C287" s="263" t="s">
        <v>501</v>
      </c>
      <c r="D287" s="263" t="s">
        <v>160</v>
      </c>
      <c r="E287" s="264" t="s">
        <v>502</v>
      </c>
      <c r="F287" s="265" t="s">
        <v>503</v>
      </c>
      <c r="G287" s="266" t="s">
        <v>504</v>
      </c>
      <c r="H287" s="267">
        <v>1.454</v>
      </c>
      <c r="I287" s="268"/>
      <c r="J287" s="269">
        <f>ROUND(I287*H287,0)</f>
        <v>0</v>
      </c>
      <c r="K287" s="265" t="s">
        <v>144</v>
      </c>
      <c r="L287" s="270"/>
      <c r="M287" s="271" t="s">
        <v>23</v>
      </c>
      <c r="N287" s="272" t="s">
        <v>50</v>
      </c>
      <c r="O287" s="46"/>
      <c r="P287" s="225">
        <f>O287*H287</f>
        <v>0</v>
      </c>
      <c r="Q287" s="225">
        <v>0.55000000000000004</v>
      </c>
      <c r="R287" s="225">
        <f>Q287*H287</f>
        <v>0.79970000000000008</v>
      </c>
      <c r="S287" s="225">
        <v>0</v>
      </c>
      <c r="T287" s="226">
        <f>S287*H287</f>
        <v>0</v>
      </c>
      <c r="AR287" s="23" t="s">
        <v>293</v>
      </c>
      <c r="AT287" s="23" t="s">
        <v>160</v>
      </c>
      <c r="AU287" s="23" t="s">
        <v>146</v>
      </c>
      <c r="AY287" s="23" t="s">
        <v>137</v>
      </c>
      <c r="BE287" s="227">
        <f>IF(N287="základní",J287,0)</f>
        <v>0</v>
      </c>
      <c r="BF287" s="227">
        <f>IF(N287="snížená",J287,0)</f>
        <v>0</v>
      </c>
      <c r="BG287" s="227">
        <f>IF(N287="zákl. přenesená",J287,0)</f>
        <v>0</v>
      </c>
      <c r="BH287" s="227">
        <f>IF(N287="sníž. přenesená",J287,0)</f>
        <v>0</v>
      </c>
      <c r="BI287" s="227">
        <f>IF(N287="nulová",J287,0)</f>
        <v>0</v>
      </c>
      <c r="BJ287" s="23" t="s">
        <v>146</v>
      </c>
      <c r="BK287" s="227">
        <f>ROUND(I287*H287,0)</f>
        <v>0</v>
      </c>
      <c r="BL287" s="23" t="s">
        <v>205</v>
      </c>
      <c r="BM287" s="23" t="s">
        <v>505</v>
      </c>
    </row>
    <row r="288" s="12" customFormat="1">
      <c r="B288" s="241"/>
      <c r="C288" s="242"/>
      <c r="D288" s="228" t="s">
        <v>150</v>
      </c>
      <c r="E288" s="243" t="s">
        <v>23</v>
      </c>
      <c r="F288" s="244" t="s">
        <v>506</v>
      </c>
      <c r="G288" s="242"/>
      <c r="H288" s="245">
        <v>1.454</v>
      </c>
      <c r="I288" s="246"/>
      <c r="J288" s="242"/>
      <c r="K288" s="242"/>
      <c r="L288" s="247"/>
      <c r="M288" s="248"/>
      <c r="N288" s="249"/>
      <c r="O288" s="249"/>
      <c r="P288" s="249"/>
      <c r="Q288" s="249"/>
      <c r="R288" s="249"/>
      <c r="S288" s="249"/>
      <c r="T288" s="250"/>
      <c r="AT288" s="251" t="s">
        <v>150</v>
      </c>
      <c r="AU288" s="251" t="s">
        <v>146</v>
      </c>
      <c r="AV288" s="12" t="s">
        <v>146</v>
      </c>
      <c r="AW288" s="12" t="s">
        <v>41</v>
      </c>
      <c r="AX288" s="12" t="s">
        <v>78</v>
      </c>
      <c r="AY288" s="251" t="s">
        <v>137</v>
      </c>
    </row>
    <row r="289" s="13" customFormat="1">
      <c r="B289" s="252"/>
      <c r="C289" s="253"/>
      <c r="D289" s="228" t="s">
        <v>150</v>
      </c>
      <c r="E289" s="254" t="s">
        <v>23</v>
      </c>
      <c r="F289" s="255" t="s">
        <v>153</v>
      </c>
      <c r="G289" s="253"/>
      <c r="H289" s="256">
        <v>1.454</v>
      </c>
      <c r="I289" s="257"/>
      <c r="J289" s="253"/>
      <c r="K289" s="253"/>
      <c r="L289" s="258"/>
      <c r="M289" s="259"/>
      <c r="N289" s="260"/>
      <c r="O289" s="260"/>
      <c r="P289" s="260"/>
      <c r="Q289" s="260"/>
      <c r="R289" s="260"/>
      <c r="S289" s="260"/>
      <c r="T289" s="261"/>
      <c r="AT289" s="262" t="s">
        <v>150</v>
      </c>
      <c r="AU289" s="262" t="s">
        <v>146</v>
      </c>
      <c r="AV289" s="13" t="s">
        <v>145</v>
      </c>
      <c r="AW289" s="13" t="s">
        <v>41</v>
      </c>
      <c r="AX289" s="13" t="s">
        <v>10</v>
      </c>
      <c r="AY289" s="262" t="s">
        <v>137</v>
      </c>
    </row>
    <row r="290" s="1" customFormat="1" ht="16.5" customHeight="1">
      <c r="B290" s="45"/>
      <c r="C290" s="216" t="s">
        <v>507</v>
      </c>
      <c r="D290" s="216" t="s">
        <v>140</v>
      </c>
      <c r="E290" s="217" t="s">
        <v>508</v>
      </c>
      <c r="F290" s="218" t="s">
        <v>509</v>
      </c>
      <c r="G290" s="219" t="s">
        <v>143</v>
      </c>
      <c r="H290" s="220">
        <v>90.367999999999995</v>
      </c>
      <c r="I290" s="221"/>
      <c r="J290" s="222">
        <f>ROUND(I290*H290,0)</f>
        <v>0</v>
      </c>
      <c r="K290" s="218" t="s">
        <v>144</v>
      </c>
      <c r="L290" s="71"/>
      <c r="M290" s="223" t="s">
        <v>23</v>
      </c>
      <c r="N290" s="224" t="s">
        <v>50</v>
      </c>
      <c r="O290" s="46"/>
      <c r="P290" s="225">
        <f>O290*H290</f>
        <v>0</v>
      </c>
      <c r="Q290" s="225">
        <v>0.00020000000000000001</v>
      </c>
      <c r="R290" s="225">
        <f>Q290*H290</f>
        <v>0.018073599999999999</v>
      </c>
      <c r="S290" s="225">
        <v>0</v>
      </c>
      <c r="T290" s="226">
        <f>S290*H290</f>
        <v>0</v>
      </c>
      <c r="AR290" s="23" t="s">
        <v>205</v>
      </c>
      <c r="AT290" s="23" t="s">
        <v>140</v>
      </c>
      <c r="AU290" s="23" t="s">
        <v>146</v>
      </c>
      <c r="AY290" s="23" t="s">
        <v>137</v>
      </c>
      <c r="BE290" s="227">
        <f>IF(N290="základní",J290,0)</f>
        <v>0</v>
      </c>
      <c r="BF290" s="227">
        <f>IF(N290="snížená",J290,0)</f>
        <v>0</v>
      </c>
      <c r="BG290" s="227">
        <f>IF(N290="zákl. přenesená",J290,0)</f>
        <v>0</v>
      </c>
      <c r="BH290" s="227">
        <f>IF(N290="sníž. přenesená",J290,0)</f>
        <v>0</v>
      </c>
      <c r="BI290" s="227">
        <f>IF(N290="nulová",J290,0)</f>
        <v>0</v>
      </c>
      <c r="BJ290" s="23" t="s">
        <v>146</v>
      </c>
      <c r="BK290" s="227">
        <f>ROUND(I290*H290,0)</f>
        <v>0</v>
      </c>
      <c r="BL290" s="23" t="s">
        <v>205</v>
      </c>
      <c r="BM290" s="23" t="s">
        <v>510</v>
      </c>
    </row>
    <row r="291" s="1" customFormat="1">
      <c r="B291" s="45"/>
      <c r="C291" s="73"/>
      <c r="D291" s="228" t="s">
        <v>148</v>
      </c>
      <c r="E291" s="73"/>
      <c r="F291" s="229" t="s">
        <v>511</v>
      </c>
      <c r="G291" s="73"/>
      <c r="H291" s="73"/>
      <c r="I291" s="186"/>
      <c r="J291" s="73"/>
      <c r="K291" s="73"/>
      <c r="L291" s="71"/>
      <c r="M291" s="230"/>
      <c r="N291" s="46"/>
      <c r="O291" s="46"/>
      <c r="P291" s="46"/>
      <c r="Q291" s="46"/>
      <c r="R291" s="46"/>
      <c r="S291" s="46"/>
      <c r="T291" s="94"/>
      <c r="AT291" s="23" t="s">
        <v>148</v>
      </c>
      <c r="AU291" s="23" t="s">
        <v>146</v>
      </c>
    </row>
    <row r="292" s="1" customFormat="1" ht="16.5" customHeight="1">
      <c r="B292" s="45"/>
      <c r="C292" s="216" t="s">
        <v>512</v>
      </c>
      <c r="D292" s="216" t="s">
        <v>140</v>
      </c>
      <c r="E292" s="217" t="s">
        <v>513</v>
      </c>
      <c r="F292" s="218" t="s">
        <v>514</v>
      </c>
      <c r="G292" s="219" t="s">
        <v>504</v>
      </c>
      <c r="H292" s="220">
        <v>1.454</v>
      </c>
      <c r="I292" s="221"/>
      <c r="J292" s="222">
        <f>ROUND(I292*H292,0)</f>
        <v>0</v>
      </c>
      <c r="K292" s="218" t="s">
        <v>144</v>
      </c>
      <c r="L292" s="71"/>
      <c r="M292" s="223" t="s">
        <v>23</v>
      </c>
      <c r="N292" s="224" t="s">
        <v>50</v>
      </c>
      <c r="O292" s="46"/>
      <c r="P292" s="225">
        <f>O292*H292</f>
        <v>0</v>
      </c>
      <c r="Q292" s="225">
        <v>0.00281</v>
      </c>
      <c r="R292" s="225">
        <f>Q292*H292</f>
        <v>0.00408574</v>
      </c>
      <c r="S292" s="225">
        <v>0</v>
      </c>
      <c r="T292" s="226">
        <f>S292*H292</f>
        <v>0</v>
      </c>
      <c r="AR292" s="23" t="s">
        <v>205</v>
      </c>
      <c r="AT292" s="23" t="s">
        <v>140</v>
      </c>
      <c r="AU292" s="23" t="s">
        <v>146</v>
      </c>
      <c r="AY292" s="23" t="s">
        <v>137</v>
      </c>
      <c r="BE292" s="227">
        <f>IF(N292="základní",J292,0)</f>
        <v>0</v>
      </c>
      <c r="BF292" s="227">
        <f>IF(N292="snížená",J292,0)</f>
        <v>0</v>
      </c>
      <c r="BG292" s="227">
        <f>IF(N292="zákl. přenesená",J292,0)</f>
        <v>0</v>
      </c>
      <c r="BH292" s="227">
        <f>IF(N292="sníž. přenesená",J292,0)</f>
        <v>0</v>
      </c>
      <c r="BI292" s="227">
        <f>IF(N292="nulová",J292,0)</f>
        <v>0</v>
      </c>
      <c r="BJ292" s="23" t="s">
        <v>146</v>
      </c>
      <c r="BK292" s="227">
        <f>ROUND(I292*H292,0)</f>
        <v>0</v>
      </c>
      <c r="BL292" s="23" t="s">
        <v>205</v>
      </c>
      <c r="BM292" s="23" t="s">
        <v>515</v>
      </c>
    </row>
    <row r="293" s="1" customFormat="1">
      <c r="B293" s="45"/>
      <c r="C293" s="73"/>
      <c r="D293" s="228" t="s">
        <v>148</v>
      </c>
      <c r="E293" s="73"/>
      <c r="F293" s="229" t="s">
        <v>516</v>
      </c>
      <c r="G293" s="73"/>
      <c r="H293" s="73"/>
      <c r="I293" s="186"/>
      <c r="J293" s="73"/>
      <c r="K293" s="73"/>
      <c r="L293" s="71"/>
      <c r="M293" s="230"/>
      <c r="N293" s="46"/>
      <c r="O293" s="46"/>
      <c r="P293" s="46"/>
      <c r="Q293" s="46"/>
      <c r="R293" s="46"/>
      <c r="S293" s="46"/>
      <c r="T293" s="94"/>
      <c r="AT293" s="23" t="s">
        <v>148</v>
      </c>
      <c r="AU293" s="23" t="s">
        <v>146</v>
      </c>
    </row>
    <row r="294" s="1" customFormat="1" ht="38.25" customHeight="1">
      <c r="B294" s="45"/>
      <c r="C294" s="216" t="s">
        <v>517</v>
      </c>
      <c r="D294" s="216" t="s">
        <v>140</v>
      </c>
      <c r="E294" s="217" t="s">
        <v>518</v>
      </c>
      <c r="F294" s="218" t="s">
        <v>519</v>
      </c>
      <c r="G294" s="219" t="s">
        <v>504</v>
      </c>
      <c r="H294" s="220">
        <v>1.454</v>
      </c>
      <c r="I294" s="221"/>
      <c r="J294" s="222">
        <f>ROUND(I294*H294,0)</f>
        <v>0</v>
      </c>
      <c r="K294" s="218" t="s">
        <v>144</v>
      </c>
      <c r="L294" s="71"/>
      <c r="M294" s="223" t="s">
        <v>23</v>
      </c>
      <c r="N294" s="224" t="s">
        <v>50</v>
      </c>
      <c r="O294" s="46"/>
      <c r="P294" s="225">
        <f>O294*H294</f>
        <v>0</v>
      </c>
      <c r="Q294" s="225">
        <v>0.00108</v>
      </c>
      <c r="R294" s="225">
        <f>Q294*H294</f>
        <v>0.0015703200000000001</v>
      </c>
      <c r="S294" s="225">
        <v>0</v>
      </c>
      <c r="T294" s="226">
        <f>S294*H294</f>
        <v>0</v>
      </c>
      <c r="AR294" s="23" t="s">
        <v>205</v>
      </c>
      <c r="AT294" s="23" t="s">
        <v>140</v>
      </c>
      <c r="AU294" s="23" t="s">
        <v>146</v>
      </c>
      <c r="AY294" s="23" t="s">
        <v>137</v>
      </c>
      <c r="BE294" s="227">
        <f>IF(N294="základní",J294,0)</f>
        <v>0</v>
      </c>
      <c r="BF294" s="227">
        <f>IF(N294="snížená",J294,0)</f>
        <v>0</v>
      </c>
      <c r="BG294" s="227">
        <f>IF(N294="zákl. přenesená",J294,0)</f>
        <v>0</v>
      </c>
      <c r="BH294" s="227">
        <f>IF(N294="sníž. přenesená",J294,0)</f>
        <v>0</v>
      </c>
      <c r="BI294" s="227">
        <f>IF(N294="nulová",J294,0)</f>
        <v>0</v>
      </c>
      <c r="BJ294" s="23" t="s">
        <v>146</v>
      </c>
      <c r="BK294" s="227">
        <f>ROUND(I294*H294,0)</f>
        <v>0</v>
      </c>
      <c r="BL294" s="23" t="s">
        <v>205</v>
      </c>
      <c r="BM294" s="23" t="s">
        <v>520</v>
      </c>
    </row>
    <row r="295" s="1" customFormat="1">
      <c r="B295" s="45"/>
      <c r="C295" s="73"/>
      <c r="D295" s="228" t="s">
        <v>148</v>
      </c>
      <c r="E295" s="73"/>
      <c r="F295" s="229" t="s">
        <v>521</v>
      </c>
      <c r="G295" s="73"/>
      <c r="H295" s="73"/>
      <c r="I295" s="186"/>
      <c r="J295" s="73"/>
      <c r="K295" s="73"/>
      <c r="L295" s="71"/>
      <c r="M295" s="230"/>
      <c r="N295" s="46"/>
      <c r="O295" s="46"/>
      <c r="P295" s="46"/>
      <c r="Q295" s="46"/>
      <c r="R295" s="46"/>
      <c r="S295" s="46"/>
      <c r="T295" s="94"/>
      <c r="AT295" s="23" t="s">
        <v>148</v>
      </c>
      <c r="AU295" s="23" t="s">
        <v>146</v>
      </c>
    </row>
    <row r="296" s="1" customFormat="1" ht="38.25" customHeight="1">
      <c r="B296" s="45"/>
      <c r="C296" s="216" t="s">
        <v>522</v>
      </c>
      <c r="D296" s="216" t="s">
        <v>140</v>
      </c>
      <c r="E296" s="217" t="s">
        <v>523</v>
      </c>
      <c r="F296" s="218" t="s">
        <v>524</v>
      </c>
      <c r="G296" s="219" t="s">
        <v>401</v>
      </c>
      <c r="H296" s="220">
        <v>2.246</v>
      </c>
      <c r="I296" s="221"/>
      <c r="J296" s="222">
        <f>ROUND(I296*H296,0)</f>
        <v>0</v>
      </c>
      <c r="K296" s="218" t="s">
        <v>144</v>
      </c>
      <c r="L296" s="71"/>
      <c r="M296" s="223" t="s">
        <v>23</v>
      </c>
      <c r="N296" s="224" t="s">
        <v>50</v>
      </c>
      <c r="O296" s="46"/>
      <c r="P296" s="225">
        <f>O296*H296</f>
        <v>0</v>
      </c>
      <c r="Q296" s="225">
        <v>0</v>
      </c>
      <c r="R296" s="225">
        <f>Q296*H296</f>
        <v>0</v>
      </c>
      <c r="S296" s="225">
        <v>0</v>
      </c>
      <c r="T296" s="226">
        <f>S296*H296</f>
        <v>0</v>
      </c>
      <c r="AR296" s="23" t="s">
        <v>205</v>
      </c>
      <c r="AT296" s="23" t="s">
        <v>140</v>
      </c>
      <c r="AU296" s="23" t="s">
        <v>146</v>
      </c>
      <c r="AY296" s="23" t="s">
        <v>137</v>
      </c>
      <c r="BE296" s="227">
        <f>IF(N296="základní",J296,0)</f>
        <v>0</v>
      </c>
      <c r="BF296" s="227">
        <f>IF(N296="snížená",J296,0)</f>
        <v>0</v>
      </c>
      <c r="BG296" s="227">
        <f>IF(N296="zákl. přenesená",J296,0)</f>
        <v>0</v>
      </c>
      <c r="BH296" s="227">
        <f>IF(N296="sníž. přenesená",J296,0)</f>
        <v>0</v>
      </c>
      <c r="BI296" s="227">
        <f>IF(N296="nulová",J296,0)</f>
        <v>0</v>
      </c>
      <c r="BJ296" s="23" t="s">
        <v>146</v>
      </c>
      <c r="BK296" s="227">
        <f>ROUND(I296*H296,0)</f>
        <v>0</v>
      </c>
      <c r="BL296" s="23" t="s">
        <v>205</v>
      </c>
      <c r="BM296" s="23" t="s">
        <v>525</v>
      </c>
    </row>
    <row r="297" s="1" customFormat="1">
      <c r="B297" s="45"/>
      <c r="C297" s="73"/>
      <c r="D297" s="228" t="s">
        <v>148</v>
      </c>
      <c r="E297" s="73"/>
      <c r="F297" s="229" t="s">
        <v>526</v>
      </c>
      <c r="G297" s="73"/>
      <c r="H297" s="73"/>
      <c r="I297" s="186"/>
      <c r="J297" s="73"/>
      <c r="K297" s="73"/>
      <c r="L297" s="71"/>
      <c r="M297" s="230"/>
      <c r="N297" s="46"/>
      <c r="O297" s="46"/>
      <c r="P297" s="46"/>
      <c r="Q297" s="46"/>
      <c r="R297" s="46"/>
      <c r="S297" s="46"/>
      <c r="T297" s="94"/>
      <c r="AT297" s="23" t="s">
        <v>148</v>
      </c>
      <c r="AU297" s="23" t="s">
        <v>146</v>
      </c>
    </row>
    <row r="298" s="10" customFormat="1" ht="29.88" customHeight="1">
      <c r="B298" s="200"/>
      <c r="C298" s="201"/>
      <c r="D298" s="202" t="s">
        <v>77</v>
      </c>
      <c r="E298" s="214" t="s">
        <v>527</v>
      </c>
      <c r="F298" s="214" t="s">
        <v>528</v>
      </c>
      <c r="G298" s="201"/>
      <c r="H298" s="201"/>
      <c r="I298" s="204"/>
      <c r="J298" s="215">
        <f>BK298</f>
        <v>0</v>
      </c>
      <c r="K298" s="201"/>
      <c r="L298" s="206"/>
      <c r="M298" s="207"/>
      <c r="N298" s="208"/>
      <c r="O298" s="208"/>
      <c r="P298" s="209">
        <f>SUM(P299:P329)</f>
        <v>0</v>
      </c>
      <c r="Q298" s="208"/>
      <c r="R298" s="209">
        <f>SUM(R299:R329)</f>
        <v>0.68469939999999996</v>
      </c>
      <c r="S298" s="208"/>
      <c r="T298" s="210">
        <f>SUM(T299:T329)</f>
        <v>0.51217170000000001</v>
      </c>
      <c r="AR298" s="211" t="s">
        <v>146</v>
      </c>
      <c r="AT298" s="212" t="s">
        <v>77</v>
      </c>
      <c r="AU298" s="212" t="s">
        <v>10</v>
      </c>
      <c r="AY298" s="211" t="s">
        <v>137</v>
      </c>
      <c r="BK298" s="213">
        <f>SUM(BK299:BK329)</f>
        <v>0</v>
      </c>
    </row>
    <row r="299" s="1" customFormat="1" ht="16.5" customHeight="1">
      <c r="B299" s="45"/>
      <c r="C299" s="216" t="s">
        <v>529</v>
      </c>
      <c r="D299" s="216" t="s">
        <v>140</v>
      </c>
      <c r="E299" s="217" t="s">
        <v>530</v>
      </c>
      <c r="F299" s="218" t="s">
        <v>531</v>
      </c>
      <c r="G299" s="219" t="s">
        <v>228</v>
      </c>
      <c r="H299" s="220">
        <v>73.109999999999999</v>
      </c>
      <c r="I299" s="221"/>
      <c r="J299" s="222">
        <f>ROUND(I299*H299,0)</f>
        <v>0</v>
      </c>
      <c r="K299" s="218" t="s">
        <v>144</v>
      </c>
      <c r="L299" s="71"/>
      <c r="M299" s="223" t="s">
        <v>23</v>
      </c>
      <c r="N299" s="224" t="s">
        <v>50</v>
      </c>
      <c r="O299" s="46"/>
      <c r="P299" s="225">
        <f>O299*H299</f>
        <v>0</v>
      </c>
      <c r="Q299" s="225">
        <v>0</v>
      </c>
      <c r="R299" s="225">
        <f>Q299*H299</f>
        <v>0</v>
      </c>
      <c r="S299" s="225">
        <v>0.00167</v>
      </c>
      <c r="T299" s="226">
        <f>S299*H299</f>
        <v>0.1220937</v>
      </c>
      <c r="AR299" s="23" t="s">
        <v>205</v>
      </c>
      <c r="AT299" s="23" t="s">
        <v>140</v>
      </c>
      <c r="AU299" s="23" t="s">
        <v>146</v>
      </c>
      <c r="AY299" s="23" t="s">
        <v>137</v>
      </c>
      <c r="BE299" s="227">
        <f>IF(N299="základní",J299,0)</f>
        <v>0</v>
      </c>
      <c r="BF299" s="227">
        <f>IF(N299="snížená",J299,0)</f>
        <v>0</v>
      </c>
      <c r="BG299" s="227">
        <f>IF(N299="zákl. přenesená",J299,0)</f>
        <v>0</v>
      </c>
      <c r="BH299" s="227">
        <f>IF(N299="sníž. přenesená",J299,0)</f>
        <v>0</v>
      </c>
      <c r="BI299" s="227">
        <f>IF(N299="nulová",J299,0)</f>
        <v>0</v>
      </c>
      <c r="BJ299" s="23" t="s">
        <v>146</v>
      </c>
      <c r="BK299" s="227">
        <f>ROUND(I299*H299,0)</f>
        <v>0</v>
      </c>
      <c r="BL299" s="23" t="s">
        <v>205</v>
      </c>
      <c r="BM299" s="23" t="s">
        <v>532</v>
      </c>
    </row>
    <row r="300" s="12" customFormat="1">
      <c r="B300" s="241"/>
      <c r="C300" s="242"/>
      <c r="D300" s="228" t="s">
        <v>150</v>
      </c>
      <c r="E300" s="243" t="s">
        <v>23</v>
      </c>
      <c r="F300" s="244" t="s">
        <v>533</v>
      </c>
      <c r="G300" s="242"/>
      <c r="H300" s="245">
        <v>73.109999999999999</v>
      </c>
      <c r="I300" s="246"/>
      <c r="J300" s="242"/>
      <c r="K300" s="242"/>
      <c r="L300" s="247"/>
      <c r="M300" s="248"/>
      <c r="N300" s="249"/>
      <c r="O300" s="249"/>
      <c r="P300" s="249"/>
      <c r="Q300" s="249"/>
      <c r="R300" s="249"/>
      <c r="S300" s="249"/>
      <c r="T300" s="250"/>
      <c r="AT300" s="251" t="s">
        <v>150</v>
      </c>
      <c r="AU300" s="251" t="s">
        <v>146</v>
      </c>
      <c r="AV300" s="12" t="s">
        <v>146</v>
      </c>
      <c r="AW300" s="12" t="s">
        <v>41</v>
      </c>
      <c r="AX300" s="12" t="s">
        <v>78</v>
      </c>
      <c r="AY300" s="251" t="s">
        <v>137</v>
      </c>
    </row>
    <row r="301" s="13" customFormat="1">
      <c r="B301" s="252"/>
      <c r="C301" s="253"/>
      <c r="D301" s="228" t="s">
        <v>150</v>
      </c>
      <c r="E301" s="254" t="s">
        <v>23</v>
      </c>
      <c r="F301" s="255" t="s">
        <v>153</v>
      </c>
      <c r="G301" s="253"/>
      <c r="H301" s="256">
        <v>73.109999999999999</v>
      </c>
      <c r="I301" s="257"/>
      <c r="J301" s="253"/>
      <c r="K301" s="253"/>
      <c r="L301" s="258"/>
      <c r="M301" s="259"/>
      <c r="N301" s="260"/>
      <c r="O301" s="260"/>
      <c r="P301" s="260"/>
      <c r="Q301" s="260"/>
      <c r="R301" s="260"/>
      <c r="S301" s="260"/>
      <c r="T301" s="261"/>
      <c r="AT301" s="262" t="s">
        <v>150</v>
      </c>
      <c r="AU301" s="262" t="s">
        <v>146</v>
      </c>
      <c r="AV301" s="13" t="s">
        <v>145</v>
      </c>
      <c r="AW301" s="13" t="s">
        <v>41</v>
      </c>
      <c r="AX301" s="13" t="s">
        <v>10</v>
      </c>
      <c r="AY301" s="262" t="s">
        <v>137</v>
      </c>
    </row>
    <row r="302" s="1" customFormat="1" ht="16.5" customHeight="1">
      <c r="B302" s="45"/>
      <c r="C302" s="216" t="s">
        <v>534</v>
      </c>
      <c r="D302" s="216" t="s">
        <v>140</v>
      </c>
      <c r="E302" s="217" t="s">
        <v>535</v>
      </c>
      <c r="F302" s="218" t="s">
        <v>536</v>
      </c>
      <c r="G302" s="219" t="s">
        <v>228</v>
      </c>
      <c r="H302" s="220">
        <v>81.549999999999997</v>
      </c>
      <c r="I302" s="221"/>
      <c r="J302" s="222">
        <f>ROUND(I302*H302,0)</f>
        <v>0</v>
      </c>
      <c r="K302" s="218" t="s">
        <v>144</v>
      </c>
      <c r="L302" s="71"/>
      <c r="M302" s="223" t="s">
        <v>23</v>
      </c>
      <c r="N302" s="224" t="s">
        <v>50</v>
      </c>
      <c r="O302" s="46"/>
      <c r="P302" s="225">
        <f>O302*H302</f>
        <v>0</v>
      </c>
      <c r="Q302" s="225">
        <v>0</v>
      </c>
      <c r="R302" s="225">
        <f>Q302*H302</f>
        <v>0</v>
      </c>
      <c r="S302" s="225">
        <v>0.0025999999999999999</v>
      </c>
      <c r="T302" s="226">
        <f>S302*H302</f>
        <v>0.21203</v>
      </c>
      <c r="AR302" s="23" t="s">
        <v>205</v>
      </c>
      <c r="AT302" s="23" t="s">
        <v>140</v>
      </c>
      <c r="AU302" s="23" t="s">
        <v>146</v>
      </c>
      <c r="AY302" s="23" t="s">
        <v>137</v>
      </c>
      <c r="BE302" s="227">
        <f>IF(N302="základní",J302,0)</f>
        <v>0</v>
      </c>
      <c r="BF302" s="227">
        <f>IF(N302="snížená",J302,0)</f>
        <v>0</v>
      </c>
      <c r="BG302" s="227">
        <f>IF(N302="zákl. přenesená",J302,0)</f>
        <v>0</v>
      </c>
      <c r="BH302" s="227">
        <f>IF(N302="sníž. přenesená",J302,0)</f>
        <v>0</v>
      </c>
      <c r="BI302" s="227">
        <f>IF(N302="nulová",J302,0)</f>
        <v>0</v>
      </c>
      <c r="BJ302" s="23" t="s">
        <v>146</v>
      </c>
      <c r="BK302" s="227">
        <f>ROUND(I302*H302,0)</f>
        <v>0</v>
      </c>
      <c r="BL302" s="23" t="s">
        <v>205</v>
      </c>
      <c r="BM302" s="23" t="s">
        <v>537</v>
      </c>
    </row>
    <row r="303" s="12" customFormat="1">
      <c r="B303" s="241"/>
      <c r="C303" s="242"/>
      <c r="D303" s="228" t="s">
        <v>150</v>
      </c>
      <c r="E303" s="243" t="s">
        <v>23</v>
      </c>
      <c r="F303" s="244" t="s">
        <v>538</v>
      </c>
      <c r="G303" s="242"/>
      <c r="H303" s="245">
        <v>81.549999999999997</v>
      </c>
      <c r="I303" s="246"/>
      <c r="J303" s="242"/>
      <c r="K303" s="242"/>
      <c r="L303" s="247"/>
      <c r="M303" s="248"/>
      <c r="N303" s="249"/>
      <c r="O303" s="249"/>
      <c r="P303" s="249"/>
      <c r="Q303" s="249"/>
      <c r="R303" s="249"/>
      <c r="S303" s="249"/>
      <c r="T303" s="250"/>
      <c r="AT303" s="251" t="s">
        <v>150</v>
      </c>
      <c r="AU303" s="251" t="s">
        <v>146</v>
      </c>
      <c r="AV303" s="12" t="s">
        <v>146</v>
      </c>
      <c r="AW303" s="12" t="s">
        <v>41</v>
      </c>
      <c r="AX303" s="12" t="s">
        <v>78</v>
      </c>
      <c r="AY303" s="251" t="s">
        <v>137</v>
      </c>
    </row>
    <row r="304" s="13" customFormat="1">
      <c r="B304" s="252"/>
      <c r="C304" s="253"/>
      <c r="D304" s="228" t="s">
        <v>150</v>
      </c>
      <c r="E304" s="254" t="s">
        <v>23</v>
      </c>
      <c r="F304" s="255" t="s">
        <v>153</v>
      </c>
      <c r="G304" s="253"/>
      <c r="H304" s="256">
        <v>81.549999999999997</v>
      </c>
      <c r="I304" s="257"/>
      <c r="J304" s="253"/>
      <c r="K304" s="253"/>
      <c r="L304" s="258"/>
      <c r="M304" s="259"/>
      <c r="N304" s="260"/>
      <c r="O304" s="260"/>
      <c r="P304" s="260"/>
      <c r="Q304" s="260"/>
      <c r="R304" s="260"/>
      <c r="S304" s="260"/>
      <c r="T304" s="261"/>
      <c r="AT304" s="262" t="s">
        <v>150</v>
      </c>
      <c r="AU304" s="262" t="s">
        <v>146</v>
      </c>
      <c r="AV304" s="13" t="s">
        <v>145</v>
      </c>
      <c r="AW304" s="13" t="s">
        <v>41</v>
      </c>
      <c r="AX304" s="13" t="s">
        <v>10</v>
      </c>
      <c r="AY304" s="262" t="s">
        <v>137</v>
      </c>
    </row>
    <row r="305" s="1" customFormat="1" ht="16.5" customHeight="1">
      <c r="B305" s="45"/>
      <c r="C305" s="216" t="s">
        <v>539</v>
      </c>
      <c r="D305" s="216" t="s">
        <v>140</v>
      </c>
      <c r="E305" s="217" t="s">
        <v>540</v>
      </c>
      <c r="F305" s="218" t="s">
        <v>541</v>
      </c>
      <c r="G305" s="219" t="s">
        <v>228</v>
      </c>
      <c r="H305" s="220">
        <v>36.700000000000003</v>
      </c>
      <c r="I305" s="221"/>
      <c r="J305" s="222">
        <f>ROUND(I305*H305,0)</f>
        <v>0</v>
      </c>
      <c r="K305" s="218" t="s">
        <v>144</v>
      </c>
      <c r="L305" s="71"/>
      <c r="M305" s="223" t="s">
        <v>23</v>
      </c>
      <c r="N305" s="224" t="s">
        <v>50</v>
      </c>
      <c r="O305" s="46"/>
      <c r="P305" s="225">
        <f>O305*H305</f>
        <v>0</v>
      </c>
      <c r="Q305" s="225">
        <v>0</v>
      </c>
      <c r="R305" s="225">
        <f>Q305*H305</f>
        <v>0</v>
      </c>
      <c r="S305" s="225">
        <v>0.0039399999999999999</v>
      </c>
      <c r="T305" s="226">
        <f>S305*H305</f>
        <v>0.144598</v>
      </c>
      <c r="AR305" s="23" t="s">
        <v>205</v>
      </c>
      <c r="AT305" s="23" t="s">
        <v>140</v>
      </c>
      <c r="AU305" s="23" t="s">
        <v>146</v>
      </c>
      <c r="AY305" s="23" t="s">
        <v>137</v>
      </c>
      <c r="BE305" s="227">
        <f>IF(N305="základní",J305,0)</f>
        <v>0</v>
      </c>
      <c r="BF305" s="227">
        <f>IF(N305="snížená",J305,0)</f>
        <v>0</v>
      </c>
      <c r="BG305" s="227">
        <f>IF(N305="zákl. přenesená",J305,0)</f>
        <v>0</v>
      </c>
      <c r="BH305" s="227">
        <f>IF(N305="sníž. přenesená",J305,0)</f>
        <v>0</v>
      </c>
      <c r="BI305" s="227">
        <f>IF(N305="nulová",J305,0)</f>
        <v>0</v>
      </c>
      <c r="BJ305" s="23" t="s">
        <v>146</v>
      </c>
      <c r="BK305" s="227">
        <f>ROUND(I305*H305,0)</f>
        <v>0</v>
      </c>
      <c r="BL305" s="23" t="s">
        <v>205</v>
      </c>
      <c r="BM305" s="23" t="s">
        <v>542</v>
      </c>
    </row>
    <row r="306" s="12" customFormat="1">
      <c r="B306" s="241"/>
      <c r="C306" s="242"/>
      <c r="D306" s="228" t="s">
        <v>150</v>
      </c>
      <c r="E306" s="243" t="s">
        <v>23</v>
      </c>
      <c r="F306" s="244" t="s">
        <v>543</v>
      </c>
      <c r="G306" s="242"/>
      <c r="H306" s="245">
        <v>36.700000000000003</v>
      </c>
      <c r="I306" s="246"/>
      <c r="J306" s="242"/>
      <c r="K306" s="242"/>
      <c r="L306" s="247"/>
      <c r="M306" s="248"/>
      <c r="N306" s="249"/>
      <c r="O306" s="249"/>
      <c r="P306" s="249"/>
      <c r="Q306" s="249"/>
      <c r="R306" s="249"/>
      <c r="S306" s="249"/>
      <c r="T306" s="250"/>
      <c r="AT306" s="251" t="s">
        <v>150</v>
      </c>
      <c r="AU306" s="251" t="s">
        <v>146</v>
      </c>
      <c r="AV306" s="12" t="s">
        <v>146</v>
      </c>
      <c r="AW306" s="12" t="s">
        <v>41</v>
      </c>
      <c r="AX306" s="12" t="s">
        <v>78</v>
      </c>
      <c r="AY306" s="251" t="s">
        <v>137</v>
      </c>
    </row>
    <row r="307" s="13" customFormat="1">
      <c r="B307" s="252"/>
      <c r="C307" s="253"/>
      <c r="D307" s="228" t="s">
        <v>150</v>
      </c>
      <c r="E307" s="254" t="s">
        <v>23</v>
      </c>
      <c r="F307" s="255" t="s">
        <v>153</v>
      </c>
      <c r="G307" s="253"/>
      <c r="H307" s="256">
        <v>36.700000000000003</v>
      </c>
      <c r="I307" s="257"/>
      <c r="J307" s="253"/>
      <c r="K307" s="253"/>
      <c r="L307" s="258"/>
      <c r="M307" s="259"/>
      <c r="N307" s="260"/>
      <c r="O307" s="260"/>
      <c r="P307" s="260"/>
      <c r="Q307" s="260"/>
      <c r="R307" s="260"/>
      <c r="S307" s="260"/>
      <c r="T307" s="261"/>
      <c r="AT307" s="262" t="s">
        <v>150</v>
      </c>
      <c r="AU307" s="262" t="s">
        <v>146</v>
      </c>
      <c r="AV307" s="13" t="s">
        <v>145</v>
      </c>
      <c r="AW307" s="13" t="s">
        <v>41</v>
      </c>
      <c r="AX307" s="13" t="s">
        <v>10</v>
      </c>
      <c r="AY307" s="262" t="s">
        <v>137</v>
      </c>
    </row>
    <row r="308" s="1" customFormat="1" ht="25.5" customHeight="1">
      <c r="B308" s="45"/>
      <c r="C308" s="216" t="s">
        <v>544</v>
      </c>
      <c r="D308" s="216" t="s">
        <v>140</v>
      </c>
      <c r="E308" s="217" t="s">
        <v>545</v>
      </c>
      <c r="F308" s="218" t="s">
        <v>546</v>
      </c>
      <c r="G308" s="219" t="s">
        <v>228</v>
      </c>
      <c r="H308" s="220">
        <v>19.850000000000001</v>
      </c>
      <c r="I308" s="221"/>
      <c r="J308" s="222">
        <f>ROUND(I308*H308,0)</f>
        <v>0</v>
      </c>
      <c r="K308" s="218" t="s">
        <v>144</v>
      </c>
      <c r="L308" s="71"/>
      <c r="M308" s="223" t="s">
        <v>23</v>
      </c>
      <c r="N308" s="224" t="s">
        <v>50</v>
      </c>
      <c r="O308" s="46"/>
      <c r="P308" s="225">
        <f>O308*H308</f>
        <v>0</v>
      </c>
      <c r="Q308" s="225">
        <v>0.0035799999999999998</v>
      </c>
      <c r="R308" s="225">
        <f>Q308*H308</f>
        <v>0.071063000000000001</v>
      </c>
      <c r="S308" s="225">
        <v>0</v>
      </c>
      <c r="T308" s="226">
        <f>S308*H308</f>
        <v>0</v>
      </c>
      <c r="AR308" s="23" t="s">
        <v>205</v>
      </c>
      <c r="AT308" s="23" t="s">
        <v>140</v>
      </c>
      <c r="AU308" s="23" t="s">
        <v>146</v>
      </c>
      <c r="AY308" s="23" t="s">
        <v>137</v>
      </c>
      <c r="BE308" s="227">
        <f>IF(N308="základní",J308,0)</f>
        <v>0</v>
      </c>
      <c r="BF308" s="227">
        <f>IF(N308="snížená",J308,0)</f>
        <v>0</v>
      </c>
      <c r="BG308" s="227">
        <f>IF(N308="zákl. přenesená",J308,0)</f>
        <v>0</v>
      </c>
      <c r="BH308" s="227">
        <f>IF(N308="sníž. přenesená",J308,0)</f>
        <v>0</v>
      </c>
      <c r="BI308" s="227">
        <f>IF(N308="nulová",J308,0)</f>
        <v>0</v>
      </c>
      <c r="BJ308" s="23" t="s">
        <v>146</v>
      </c>
      <c r="BK308" s="227">
        <f>ROUND(I308*H308,0)</f>
        <v>0</v>
      </c>
      <c r="BL308" s="23" t="s">
        <v>205</v>
      </c>
      <c r="BM308" s="23" t="s">
        <v>547</v>
      </c>
    </row>
    <row r="309" s="12" customFormat="1">
      <c r="B309" s="241"/>
      <c r="C309" s="242"/>
      <c r="D309" s="228" t="s">
        <v>150</v>
      </c>
      <c r="E309" s="243" t="s">
        <v>23</v>
      </c>
      <c r="F309" s="244" t="s">
        <v>548</v>
      </c>
      <c r="G309" s="242"/>
      <c r="H309" s="245">
        <v>19.850000000000001</v>
      </c>
      <c r="I309" s="246"/>
      <c r="J309" s="242"/>
      <c r="K309" s="242"/>
      <c r="L309" s="247"/>
      <c r="M309" s="248"/>
      <c r="N309" s="249"/>
      <c r="O309" s="249"/>
      <c r="P309" s="249"/>
      <c r="Q309" s="249"/>
      <c r="R309" s="249"/>
      <c r="S309" s="249"/>
      <c r="T309" s="250"/>
      <c r="AT309" s="251" t="s">
        <v>150</v>
      </c>
      <c r="AU309" s="251" t="s">
        <v>146</v>
      </c>
      <c r="AV309" s="12" t="s">
        <v>146</v>
      </c>
      <c r="AW309" s="12" t="s">
        <v>41</v>
      </c>
      <c r="AX309" s="12" t="s">
        <v>78</v>
      </c>
      <c r="AY309" s="251" t="s">
        <v>137</v>
      </c>
    </row>
    <row r="310" s="13" customFormat="1">
      <c r="B310" s="252"/>
      <c r="C310" s="253"/>
      <c r="D310" s="228" t="s">
        <v>150</v>
      </c>
      <c r="E310" s="254" t="s">
        <v>23</v>
      </c>
      <c r="F310" s="255" t="s">
        <v>153</v>
      </c>
      <c r="G310" s="253"/>
      <c r="H310" s="256">
        <v>19.850000000000001</v>
      </c>
      <c r="I310" s="257"/>
      <c r="J310" s="253"/>
      <c r="K310" s="253"/>
      <c r="L310" s="258"/>
      <c r="M310" s="259"/>
      <c r="N310" s="260"/>
      <c r="O310" s="260"/>
      <c r="P310" s="260"/>
      <c r="Q310" s="260"/>
      <c r="R310" s="260"/>
      <c r="S310" s="260"/>
      <c r="T310" s="261"/>
      <c r="AT310" s="262" t="s">
        <v>150</v>
      </c>
      <c r="AU310" s="262" t="s">
        <v>146</v>
      </c>
      <c r="AV310" s="13" t="s">
        <v>145</v>
      </c>
      <c r="AW310" s="13" t="s">
        <v>41</v>
      </c>
      <c r="AX310" s="13" t="s">
        <v>10</v>
      </c>
      <c r="AY310" s="262" t="s">
        <v>137</v>
      </c>
    </row>
    <row r="311" s="1" customFormat="1" ht="25.5" customHeight="1">
      <c r="B311" s="45"/>
      <c r="C311" s="216" t="s">
        <v>549</v>
      </c>
      <c r="D311" s="216" t="s">
        <v>140</v>
      </c>
      <c r="E311" s="217" t="s">
        <v>550</v>
      </c>
      <c r="F311" s="218" t="s">
        <v>551</v>
      </c>
      <c r="G311" s="219" t="s">
        <v>228</v>
      </c>
      <c r="H311" s="220">
        <v>53.259999999999998</v>
      </c>
      <c r="I311" s="221"/>
      <c r="J311" s="222">
        <f>ROUND(I311*H311,0)</f>
        <v>0</v>
      </c>
      <c r="K311" s="218" t="s">
        <v>144</v>
      </c>
      <c r="L311" s="71"/>
      <c r="M311" s="223" t="s">
        <v>23</v>
      </c>
      <c r="N311" s="224" t="s">
        <v>50</v>
      </c>
      <c r="O311" s="46"/>
      <c r="P311" s="225">
        <f>O311*H311</f>
        <v>0</v>
      </c>
      <c r="Q311" s="225">
        <v>0.0053499999999999997</v>
      </c>
      <c r="R311" s="225">
        <f>Q311*H311</f>
        <v>0.284941</v>
      </c>
      <c r="S311" s="225">
        <v>0</v>
      </c>
      <c r="T311" s="226">
        <f>S311*H311</f>
        <v>0</v>
      </c>
      <c r="AR311" s="23" t="s">
        <v>205</v>
      </c>
      <c r="AT311" s="23" t="s">
        <v>140</v>
      </c>
      <c r="AU311" s="23" t="s">
        <v>146</v>
      </c>
      <c r="AY311" s="23" t="s">
        <v>137</v>
      </c>
      <c r="BE311" s="227">
        <f>IF(N311="základní",J311,0)</f>
        <v>0</v>
      </c>
      <c r="BF311" s="227">
        <f>IF(N311="snížená",J311,0)</f>
        <v>0</v>
      </c>
      <c r="BG311" s="227">
        <f>IF(N311="zákl. přenesená",J311,0)</f>
        <v>0</v>
      </c>
      <c r="BH311" s="227">
        <f>IF(N311="sníž. přenesená",J311,0)</f>
        <v>0</v>
      </c>
      <c r="BI311" s="227">
        <f>IF(N311="nulová",J311,0)</f>
        <v>0</v>
      </c>
      <c r="BJ311" s="23" t="s">
        <v>146</v>
      </c>
      <c r="BK311" s="227">
        <f>ROUND(I311*H311,0)</f>
        <v>0</v>
      </c>
      <c r="BL311" s="23" t="s">
        <v>205</v>
      </c>
      <c r="BM311" s="23" t="s">
        <v>552</v>
      </c>
    </row>
    <row r="312" s="12" customFormat="1">
      <c r="B312" s="241"/>
      <c r="C312" s="242"/>
      <c r="D312" s="228" t="s">
        <v>150</v>
      </c>
      <c r="E312" s="243" t="s">
        <v>23</v>
      </c>
      <c r="F312" s="244" t="s">
        <v>553</v>
      </c>
      <c r="G312" s="242"/>
      <c r="H312" s="245">
        <v>53.259999999999998</v>
      </c>
      <c r="I312" s="246"/>
      <c r="J312" s="242"/>
      <c r="K312" s="242"/>
      <c r="L312" s="247"/>
      <c r="M312" s="248"/>
      <c r="N312" s="249"/>
      <c r="O312" s="249"/>
      <c r="P312" s="249"/>
      <c r="Q312" s="249"/>
      <c r="R312" s="249"/>
      <c r="S312" s="249"/>
      <c r="T312" s="250"/>
      <c r="AT312" s="251" t="s">
        <v>150</v>
      </c>
      <c r="AU312" s="251" t="s">
        <v>146</v>
      </c>
      <c r="AV312" s="12" t="s">
        <v>146</v>
      </c>
      <c r="AW312" s="12" t="s">
        <v>41</v>
      </c>
      <c r="AX312" s="12" t="s">
        <v>78</v>
      </c>
      <c r="AY312" s="251" t="s">
        <v>137</v>
      </c>
    </row>
    <row r="313" s="13" customFormat="1">
      <c r="B313" s="252"/>
      <c r="C313" s="253"/>
      <c r="D313" s="228" t="s">
        <v>150</v>
      </c>
      <c r="E313" s="254" t="s">
        <v>23</v>
      </c>
      <c r="F313" s="255" t="s">
        <v>153</v>
      </c>
      <c r="G313" s="253"/>
      <c r="H313" s="256">
        <v>53.259999999999998</v>
      </c>
      <c r="I313" s="257"/>
      <c r="J313" s="253"/>
      <c r="K313" s="253"/>
      <c r="L313" s="258"/>
      <c r="M313" s="259"/>
      <c r="N313" s="260"/>
      <c r="O313" s="260"/>
      <c r="P313" s="260"/>
      <c r="Q313" s="260"/>
      <c r="R313" s="260"/>
      <c r="S313" s="260"/>
      <c r="T313" s="261"/>
      <c r="AT313" s="262" t="s">
        <v>150</v>
      </c>
      <c r="AU313" s="262" t="s">
        <v>146</v>
      </c>
      <c r="AV313" s="13" t="s">
        <v>145</v>
      </c>
      <c r="AW313" s="13" t="s">
        <v>41</v>
      </c>
      <c r="AX313" s="13" t="s">
        <v>10</v>
      </c>
      <c r="AY313" s="262" t="s">
        <v>137</v>
      </c>
    </row>
    <row r="314" s="1" customFormat="1" ht="25.5" customHeight="1">
      <c r="B314" s="45"/>
      <c r="C314" s="216" t="s">
        <v>554</v>
      </c>
      <c r="D314" s="216" t="s">
        <v>140</v>
      </c>
      <c r="E314" s="217" t="s">
        <v>555</v>
      </c>
      <c r="F314" s="218" t="s">
        <v>556</v>
      </c>
      <c r="G314" s="219" t="s">
        <v>228</v>
      </c>
      <c r="H314" s="220">
        <v>81.260000000000005</v>
      </c>
      <c r="I314" s="221"/>
      <c r="J314" s="222">
        <f>ROUND(I314*H314,0)</f>
        <v>0</v>
      </c>
      <c r="K314" s="218" t="s">
        <v>144</v>
      </c>
      <c r="L314" s="71"/>
      <c r="M314" s="223" t="s">
        <v>23</v>
      </c>
      <c r="N314" s="224" t="s">
        <v>50</v>
      </c>
      <c r="O314" s="46"/>
      <c r="P314" s="225">
        <f>O314*H314</f>
        <v>0</v>
      </c>
      <c r="Q314" s="225">
        <v>0.0020899999999999998</v>
      </c>
      <c r="R314" s="225">
        <f>Q314*H314</f>
        <v>0.1698334</v>
      </c>
      <c r="S314" s="225">
        <v>0</v>
      </c>
      <c r="T314" s="226">
        <f>S314*H314</f>
        <v>0</v>
      </c>
      <c r="AR314" s="23" t="s">
        <v>205</v>
      </c>
      <c r="AT314" s="23" t="s">
        <v>140</v>
      </c>
      <c r="AU314" s="23" t="s">
        <v>146</v>
      </c>
      <c r="AY314" s="23" t="s">
        <v>137</v>
      </c>
      <c r="BE314" s="227">
        <f>IF(N314="základní",J314,0)</f>
        <v>0</v>
      </c>
      <c r="BF314" s="227">
        <f>IF(N314="snížená",J314,0)</f>
        <v>0</v>
      </c>
      <c r="BG314" s="227">
        <f>IF(N314="zákl. přenesená",J314,0)</f>
        <v>0</v>
      </c>
      <c r="BH314" s="227">
        <f>IF(N314="sníž. přenesená",J314,0)</f>
        <v>0</v>
      </c>
      <c r="BI314" s="227">
        <f>IF(N314="nulová",J314,0)</f>
        <v>0</v>
      </c>
      <c r="BJ314" s="23" t="s">
        <v>146</v>
      </c>
      <c r="BK314" s="227">
        <f>ROUND(I314*H314,0)</f>
        <v>0</v>
      </c>
      <c r="BL314" s="23" t="s">
        <v>205</v>
      </c>
      <c r="BM314" s="23" t="s">
        <v>557</v>
      </c>
    </row>
    <row r="315" s="12" customFormat="1">
      <c r="B315" s="241"/>
      <c r="C315" s="242"/>
      <c r="D315" s="228" t="s">
        <v>150</v>
      </c>
      <c r="E315" s="243" t="s">
        <v>23</v>
      </c>
      <c r="F315" s="244" t="s">
        <v>558</v>
      </c>
      <c r="G315" s="242"/>
      <c r="H315" s="245">
        <v>81.260000000000005</v>
      </c>
      <c r="I315" s="246"/>
      <c r="J315" s="242"/>
      <c r="K315" s="242"/>
      <c r="L315" s="247"/>
      <c r="M315" s="248"/>
      <c r="N315" s="249"/>
      <c r="O315" s="249"/>
      <c r="P315" s="249"/>
      <c r="Q315" s="249"/>
      <c r="R315" s="249"/>
      <c r="S315" s="249"/>
      <c r="T315" s="250"/>
      <c r="AT315" s="251" t="s">
        <v>150</v>
      </c>
      <c r="AU315" s="251" t="s">
        <v>146</v>
      </c>
      <c r="AV315" s="12" t="s">
        <v>146</v>
      </c>
      <c r="AW315" s="12" t="s">
        <v>41</v>
      </c>
      <c r="AX315" s="12" t="s">
        <v>78</v>
      </c>
      <c r="AY315" s="251" t="s">
        <v>137</v>
      </c>
    </row>
    <row r="316" s="13" customFormat="1">
      <c r="B316" s="252"/>
      <c r="C316" s="253"/>
      <c r="D316" s="228" t="s">
        <v>150</v>
      </c>
      <c r="E316" s="254" t="s">
        <v>23</v>
      </c>
      <c r="F316" s="255" t="s">
        <v>153</v>
      </c>
      <c r="G316" s="253"/>
      <c r="H316" s="256">
        <v>81.260000000000005</v>
      </c>
      <c r="I316" s="257"/>
      <c r="J316" s="253"/>
      <c r="K316" s="253"/>
      <c r="L316" s="258"/>
      <c r="M316" s="259"/>
      <c r="N316" s="260"/>
      <c r="O316" s="260"/>
      <c r="P316" s="260"/>
      <c r="Q316" s="260"/>
      <c r="R316" s="260"/>
      <c r="S316" s="260"/>
      <c r="T316" s="261"/>
      <c r="AT316" s="262" t="s">
        <v>150</v>
      </c>
      <c r="AU316" s="262" t="s">
        <v>146</v>
      </c>
      <c r="AV316" s="13" t="s">
        <v>145</v>
      </c>
      <c r="AW316" s="13" t="s">
        <v>41</v>
      </c>
      <c r="AX316" s="13" t="s">
        <v>10</v>
      </c>
      <c r="AY316" s="262" t="s">
        <v>137</v>
      </c>
    </row>
    <row r="317" s="1" customFormat="1" ht="25.5" customHeight="1">
      <c r="B317" s="45"/>
      <c r="C317" s="216" t="s">
        <v>559</v>
      </c>
      <c r="D317" s="216" t="s">
        <v>140</v>
      </c>
      <c r="E317" s="217" t="s">
        <v>560</v>
      </c>
      <c r="F317" s="218" t="s">
        <v>561</v>
      </c>
      <c r="G317" s="219" t="s">
        <v>318</v>
      </c>
      <c r="H317" s="220">
        <v>5</v>
      </c>
      <c r="I317" s="221"/>
      <c r="J317" s="222">
        <f>ROUND(I317*H317,0)</f>
        <v>0</v>
      </c>
      <c r="K317" s="218" t="s">
        <v>144</v>
      </c>
      <c r="L317" s="71"/>
      <c r="M317" s="223" t="s">
        <v>23</v>
      </c>
      <c r="N317" s="224" t="s">
        <v>50</v>
      </c>
      <c r="O317" s="46"/>
      <c r="P317" s="225">
        <f>O317*H317</f>
        <v>0</v>
      </c>
      <c r="Q317" s="225">
        <v>0.00025000000000000001</v>
      </c>
      <c r="R317" s="225">
        <f>Q317*H317</f>
        <v>0.00125</v>
      </c>
      <c r="S317" s="225">
        <v>0</v>
      </c>
      <c r="T317" s="226">
        <f>S317*H317</f>
        <v>0</v>
      </c>
      <c r="AR317" s="23" t="s">
        <v>205</v>
      </c>
      <c r="AT317" s="23" t="s">
        <v>140</v>
      </c>
      <c r="AU317" s="23" t="s">
        <v>146</v>
      </c>
      <c r="AY317" s="23" t="s">
        <v>137</v>
      </c>
      <c r="BE317" s="227">
        <f>IF(N317="základní",J317,0)</f>
        <v>0</v>
      </c>
      <c r="BF317" s="227">
        <f>IF(N317="snížená",J317,0)</f>
        <v>0</v>
      </c>
      <c r="BG317" s="227">
        <f>IF(N317="zákl. přenesená",J317,0)</f>
        <v>0</v>
      </c>
      <c r="BH317" s="227">
        <f>IF(N317="sníž. přenesená",J317,0)</f>
        <v>0</v>
      </c>
      <c r="BI317" s="227">
        <f>IF(N317="nulová",J317,0)</f>
        <v>0</v>
      </c>
      <c r="BJ317" s="23" t="s">
        <v>146</v>
      </c>
      <c r="BK317" s="227">
        <f>ROUND(I317*H317,0)</f>
        <v>0</v>
      </c>
      <c r="BL317" s="23" t="s">
        <v>205</v>
      </c>
      <c r="BM317" s="23" t="s">
        <v>562</v>
      </c>
    </row>
    <row r="318" s="1" customFormat="1" ht="25.5" customHeight="1">
      <c r="B318" s="45"/>
      <c r="C318" s="216" t="s">
        <v>563</v>
      </c>
      <c r="D318" s="216" t="s">
        <v>140</v>
      </c>
      <c r="E318" s="217" t="s">
        <v>564</v>
      </c>
      <c r="F318" s="218" t="s">
        <v>565</v>
      </c>
      <c r="G318" s="219" t="s">
        <v>228</v>
      </c>
      <c r="H318" s="220">
        <v>36.700000000000003</v>
      </c>
      <c r="I318" s="221"/>
      <c r="J318" s="222">
        <f>ROUND(I318*H318,0)</f>
        <v>0</v>
      </c>
      <c r="K318" s="218" t="s">
        <v>144</v>
      </c>
      <c r="L318" s="71"/>
      <c r="M318" s="223" t="s">
        <v>23</v>
      </c>
      <c r="N318" s="224" t="s">
        <v>50</v>
      </c>
      <c r="O318" s="46"/>
      <c r="P318" s="225">
        <f>O318*H318</f>
        <v>0</v>
      </c>
      <c r="Q318" s="225">
        <v>0.0028600000000000001</v>
      </c>
      <c r="R318" s="225">
        <f>Q318*H318</f>
        <v>0.10496200000000001</v>
      </c>
      <c r="S318" s="225">
        <v>0</v>
      </c>
      <c r="T318" s="226">
        <f>S318*H318</f>
        <v>0</v>
      </c>
      <c r="AR318" s="23" t="s">
        <v>205</v>
      </c>
      <c r="AT318" s="23" t="s">
        <v>140</v>
      </c>
      <c r="AU318" s="23" t="s">
        <v>146</v>
      </c>
      <c r="AY318" s="23" t="s">
        <v>137</v>
      </c>
      <c r="BE318" s="227">
        <f>IF(N318="základní",J318,0)</f>
        <v>0</v>
      </c>
      <c r="BF318" s="227">
        <f>IF(N318="snížená",J318,0)</f>
        <v>0</v>
      </c>
      <c r="BG318" s="227">
        <f>IF(N318="zákl. přenesená",J318,0)</f>
        <v>0</v>
      </c>
      <c r="BH318" s="227">
        <f>IF(N318="sníž. přenesená",J318,0)</f>
        <v>0</v>
      </c>
      <c r="BI318" s="227">
        <f>IF(N318="nulová",J318,0)</f>
        <v>0</v>
      </c>
      <c r="BJ318" s="23" t="s">
        <v>146</v>
      </c>
      <c r="BK318" s="227">
        <f>ROUND(I318*H318,0)</f>
        <v>0</v>
      </c>
      <c r="BL318" s="23" t="s">
        <v>205</v>
      </c>
      <c r="BM318" s="23" t="s">
        <v>566</v>
      </c>
    </row>
    <row r="319" s="1" customFormat="1" ht="16.5" customHeight="1">
      <c r="B319" s="45"/>
      <c r="C319" s="216" t="s">
        <v>567</v>
      </c>
      <c r="D319" s="216" t="s">
        <v>140</v>
      </c>
      <c r="E319" s="217" t="s">
        <v>568</v>
      </c>
      <c r="F319" s="218" t="s">
        <v>569</v>
      </c>
      <c r="G319" s="219" t="s">
        <v>228</v>
      </c>
      <c r="H319" s="220">
        <v>15</v>
      </c>
      <c r="I319" s="221"/>
      <c r="J319" s="222">
        <f>ROUND(I319*H319,0)</f>
        <v>0</v>
      </c>
      <c r="K319" s="218" t="s">
        <v>144</v>
      </c>
      <c r="L319" s="71"/>
      <c r="M319" s="223" t="s">
        <v>23</v>
      </c>
      <c r="N319" s="224" t="s">
        <v>50</v>
      </c>
      <c r="O319" s="46"/>
      <c r="P319" s="225">
        <f>O319*H319</f>
        <v>0</v>
      </c>
      <c r="Q319" s="225">
        <v>0</v>
      </c>
      <c r="R319" s="225">
        <f>Q319*H319</f>
        <v>0</v>
      </c>
      <c r="S319" s="225">
        <v>0.0022300000000000002</v>
      </c>
      <c r="T319" s="226">
        <f>S319*H319</f>
        <v>0.033450000000000001</v>
      </c>
      <c r="AR319" s="23" t="s">
        <v>205</v>
      </c>
      <c r="AT319" s="23" t="s">
        <v>140</v>
      </c>
      <c r="AU319" s="23" t="s">
        <v>146</v>
      </c>
      <c r="AY319" s="23" t="s">
        <v>137</v>
      </c>
      <c r="BE319" s="227">
        <f>IF(N319="základní",J319,0)</f>
        <v>0</v>
      </c>
      <c r="BF319" s="227">
        <f>IF(N319="snížená",J319,0)</f>
        <v>0</v>
      </c>
      <c r="BG319" s="227">
        <f>IF(N319="zákl. přenesená",J319,0)</f>
        <v>0</v>
      </c>
      <c r="BH319" s="227">
        <f>IF(N319="sníž. přenesená",J319,0)</f>
        <v>0</v>
      </c>
      <c r="BI319" s="227">
        <f>IF(N319="nulová",J319,0)</f>
        <v>0</v>
      </c>
      <c r="BJ319" s="23" t="s">
        <v>146</v>
      </c>
      <c r="BK319" s="227">
        <f>ROUND(I319*H319,0)</f>
        <v>0</v>
      </c>
      <c r="BL319" s="23" t="s">
        <v>205</v>
      </c>
      <c r="BM319" s="23" t="s">
        <v>570</v>
      </c>
    </row>
    <row r="320" s="11" customFormat="1">
      <c r="B320" s="231"/>
      <c r="C320" s="232"/>
      <c r="D320" s="228" t="s">
        <v>150</v>
      </c>
      <c r="E320" s="233" t="s">
        <v>23</v>
      </c>
      <c r="F320" s="234" t="s">
        <v>571</v>
      </c>
      <c r="G320" s="232"/>
      <c r="H320" s="233" t="s">
        <v>23</v>
      </c>
      <c r="I320" s="235"/>
      <c r="J320" s="232"/>
      <c r="K320" s="232"/>
      <c r="L320" s="236"/>
      <c r="M320" s="237"/>
      <c r="N320" s="238"/>
      <c r="O320" s="238"/>
      <c r="P320" s="238"/>
      <c r="Q320" s="238"/>
      <c r="R320" s="238"/>
      <c r="S320" s="238"/>
      <c r="T320" s="239"/>
      <c r="AT320" s="240" t="s">
        <v>150</v>
      </c>
      <c r="AU320" s="240" t="s">
        <v>146</v>
      </c>
      <c r="AV320" s="11" t="s">
        <v>10</v>
      </c>
      <c r="AW320" s="11" t="s">
        <v>41</v>
      </c>
      <c r="AX320" s="11" t="s">
        <v>78</v>
      </c>
      <c r="AY320" s="240" t="s">
        <v>137</v>
      </c>
    </row>
    <row r="321" s="12" customFormat="1">
      <c r="B321" s="241"/>
      <c r="C321" s="242"/>
      <c r="D321" s="228" t="s">
        <v>150</v>
      </c>
      <c r="E321" s="243" t="s">
        <v>23</v>
      </c>
      <c r="F321" s="244" t="s">
        <v>572</v>
      </c>
      <c r="G321" s="242"/>
      <c r="H321" s="245">
        <v>15</v>
      </c>
      <c r="I321" s="246"/>
      <c r="J321" s="242"/>
      <c r="K321" s="242"/>
      <c r="L321" s="247"/>
      <c r="M321" s="248"/>
      <c r="N321" s="249"/>
      <c r="O321" s="249"/>
      <c r="P321" s="249"/>
      <c r="Q321" s="249"/>
      <c r="R321" s="249"/>
      <c r="S321" s="249"/>
      <c r="T321" s="250"/>
      <c r="AT321" s="251" t="s">
        <v>150</v>
      </c>
      <c r="AU321" s="251" t="s">
        <v>146</v>
      </c>
      <c r="AV321" s="12" t="s">
        <v>146</v>
      </c>
      <c r="AW321" s="12" t="s">
        <v>41</v>
      </c>
      <c r="AX321" s="12" t="s">
        <v>78</v>
      </c>
      <c r="AY321" s="251" t="s">
        <v>137</v>
      </c>
    </row>
    <row r="322" s="13" customFormat="1">
      <c r="B322" s="252"/>
      <c r="C322" s="253"/>
      <c r="D322" s="228" t="s">
        <v>150</v>
      </c>
      <c r="E322" s="254" t="s">
        <v>23</v>
      </c>
      <c r="F322" s="255" t="s">
        <v>153</v>
      </c>
      <c r="G322" s="253"/>
      <c r="H322" s="256">
        <v>15</v>
      </c>
      <c r="I322" s="257"/>
      <c r="J322" s="253"/>
      <c r="K322" s="253"/>
      <c r="L322" s="258"/>
      <c r="M322" s="259"/>
      <c r="N322" s="260"/>
      <c r="O322" s="260"/>
      <c r="P322" s="260"/>
      <c r="Q322" s="260"/>
      <c r="R322" s="260"/>
      <c r="S322" s="260"/>
      <c r="T322" s="261"/>
      <c r="AT322" s="262" t="s">
        <v>150</v>
      </c>
      <c r="AU322" s="262" t="s">
        <v>146</v>
      </c>
      <c r="AV322" s="13" t="s">
        <v>145</v>
      </c>
      <c r="AW322" s="13" t="s">
        <v>41</v>
      </c>
      <c r="AX322" s="13" t="s">
        <v>10</v>
      </c>
      <c r="AY322" s="262" t="s">
        <v>137</v>
      </c>
    </row>
    <row r="323" s="1" customFormat="1" ht="25.5" customHeight="1">
      <c r="B323" s="45"/>
      <c r="C323" s="216" t="s">
        <v>573</v>
      </c>
      <c r="D323" s="216" t="s">
        <v>140</v>
      </c>
      <c r="E323" s="217" t="s">
        <v>574</v>
      </c>
      <c r="F323" s="218" t="s">
        <v>575</v>
      </c>
      <c r="G323" s="219" t="s">
        <v>228</v>
      </c>
      <c r="H323" s="220">
        <v>15</v>
      </c>
      <c r="I323" s="221"/>
      <c r="J323" s="222">
        <f>ROUND(I323*H323,0)</f>
        <v>0</v>
      </c>
      <c r="K323" s="218" t="s">
        <v>144</v>
      </c>
      <c r="L323" s="71"/>
      <c r="M323" s="223" t="s">
        <v>23</v>
      </c>
      <c r="N323" s="224" t="s">
        <v>50</v>
      </c>
      <c r="O323" s="46"/>
      <c r="P323" s="225">
        <f>O323*H323</f>
        <v>0</v>
      </c>
      <c r="Q323" s="225">
        <v>0.0035100000000000001</v>
      </c>
      <c r="R323" s="225">
        <f>Q323*H323</f>
        <v>0.052650000000000002</v>
      </c>
      <c r="S323" s="225">
        <v>0</v>
      </c>
      <c r="T323" s="226">
        <f>S323*H323</f>
        <v>0</v>
      </c>
      <c r="AR323" s="23" t="s">
        <v>205</v>
      </c>
      <c r="AT323" s="23" t="s">
        <v>140</v>
      </c>
      <c r="AU323" s="23" t="s">
        <v>146</v>
      </c>
      <c r="AY323" s="23" t="s">
        <v>137</v>
      </c>
      <c r="BE323" s="227">
        <f>IF(N323="základní",J323,0)</f>
        <v>0</v>
      </c>
      <c r="BF323" s="227">
        <f>IF(N323="snížená",J323,0)</f>
        <v>0</v>
      </c>
      <c r="BG323" s="227">
        <f>IF(N323="zákl. přenesená",J323,0)</f>
        <v>0</v>
      </c>
      <c r="BH323" s="227">
        <f>IF(N323="sníž. přenesená",J323,0)</f>
        <v>0</v>
      </c>
      <c r="BI323" s="227">
        <f>IF(N323="nulová",J323,0)</f>
        <v>0</v>
      </c>
      <c r="BJ323" s="23" t="s">
        <v>146</v>
      </c>
      <c r="BK323" s="227">
        <f>ROUND(I323*H323,0)</f>
        <v>0</v>
      </c>
      <c r="BL323" s="23" t="s">
        <v>205</v>
      </c>
      <c r="BM323" s="23" t="s">
        <v>576</v>
      </c>
    </row>
    <row r="324" s="1" customFormat="1">
      <c r="B324" s="45"/>
      <c r="C324" s="73"/>
      <c r="D324" s="228" t="s">
        <v>148</v>
      </c>
      <c r="E324" s="73"/>
      <c r="F324" s="229" t="s">
        <v>577</v>
      </c>
      <c r="G324" s="73"/>
      <c r="H324" s="73"/>
      <c r="I324" s="186"/>
      <c r="J324" s="73"/>
      <c r="K324" s="73"/>
      <c r="L324" s="71"/>
      <c r="M324" s="230"/>
      <c r="N324" s="46"/>
      <c r="O324" s="46"/>
      <c r="P324" s="46"/>
      <c r="Q324" s="46"/>
      <c r="R324" s="46"/>
      <c r="S324" s="46"/>
      <c r="T324" s="94"/>
      <c r="AT324" s="23" t="s">
        <v>148</v>
      </c>
      <c r="AU324" s="23" t="s">
        <v>146</v>
      </c>
    </row>
    <row r="325" s="11" customFormat="1">
      <c r="B325" s="231"/>
      <c r="C325" s="232"/>
      <c r="D325" s="228" t="s">
        <v>150</v>
      </c>
      <c r="E325" s="233" t="s">
        <v>23</v>
      </c>
      <c r="F325" s="234" t="s">
        <v>571</v>
      </c>
      <c r="G325" s="232"/>
      <c r="H325" s="233" t="s">
        <v>23</v>
      </c>
      <c r="I325" s="235"/>
      <c r="J325" s="232"/>
      <c r="K325" s="232"/>
      <c r="L325" s="236"/>
      <c r="M325" s="237"/>
      <c r="N325" s="238"/>
      <c r="O325" s="238"/>
      <c r="P325" s="238"/>
      <c r="Q325" s="238"/>
      <c r="R325" s="238"/>
      <c r="S325" s="238"/>
      <c r="T325" s="239"/>
      <c r="AT325" s="240" t="s">
        <v>150</v>
      </c>
      <c r="AU325" s="240" t="s">
        <v>146</v>
      </c>
      <c r="AV325" s="11" t="s">
        <v>10</v>
      </c>
      <c r="AW325" s="11" t="s">
        <v>41</v>
      </c>
      <c r="AX325" s="11" t="s">
        <v>78</v>
      </c>
      <c r="AY325" s="240" t="s">
        <v>137</v>
      </c>
    </row>
    <row r="326" s="12" customFormat="1">
      <c r="B326" s="241"/>
      <c r="C326" s="242"/>
      <c r="D326" s="228" t="s">
        <v>150</v>
      </c>
      <c r="E326" s="243" t="s">
        <v>23</v>
      </c>
      <c r="F326" s="244" t="s">
        <v>572</v>
      </c>
      <c r="G326" s="242"/>
      <c r="H326" s="245">
        <v>15</v>
      </c>
      <c r="I326" s="246"/>
      <c r="J326" s="242"/>
      <c r="K326" s="242"/>
      <c r="L326" s="247"/>
      <c r="M326" s="248"/>
      <c r="N326" s="249"/>
      <c r="O326" s="249"/>
      <c r="P326" s="249"/>
      <c r="Q326" s="249"/>
      <c r="R326" s="249"/>
      <c r="S326" s="249"/>
      <c r="T326" s="250"/>
      <c r="AT326" s="251" t="s">
        <v>150</v>
      </c>
      <c r="AU326" s="251" t="s">
        <v>146</v>
      </c>
      <c r="AV326" s="12" t="s">
        <v>146</v>
      </c>
      <c r="AW326" s="12" t="s">
        <v>41</v>
      </c>
      <c r="AX326" s="12" t="s">
        <v>78</v>
      </c>
      <c r="AY326" s="251" t="s">
        <v>137</v>
      </c>
    </row>
    <row r="327" s="13" customFormat="1">
      <c r="B327" s="252"/>
      <c r="C327" s="253"/>
      <c r="D327" s="228" t="s">
        <v>150</v>
      </c>
      <c r="E327" s="254" t="s">
        <v>23</v>
      </c>
      <c r="F327" s="255" t="s">
        <v>153</v>
      </c>
      <c r="G327" s="253"/>
      <c r="H327" s="256">
        <v>15</v>
      </c>
      <c r="I327" s="257"/>
      <c r="J327" s="253"/>
      <c r="K327" s="253"/>
      <c r="L327" s="258"/>
      <c r="M327" s="259"/>
      <c r="N327" s="260"/>
      <c r="O327" s="260"/>
      <c r="P327" s="260"/>
      <c r="Q327" s="260"/>
      <c r="R327" s="260"/>
      <c r="S327" s="260"/>
      <c r="T327" s="261"/>
      <c r="AT327" s="262" t="s">
        <v>150</v>
      </c>
      <c r="AU327" s="262" t="s">
        <v>146</v>
      </c>
      <c r="AV327" s="13" t="s">
        <v>145</v>
      </c>
      <c r="AW327" s="13" t="s">
        <v>41</v>
      </c>
      <c r="AX327" s="13" t="s">
        <v>10</v>
      </c>
      <c r="AY327" s="262" t="s">
        <v>137</v>
      </c>
    </row>
    <row r="328" s="1" customFormat="1" ht="38.25" customHeight="1">
      <c r="B328" s="45"/>
      <c r="C328" s="216" t="s">
        <v>578</v>
      </c>
      <c r="D328" s="216" t="s">
        <v>140</v>
      </c>
      <c r="E328" s="217" t="s">
        <v>579</v>
      </c>
      <c r="F328" s="218" t="s">
        <v>580</v>
      </c>
      <c r="G328" s="219" t="s">
        <v>401</v>
      </c>
      <c r="H328" s="220">
        <v>0.68500000000000005</v>
      </c>
      <c r="I328" s="221"/>
      <c r="J328" s="222">
        <f>ROUND(I328*H328,0)</f>
        <v>0</v>
      </c>
      <c r="K328" s="218" t="s">
        <v>144</v>
      </c>
      <c r="L328" s="71"/>
      <c r="M328" s="223" t="s">
        <v>23</v>
      </c>
      <c r="N328" s="224" t="s">
        <v>50</v>
      </c>
      <c r="O328" s="46"/>
      <c r="P328" s="225">
        <f>O328*H328</f>
        <v>0</v>
      </c>
      <c r="Q328" s="225">
        <v>0</v>
      </c>
      <c r="R328" s="225">
        <f>Q328*H328</f>
        <v>0</v>
      </c>
      <c r="S328" s="225">
        <v>0</v>
      </c>
      <c r="T328" s="226">
        <f>S328*H328</f>
        <v>0</v>
      </c>
      <c r="AR328" s="23" t="s">
        <v>205</v>
      </c>
      <c r="AT328" s="23" t="s">
        <v>140</v>
      </c>
      <c r="AU328" s="23" t="s">
        <v>146</v>
      </c>
      <c r="AY328" s="23" t="s">
        <v>137</v>
      </c>
      <c r="BE328" s="227">
        <f>IF(N328="základní",J328,0)</f>
        <v>0</v>
      </c>
      <c r="BF328" s="227">
        <f>IF(N328="snížená",J328,0)</f>
        <v>0</v>
      </c>
      <c r="BG328" s="227">
        <f>IF(N328="zákl. přenesená",J328,0)</f>
        <v>0</v>
      </c>
      <c r="BH328" s="227">
        <f>IF(N328="sníž. přenesená",J328,0)</f>
        <v>0</v>
      </c>
      <c r="BI328" s="227">
        <f>IF(N328="nulová",J328,0)</f>
        <v>0</v>
      </c>
      <c r="BJ328" s="23" t="s">
        <v>146</v>
      </c>
      <c r="BK328" s="227">
        <f>ROUND(I328*H328,0)</f>
        <v>0</v>
      </c>
      <c r="BL328" s="23" t="s">
        <v>205</v>
      </c>
      <c r="BM328" s="23" t="s">
        <v>581</v>
      </c>
    </row>
    <row r="329" s="1" customFormat="1">
      <c r="B329" s="45"/>
      <c r="C329" s="73"/>
      <c r="D329" s="228" t="s">
        <v>148</v>
      </c>
      <c r="E329" s="73"/>
      <c r="F329" s="229" t="s">
        <v>582</v>
      </c>
      <c r="G329" s="73"/>
      <c r="H329" s="73"/>
      <c r="I329" s="186"/>
      <c r="J329" s="73"/>
      <c r="K329" s="73"/>
      <c r="L329" s="71"/>
      <c r="M329" s="230"/>
      <c r="N329" s="46"/>
      <c r="O329" s="46"/>
      <c r="P329" s="46"/>
      <c r="Q329" s="46"/>
      <c r="R329" s="46"/>
      <c r="S329" s="46"/>
      <c r="T329" s="94"/>
      <c r="AT329" s="23" t="s">
        <v>148</v>
      </c>
      <c r="AU329" s="23" t="s">
        <v>146</v>
      </c>
    </row>
    <row r="330" s="10" customFormat="1" ht="29.88" customHeight="1">
      <c r="B330" s="200"/>
      <c r="C330" s="201"/>
      <c r="D330" s="202" t="s">
        <v>77</v>
      </c>
      <c r="E330" s="214" t="s">
        <v>583</v>
      </c>
      <c r="F330" s="214" t="s">
        <v>584</v>
      </c>
      <c r="G330" s="201"/>
      <c r="H330" s="201"/>
      <c r="I330" s="204"/>
      <c r="J330" s="215">
        <f>BK330</f>
        <v>0</v>
      </c>
      <c r="K330" s="201"/>
      <c r="L330" s="206"/>
      <c r="M330" s="207"/>
      <c r="N330" s="208"/>
      <c r="O330" s="208"/>
      <c r="P330" s="209">
        <f>SUM(P331:P337)</f>
        <v>0</v>
      </c>
      <c r="Q330" s="208"/>
      <c r="R330" s="209">
        <f>SUM(R331:R337)</f>
        <v>0</v>
      </c>
      <c r="S330" s="208"/>
      <c r="T330" s="210">
        <f>SUM(T331:T337)</f>
        <v>1.5816600000000001</v>
      </c>
      <c r="AR330" s="211" t="s">
        <v>146</v>
      </c>
      <c r="AT330" s="212" t="s">
        <v>77</v>
      </c>
      <c r="AU330" s="212" t="s">
        <v>10</v>
      </c>
      <c r="AY330" s="211" t="s">
        <v>137</v>
      </c>
      <c r="BK330" s="213">
        <f>SUM(BK331:BK337)</f>
        <v>0</v>
      </c>
    </row>
    <row r="331" s="1" customFormat="1" ht="16.5" customHeight="1">
      <c r="B331" s="45"/>
      <c r="C331" s="216" t="s">
        <v>585</v>
      </c>
      <c r="D331" s="216" t="s">
        <v>140</v>
      </c>
      <c r="E331" s="217" t="s">
        <v>586</v>
      </c>
      <c r="F331" s="218" t="s">
        <v>587</v>
      </c>
      <c r="G331" s="219" t="s">
        <v>143</v>
      </c>
      <c r="H331" s="220">
        <v>117.16</v>
      </c>
      <c r="I331" s="221"/>
      <c r="J331" s="222">
        <f>ROUND(I331*H331,0)</f>
        <v>0</v>
      </c>
      <c r="K331" s="218" t="s">
        <v>144</v>
      </c>
      <c r="L331" s="71"/>
      <c r="M331" s="223" t="s">
        <v>23</v>
      </c>
      <c r="N331" s="224" t="s">
        <v>50</v>
      </c>
      <c r="O331" s="46"/>
      <c r="P331" s="225">
        <f>O331*H331</f>
        <v>0</v>
      </c>
      <c r="Q331" s="225">
        <v>0</v>
      </c>
      <c r="R331" s="225">
        <f>Q331*H331</f>
        <v>0</v>
      </c>
      <c r="S331" s="225">
        <v>0.0033</v>
      </c>
      <c r="T331" s="226">
        <f>S331*H331</f>
        <v>0.38662799999999997</v>
      </c>
      <c r="AR331" s="23" t="s">
        <v>205</v>
      </c>
      <c r="AT331" s="23" t="s">
        <v>140</v>
      </c>
      <c r="AU331" s="23" t="s">
        <v>146</v>
      </c>
      <c r="AY331" s="23" t="s">
        <v>137</v>
      </c>
      <c r="BE331" s="227">
        <f>IF(N331="základní",J331,0)</f>
        <v>0</v>
      </c>
      <c r="BF331" s="227">
        <f>IF(N331="snížená",J331,0)</f>
        <v>0</v>
      </c>
      <c r="BG331" s="227">
        <f>IF(N331="zákl. přenesená",J331,0)</f>
        <v>0</v>
      </c>
      <c r="BH331" s="227">
        <f>IF(N331="sníž. přenesená",J331,0)</f>
        <v>0</v>
      </c>
      <c r="BI331" s="227">
        <f>IF(N331="nulová",J331,0)</f>
        <v>0</v>
      </c>
      <c r="BJ331" s="23" t="s">
        <v>146</v>
      </c>
      <c r="BK331" s="227">
        <f>ROUND(I331*H331,0)</f>
        <v>0</v>
      </c>
      <c r="BL331" s="23" t="s">
        <v>205</v>
      </c>
      <c r="BM331" s="23" t="s">
        <v>588</v>
      </c>
    </row>
    <row r="332" s="11" customFormat="1">
      <c r="B332" s="231"/>
      <c r="C332" s="232"/>
      <c r="D332" s="228" t="s">
        <v>150</v>
      </c>
      <c r="E332" s="233" t="s">
        <v>23</v>
      </c>
      <c r="F332" s="234" t="s">
        <v>589</v>
      </c>
      <c r="G332" s="232"/>
      <c r="H332" s="233" t="s">
        <v>23</v>
      </c>
      <c r="I332" s="235"/>
      <c r="J332" s="232"/>
      <c r="K332" s="232"/>
      <c r="L332" s="236"/>
      <c r="M332" s="237"/>
      <c r="N332" s="238"/>
      <c r="O332" s="238"/>
      <c r="P332" s="238"/>
      <c r="Q332" s="238"/>
      <c r="R332" s="238"/>
      <c r="S332" s="238"/>
      <c r="T332" s="239"/>
      <c r="AT332" s="240" t="s">
        <v>150</v>
      </c>
      <c r="AU332" s="240" t="s">
        <v>146</v>
      </c>
      <c r="AV332" s="11" t="s">
        <v>10</v>
      </c>
      <c r="AW332" s="11" t="s">
        <v>41</v>
      </c>
      <c r="AX332" s="11" t="s">
        <v>78</v>
      </c>
      <c r="AY332" s="240" t="s">
        <v>137</v>
      </c>
    </row>
    <row r="333" s="12" customFormat="1">
      <c r="B333" s="241"/>
      <c r="C333" s="242"/>
      <c r="D333" s="228" t="s">
        <v>150</v>
      </c>
      <c r="E333" s="243" t="s">
        <v>23</v>
      </c>
      <c r="F333" s="244" t="s">
        <v>441</v>
      </c>
      <c r="G333" s="242"/>
      <c r="H333" s="245">
        <v>117.16</v>
      </c>
      <c r="I333" s="246"/>
      <c r="J333" s="242"/>
      <c r="K333" s="242"/>
      <c r="L333" s="247"/>
      <c r="M333" s="248"/>
      <c r="N333" s="249"/>
      <c r="O333" s="249"/>
      <c r="P333" s="249"/>
      <c r="Q333" s="249"/>
      <c r="R333" s="249"/>
      <c r="S333" s="249"/>
      <c r="T333" s="250"/>
      <c r="AT333" s="251" t="s">
        <v>150</v>
      </c>
      <c r="AU333" s="251" t="s">
        <v>146</v>
      </c>
      <c r="AV333" s="12" t="s">
        <v>146</v>
      </c>
      <c r="AW333" s="12" t="s">
        <v>41</v>
      </c>
      <c r="AX333" s="12" t="s">
        <v>78</v>
      </c>
      <c r="AY333" s="251" t="s">
        <v>137</v>
      </c>
    </row>
    <row r="334" s="13" customFormat="1">
      <c r="B334" s="252"/>
      <c r="C334" s="253"/>
      <c r="D334" s="228" t="s">
        <v>150</v>
      </c>
      <c r="E334" s="254" t="s">
        <v>23</v>
      </c>
      <c r="F334" s="255" t="s">
        <v>153</v>
      </c>
      <c r="G334" s="253"/>
      <c r="H334" s="256">
        <v>117.16</v>
      </c>
      <c r="I334" s="257"/>
      <c r="J334" s="253"/>
      <c r="K334" s="253"/>
      <c r="L334" s="258"/>
      <c r="M334" s="259"/>
      <c r="N334" s="260"/>
      <c r="O334" s="260"/>
      <c r="P334" s="260"/>
      <c r="Q334" s="260"/>
      <c r="R334" s="260"/>
      <c r="S334" s="260"/>
      <c r="T334" s="261"/>
      <c r="AT334" s="262" t="s">
        <v>150</v>
      </c>
      <c r="AU334" s="262" t="s">
        <v>146</v>
      </c>
      <c r="AV334" s="13" t="s">
        <v>145</v>
      </c>
      <c r="AW334" s="13" t="s">
        <v>41</v>
      </c>
      <c r="AX334" s="13" t="s">
        <v>10</v>
      </c>
      <c r="AY334" s="262" t="s">
        <v>137</v>
      </c>
    </row>
    <row r="335" s="1" customFormat="1" ht="16.5" customHeight="1">
      <c r="B335" s="45"/>
      <c r="C335" s="216" t="s">
        <v>590</v>
      </c>
      <c r="D335" s="216" t="s">
        <v>140</v>
      </c>
      <c r="E335" s="217" t="s">
        <v>591</v>
      </c>
      <c r="F335" s="218" t="s">
        <v>592</v>
      </c>
      <c r="G335" s="219" t="s">
        <v>143</v>
      </c>
      <c r="H335" s="220">
        <v>117.16</v>
      </c>
      <c r="I335" s="221"/>
      <c r="J335" s="222">
        <f>ROUND(I335*H335,0)</f>
        <v>0</v>
      </c>
      <c r="K335" s="218" t="s">
        <v>144</v>
      </c>
      <c r="L335" s="71"/>
      <c r="M335" s="223" t="s">
        <v>23</v>
      </c>
      <c r="N335" s="224" t="s">
        <v>50</v>
      </c>
      <c r="O335" s="46"/>
      <c r="P335" s="225">
        <f>O335*H335</f>
        <v>0</v>
      </c>
      <c r="Q335" s="225">
        <v>0</v>
      </c>
      <c r="R335" s="225">
        <f>Q335*H335</f>
        <v>0</v>
      </c>
      <c r="S335" s="225">
        <v>0.010200000000000001</v>
      </c>
      <c r="T335" s="226">
        <f>S335*H335</f>
        <v>1.1950320000000001</v>
      </c>
      <c r="AR335" s="23" t="s">
        <v>205</v>
      </c>
      <c r="AT335" s="23" t="s">
        <v>140</v>
      </c>
      <c r="AU335" s="23" t="s">
        <v>146</v>
      </c>
      <c r="AY335" s="23" t="s">
        <v>137</v>
      </c>
      <c r="BE335" s="227">
        <f>IF(N335="základní",J335,0)</f>
        <v>0</v>
      </c>
      <c r="BF335" s="227">
        <f>IF(N335="snížená",J335,0)</f>
        <v>0</v>
      </c>
      <c r="BG335" s="227">
        <f>IF(N335="zákl. přenesená",J335,0)</f>
        <v>0</v>
      </c>
      <c r="BH335" s="227">
        <f>IF(N335="sníž. přenesená",J335,0)</f>
        <v>0</v>
      </c>
      <c r="BI335" s="227">
        <f>IF(N335="nulová",J335,0)</f>
        <v>0</v>
      </c>
      <c r="BJ335" s="23" t="s">
        <v>146</v>
      </c>
      <c r="BK335" s="227">
        <f>ROUND(I335*H335,0)</f>
        <v>0</v>
      </c>
      <c r="BL335" s="23" t="s">
        <v>205</v>
      </c>
      <c r="BM335" s="23" t="s">
        <v>593</v>
      </c>
    </row>
    <row r="336" s="1" customFormat="1" ht="38.25" customHeight="1">
      <c r="B336" s="45"/>
      <c r="C336" s="216" t="s">
        <v>594</v>
      </c>
      <c r="D336" s="216" t="s">
        <v>140</v>
      </c>
      <c r="E336" s="217" t="s">
        <v>595</v>
      </c>
      <c r="F336" s="218" t="s">
        <v>596</v>
      </c>
      <c r="G336" s="219" t="s">
        <v>401</v>
      </c>
      <c r="H336" s="220">
        <v>0</v>
      </c>
      <c r="I336" s="221"/>
      <c r="J336" s="222">
        <f>ROUND(I336*H336,0)</f>
        <v>0</v>
      </c>
      <c r="K336" s="218" t="s">
        <v>144</v>
      </c>
      <c r="L336" s="71"/>
      <c r="M336" s="223" t="s">
        <v>23</v>
      </c>
      <c r="N336" s="224" t="s">
        <v>50</v>
      </c>
      <c r="O336" s="46"/>
      <c r="P336" s="225">
        <f>O336*H336</f>
        <v>0</v>
      </c>
      <c r="Q336" s="225">
        <v>0</v>
      </c>
      <c r="R336" s="225">
        <f>Q336*H336</f>
        <v>0</v>
      </c>
      <c r="S336" s="225">
        <v>0</v>
      </c>
      <c r="T336" s="226">
        <f>S336*H336</f>
        <v>0</v>
      </c>
      <c r="AR336" s="23" t="s">
        <v>205</v>
      </c>
      <c r="AT336" s="23" t="s">
        <v>140</v>
      </c>
      <c r="AU336" s="23" t="s">
        <v>146</v>
      </c>
      <c r="AY336" s="23" t="s">
        <v>137</v>
      </c>
      <c r="BE336" s="227">
        <f>IF(N336="základní",J336,0)</f>
        <v>0</v>
      </c>
      <c r="BF336" s="227">
        <f>IF(N336="snížená",J336,0)</f>
        <v>0</v>
      </c>
      <c r="BG336" s="227">
        <f>IF(N336="zákl. přenesená",J336,0)</f>
        <v>0</v>
      </c>
      <c r="BH336" s="227">
        <f>IF(N336="sníž. přenesená",J336,0)</f>
        <v>0</v>
      </c>
      <c r="BI336" s="227">
        <f>IF(N336="nulová",J336,0)</f>
        <v>0</v>
      </c>
      <c r="BJ336" s="23" t="s">
        <v>146</v>
      </c>
      <c r="BK336" s="227">
        <f>ROUND(I336*H336,0)</f>
        <v>0</v>
      </c>
      <c r="BL336" s="23" t="s">
        <v>205</v>
      </c>
      <c r="BM336" s="23" t="s">
        <v>597</v>
      </c>
    </row>
    <row r="337" s="1" customFormat="1">
      <c r="B337" s="45"/>
      <c r="C337" s="73"/>
      <c r="D337" s="228" t="s">
        <v>148</v>
      </c>
      <c r="E337" s="73"/>
      <c r="F337" s="229" t="s">
        <v>598</v>
      </c>
      <c r="G337" s="73"/>
      <c r="H337" s="73"/>
      <c r="I337" s="186"/>
      <c r="J337" s="73"/>
      <c r="K337" s="73"/>
      <c r="L337" s="71"/>
      <c r="M337" s="230"/>
      <c r="N337" s="46"/>
      <c r="O337" s="46"/>
      <c r="P337" s="46"/>
      <c r="Q337" s="46"/>
      <c r="R337" s="46"/>
      <c r="S337" s="46"/>
      <c r="T337" s="94"/>
      <c r="AT337" s="23" t="s">
        <v>148</v>
      </c>
      <c r="AU337" s="23" t="s">
        <v>146</v>
      </c>
    </row>
    <row r="338" s="10" customFormat="1" ht="29.88" customHeight="1">
      <c r="B338" s="200"/>
      <c r="C338" s="201"/>
      <c r="D338" s="202" t="s">
        <v>77</v>
      </c>
      <c r="E338" s="214" t="s">
        <v>599</v>
      </c>
      <c r="F338" s="214" t="s">
        <v>600</v>
      </c>
      <c r="G338" s="201"/>
      <c r="H338" s="201"/>
      <c r="I338" s="204"/>
      <c r="J338" s="215">
        <f>BK338</f>
        <v>0</v>
      </c>
      <c r="K338" s="201"/>
      <c r="L338" s="206"/>
      <c r="M338" s="207"/>
      <c r="N338" s="208"/>
      <c r="O338" s="208"/>
      <c r="P338" s="209">
        <f>SUM(P339:P350)</f>
        <v>0</v>
      </c>
      <c r="Q338" s="208"/>
      <c r="R338" s="209">
        <f>SUM(R339:R350)</f>
        <v>0.0019249999999999998</v>
      </c>
      <c r="S338" s="208"/>
      <c r="T338" s="210">
        <f>SUM(T339:T350)</f>
        <v>0</v>
      </c>
      <c r="AR338" s="211" t="s">
        <v>146</v>
      </c>
      <c r="AT338" s="212" t="s">
        <v>77</v>
      </c>
      <c r="AU338" s="212" t="s">
        <v>10</v>
      </c>
      <c r="AY338" s="211" t="s">
        <v>137</v>
      </c>
      <c r="BK338" s="213">
        <f>SUM(BK339:BK350)</f>
        <v>0</v>
      </c>
    </row>
    <row r="339" s="1" customFormat="1" ht="16.5" customHeight="1">
      <c r="B339" s="45"/>
      <c r="C339" s="216" t="s">
        <v>601</v>
      </c>
      <c r="D339" s="216" t="s">
        <v>140</v>
      </c>
      <c r="E339" s="217" t="s">
        <v>602</v>
      </c>
      <c r="F339" s="218" t="s">
        <v>603</v>
      </c>
      <c r="G339" s="219" t="s">
        <v>143</v>
      </c>
      <c r="H339" s="220">
        <v>4.375</v>
      </c>
      <c r="I339" s="221"/>
      <c r="J339" s="222">
        <f>ROUND(I339*H339,0)</f>
        <v>0</v>
      </c>
      <c r="K339" s="218" t="s">
        <v>144</v>
      </c>
      <c r="L339" s="71"/>
      <c r="M339" s="223" t="s">
        <v>23</v>
      </c>
      <c r="N339" s="224" t="s">
        <v>50</v>
      </c>
      <c r="O339" s="46"/>
      <c r="P339" s="225">
        <f>O339*H339</f>
        <v>0</v>
      </c>
      <c r="Q339" s="225">
        <v>2.0000000000000002E-05</v>
      </c>
      <c r="R339" s="225">
        <f>Q339*H339</f>
        <v>8.7500000000000013E-05</v>
      </c>
      <c r="S339" s="225">
        <v>0</v>
      </c>
      <c r="T339" s="226">
        <f>S339*H339</f>
        <v>0</v>
      </c>
      <c r="AR339" s="23" t="s">
        <v>205</v>
      </c>
      <c r="AT339" s="23" t="s">
        <v>140</v>
      </c>
      <c r="AU339" s="23" t="s">
        <v>146</v>
      </c>
      <c r="AY339" s="23" t="s">
        <v>137</v>
      </c>
      <c r="BE339" s="227">
        <f>IF(N339="základní",J339,0)</f>
        <v>0</v>
      </c>
      <c r="BF339" s="227">
        <f>IF(N339="snížená",J339,0)</f>
        <v>0</v>
      </c>
      <c r="BG339" s="227">
        <f>IF(N339="zákl. přenesená",J339,0)</f>
        <v>0</v>
      </c>
      <c r="BH339" s="227">
        <f>IF(N339="sníž. přenesená",J339,0)</f>
        <v>0</v>
      </c>
      <c r="BI339" s="227">
        <f>IF(N339="nulová",J339,0)</f>
        <v>0</v>
      </c>
      <c r="BJ339" s="23" t="s">
        <v>146</v>
      </c>
      <c r="BK339" s="227">
        <f>ROUND(I339*H339,0)</f>
        <v>0</v>
      </c>
      <c r="BL339" s="23" t="s">
        <v>205</v>
      </c>
      <c r="BM339" s="23" t="s">
        <v>604</v>
      </c>
    </row>
    <row r="340" s="11" customFormat="1">
      <c r="B340" s="231"/>
      <c r="C340" s="232"/>
      <c r="D340" s="228" t="s">
        <v>150</v>
      </c>
      <c r="E340" s="233" t="s">
        <v>23</v>
      </c>
      <c r="F340" s="234" t="s">
        <v>605</v>
      </c>
      <c r="G340" s="232"/>
      <c r="H340" s="233" t="s">
        <v>23</v>
      </c>
      <c r="I340" s="235"/>
      <c r="J340" s="232"/>
      <c r="K340" s="232"/>
      <c r="L340" s="236"/>
      <c r="M340" s="237"/>
      <c r="N340" s="238"/>
      <c r="O340" s="238"/>
      <c r="P340" s="238"/>
      <c r="Q340" s="238"/>
      <c r="R340" s="238"/>
      <c r="S340" s="238"/>
      <c r="T340" s="239"/>
      <c r="AT340" s="240" t="s">
        <v>150</v>
      </c>
      <c r="AU340" s="240" t="s">
        <v>146</v>
      </c>
      <c r="AV340" s="11" t="s">
        <v>10</v>
      </c>
      <c r="AW340" s="11" t="s">
        <v>41</v>
      </c>
      <c r="AX340" s="11" t="s">
        <v>78</v>
      </c>
      <c r="AY340" s="240" t="s">
        <v>137</v>
      </c>
    </row>
    <row r="341" s="12" customFormat="1">
      <c r="B341" s="241"/>
      <c r="C341" s="242"/>
      <c r="D341" s="228" t="s">
        <v>150</v>
      </c>
      <c r="E341" s="243" t="s">
        <v>23</v>
      </c>
      <c r="F341" s="244" t="s">
        <v>606</v>
      </c>
      <c r="G341" s="242"/>
      <c r="H341" s="245">
        <v>3.375</v>
      </c>
      <c r="I341" s="246"/>
      <c r="J341" s="242"/>
      <c r="K341" s="242"/>
      <c r="L341" s="247"/>
      <c r="M341" s="248"/>
      <c r="N341" s="249"/>
      <c r="O341" s="249"/>
      <c r="P341" s="249"/>
      <c r="Q341" s="249"/>
      <c r="R341" s="249"/>
      <c r="S341" s="249"/>
      <c r="T341" s="250"/>
      <c r="AT341" s="251" t="s">
        <v>150</v>
      </c>
      <c r="AU341" s="251" t="s">
        <v>146</v>
      </c>
      <c r="AV341" s="12" t="s">
        <v>146</v>
      </c>
      <c r="AW341" s="12" t="s">
        <v>41</v>
      </c>
      <c r="AX341" s="12" t="s">
        <v>78</v>
      </c>
      <c r="AY341" s="251" t="s">
        <v>137</v>
      </c>
    </row>
    <row r="342" s="11" customFormat="1">
      <c r="B342" s="231"/>
      <c r="C342" s="232"/>
      <c r="D342" s="228" t="s">
        <v>150</v>
      </c>
      <c r="E342" s="233" t="s">
        <v>23</v>
      </c>
      <c r="F342" s="234" t="s">
        <v>607</v>
      </c>
      <c r="G342" s="232"/>
      <c r="H342" s="233" t="s">
        <v>23</v>
      </c>
      <c r="I342" s="235"/>
      <c r="J342" s="232"/>
      <c r="K342" s="232"/>
      <c r="L342" s="236"/>
      <c r="M342" s="237"/>
      <c r="N342" s="238"/>
      <c r="O342" s="238"/>
      <c r="P342" s="238"/>
      <c r="Q342" s="238"/>
      <c r="R342" s="238"/>
      <c r="S342" s="238"/>
      <c r="T342" s="239"/>
      <c r="AT342" s="240" t="s">
        <v>150</v>
      </c>
      <c r="AU342" s="240" t="s">
        <v>146</v>
      </c>
      <c r="AV342" s="11" t="s">
        <v>10</v>
      </c>
      <c r="AW342" s="11" t="s">
        <v>41</v>
      </c>
      <c r="AX342" s="11" t="s">
        <v>78</v>
      </c>
      <c r="AY342" s="240" t="s">
        <v>137</v>
      </c>
    </row>
    <row r="343" s="12" customFormat="1">
      <c r="B343" s="241"/>
      <c r="C343" s="242"/>
      <c r="D343" s="228" t="s">
        <v>150</v>
      </c>
      <c r="E343" s="243" t="s">
        <v>23</v>
      </c>
      <c r="F343" s="244" t="s">
        <v>608</v>
      </c>
      <c r="G343" s="242"/>
      <c r="H343" s="245">
        <v>1</v>
      </c>
      <c r="I343" s="246"/>
      <c r="J343" s="242"/>
      <c r="K343" s="242"/>
      <c r="L343" s="247"/>
      <c r="M343" s="248"/>
      <c r="N343" s="249"/>
      <c r="O343" s="249"/>
      <c r="P343" s="249"/>
      <c r="Q343" s="249"/>
      <c r="R343" s="249"/>
      <c r="S343" s="249"/>
      <c r="T343" s="250"/>
      <c r="AT343" s="251" t="s">
        <v>150</v>
      </c>
      <c r="AU343" s="251" t="s">
        <v>146</v>
      </c>
      <c r="AV343" s="12" t="s">
        <v>146</v>
      </c>
      <c r="AW343" s="12" t="s">
        <v>41</v>
      </c>
      <c r="AX343" s="12" t="s">
        <v>78</v>
      </c>
      <c r="AY343" s="251" t="s">
        <v>137</v>
      </c>
    </row>
    <row r="344" s="13" customFormat="1">
      <c r="B344" s="252"/>
      <c r="C344" s="253"/>
      <c r="D344" s="228" t="s">
        <v>150</v>
      </c>
      <c r="E344" s="254" t="s">
        <v>23</v>
      </c>
      <c r="F344" s="255" t="s">
        <v>153</v>
      </c>
      <c r="G344" s="253"/>
      <c r="H344" s="256">
        <v>4.375</v>
      </c>
      <c r="I344" s="257"/>
      <c r="J344" s="253"/>
      <c r="K344" s="253"/>
      <c r="L344" s="258"/>
      <c r="M344" s="259"/>
      <c r="N344" s="260"/>
      <c r="O344" s="260"/>
      <c r="P344" s="260"/>
      <c r="Q344" s="260"/>
      <c r="R344" s="260"/>
      <c r="S344" s="260"/>
      <c r="T344" s="261"/>
      <c r="AT344" s="262" t="s">
        <v>150</v>
      </c>
      <c r="AU344" s="262" t="s">
        <v>146</v>
      </c>
      <c r="AV344" s="13" t="s">
        <v>145</v>
      </c>
      <c r="AW344" s="13" t="s">
        <v>41</v>
      </c>
      <c r="AX344" s="13" t="s">
        <v>10</v>
      </c>
      <c r="AY344" s="262" t="s">
        <v>137</v>
      </c>
    </row>
    <row r="345" s="1" customFormat="1" ht="25.5" customHeight="1">
      <c r="B345" s="45"/>
      <c r="C345" s="216" t="s">
        <v>609</v>
      </c>
      <c r="D345" s="216" t="s">
        <v>140</v>
      </c>
      <c r="E345" s="217" t="s">
        <v>610</v>
      </c>
      <c r="F345" s="218" t="s">
        <v>611</v>
      </c>
      <c r="G345" s="219" t="s">
        <v>143</v>
      </c>
      <c r="H345" s="220">
        <v>4.375</v>
      </c>
      <c r="I345" s="221"/>
      <c r="J345" s="222">
        <f>ROUND(I345*H345,0)</f>
        <v>0</v>
      </c>
      <c r="K345" s="218" t="s">
        <v>144</v>
      </c>
      <c r="L345" s="71"/>
      <c r="M345" s="223" t="s">
        <v>23</v>
      </c>
      <c r="N345" s="224" t="s">
        <v>50</v>
      </c>
      <c r="O345" s="46"/>
      <c r="P345" s="225">
        <f>O345*H345</f>
        <v>0</v>
      </c>
      <c r="Q345" s="225">
        <v>0.00013999999999999999</v>
      </c>
      <c r="R345" s="225">
        <f>Q345*H345</f>
        <v>0.00061249999999999998</v>
      </c>
      <c r="S345" s="225">
        <v>0</v>
      </c>
      <c r="T345" s="226">
        <f>S345*H345</f>
        <v>0</v>
      </c>
      <c r="AR345" s="23" t="s">
        <v>205</v>
      </c>
      <c r="AT345" s="23" t="s">
        <v>140</v>
      </c>
      <c r="AU345" s="23" t="s">
        <v>146</v>
      </c>
      <c r="AY345" s="23" t="s">
        <v>137</v>
      </c>
      <c r="BE345" s="227">
        <f>IF(N345="základní",J345,0)</f>
        <v>0</v>
      </c>
      <c r="BF345" s="227">
        <f>IF(N345="snížená",J345,0)</f>
        <v>0</v>
      </c>
      <c r="BG345" s="227">
        <f>IF(N345="zákl. přenesená",J345,0)</f>
        <v>0</v>
      </c>
      <c r="BH345" s="227">
        <f>IF(N345="sníž. přenesená",J345,0)</f>
        <v>0</v>
      </c>
      <c r="BI345" s="227">
        <f>IF(N345="nulová",J345,0)</f>
        <v>0</v>
      </c>
      <c r="BJ345" s="23" t="s">
        <v>146</v>
      </c>
      <c r="BK345" s="227">
        <f>ROUND(I345*H345,0)</f>
        <v>0</v>
      </c>
      <c r="BL345" s="23" t="s">
        <v>205</v>
      </c>
      <c r="BM345" s="23" t="s">
        <v>612</v>
      </c>
    </row>
    <row r="346" s="1" customFormat="1" ht="16.5" customHeight="1">
      <c r="B346" s="45"/>
      <c r="C346" s="216" t="s">
        <v>613</v>
      </c>
      <c r="D346" s="216" t="s">
        <v>140</v>
      </c>
      <c r="E346" s="217" t="s">
        <v>614</v>
      </c>
      <c r="F346" s="218" t="s">
        <v>615</v>
      </c>
      <c r="G346" s="219" t="s">
        <v>143</v>
      </c>
      <c r="H346" s="220">
        <v>4.375</v>
      </c>
      <c r="I346" s="221"/>
      <c r="J346" s="222">
        <f>ROUND(I346*H346,0)</f>
        <v>0</v>
      </c>
      <c r="K346" s="218" t="s">
        <v>144</v>
      </c>
      <c r="L346" s="71"/>
      <c r="M346" s="223" t="s">
        <v>23</v>
      </c>
      <c r="N346" s="224" t="s">
        <v>50</v>
      </c>
      <c r="O346" s="46"/>
      <c r="P346" s="225">
        <f>O346*H346</f>
        <v>0</v>
      </c>
      <c r="Q346" s="225">
        <v>0.00013999999999999999</v>
      </c>
      <c r="R346" s="225">
        <f>Q346*H346</f>
        <v>0.00061249999999999998</v>
      </c>
      <c r="S346" s="225">
        <v>0</v>
      </c>
      <c r="T346" s="226">
        <f>S346*H346</f>
        <v>0</v>
      </c>
      <c r="AR346" s="23" t="s">
        <v>205</v>
      </c>
      <c r="AT346" s="23" t="s">
        <v>140</v>
      </c>
      <c r="AU346" s="23" t="s">
        <v>146</v>
      </c>
      <c r="AY346" s="23" t="s">
        <v>137</v>
      </c>
      <c r="BE346" s="227">
        <f>IF(N346="základní",J346,0)</f>
        <v>0</v>
      </c>
      <c r="BF346" s="227">
        <f>IF(N346="snížená",J346,0)</f>
        <v>0</v>
      </c>
      <c r="BG346" s="227">
        <f>IF(N346="zákl. přenesená",J346,0)</f>
        <v>0</v>
      </c>
      <c r="BH346" s="227">
        <f>IF(N346="sníž. přenesená",J346,0)</f>
        <v>0</v>
      </c>
      <c r="BI346" s="227">
        <f>IF(N346="nulová",J346,0)</f>
        <v>0</v>
      </c>
      <c r="BJ346" s="23" t="s">
        <v>146</v>
      </c>
      <c r="BK346" s="227">
        <f>ROUND(I346*H346,0)</f>
        <v>0</v>
      </c>
      <c r="BL346" s="23" t="s">
        <v>205</v>
      </c>
      <c r="BM346" s="23" t="s">
        <v>616</v>
      </c>
    </row>
    <row r="347" s="1" customFormat="1" ht="25.5" customHeight="1">
      <c r="B347" s="45"/>
      <c r="C347" s="216" t="s">
        <v>617</v>
      </c>
      <c r="D347" s="216" t="s">
        <v>140</v>
      </c>
      <c r="E347" s="217" t="s">
        <v>618</v>
      </c>
      <c r="F347" s="218" t="s">
        <v>619</v>
      </c>
      <c r="G347" s="219" t="s">
        <v>143</v>
      </c>
      <c r="H347" s="220">
        <v>4.375</v>
      </c>
      <c r="I347" s="221"/>
      <c r="J347" s="222">
        <f>ROUND(I347*H347,0)</f>
        <v>0</v>
      </c>
      <c r="K347" s="218" t="s">
        <v>144</v>
      </c>
      <c r="L347" s="71"/>
      <c r="M347" s="223" t="s">
        <v>23</v>
      </c>
      <c r="N347" s="224" t="s">
        <v>50</v>
      </c>
      <c r="O347" s="46"/>
      <c r="P347" s="225">
        <f>O347*H347</f>
        <v>0</v>
      </c>
      <c r="Q347" s="225">
        <v>0.00013999999999999999</v>
      </c>
      <c r="R347" s="225">
        <f>Q347*H347</f>
        <v>0.00061249999999999998</v>
      </c>
      <c r="S347" s="225">
        <v>0</v>
      </c>
      <c r="T347" s="226">
        <f>S347*H347</f>
        <v>0</v>
      </c>
      <c r="AR347" s="23" t="s">
        <v>205</v>
      </c>
      <c r="AT347" s="23" t="s">
        <v>140</v>
      </c>
      <c r="AU347" s="23" t="s">
        <v>146</v>
      </c>
      <c r="AY347" s="23" t="s">
        <v>137</v>
      </c>
      <c r="BE347" s="227">
        <f>IF(N347="základní",J347,0)</f>
        <v>0</v>
      </c>
      <c r="BF347" s="227">
        <f>IF(N347="snížená",J347,0)</f>
        <v>0</v>
      </c>
      <c r="BG347" s="227">
        <f>IF(N347="zákl. přenesená",J347,0)</f>
        <v>0</v>
      </c>
      <c r="BH347" s="227">
        <f>IF(N347="sníž. přenesená",J347,0)</f>
        <v>0</v>
      </c>
      <c r="BI347" s="227">
        <f>IF(N347="nulová",J347,0)</f>
        <v>0</v>
      </c>
      <c r="BJ347" s="23" t="s">
        <v>146</v>
      </c>
      <c r="BK347" s="227">
        <f>ROUND(I347*H347,0)</f>
        <v>0</v>
      </c>
      <c r="BL347" s="23" t="s">
        <v>205</v>
      </c>
      <c r="BM347" s="23" t="s">
        <v>620</v>
      </c>
    </row>
    <row r="348" s="1" customFormat="1" ht="16.5" customHeight="1">
      <c r="B348" s="45"/>
      <c r="C348" s="216" t="s">
        <v>346</v>
      </c>
      <c r="D348" s="216" t="s">
        <v>140</v>
      </c>
      <c r="E348" s="217" t="s">
        <v>621</v>
      </c>
      <c r="F348" s="218" t="s">
        <v>622</v>
      </c>
      <c r="G348" s="219" t="s">
        <v>143</v>
      </c>
      <c r="H348" s="220">
        <v>622.62199999999996</v>
      </c>
      <c r="I348" s="221"/>
      <c r="J348" s="222">
        <f>ROUND(I348*H348,0)</f>
        <v>0</v>
      </c>
      <c r="K348" s="218" t="s">
        <v>144</v>
      </c>
      <c r="L348" s="71"/>
      <c r="M348" s="223" t="s">
        <v>23</v>
      </c>
      <c r="N348" s="224" t="s">
        <v>50</v>
      </c>
      <c r="O348" s="46"/>
      <c r="P348" s="225">
        <f>O348*H348</f>
        <v>0</v>
      </c>
      <c r="Q348" s="225">
        <v>0</v>
      </c>
      <c r="R348" s="225">
        <f>Q348*H348</f>
        <v>0</v>
      </c>
      <c r="S348" s="225">
        <v>0</v>
      </c>
      <c r="T348" s="226">
        <f>S348*H348</f>
        <v>0</v>
      </c>
      <c r="AR348" s="23" t="s">
        <v>205</v>
      </c>
      <c r="AT348" s="23" t="s">
        <v>140</v>
      </c>
      <c r="AU348" s="23" t="s">
        <v>146</v>
      </c>
      <c r="AY348" s="23" t="s">
        <v>137</v>
      </c>
      <c r="BE348" s="227">
        <f>IF(N348="základní",J348,0)</f>
        <v>0</v>
      </c>
      <c r="BF348" s="227">
        <f>IF(N348="snížená",J348,0)</f>
        <v>0</v>
      </c>
      <c r="BG348" s="227">
        <f>IF(N348="zákl. přenesená",J348,0)</f>
        <v>0</v>
      </c>
      <c r="BH348" s="227">
        <f>IF(N348="sníž. přenesená",J348,0)</f>
        <v>0</v>
      </c>
      <c r="BI348" s="227">
        <f>IF(N348="nulová",J348,0)</f>
        <v>0</v>
      </c>
      <c r="BJ348" s="23" t="s">
        <v>146</v>
      </c>
      <c r="BK348" s="227">
        <f>ROUND(I348*H348,0)</f>
        <v>0</v>
      </c>
      <c r="BL348" s="23" t="s">
        <v>205</v>
      </c>
      <c r="BM348" s="23" t="s">
        <v>623</v>
      </c>
    </row>
    <row r="349" s="12" customFormat="1">
      <c r="B349" s="241"/>
      <c r="C349" s="242"/>
      <c r="D349" s="228" t="s">
        <v>150</v>
      </c>
      <c r="E349" s="243" t="s">
        <v>23</v>
      </c>
      <c r="F349" s="244" t="s">
        <v>624</v>
      </c>
      <c r="G349" s="242"/>
      <c r="H349" s="245">
        <v>622.62199999999996</v>
      </c>
      <c r="I349" s="246"/>
      <c r="J349" s="242"/>
      <c r="K349" s="242"/>
      <c r="L349" s="247"/>
      <c r="M349" s="248"/>
      <c r="N349" s="249"/>
      <c r="O349" s="249"/>
      <c r="P349" s="249"/>
      <c r="Q349" s="249"/>
      <c r="R349" s="249"/>
      <c r="S349" s="249"/>
      <c r="T349" s="250"/>
      <c r="AT349" s="251" t="s">
        <v>150</v>
      </c>
      <c r="AU349" s="251" t="s">
        <v>146</v>
      </c>
      <c r="AV349" s="12" t="s">
        <v>146</v>
      </c>
      <c r="AW349" s="12" t="s">
        <v>41</v>
      </c>
      <c r="AX349" s="12" t="s">
        <v>78</v>
      </c>
      <c r="AY349" s="251" t="s">
        <v>137</v>
      </c>
    </row>
    <row r="350" s="13" customFormat="1">
      <c r="B350" s="252"/>
      <c r="C350" s="253"/>
      <c r="D350" s="228" t="s">
        <v>150</v>
      </c>
      <c r="E350" s="254" t="s">
        <v>23</v>
      </c>
      <c r="F350" s="255" t="s">
        <v>153</v>
      </c>
      <c r="G350" s="253"/>
      <c r="H350" s="256">
        <v>622.62199999999996</v>
      </c>
      <c r="I350" s="257"/>
      <c r="J350" s="253"/>
      <c r="K350" s="253"/>
      <c r="L350" s="258"/>
      <c r="M350" s="259"/>
      <c r="N350" s="260"/>
      <c r="O350" s="260"/>
      <c r="P350" s="260"/>
      <c r="Q350" s="260"/>
      <c r="R350" s="260"/>
      <c r="S350" s="260"/>
      <c r="T350" s="261"/>
      <c r="AT350" s="262" t="s">
        <v>150</v>
      </c>
      <c r="AU350" s="262" t="s">
        <v>146</v>
      </c>
      <c r="AV350" s="13" t="s">
        <v>145</v>
      </c>
      <c r="AW350" s="13" t="s">
        <v>41</v>
      </c>
      <c r="AX350" s="13" t="s">
        <v>10</v>
      </c>
      <c r="AY350" s="262" t="s">
        <v>137</v>
      </c>
    </row>
    <row r="351" s="10" customFormat="1" ht="29.88" customHeight="1">
      <c r="B351" s="200"/>
      <c r="C351" s="201"/>
      <c r="D351" s="202" t="s">
        <v>77</v>
      </c>
      <c r="E351" s="214" t="s">
        <v>625</v>
      </c>
      <c r="F351" s="214" t="s">
        <v>626</v>
      </c>
      <c r="G351" s="201"/>
      <c r="H351" s="201"/>
      <c r="I351" s="204"/>
      <c r="J351" s="215">
        <f>BK351</f>
        <v>0</v>
      </c>
      <c r="K351" s="201"/>
      <c r="L351" s="206"/>
      <c r="M351" s="207"/>
      <c r="N351" s="208"/>
      <c r="O351" s="208"/>
      <c r="P351" s="209">
        <f>SUM(P352:P354)</f>
        <v>0</v>
      </c>
      <c r="Q351" s="208"/>
      <c r="R351" s="209">
        <f>SUM(R352:R354)</f>
        <v>0.079116800000000015</v>
      </c>
      <c r="S351" s="208"/>
      <c r="T351" s="210">
        <f>SUM(T352:T354)</f>
        <v>0</v>
      </c>
      <c r="AR351" s="211" t="s">
        <v>146</v>
      </c>
      <c r="AT351" s="212" t="s">
        <v>77</v>
      </c>
      <c r="AU351" s="212" t="s">
        <v>10</v>
      </c>
      <c r="AY351" s="211" t="s">
        <v>137</v>
      </c>
      <c r="BK351" s="213">
        <f>SUM(BK352:BK354)</f>
        <v>0</v>
      </c>
    </row>
    <row r="352" s="1" customFormat="1" ht="25.5" customHeight="1">
      <c r="B352" s="45"/>
      <c r="C352" s="216" t="s">
        <v>627</v>
      </c>
      <c r="D352" s="216" t="s">
        <v>140</v>
      </c>
      <c r="E352" s="217" t="s">
        <v>628</v>
      </c>
      <c r="F352" s="218" t="s">
        <v>629</v>
      </c>
      <c r="G352" s="219" t="s">
        <v>143</v>
      </c>
      <c r="H352" s="220">
        <v>247.24000000000001</v>
      </c>
      <c r="I352" s="221"/>
      <c r="J352" s="222">
        <f>ROUND(I352*H352,0)</f>
        <v>0</v>
      </c>
      <c r="K352" s="218" t="s">
        <v>144</v>
      </c>
      <c r="L352" s="71"/>
      <c r="M352" s="223" t="s">
        <v>23</v>
      </c>
      <c r="N352" s="224" t="s">
        <v>50</v>
      </c>
      <c r="O352" s="46"/>
      <c r="P352" s="225">
        <f>O352*H352</f>
        <v>0</v>
      </c>
      <c r="Q352" s="225">
        <v>0.00032000000000000003</v>
      </c>
      <c r="R352" s="225">
        <f>Q352*H352</f>
        <v>0.079116800000000015</v>
      </c>
      <c r="S352" s="225">
        <v>0</v>
      </c>
      <c r="T352" s="226">
        <f>S352*H352</f>
        <v>0</v>
      </c>
      <c r="AR352" s="23" t="s">
        <v>205</v>
      </c>
      <c r="AT352" s="23" t="s">
        <v>140</v>
      </c>
      <c r="AU352" s="23" t="s">
        <v>146</v>
      </c>
      <c r="AY352" s="23" t="s">
        <v>137</v>
      </c>
      <c r="BE352" s="227">
        <f>IF(N352="základní",J352,0)</f>
        <v>0</v>
      </c>
      <c r="BF352" s="227">
        <f>IF(N352="snížená",J352,0)</f>
        <v>0</v>
      </c>
      <c r="BG352" s="227">
        <f>IF(N352="zákl. přenesená",J352,0)</f>
        <v>0</v>
      </c>
      <c r="BH352" s="227">
        <f>IF(N352="sníž. přenesená",J352,0)</f>
        <v>0</v>
      </c>
      <c r="BI352" s="227">
        <f>IF(N352="nulová",J352,0)</f>
        <v>0</v>
      </c>
      <c r="BJ352" s="23" t="s">
        <v>146</v>
      </c>
      <c r="BK352" s="227">
        <f>ROUND(I352*H352,0)</f>
        <v>0</v>
      </c>
      <c r="BL352" s="23" t="s">
        <v>205</v>
      </c>
      <c r="BM352" s="23" t="s">
        <v>630</v>
      </c>
    </row>
    <row r="353" s="12" customFormat="1">
      <c r="B353" s="241"/>
      <c r="C353" s="242"/>
      <c r="D353" s="228" t="s">
        <v>150</v>
      </c>
      <c r="E353" s="243" t="s">
        <v>23</v>
      </c>
      <c r="F353" s="244" t="s">
        <v>631</v>
      </c>
      <c r="G353" s="242"/>
      <c r="H353" s="245">
        <v>247.24000000000001</v>
      </c>
      <c r="I353" s="246"/>
      <c r="J353" s="242"/>
      <c r="K353" s="242"/>
      <c r="L353" s="247"/>
      <c r="M353" s="248"/>
      <c r="N353" s="249"/>
      <c r="O353" s="249"/>
      <c r="P353" s="249"/>
      <c r="Q353" s="249"/>
      <c r="R353" s="249"/>
      <c r="S353" s="249"/>
      <c r="T353" s="250"/>
      <c r="AT353" s="251" t="s">
        <v>150</v>
      </c>
      <c r="AU353" s="251" t="s">
        <v>146</v>
      </c>
      <c r="AV353" s="12" t="s">
        <v>146</v>
      </c>
      <c r="AW353" s="12" t="s">
        <v>41</v>
      </c>
      <c r="AX353" s="12" t="s">
        <v>78</v>
      </c>
      <c r="AY353" s="251" t="s">
        <v>137</v>
      </c>
    </row>
    <row r="354" s="13" customFormat="1">
      <c r="B354" s="252"/>
      <c r="C354" s="253"/>
      <c r="D354" s="228" t="s">
        <v>150</v>
      </c>
      <c r="E354" s="254" t="s">
        <v>23</v>
      </c>
      <c r="F354" s="255" t="s">
        <v>153</v>
      </c>
      <c r="G354" s="253"/>
      <c r="H354" s="256">
        <v>247.24000000000001</v>
      </c>
      <c r="I354" s="257"/>
      <c r="J354" s="253"/>
      <c r="K354" s="253"/>
      <c r="L354" s="258"/>
      <c r="M354" s="259"/>
      <c r="N354" s="260"/>
      <c r="O354" s="260"/>
      <c r="P354" s="260"/>
      <c r="Q354" s="260"/>
      <c r="R354" s="260"/>
      <c r="S354" s="260"/>
      <c r="T354" s="261"/>
      <c r="AT354" s="262" t="s">
        <v>150</v>
      </c>
      <c r="AU354" s="262" t="s">
        <v>146</v>
      </c>
      <c r="AV354" s="13" t="s">
        <v>145</v>
      </c>
      <c r="AW354" s="13" t="s">
        <v>41</v>
      </c>
      <c r="AX354" s="13" t="s">
        <v>10</v>
      </c>
      <c r="AY354" s="262" t="s">
        <v>137</v>
      </c>
    </row>
    <row r="355" s="10" customFormat="1" ht="37.44001" customHeight="1">
      <c r="B355" s="200"/>
      <c r="C355" s="201"/>
      <c r="D355" s="202" t="s">
        <v>77</v>
      </c>
      <c r="E355" s="203" t="s">
        <v>632</v>
      </c>
      <c r="F355" s="203" t="s">
        <v>633</v>
      </c>
      <c r="G355" s="201"/>
      <c r="H355" s="201"/>
      <c r="I355" s="204"/>
      <c r="J355" s="205">
        <f>BK355</f>
        <v>0</v>
      </c>
      <c r="K355" s="201"/>
      <c r="L355" s="206"/>
      <c r="M355" s="207"/>
      <c r="N355" s="208"/>
      <c r="O355" s="208"/>
      <c r="P355" s="209">
        <f>P356+P369+P374</f>
        <v>0</v>
      </c>
      <c r="Q355" s="208"/>
      <c r="R355" s="209">
        <f>R356+R369+R374</f>
        <v>0</v>
      </c>
      <c r="S355" s="208"/>
      <c r="T355" s="210">
        <f>T356+T369+T374</f>
        <v>0</v>
      </c>
      <c r="AR355" s="211" t="s">
        <v>634</v>
      </c>
      <c r="AT355" s="212" t="s">
        <v>77</v>
      </c>
      <c r="AU355" s="212" t="s">
        <v>78</v>
      </c>
      <c r="AY355" s="211" t="s">
        <v>137</v>
      </c>
      <c r="BK355" s="213">
        <f>BK356+BK369+BK374</f>
        <v>0</v>
      </c>
    </row>
    <row r="356" s="10" customFormat="1" ht="19.92" customHeight="1">
      <c r="B356" s="200"/>
      <c r="C356" s="201"/>
      <c r="D356" s="202" t="s">
        <v>77</v>
      </c>
      <c r="E356" s="214" t="s">
        <v>635</v>
      </c>
      <c r="F356" s="214" t="s">
        <v>636</v>
      </c>
      <c r="G356" s="201"/>
      <c r="H356" s="201"/>
      <c r="I356" s="204"/>
      <c r="J356" s="215">
        <f>BK356</f>
        <v>0</v>
      </c>
      <c r="K356" s="201"/>
      <c r="L356" s="206"/>
      <c r="M356" s="207"/>
      <c r="N356" s="208"/>
      <c r="O356" s="208"/>
      <c r="P356" s="209">
        <f>SUM(P357:P368)</f>
        <v>0</v>
      </c>
      <c r="Q356" s="208"/>
      <c r="R356" s="209">
        <f>SUM(R357:R368)</f>
        <v>0</v>
      </c>
      <c r="S356" s="208"/>
      <c r="T356" s="210">
        <f>SUM(T357:T368)</f>
        <v>0</v>
      </c>
      <c r="AR356" s="211" t="s">
        <v>634</v>
      </c>
      <c r="AT356" s="212" t="s">
        <v>77</v>
      </c>
      <c r="AU356" s="212" t="s">
        <v>10</v>
      </c>
      <c r="AY356" s="211" t="s">
        <v>137</v>
      </c>
      <c r="BK356" s="213">
        <f>SUM(BK357:BK368)</f>
        <v>0</v>
      </c>
    </row>
    <row r="357" s="1" customFormat="1" ht="16.5" customHeight="1">
      <c r="B357" s="45"/>
      <c r="C357" s="216" t="s">
        <v>637</v>
      </c>
      <c r="D357" s="216" t="s">
        <v>140</v>
      </c>
      <c r="E357" s="217" t="s">
        <v>638</v>
      </c>
      <c r="F357" s="218" t="s">
        <v>639</v>
      </c>
      <c r="G357" s="219" t="s">
        <v>640</v>
      </c>
      <c r="H357" s="220">
        <v>1</v>
      </c>
      <c r="I357" s="221"/>
      <c r="J357" s="222">
        <f>ROUND(I357*H357,0)</f>
        <v>0</v>
      </c>
      <c r="K357" s="218" t="s">
        <v>144</v>
      </c>
      <c r="L357" s="71"/>
      <c r="M357" s="223" t="s">
        <v>23</v>
      </c>
      <c r="N357" s="224" t="s">
        <v>50</v>
      </c>
      <c r="O357" s="46"/>
      <c r="P357" s="225">
        <f>O357*H357</f>
        <v>0</v>
      </c>
      <c r="Q357" s="225">
        <v>0</v>
      </c>
      <c r="R357" s="225">
        <f>Q357*H357</f>
        <v>0</v>
      </c>
      <c r="S357" s="225">
        <v>0</v>
      </c>
      <c r="T357" s="226">
        <f>S357*H357</f>
        <v>0</v>
      </c>
      <c r="AR357" s="23" t="s">
        <v>641</v>
      </c>
      <c r="AT357" s="23" t="s">
        <v>140</v>
      </c>
      <c r="AU357" s="23" t="s">
        <v>146</v>
      </c>
      <c r="AY357" s="23" t="s">
        <v>137</v>
      </c>
      <c r="BE357" s="227">
        <f>IF(N357="základní",J357,0)</f>
        <v>0</v>
      </c>
      <c r="BF357" s="227">
        <f>IF(N357="snížená",J357,0)</f>
        <v>0</v>
      </c>
      <c r="BG357" s="227">
        <f>IF(N357="zákl. přenesená",J357,0)</f>
        <v>0</v>
      </c>
      <c r="BH357" s="227">
        <f>IF(N357="sníž. přenesená",J357,0)</f>
        <v>0</v>
      </c>
      <c r="BI357" s="227">
        <f>IF(N357="nulová",J357,0)</f>
        <v>0</v>
      </c>
      <c r="BJ357" s="23" t="s">
        <v>146</v>
      </c>
      <c r="BK357" s="227">
        <f>ROUND(I357*H357,0)</f>
        <v>0</v>
      </c>
      <c r="BL357" s="23" t="s">
        <v>641</v>
      </c>
      <c r="BM357" s="23" t="s">
        <v>642</v>
      </c>
    </row>
    <row r="358" s="11" customFormat="1">
      <c r="B358" s="231"/>
      <c r="C358" s="232"/>
      <c r="D358" s="228" t="s">
        <v>150</v>
      </c>
      <c r="E358" s="233" t="s">
        <v>23</v>
      </c>
      <c r="F358" s="234" t="s">
        <v>643</v>
      </c>
      <c r="G358" s="232"/>
      <c r="H358" s="233" t="s">
        <v>23</v>
      </c>
      <c r="I358" s="235"/>
      <c r="J358" s="232"/>
      <c r="K358" s="232"/>
      <c r="L358" s="236"/>
      <c r="M358" s="237"/>
      <c r="N358" s="238"/>
      <c r="O358" s="238"/>
      <c r="P358" s="238"/>
      <c r="Q358" s="238"/>
      <c r="R358" s="238"/>
      <c r="S358" s="238"/>
      <c r="T358" s="239"/>
      <c r="AT358" s="240" t="s">
        <v>150</v>
      </c>
      <c r="AU358" s="240" t="s">
        <v>146</v>
      </c>
      <c r="AV358" s="11" t="s">
        <v>10</v>
      </c>
      <c r="AW358" s="11" t="s">
        <v>41</v>
      </c>
      <c r="AX358" s="11" t="s">
        <v>78</v>
      </c>
      <c r="AY358" s="240" t="s">
        <v>137</v>
      </c>
    </row>
    <row r="359" s="12" customFormat="1">
      <c r="B359" s="241"/>
      <c r="C359" s="242"/>
      <c r="D359" s="228" t="s">
        <v>150</v>
      </c>
      <c r="E359" s="243" t="s">
        <v>23</v>
      </c>
      <c r="F359" s="244" t="s">
        <v>10</v>
      </c>
      <c r="G359" s="242"/>
      <c r="H359" s="245">
        <v>1</v>
      </c>
      <c r="I359" s="246"/>
      <c r="J359" s="242"/>
      <c r="K359" s="242"/>
      <c r="L359" s="247"/>
      <c r="M359" s="248"/>
      <c r="N359" s="249"/>
      <c r="O359" s="249"/>
      <c r="P359" s="249"/>
      <c r="Q359" s="249"/>
      <c r="R359" s="249"/>
      <c r="S359" s="249"/>
      <c r="T359" s="250"/>
      <c r="AT359" s="251" t="s">
        <v>150</v>
      </c>
      <c r="AU359" s="251" t="s">
        <v>146</v>
      </c>
      <c r="AV359" s="12" t="s">
        <v>146</v>
      </c>
      <c r="AW359" s="12" t="s">
        <v>41</v>
      </c>
      <c r="AX359" s="12" t="s">
        <v>78</v>
      </c>
      <c r="AY359" s="251" t="s">
        <v>137</v>
      </c>
    </row>
    <row r="360" s="13" customFormat="1">
      <c r="B360" s="252"/>
      <c r="C360" s="253"/>
      <c r="D360" s="228" t="s">
        <v>150</v>
      </c>
      <c r="E360" s="254" t="s">
        <v>23</v>
      </c>
      <c r="F360" s="255" t="s">
        <v>153</v>
      </c>
      <c r="G360" s="253"/>
      <c r="H360" s="256">
        <v>1</v>
      </c>
      <c r="I360" s="257"/>
      <c r="J360" s="253"/>
      <c r="K360" s="253"/>
      <c r="L360" s="258"/>
      <c r="M360" s="259"/>
      <c r="N360" s="260"/>
      <c r="O360" s="260"/>
      <c r="P360" s="260"/>
      <c r="Q360" s="260"/>
      <c r="R360" s="260"/>
      <c r="S360" s="260"/>
      <c r="T360" s="261"/>
      <c r="AT360" s="262" t="s">
        <v>150</v>
      </c>
      <c r="AU360" s="262" t="s">
        <v>146</v>
      </c>
      <c r="AV360" s="13" t="s">
        <v>145</v>
      </c>
      <c r="AW360" s="13" t="s">
        <v>41</v>
      </c>
      <c r="AX360" s="13" t="s">
        <v>10</v>
      </c>
      <c r="AY360" s="262" t="s">
        <v>137</v>
      </c>
    </row>
    <row r="361" s="1" customFormat="1" ht="16.5" customHeight="1">
      <c r="B361" s="45"/>
      <c r="C361" s="216" t="s">
        <v>384</v>
      </c>
      <c r="D361" s="216" t="s">
        <v>140</v>
      </c>
      <c r="E361" s="217" t="s">
        <v>644</v>
      </c>
      <c r="F361" s="218" t="s">
        <v>645</v>
      </c>
      <c r="G361" s="219" t="s">
        <v>640</v>
      </c>
      <c r="H361" s="220">
        <v>1</v>
      </c>
      <c r="I361" s="221"/>
      <c r="J361" s="222">
        <f>ROUND(I361*H361,0)</f>
        <v>0</v>
      </c>
      <c r="K361" s="218" t="s">
        <v>144</v>
      </c>
      <c r="L361" s="71"/>
      <c r="M361" s="223" t="s">
        <v>23</v>
      </c>
      <c r="N361" s="224" t="s">
        <v>50</v>
      </c>
      <c r="O361" s="46"/>
      <c r="P361" s="225">
        <f>O361*H361</f>
        <v>0</v>
      </c>
      <c r="Q361" s="225">
        <v>0</v>
      </c>
      <c r="R361" s="225">
        <f>Q361*H361</f>
        <v>0</v>
      </c>
      <c r="S361" s="225">
        <v>0</v>
      </c>
      <c r="T361" s="226">
        <f>S361*H361</f>
        <v>0</v>
      </c>
      <c r="AR361" s="23" t="s">
        <v>641</v>
      </c>
      <c r="AT361" s="23" t="s">
        <v>140</v>
      </c>
      <c r="AU361" s="23" t="s">
        <v>146</v>
      </c>
      <c r="AY361" s="23" t="s">
        <v>137</v>
      </c>
      <c r="BE361" s="227">
        <f>IF(N361="základní",J361,0)</f>
        <v>0</v>
      </c>
      <c r="BF361" s="227">
        <f>IF(N361="snížená",J361,0)</f>
        <v>0</v>
      </c>
      <c r="BG361" s="227">
        <f>IF(N361="zákl. přenesená",J361,0)</f>
        <v>0</v>
      </c>
      <c r="BH361" s="227">
        <f>IF(N361="sníž. přenesená",J361,0)</f>
        <v>0</v>
      </c>
      <c r="BI361" s="227">
        <f>IF(N361="nulová",J361,0)</f>
        <v>0</v>
      </c>
      <c r="BJ361" s="23" t="s">
        <v>146</v>
      </c>
      <c r="BK361" s="227">
        <f>ROUND(I361*H361,0)</f>
        <v>0</v>
      </c>
      <c r="BL361" s="23" t="s">
        <v>641</v>
      </c>
      <c r="BM361" s="23" t="s">
        <v>646</v>
      </c>
    </row>
    <row r="362" s="11" customFormat="1">
      <c r="B362" s="231"/>
      <c r="C362" s="232"/>
      <c r="D362" s="228" t="s">
        <v>150</v>
      </c>
      <c r="E362" s="233" t="s">
        <v>23</v>
      </c>
      <c r="F362" s="234" t="s">
        <v>647</v>
      </c>
      <c r="G362" s="232"/>
      <c r="H362" s="233" t="s">
        <v>23</v>
      </c>
      <c r="I362" s="235"/>
      <c r="J362" s="232"/>
      <c r="K362" s="232"/>
      <c r="L362" s="236"/>
      <c r="M362" s="237"/>
      <c r="N362" s="238"/>
      <c r="O362" s="238"/>
      <c r="P362" s="238"/>
      <c r="Q362" s="238"/>
      <c r="R362" s="238"/>
      <c r="S362" s="238"/>
      <c r="T362" s="239"/>
      <c r="AT362" s="240" t="s">
        <v>150</v>
      </c>
      <c r="AU362" s="240" t="s">
        <v>146</v>
      </c>
      <c r="AV362" s="11" t="s">
        <v>10</v>
      </c>
      <c r="AW362" s="11" t="s">
        <v>41</v>
      </c>
      <c r="AX362" s="11" t="s">
        <v>78</v>
      </c>
      <c r="AY362" s="240" t="s">
        <v>137</v>
      </c>
    </row>
    <row r="363" s="12" customFormat="1">
      <c r="B363" s="241"/>
      <c r="C363" s="242"/>
      <c r="D363" s="228" t="s">
        <v>150</v>
      </c>
      <c r="E363" s="243" t="s">
        <v>23</v>
      </c>
      <c r="F363" s="244" t="s">
        <v>10</v>
      </c>
      <c r="G363" s="242"/>
      <c r="H363" s="245">
        <v>1</v>
      </c>
      <c r="I363" s="246"/>
      <c r="J363" s="242"/>
      <c r="K363" s="242"/>
      <c r="L363" s="247"/>
      <c r="M363" s="248"/>
      <c r="N363" s="249"/>
      <c r="O363" s="249"/>
      <c r="P363" s="249"/>
      <c r="Q363" s="249"/>
      <c r="R363" s="249"/>
      <c r="S363" s="249"/>
      <c r="T363" s="250"/>
      <c r="AT363" s="251" t="s">
        <v>150</v>
      </c>
      <c r="AU363" s="251" t="s">
        <v>146</v>
      </c>
      <c r="AV363" s="12" t="s">
        <v>146</v>
      </c>
      <c r="AW363" s="12" t="s">
        <v>41</v>
      </c>
      <c r="AX363" s="12" t="s">
        <v>78</v>
      </c>
      <c r="AY363" s="251" t="s">
        <v>137</v>
      </c>
    </row>
    <row r="364" s="13" customFormat="1">
      <c r="B364" s="252"/>
      <c r="C364" s="253"/>
      <c r="D364" s="228" t="s">
        <v>150</v>
      </c>
      <c r="E364" s="254" t="s">
        <v>23</v>
      </c>
      <c r="F364" s="255" t="s">
        <v>153</v>
      </c>
      <c r="G364" s="253"/>
      <c r="H364" s="256">
        <v>1</v>
      </c>
      <c r="I364" s="257"/>
      <c r="J364" s="253"/>
      <c r="K364" s="253"/>
      <c r="L364" s="258"/>
      <c r="M364" s="259"/>
      <c r="N364" s="260"/>
      <c r="O364" s="260"/>
      <c r="P364" s="260"/>
      <c r="Q364" s="260"/>
      <c r="R364" s="260"/>
      <c r="S364" s="260"/>
      <c r="T364" s="261"/>
      <c r="AT364" s="262" t="s">
        <v>150</v>
      </c>
      <c r="AU364" s="262" t="s">
        <v>146</v>
      </c>
      <c r="AV364" s="13" t="s">
        <v>145</v>
      </c>
      <c r="AW364" s="13" t="s">
        <v>41</v>
      </c>
      <c r="AX364" s="13" t="s">
        <v>10</v>
      </c>
      <c r="AY364" s="262" t="s">
        <v>137</v>
      </c>
    </row>
    <row r="365" s="1" customFormat="1" ht="16.5" customHeight="1">
      <c r="B365" s="45"/>
      <c r="C365" s="216" t="s">
        <v>648</v>
      </c>
      <c r="D365" s="216" t="s">
        <v>140</v>
      </c>
      <c r="E365" s="217" t="s">
        <v>649</v>
      </c>
      <c r="F365" s="218" t="s">
        <v>650</v>
      </c>
      <c r="G365" s="219" t="s">
        <v>640</v>
      </c>
      <c r="H365" s="220">
        <v>1</v>
      </c>
      <c r="I365" s="221"/>
      <c r="J365" s="222">
        <f>ROUND(I365*H365,0)</f>
        <v>0</v>
      </c>
      <c r="K365" s="218" t="s">
        <v>144</v>
      </c>
      <c r="L365" s="71"/>
      <c r="M365" s="223" t="s">
        <v>23</v>
      </c>
      <c r="N365" s="224" t="s">
        <v>50</v>
      </c>
      <c r="O365" s="46"/>
      <c r="P365" s="225">
        <f>O365*H365</f>
        <v>0</v>
      </c>
      <c r="Q365" s="225">
        <v>0</v>
      </c>
      <c r="R365" s="225">
        <f>Q365*H365</f>
        <v>0</v>
      </c>
      <c r="S365" s="225">
        <v>0</v>
      </c>
      <c r="T365" s="226">
        <f>S365*H365</f>
        <v>0</v>
      </c>
      <c r="AR365" s="23" t="s">
        <v>641</v>
      </c>
      <c r="AT365" s="23" t="s">
        <v>140</v>
      </c>
      <c r="AU365" s="23" t="s">
        <v>146</v>
      </c>
      <c r="AY365" s="23" t="s">
        <v>137</v>
      </c>
      <c r="BE365" s="227">
        <f>IF(N365="základní",J365,0)</f>
        <v>0</v>
      </c>
      <c r="BF365" s="227">
        <f>IF(N365="snížená",J365,0)</f>
        <v>0</v>
      </c>
      <c r="BG365" s="227">
        <f>IF(N365="zákl. přenesená",J365,0)</f>
        <v>0</v>
      </c>
      <c r="BH365" s="227">
        <f>IF(N365="sníž. přenesená",J365,0)</f>
        <v>0</v>
      </c>
      <c r="BI365" s="227">
        <f>IF(N365="nulová",J365,0)</f>
        <v>0</v>
      </c>
      <c r="BJ365" s="23" t="s">
        <v>146</v>
      </c>
      <c r="BK365" s="227">
        <f>ROUND(I365*H365,0)</f>
        <v>0</v>
      </c>
      <c r="BL365" s="23" t="s">
        <v>641</v>
      </c>
      <c r="BM365" s="23" t="s">
        <v>651</v>
      </c>
    </row>
    <row r="366" s="11" customFormat="1">
      <c r="B366" s="231"/>
      <c r="C366" s="232"/>
      <c r="D366" s="228" t="s">
        <v>150</v>
      </c>
      <c r="E366" s="233" t="s">
        <v>23</v>
      </c>
      <c r="F366" s="234" t="s">
        <v>652</v>
      </c>
      <c r="G366" s="232"/>
      <c r="H366" s="233" t="s">
        <v>23</v>
      </c>
      <c r="I366" s="235"/>
      <c r="J366" s="232"/>
      <c r="K366" s="232"/>
      <c r="L366" s="236"/>
      <c r="M366" s="237"/>
      <c r="N366" s="238"/>
      <c r="O366" s="238"/>
      <c r="P366" s="238"/>
      <c r="Q366" s="238"/>
      <c r="R366" s="238"/>
      <c r="S366" s="238"/>
      <c r="T366" s="239"/>
      <c r="AT366" s="240" t="s">
        <v>150</v>
      </c>
      <c r="AU366" s="240" t="s">
        <v>146</v>
      </c>
      <c r="AV366" s="11" t="s">
        <v>10</v>
      </c>
      <c r="AW366" s="11" t="s">
        <v>41</v>
      </c>
      <c r="AX366" s="11" t="s">
        <v>78</v>
      </c>
      <c r="AY366" s="240" t="s">
        <v>137</v>
      </c>
    </row>
    <row r="367" s="12" customFormat="1">
      <c r="B367" s="241"/>
      <c r="C367" s="242"/>
      <c r="D367" s="228" t="s">
        <v>150</v>
      </c>
      <c r="E367" s="243" t="s">
        <v>23</v>
      </c>
      <c r="F367" s="244" t="s">
        <v>10</v>
      </c>
      <c r="G367" s="242"/>
      <c r="H367" s="245">
        <v>1</v>
      </c>
      <c r="I367" s="246"/>
      <c r="J367" s="242"/>
      <c r="K367" s="242"/>
      <c r="L367" s="247"/>
      <c r="M367" s="248"/>
      <c r="N367" s="249"/>
      <c r="O367" s="249"/>
      <c r="P367" s="249"/>
      <c r="Q367" s="249"/>
      <c r="R367" s="249"/>
      <c r="S367" s="249"/>
      <c r="T367" s="250"/>
      <c r="AT367" s="251" t="s">
        <v>150</v>
      </c>
      <c r="AU367" s="251" t="s">
        <v>146</v>
      </c>
      <c r="AV367" s="12" t="s">
        <v>146</v>
      </c>
      <c r="AW367" s="12" t="s">
        <v>41</v>
      </c>
      <c r="AX367" s="12" t="s">
        <v>78</v>
      </c>
      <c r="AY367" s="251" t="s">
        <v>137</v>
      </c>
    </row>
    <row r="368" s="13" customFormat="1">
      <c r="B368" s="252"/>
      <c r="C368" s="253"/>
      <c r="D368" s="228" t="s">
        <v>150</v>
      </c>
      <c r="E368" s="254" t="s">
        <v>23</v>
      </c>
      <c r="F368" s="255" t="s">
        <v>153</v>
      </c>
      <c r="G368" s="253"/>
      <c r="H368" s="256">
        <v>1</v>
      </c>
      <c r="I368" s="257"/>
      <c r="J368" s="253"/>
      <c r="K368" s="253"/>
      <c r="L368" s="258"/>
      <c r="M368" s="259"/>
      <c r="N368" s="260"/>
      <c r="O368" s="260"/>
      <c r="P368" s="260"/>
      <c r="Q368" s="260"/>
      <c r="R368" s="260"/>
      <c r="S368" s="260"/>
      <c r="T368" s="261"/>
      <c r="AT368" s="262" t="s">
        <v>150</v>
      </c>
      <c r="AU368" s="262" t="s">
        <v>146</v>
      </c>
      <c r="AV368" s="13" t="s">
        <v>145</v>
      </c>
      <c r="AW368" s="13" t="s">
        <v>41</v>
      </c>
      <c r="AX368" s="13" t="s">
        <v>10</v>
      </c>
      <c r="AY368" s="262" t="s">
        <v>137</v>
      </c>
    </row>
    <row r="369" s="10" customFormat="1" ht="29.88" customHeight="1">
      <c r="B369" s="200"/>
      <c r="C369" s="201"/>
      <c r="D369" s="202" t="s">
        <v>77</v>
      </c>
      <c r="E369" s="214" t="s">
        <v>653</v>
      </c>
      <c r="F369" s="214" t="s">
        <v>654</v>
      </c>
      <c r="G369" s="201"/>
      <c r="H369" s="201"/>
      <c r="I369" s="204"/>
      <c r="J369" s="215">
        <f>BK369</f>
        <v>0</v>
      </c>
      <c r="K369" s="201"/>
      <c r="L369" s="206"/>
      <c r="M369" s="207"/>
      <c r="N369" s="208"/>
      <c r="O369" s="208"/>
      <c r="P369" s="209">
        <f>SUM(P370:P373)</f>
        <v>0</v>
      </c>
      <c r="Q369" s="208"/>
      <c r="R369" s="209">
        <f>SUM(R370:R373)</f>
        <v>0</v>
      </c>
      <c r="S369" s="208"/>
      <c r="T369" s="210">
        <f>SUM(T370:T373)</f>
        <v>0</v>
      </c>
      <c r="AR369" s="211" t="s">
        <v>634</v>
      </c>
      <c r="AT369" s="212" t="s">
        <v>77</v>
      </c>
      <c r="AU369" s="212" t="s">
        <v>10</v>
      </c>
      <c r="AY369" s="211" t="s">
        <v>137</v>
      </c>
      <c r="BK369" s="213">
        <f>SUM(BK370:BK373)</f>
        <v>0</v>
      </c>
    </row>
    <row r="370" s="1" customFormat="1" ht="16.5" customHeight="1">
      <c r="B370" s="45"/>
      <c r="C370" s="216" t="s">
        <v>655</v>
      </c>
      <c r="D370" s="216" t="s">
        <v>140</v>
      </c>
      <c r="E370" s="217" t="s">
        <v>656</v>
      </c>
      <c r="F370" s="218" t="s">
        <v>654</v>
      </c>
      <c r="G370" s="219" t="s">
        <v>640</v>
      </c>
      <c r="H370" s="220">
        <v>1</v>
      </c>
      <c r="I370" s="221"/>
      <c r="J370" s="222">
        <f>ROUND(I370*H370,0)</f>
        <v>0</v>
      </c>
      <c r="K370" s="218" t="s">
        <v>144</v>
      </c>
      <c r="L370" s="71"/>
      <c r="M370" s="223" t="s">
        <v>23</v>
      </c>
      <c r="N370" s="224" t="s">
        <v>50</v>
      </c>
      <c r="O370" s="46"/>
      <c r="P370" s="225">
        <f>O370*H370</f>
        <v>0</v>
      </c>
      <c r="Q370" s="225">
        <v>0</v>
      </c>
      <c r="R370" s="225">
        <f>Q370*H370</f>
        <v>0</v>
      </c>
      <c r="S370" s="225">
        <v>0</v>
      </c>
      <c r="T370" s="226">
        <f>S370*H370</f>
        <v>0</v>
      </c>
      <c r="AR370" s="23" t="s">
        <v>641</v>
      </c>
      <c r="AT370" s="23" t="s">
        <v>140</v>
      </c>
      <c r="AU370" s="23" t="s">
        <v>146</v>
      </c>
      <c r="AY370" s="23" t="s">
        <v>137</v>
      </c>
      <c r="BE370" s="227">
        <f>IF(N370="základní",J370,0)</f>
        <v>0</v>
      </c>
      <c r="BF370" s="227">
        <f>IF(N370="snížená",J370,0)</f>
        <v>0</v>
      </c>
      <c r="BG370" s="227">
        <f>IF(N370="zákl. přenesená",J370,0)</f>
        <v>0</v>
      </c>
      <c r="BH370" s="227">
        <f>IF(N370="sníž. přenesená",J370,0)</f>
        <v>0</v>
      </c>
      <c r="BI370" s="227">
        <f>IF(N370="nulová",J370,0)</f>
        <v>0</v>
      </c>
      <c r="BJ370" s="23" t="s">
        <v>146</v>
      </c>
      <c r="BK370" s="227">
        <f>ROUND(I370*H370,0)</f>
        <v>0</v>
      </c>
      <c r="BL370" s="23" t="s">
        <v>641</v>
      </c>
      <c r="BM370" s="23" t="s">
        <v>657</v>
      </c>
    </row>
    <row r="371" s="11" customFormat="1">
      <c r="B371" s="231"/>
      <c r="C371" s="232"/>
      <c r="D371" s="228" t="s">
        <v>150</v>
      </c>
      <c r="E371" s="233" t="s">
        <v>23</v>
      </c>
      <c r="F371" s="234" t="s">
        <v>658</v>
      </c>
      <c r="G371" s="232"/>
      <c r="H371" s="233" t="s">
        <v>23</v>
      </c>
      <c r="I371" s="235"/>
      <c r="J371" s="232"/>
      <c r="K371" s="232"/>
      <c r="L371" s="236"/>
      <c r="M371" s="237"/>
      <c r="N371" s="238"/>
      <c r="O371" s="238"/>
      <c r="P371" s="238"/>
      <c r="Q371" s="238"/>
      <c r="R371" s="238"/>
      <c r="S371" s="238"/>
      <c r="T371" s="239"/>
      <c r="AT371" s="240" t="s">
        <v>150</v>
      </c>
      <c r="AU371" s="240" t="s">
        <v>146</v>
      </c>
      <c r="AV371" s="11" t="s">
        <v>10</v>
      </c>
      <c r="AW371" s="11" t="s">
        <v>41</v>
      </c>
      <c r="AX371" s="11" t="s">
        <v>78</v>
      </c>
      <c r="AY371" s="240" t="s">
        <v>137</v>
      </c>
    </row>
    <row r="372" s="12" customFormat="1">
      <c r="B372" s="241"/>
      <c r="C372" s="242"/>
      <c r="D372" s="228" t="s">
        <v>150</v>
      </c>
      <c r="E372" s="243" t="s">
        <v>23</v>
      </c>
      <c r="F372" s="244" t="s">
        <v>10</v>
      </c>
      <c r="G372" s="242"/>
      <c r="H372" s="245">
        <v>1</v>
      </c>
      <c r="I372" s="246"/>
      <c r="J372" s="242"/>
      <c r="K372" s="242"/>
      <c r="L372" s="247"/>
      <c r="M372" s="248"/>
      <c r="N372" s="249"/>
      <c r="O372" s="249"/>
      <c r="P372" s="249"/>
      <c r="Q372" s="249"/>
      <c r="R372" s="249"/>
      <c r="S372" s="249"/>
      <c r="T372" s="250"/>
      <c r="AT372" s="251" t="s">
        <v>150</v>
      </c>
      <c r="AU372" s="251" t="s">
        <v>146</v>
      </c>
      <c r="AV372" s="12" t="s">
        <v>146</v>
      </c>
      <c r="AW372" s="12" t="s">
        <v>41</v>
      </c>
      <c r="AX372" s="12" t="s">
        <v>78</v>
      </c>
      <c r="AY372" s="251" t="s">
        <v>137</v>
      </c>
    </row>
    <row r="373" s="13" customFormat="1">
      <c r="B373" s="252"/>
      <c r="C373" s="253"/>
      <c r="D373" s="228" t="s">
        <v>150</v>
      </c>
      <c r="E373" s="254" t="s">
        <v>23</v>
      </c>
      <c r="F373" s="255" t="s">
        <v>153</v>
      </c>
      <c r="G373" s="253"/>
      <c r="H373" s="256">
        <v>1</v>
      </c>
      <c r="I373" s="257"/>
      <c r="J373" s="253"/>
      <c r="K373" s="253"/>
      <c r="L373" s="258"/>
      <c r="M373" s="259"/>
      <c r="N373" s="260"/>
      <c r="O373" s="260"/>
      <c r="P373" s="260"/>
      <c r="Q373" s="260"/>
      <c r="R373" s="260"/>
      <c r="S373" s="260"/>
      <c r="T373" s="261"/>
      <c r="AT373" s="262" t="s">
        <v>150</v>
      </c>
      <c r="AU373" s="262" t="s">
        <v>146</v>
      </c>
      <c r="AV373" s="13" t="s">
        <v>145</v>
      </c>
      <c r="AW373" s="13" t="s">
        <v>41</v>
      </c>
      <c r="AX373" s="13" t="s">
        <v>10</v>
      </c>
      <c r="AY373" s="262" t="s">
        <v>137</v>
      </c>
    </row>
    <row r="374" s="10" customFormat="1" ht="29.88" customHeight="1">
      <c r="B374" s="200"/>
      <c r="C374" s="201"/>
      <c r="D374" s="202" t="s">
        <v>77</v>
      </c>
      <c r="E374" s="214" t="s">
        <v>659</v>
      </c>
      <c r="F374" s="214" t="s">
        <v>660</v>
      </c>
      <c r="G374" s="201"/>
      <c r="H374" s="201"/>
      <c r="I374" s="204"/>
      <c r="J374" s="215">
        <f>BK374</f>
        <v>0</v>
      </c>
      <c r="K374" s="201"/>
      <c r="L374" s="206"/>
      <c r="M374" s="207"/>
      <c r="N374" s="208"/>
      <c r="O374" s="208"/>
      <c r="P374" s="209">
        <f>SUM(P375:P382)</f>
        <v>0</v>
      </c>
      <c r="Q374" s="208"/>
      <c r="R374" s="209">
        <f>SUM(R375:R382)</f>
        <v>0</v>
      </c>
      <c r="S374" s="208"/>
      <c r="T374" s="210">
        <f>SUM(T375:T382)</f>
        <v>0</v>
      </c>
      <c r="AR374" s="211" t="s">
        <v>634</v>
      </c>
      <c r="AT374" s="212" t="s">
        <v>77</v>
      </c>
      <c r="AU374" s="212" t="s">
        <v>10</v>
      </c>
      <c r="AY374" s="211" t="s">
        <v>137</v>
      </c>
      <c r="BK374" s="213">
        <f>SUM(BK375:BK382)</f>
        <v>0</v>
      </c>
    </row>
    <row r="375" s="1" customFormat="1" ht="16.5" customHeight="1">
      <c r="B375" s="45"/>
      <c r="C375" s="216" t="s">
        <v>661</v>
      </c>
      <c r="D375" s="216" t="s">
        <v>140</v>
      </c>
      <c r="E375" s="217" t="s">
        <v>662</v>
      </c>
      <c r="F375" s="218" t="s">
        <v>663</v>
      </c>
      <c r="G375" s="219" t="s">
        <v>640</v>
      </c>
      <c r="H375" s="220">
        <v>1</v>
      </c>
      <c r="I375" s="221"/>
      <c r="J375" s="222">
        <f>ROUND(I375*H375,0)</f>
        <v>0</v>
      </c>
      <c r="K375" s="218" t="s">
        <v>144</v>
      </c>
      <c r="L375" s="71"/>
      <c r="M375" s="223" t="s">
        <v>23</v>
      </c>
      <c r="N375" s="224" t="s">
        <v>50</v>
      </c>
      <c r="O375" s="46"/>
      <c r="P375" s="225">
        <f>O375*H375</f>
        <v>0</v>
      </c>
      <c r="Q375" s="225">
        <v>0</v>
      </c>
      <c r="R375" s="225">
        <f>Q375*H375</f>
        <v>0</v>
      </c>
      <c r="S375" s="225">
        <v>0</v>
      </c>
      <c r="T375" s="226">
        <f>S375*H375</f>
        <v>0</v>
      </c>
      <c r="AR375" s="23" t="s">
        <v>641</v>
      </c>
      <c r="AT375" s="23" t="s">
        <v>140</v>
      </c>
      <c r="AU375" s="23" t="s">
        <v>146</v>
      </c>
      <c r="AY375" s="23" t="s">
        <v>137</v>
      </c>
      <c r="BE375" s="227">
        <f>IF(N375="základní",J375,0)</f>
        <v>0</v>
      </c>
      <c r="BF375" s="227">
        <f>IF(N375="snížená",J375,0)</f>
        <v>0</v>
      </c>
      <c r="BG375" s="227">
        <f>IF(N375="zákl. přenesená",J375,0)</f>
        <v>0</v>
      </c>
      <c r="BH375" s="227">
        <f>IF(N375="sníž. přenesená",J375,0)</f>
        <v>0</v>
      </c>
      <c r="BI375" s="227">
        <f>IF(N375="nulová",J375,0)</f>
        <v>0</v>
      </c>
      <c r="BJ375" s="23" t="s">
        <v>146</v>
      </c>
      <c r="BK375" s="227">
        <f>ROUND(I375*H375,0)</f>
        <v>0</v>
      </c>
      <c r="BL375" s="23" t="s">
        <v>641</v>
      </c>
      <c r="BM375" s="23" t="s">
        <v>664</v>
      </c>
    </row>
    <row r="376" s="11" customFormat="1">
      <c r="B376" s="231"/>
      <c r="C376" s="232"/>
      <c r="D376" s="228" t="s">
        <v>150</v>
      </c>
      <c r="E376" s="233" t="s">
        <v>23</v>
      </c>
      <c r="F376" s="234" t="s">
        <v>665</v>
      </c>
      <c r="G376" s="232"/>
      <c r="H376" s="233" t="s">
        <v>23</v>
      </c>
      <c r="I376" s="235"/>
      <c r="J376" s="232"/>
      <c r="K376" s="232"/>
      <c r="L376" s="236"/>
      <c r="M376" s="237"/>
      <c r="N376" s="238"/>
      <c r="O376" s="238"/>
      <c r="P376" s="238"/>
      <c r="Q376" s="238"/>
      <c r="R376" s="238"/>
      <c r="S376" s="238"/>
      <c r="T376" s="239"/>
      <c r="AT376" s="240" t="s">
        <v>150</v>
      </c>
      <c r="AU376" s="240" t="s">
        <v>146</v>
      </c>
      <c r="AV376" s="11" t="s">
        <v>10</v>
      </c>
      <c r="AW376" s="11" t="s">
        <v>41</v>
      </c>
      <c r="AX376" s="11" t="s">
        <v>78</v>
      </c>
      <c r="AY376" s="240" t="s">
        <v>137</v>
      </c>
    </row>
    <row r="377" s="12" customFormat="1">
      <c r="B377" s="241"/>
      <c r="C377" s="242"/>
      <c r="D377" s="228" t="s">
        <v>150</v>
      </c>
      <c r="E377" s="243" t="s">
        <v>23</v>
      </c>
      <c r="F377" s="244" t="s">
        <v>10</v>
      </c>
      <c r="G377" s="242"/>
      <c r="H377" s="245">
        <v>1</v>
      </c>
      <c r="I377" s="246"/>
      <c r="J377" s="242"/>
      <c r="K377" s="242"/>
      <c r="L377" s="247"/>
      <c r="M377" s="248"/>
      <c r="N377" s="249"/>
      <c r="O377" s="249"/>
      <c r="P377" s="249"/>
      <c r="Q377" s="249"/>
      <c r="R377" s="249"/>
      <c r="S377" s="249"/>
      <c r="T377" s="250"/>
      <c r="AT377" s="251" t="s">
        <v>150</v>
      </c>
      <c r="AU377" s="251" t="s">
        <v>146</v>
      </c>
      <c r="AV377" s="12" t="s">
        <v>146</v>
      </c>
      <c r="AW377" s="12" t="s">
        <v>41</v>
      </c>
      <c r="AX377" s="12" t="s">
        <v>78</v>
      </c>
      <c r="AY377" s="251" t="s">
        <v>137</v>
      </c>
    </row>
    <row r="378" s="13" customFormat="1">
      <c r="B378" s="252"/>
      <c r="C378" s="253"/>
      <c r="D378" s="228" t="s">
        <v>150</v>
      </c>
      <c r="E378" s="254" t="s">
        <v>23</v>
      </c>
      <c r="F378" s="255" t="s">
        <v>153</v>
      </c>
      <c r="G378" s="253"/>
      <c r="H378" s="256">
        <v>1</v>
      </c>
      <c r="I378" s="257"/>
      <c r="J378" s="253"/>
      <c r="K378" s="253"/>
      <c r="L378" s="258"/>
      <c r="M378" s="259"/>
      <c r="N378" s="260"/>
      <c r="O378" s="260"/>
      <c r="P378" s="260"/>
      <c r="Q378" s="260"/>
      <c r="R378" s="260"/>
      <c r="S378" s="260"/>
      <c r="T378" s="261"/>
      <c r="AT378" s="262" t="s">
        <v>150</v>
      </c>
      <c r="AU378" s="262" t="s">
        <v>146</v>
      </c>
      <c r="AV378" s="13" t="s">
        <v>145</v>
      </c>
      <c r="AW378" s="13" t="s">
        <v>41</v>
      </c>
      <c r="AX378" s="13" t="s">
        <v>10</v>
      </c>
      <c r="AY378" s="262" t="s">
        <v>137</v>
      </c>
    </row>
    <row r="379" s="1" customFormat="1" ht="16.5" customHeight="1">
      <c r="B379" s="45"/>
      <c r="C379" s="216" t="s">
        <v>30</v>
      </c>
      <c r="D379" s="216" t="s">
        <v>140</v>
      </c>
      <c r="E379" s="217" t="s">
        <v>666</v>
      </c>
      <c r="F379" s="218" t="s">
        <v>667</v>
      </c>
      <c r="G379" s="219" t="s">
        <v>640</v>
      </c>
      <c r="H379" s="220">
        <v>1</v>
      </c>
      <c r="I379" s="221"/>
      <c r="J379" s="222">
        <f>ROUND(I379*H379,0)</f>
        <v>0</v>
      </c>
      <c r="K379" s="218" t="s">
        <v>144</v>
      </c>
      <c r="L379" s="71"/>
      <c r="M379" s="223" t="s">
        <v>23</v>
      </c>
      <c r="N379" s="224" t="s">
        <v>50</v>
      </c>
      <c r="O379" s="46"/>
      <c r="P379" s="225">
        <f>O379*H379</f>
        <v>0</v>
      </c>
      <c r="Q379" s="225">
        <v>0</v>
      </c>
      <c r="R379" s="225">
        <f>Q379*H379</f>
        <v>0</v>
      </c>
      <c r="S379" s="225">
        <v>0</v>
      </c>
      <c r="T379" s="226">
        <f>S379*H379</f>
        <v>0</v>
      </c>
      <c r="AR379" s="23" t="s">
        <v>641</v>
      </c>
      <c r="AT379" s="23" t="s">
        <v>140</v>
      </c>
      <c r="AU379" s="23" t="s">
        <v>146</v>
      </c>
      <c r="AY379" s="23" t="s">
        <v>137</v>
      </c>
      <c r="BE379" s="227">
        <f>IF(N379="základní",J379,0)</f>
        <v>0</v>
      </c>
      <c r="BF379" s="227">
        <f>IF(N379="snížená",J379,0)</f>
        <v>0</v>
      </c>
      <c r="BG379" s="227">
        <f>IF(N379="zákl. přenesená",J379,0)</f>
        <v>0</v>
      </c>
      <c r="BH379" s="227">
        <f>IF(N379="sníž. přenesená",J379,0)</f>
        <v>0</v>
      </c>
      <c r="BI379" s="227">
        <f>IF(N379="nulová",J379,0)</f>
        <v>0</v>
      </c>
      <c r="BJ379" s="23" t="s">
        <v>146</v>
      </c>
      <c r="BK379" s="227">
        <f>ROUND(I379*H379,0)</f>
        <v>0</v>
      </c>
      <c r="BL379" s="23" t="s">
        <v>641</v>
      </c>
      <c r="BM379" s="23" t="s">
        <v>668</v>
      </c>
    </row>
    <row r="380" s="11" customFormat="1">
      <c r="B380" s="231"/>
      <c r="C380" s="232"/>
      <c r="D380" s="228" t="s">
        <v>150</v>
      </c>
      <c r="E380" s="233" t="s">
        <v>23</v>
      </c>
      <c r="F380" s="234" t="s">
        <v>669</v>
      </c>
      <c r="G380" s="232"/>
      <c r="H380" s="233" t="s">
        <v>23</v>
      </c>
      <c r="I380" s="235"/>
      <c r="J380" s="232"/>
      <c r="K380" s="232"/>
      <c r="L380" s="236"/>
      <c r="M380" s="237"/>
      <c r="N380" s="238"/>
      <c r="O380" s="238"/>
      <c r="P380" s="238"/>
      <c r="Q380" s="238"/>
      <c r="R380" s="238"/>
      <c r="S380" s="238"/>
      <c r="T380" s="239"/>
      <c r="AT380" s="240" t="s">
        <v>150</v>
      </c>
      <c r="AU380" s="240" t="s">
        <v>146</v>
      </c>
      <c r="AV380" s="11" t="s">
        <v>10</v>
      </c>
      <c r="AW380" s="11" t="s">
        <v>41</v>
      </c>
      <c r="AX380" s="11" t="s">
        <v>78</v>
      </c>
      <c r="AY380" s="240" t="s">
        <v>137</v>
      </c>
    </row>
    <row r="381" s="12" customFormat="1">
      <c r="B381" s="241"/>
      <c r="C381" s="242"/>
      <c r="D381" s="228" t="s">
        <v>150</v>
      </c>
      <c r="E381" s="243" t="s">
        <v>23</v>
      </c>
      <c r="F381" s="244" t="s">
        <v>10</v>
      </c>
      <c r="G381" s="242"/>
      <c r="H381" s="245">
        <v>1</v>
      </c>
      <c r="I381" s="246"/>
      <c r="J381" s="242"/>
      <c r="K381" s="242"/>
      <c r="L381" s="247"/>
      <c r="M381" s="248"/>
      <c r="N381" s="249"/>
      <c r="O381" s="249"/>
      <c r="P381" s="249"/>
      <c r="Q381" s="249"/>
      <c r="R381" s="249"/>
      <c r="S381" s="249"/>
      <c r="T381" s="250"/>
      <c r="AT381" s="251" t="s">
        <v>150</v>
      </c>
      <c r="AU381" s="251" t="s">
        <v>146</v>
      </c>
      <c r="AV381" s="12" t="s">
        <v>146</v>
      </c>
      <c r="AW381" s="12" t="s">
        <v>41</v>
      </c>
      <c r="AX381" s="12" t="s">
        <v>78</v>
      </c>
      <c r="AY381" s="251" t="s">
        <v>137</v>
      </c>
    </row>
    <row r="382" s="13" customFormat="1">
      <c r="B382" s="252"/>
      <c r="C382" s="253"/>
      <c r="D382" s="228" t="s">
        <v>150</v>
      </c>
      <c r="E382" s="254" t="s">
        <v>23</v>
      </c>
      <c r="F382" s="255" t="s">
        <v>153</v>
      </c>
      <c r="G382" s="253"/>
      <c r="H382" s="256">
        <v>1</v>
      </c>
      <c r="I382" s="257"/>
      <c r="J382" s="253"/>
      <c r="K382" s="253"/>
      <c r="L382" s="258"/>
      <c r="M382" s="273"/>
      <c r="N382" s="274"/>
      <c r="O382" s="274"/>
      <c r="P382" s="274"/>
      <c r="Q382" s="274"/>
      <c r="R382" s="274"/>
      <c r="S382" s="274"/>
      <c r="T382" s="275"/>
      <c r="AT382" s="262" t="s">
        <v>150</v>
      </c>
      <c r="AU382" s="262" t="s">
        <v>146</v>
      </c>
      <c r="AV382" s="13" t="s">
        <v>145</v>
      </c>
      <c r="AW382" s="13" t="s">
        <v>41</v>
      </c>
      <c r="AX382" s="13" t="s">
        <v>10</v>
      </c>
      <c r="AY382" s="262" t="s">
        <v>137</v>
      </c>
    </row>
    <row r="383" s="1" customFormat="1" ht="6.96" customHeight="1">
      <c r="B383" s="66"/>
      <c r="C383" s="67"/>
      <c r="D383" s="67"/>
      <c r="E383" s="67"/>
      <c r="F383" s="67"/>
      <c r="G383" s="67"/>
      <c r="H383" s="67"/>
      <c r="I383" s="161"/>
      <c r="J383" s="67"/>
      <c r="K383" s="67"/>
      <c r="L383" s="71"/>
    </row>
  </sheetData>
  <sheetProtection sheet="1" autoFilter="0" formatColumns="0" formatRows="0" objects="1" scenarios="1" spinCount="100000" saltValue="RX/aybzr1jJxatHU3Wvs9spKBcV3lN/1HPXkflI9V33J1YSY65jUufnAC1dAq9Sh/Vh3ybONgbCCaoLUQNW8SQ==" hashValue="UEytVTQ0YMUzQc8aMNLrZLp24pN0j7zCy4uCBRIrhXf4YTyjWOUjI3pK8H4V1475twujFFuof36x9qsB6y3C5A==" algorithmName="SHA-512" password="CC35"/>
  <autoFilter ref="C96:K382"/>
  <mergeCells count="10">
    <mergeCell ref="E7:H7"/>
    <mergeCell ref="E9:H9"/>
    <mergeCell ref="E24:H24"/>
    <mergeCell ref="E45:H45"/>
    <mergeCell ref="E47:H47"/>
    <mergeCell ref="J51:J52"/>
    <mergeCell ref="E87:H87"/>
    <mergeCell ref="E89:H89"/>
    <mergeCell ref="G1:H1"/>
    <mergeCell ref="L2:V2"/>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6" customWidth="1"/>
    <col min="2" max="2" width="1.664063" style="276" customWidth="1"/>
    <col min="3" max="4" width="5" style="276" customWidth="1"/>
    <col min="5" max="5" width="11.67" style="276" customWidth="1"/>
    <col min="6" max="6" width="9.17" style="276" customWidth="1"/>
    <col min="7" max="7" width="5" style="276" customWidth="1"/>
    <col min="8" max="8" width="77.83" style="276" customWidth="1"/>
    <col min="9" max="10" width="20" style="276" customWidth="1"/>
    <col min="11" max="11" width="1.664063" style="276" customWidth="1"/>
  </cols>
  <sheetData>
    <row r="1" ht="37.5" customHeight="1"/>
    <row r="2" ht="7.5" customHeight="1">
      <c r="B2" s="277"/>
      <c r="C2" s="278"/>
      <c r="D2" s="278"/>
      <c r="E2" s="278"/>
      <c r="F2" s="278"/>
      <c r="G2" s="278"/>
      <c r="H2" s="278"/>
      <c r="I2" s="278"/>
      <c r="J2" s="278"/>
      <c r="K2" s="279"/>
    </row>
    <row r="3" s="14" customFormat="1" ht="45" customHeight="1">
      <c r="B3" s="280"/>
      <c r="C3" s="281" t="s">
        <v>670</v>
      </c>
      <c r="D3" s="281"/>
      <c r="E3" s="281"/>
      <c r="F3" s="281"/>
      <c r="G3" s="281"/>
      <c r="H3" s="281"/>
      <c r="I3" s="281"/>
      <c r="J3" s="281"/>
      <c r="K3" s="282"/>
    </row>
    <row r="4" ht="25.5" customHeight="1">
      <c r="B4" s="283"/>
      <c r="C4" s="284" t="s">
        <v>671</v>
      </c>
      <c r="D4" s="284"/>
      <c r="E4" s="284"/>
      <c r="F4" s="284"/>
      <c r="G4" s="284"/>
      <c r="H4" s="284"/>
      <c r="I4" s="284"/>
      <c r="J4" s="284"/>
      <c r="K4" s="285"/>
    </row>
    <row r="5" ht="5.25" customHeight="1">
      <c r="B5" s="283"/>
      <c r="C5" s="286"/>
      <c r="D5" s="286"/>
      <c r="E5" s="286"/>
      <c r="F5" s="286"/>
      <c r="G5" s="286"/>
      <c r="H5" s="286"/>
      <c r="I5" s="286"/>
      <c r="J5" s="286"/>
      <c r="K5" s="285"/>
    </row>
    <row r="6" ht="15" customHeight="1">
      <c r="B6" s="283"/>
      <c r="C6" s="287" t="s">
        <v>672</v>
      </c>
      <c r="D6" s="287"/>
      <c r="E6" s="287"/>
      <c r="F6" s="287"/>
      <c r="G6" s="287"/>
      <c r="H6" s="287"/>
      <c r="I6" s="287"/>
      <c r="J6" s="287"/>
      <c r="K6" s="285"/>
    </row>
    <row r="7" ht="15" customHeight="1">
      <c r="B7" s="288"/>
      <c r="C7" s="287" t="s">
        <v>673</v>
      </c>
      <c r="D7" s="287"/>
      <c r="E7" s="287"/>
      <c r="F7" s="287"/>
      <c r="G7" s="287"/>
      <c r="H7" s="287"/>
      <c r="I7" s="287"/>
      <c r="J7" s="287"/>
      <c r="K7" s="285"/>
    </row>
    <row r="8" ht="12.75" customHeight="1">
      <c r="B8" s="288"/>
      <c r="C8" s="287"/>
      <c r="D8" s="287"/>
      <c r="E8" s="287"/>
      <c r="F8" s="287"/>
      <c r="G8" s="287"/>
      <c r="H8" s="287"/>
      <c r="I8" s="287"/>
      <c r="J8" s="287"/>
      <c r="K8" s="285"/>
    </row>
    <row r="9" ht="15" customHeight="1">
      <c r="B9" s="288"/>
      <c r="C9" s="287" t="s">
        <v>674</v>
      </c>
      <c r="D9" s="287"/>
      <c r="E9" s="287"/>
      <c r="F9" s="287"/>
      <c r="G9" s="287"/>
      <c r="H9" s="287"/>
      <c r="I9" s="287"/>
      <c r="J9" s="287"/>
      <c r="K9" s="285"/>
    </row>
    <row r="10" ht="15" customHeight="1">
      <c r="B10" s="288"/>
      <c r="C10" s="287"/>
      <c r="D10" s="287" t="s">
        <v>675</v>
      </c>
      <c r="E10" s="287"/>
      <c r="F10" s="287"/>
      <c r="G10" s="287"/>
      <c r="H10" s="287"/>
      <c r="I10" s="287"/>
      <c r="J10" s="287"/>
      <c r="K10" s="285"/>
    </row>
    <row r="11" ht="15" customHeight="1">
      <c r="B11" s="288"/>
      <c r="C11" s="289"/>
      <c r="D11" s="287" t="s">
        <v>676</v>
      </c>
      <c r="E11" s="287"/>
      <c r="F11" s="287"/>
      <c r="G11" s="287"/>
      <c r="H11" s="287"/>
      <c r="I11" s="287"/>
      <c r="J11" s="287"/>
      <c r="K11" s="285"/>
    </row>
    <row r="12" ht="12.75" customHeight="1">
      <c r="B12" s="288"/>
      <c r="C12" s="289"/>
      <c r="D12" s="289"/>
      <c r="E12" s="289"/>
      <c r="F12" s="289"/>
      <c r="G12" s="289"/>
      <c r="H12" s="289"/>
      <c r="I12" s="289"/>
      <c r="J12" s="289"/>
      <c r="K12" s="285"/>
    </row>
    <row r="13" ht="15" customHeight="1">
      <c r="B13" s="288"/>
      <c r="C13" s="289"/>
      <c r="D13" s="287" t="s">
        <v>677</v>
      </c>
      <c r="E13" s="287"/>
      <c r="F13" s="287"/>
      <c r="G13" s="287"/>
      <c r="H13" s="287"/>
      <c r="I13" s="287"/>
      <c r="J13" s="287"/>
      <c r="K13" s="285"/>
    </row>
    <row r="14" ht="15" customHeight="1">
      <c r="B14" s="288"/>
      <c r="C14" s="289"/>
      <c r="D14" s="287" t="s">
        <v>678</v>
      </c>
      <c r="E14" s="287"/>
      <c r="F14" s="287"/>
      <c r="G14" s="287"/>
      <c r="H14" s="287"/>
      <c r="I14" s="287"/>
      <c r="J14" s="287"/>
      <c r="K14" s="285"/>
    </row>
    <row r="15" ht="15" customHeight="1">
      <c r="B15" s="288"/>
      <c r="C15" s="289"/>
      <c r="D15" s="287" t="s">
        <v>679</v>
      </c>
      <c r="E15" s="287"/>
      <c r="F15" s="287"/>
      <c r="G15" s="287"/>
      <c r="H15" s="287"/>
      <c r="I15" s="287"/>
      <c r="J15" s="287"/>
      <c r="K15" s="285"/>
    </row>
    <row r="16" ht="15" customHeight="1">
      <c r="B16" s="288"/>
      <c r="C16" s="289"/>
      <c r="D16" s="289"/>
      <c r="E16" s="290" t="s">
        <v>85</v>
      </c>
      <c r="F16" s="287" t="s">
        <v>680</v>
      </c>
      <c r="G16" s="287"/>
      <c r="H16" s="287"/>
      <c r="I16" s="287"/>
      <c r="J16" s="287"/>
      <c r="K16" s="285"/>
    </row>
    <row r="17" ht="15" customHeight="1">
      <c r="B17" s="288"/>
      <c r="C17" s="289"/>
      <c r="D17" s="289"/>
      <c r="E17" s="290" t="s">
        <v>681</v>
      </c>
      <c r="F17" s="287" t="s">
        <v>682</v>
      </c>
      <c r="G17" s="287"/>
      <c r="H17" s="287"/>
      <c r="I17" s="287"/>
      <c r="J17" s="287"/>
      <c r="K17" s="285"/>
    </row>
    <row r="18" ht="15" customHeight="1">
      <c r="B18" s="288"/>
      <c r="C18" s="289"/>
      <c r="D18" s="289"/>
      <c r="E18" s="290" t="s">
        <v>683</v>
      </c>
      <c r="F18" s="287" t="s">
        <v>684</v>
      </c>
      <c r="G18" s="287"/>
      <c r="H18" s="287"/>
      <c r="I18" s="287"/>
      <c r="J18" s="287"/>
      <c r="K18" s="285"/>
    </row>
    <row r="19" ht="15" customHeight="1">
      <c r="B19" s="288"/>
      <c r="C19" s="289"/>
      <c r="D19" s="289"/>
      <c r="E19" s="290" t="s">
        <v>685</v>
      </c>
      <c r="F19" s="287" t="s">
        <v>686</v>
      </c>
      <c r="G19" s="287"/>
      <c r="H19" s="287"/>
      <c r="I19" s="287"/>
      <c r="J19" s="287"/>
      <c r="K19" s="285"/>
    </row>
    <row r="20" ht="15" customHeight="1">
      <c r="B20" s="288"/>
      <c r="C20" s="289"/>
      <c r="D20" s="289"/>
      <c r="E20" s="290" t="s">
        <v>687</v>
      </c>
      <c r="F20" s="287" t="s">
        <v>688</v>
      </c>
      <c r="G20" s="287"/>
      <c r="H20" s="287"/>
      <c r="I20" s="287"/>
      <c r="J20" s="287"/>
      <c r="K20" s="285"/>
    </row>
    <row r="21" ht="15" customHeight="1">
      <c r="B21" s="288"/>
      <c r="C21" s="289"/>
      <c r="D21" s="289"/>
      <c r="E21" s="290" t="s">
        <v>689</v>
      </c>
      <c r="F21" s="287" t="s">
        <v>690</v>
      </c>
      <c r="G21" s="287"/>
      <c r="H21" s="287"/>
      <c r="I21" s="287"/>
      <c r="J21" s="287"/>
      <c r="K21" s="285"/>
    </row>
    <row r="22" ht="12.75" customHeight="1">
      <c r="B22" s="288"/>
      <c r="C22" s="289"/>
      <c r="D22" s="289"/>
      <c r="E22" s="289"/>
      <c r="F22" s="289"/>
      <c r="G22" s="289"/>
      <c r="H22" s="289"/>
      <c r="I22" s="289"/>
      <c r="J22" s="289"/>
      <c r="K22" s="285"/>
    </row>
    <row r="23" ht="15" customHeight="1">
      <c r="B23" s="288"/>
      <c r="C23" s="287" t="s">
        <v>691</v>
      </c>
      <c r="D23" s="287"/>
      <c r="E23" s="287"/>
      <c r="F23" s="287"/>
      <c r="G23" s="287"/>
      <c r="H23" s="287"/>
      <c r="I23" s="287"/>
      <c r="J23" s="287"/>
      <c r="K23" s="285"/>
    </row>
    <row r="24" ht="15" customHeight="1">
      <c r="B24" s="288"/>
      <c r="C24" s="287" t="s">
        <v>692</v>
      </c>
      <c r="D24" s="287"/>
      <c r="E24" s="287"/>
      <c r="F24" s="287"/>
      <c r="G24" s="287"/>
      <c r="H24" s="287"/>
      <c r="I24" s="287"/>
      <c r="J24" s="287"/>
      <c r="K24" s="285"/>
    </row>
    <row r="25" ht="15" customHeight="1">
      <c r="B25" s="288"/>
      <c r="C25" s="287"/>
      <c r="D25" s="287" t="s">
        <v>693</v>
      </c>
      <c r="E25" s="287"/>
      <c r="F25" s="287"/>
      <c r="G25" s="287"/>
      <c r="H25" s="287"/>
      <c r="I25" s="287"/>
      <c r="J25" s="287"/>
      <c r="K25" s="285"/>
    </row>
    <row r="26" ht="15" customHeight="1">
      <c r="B26" s="288"/>
      <c r="C26" s="289"/>
      <c r="D26" s="287" t="s">
        <v>694</v>
      </c>
      <c r="E26" s="287"/>
      <c r="F26" s="287"/>
      <c r="G26" s="287"/>
      <c r="H26" s="287"/>
      <c r="I26" s="287"/>
      <c r="J26" s="287"/>
      <c r="K26" s="285"/>
    </row>
    <row r="27" ht="12.75" customHeight="1">
      <c r="B27" s="288"/>
      <c r="C27" s="289"/>
      <c r="D27" s="289"/>
      <c r="E27" s="289"/>
      <c r="F27" s="289"/>
      <c r="G27" s="289"/>
      <c r="H27" s="289"/>
      <c r="I27" s="289"/>
      <c r="J27" s="289"/>
      <c r="K27" s="285"/>
    </row>
    <row r="28" ht="15" customHeight="1">
      <c r="B28" s="288"/>
      <c r="C28" s="289"/>
      <c r="D28" s="287" t="s">
        <v>695</v>
      </c>
      <c r="E28" s="287"/>
      <c r="F28" s="287"/>
      <c r="G28" s="287"/>
      <c r="H28" s="287"/>
      <c r="I28" s="287"/>
      <c r="J28" s="287"/>
      <c r="K28" s="285"/>
    </row>
    <row r="29" ht="15" customHeight="1">
      <c r="B29" s="288"/>
      <c r="C29" s="289"/>
      <c r="D29" s="287" t="s">
        <v>696</v>
      </c>
      <c r="E29" s="287"/>
      <c r="F29" s="287"/>
      <c r="G29" s="287"/>
      <c r="H29" s="287"/>
      <c r="I29" s="287"/>
      <c r="J29" s="287"/>
      <c r="K29" s="285"/>
    </row>
    <row r="30" ht="12.75" customHeight="1">
      <c r="B30" s="288"/>
      <c r="C30" s="289"/>
      <c r="D30" s="289"/>
      <c r="E30" s="289"/>
      <c r="F30" s="289"/>
      <c r="G30" s="289"/>
      <c r="H30" s="289"/>
      <c r="I30" s="289"/>
      <c r="J30" s="289"/>
      <c r="K30" s="285"/>
    </row>
    <row r="31" ht="15" customHeight="1">
      <c r="B31" s="288"/>
      <c r="C31" s="289"/>
      <c r="D31" s="287" t="s">
        <v>697</v>
      </c>
      <c r="E31" s="287"/>
      <c r="F31" s="287"/>
      <c r="G31" s="287"/>
      <c r="H31" s="287"/>
      <c r="I31" s="287"/>
      <c r="J31" s="287"/>
      <c r="K31" s="285"/>
    </row>
    <row r="32" ht="15" customHeight="1">
      <c r="B32" s="288"/>
      <c r="C32" s="289"/>
      <c r="D32" s="287" t="s">
        <v>698</v>
      </c>
      <c r="E32" s="287"/>
      <c r="F32" s="287"/>
      <c r="G32" s="287"/>
      <c r="H32" s="287"/>
      <c r="I32" s="287"/>
      <c r="J32" s="287"/>
      <c r="K32" s="285"/>
    </row>
    <row r="33" ht="15" customHeight="1">
      <c r="B33" s="288"/>
      <c r="C33" s="289"/>
      <c r="D33" s="287" t="s">
        <v>699</v>
      </c>
      <c r="E33" s="287"/>
      <c r="F33" s="287"/>
      <c r="G33" s="287"/>
      <c r="H33" s="287"/>
      <c r="I33" s="287"/>
      <c r="J33" s="287"/>
      <c r="K33" s="285"/>
    </row>
    <row r="34" ht="15" customHeight="1">
      <c r="B34" s="288"/>
      <c r="C34" s="289"/>
      <c r="D34" s="287"/>
      <c r="E34" s="291" t="s">
        <v>122</v>
      </c>
      <c r="F34" s="287"/>
      <c r="G34" s="287" t="s">
        <v>700</v>
      </c>
      <c r="H34" s="287"/>
      <c r="I34" s="287"/>
      <c r="J34" s="287"/>
      <c r="K34" s="285"/>
    </row>
    <row r="35" ht="30.75" customHeight="1">
      <c r="B35" s="288"/>
      <c r="C35" s="289"/>
      <c r="D35" s="287"/>
      <c r="E35" s="291" t="s">
        <v>701</v>
      </c>
      <c r="F35" s="287"/>
      <c r="G35" s="287" t="s">
        <v>702</v>
      </c>
      <c r="H35" s="287"/>
      <c r="I35" s="287"/>
      <c r="J35" s="287"/>
      <c r="K35" s="285"/>
    </row>
    <row r="36" ht="15" customHeight="1">
      <c r="B36" s="288"/>
      <c r="C36" s="289"/>
      <c r="D36" s="287"/>
      <c r="E36" s="291" t="s">
        <v>59</v>
      </c>
      <c r="F36" s="287"/>
      <c r="G36" s="287" t="s">
        <v>703</v>
      </c>
      <c r="H36" s="287"/>
      <c r="I36" s="287"/>
      <c r="J36" s="287"/>
      <c r="K36" s="285"/>
    </row>
    <row r="37" ht="15" customHeight="1">
      <c r="B37" s="288"/>
      <c r="C37" s="289"/>
      <c r="D37" s="287"/>
      <c r="E37" s="291" t="s">
        <v>123</v>
      </c>
      <c r="F37" s="287"/>
      <c r="G37" s="287" t="s">
        <v>704</v>
      </c>
      <c r="H37" s="287"/>
      <c r="I37" s="287"/>
      <c r="J37" s="287"/>
      <c r="K37" s="285"/>
    </row>
    <row r="38" ht="15" customHeight="1">
      <c r="B38" s="288"/>
      <c r="C38" s="289"/>
      <c r="D38" s="287"/>
      <c r="E38" s="291" t="s">
        <v>124</v>
      </c>
      <c r="F38" s="287"/>
      <c r="G38" s="287" t="s">
        <v>705</v>
      </c>
      <c r="H38" s="287"/>
      <c r="I38" s="287"/>
      <c r="J38" s="287"/>
      <c r="K38" s="285"/>
    </row>
    <row r="39" ht="15" customHeight="1">
      <c r="B39" s="288"/>
      <c r="C39" s="289"/>
      <c r="D39" s="287"/>
      <c r="E39" s="291" t="s">
        <v>125</v>
      </c>
      <c r="F39" s="287"/>
      <c r="G39" s="287" t="s">
        <v>706</v>
      </c>
      <c r="H39" s="287"/>
      <c r="I39" s="287"/>
      <c r="J39" s="287"/>
      <c r="K39" s="285"/>
    </row>
    <row r="40" ht="15" customHeight="1">
      <c r="B40" s="288"/>
      <c r="C40" s="289"/>
      <c r="D40" s="287"/>
      <c r="E40" s="291" t="s">
        <v>707</v>
      </c>
      <c r="F40" s="287"/>
      <c r="G40" s="287" t="s">
        <v>708</v>
      </c>
      <c r="H40" s="287"/>
      <c r="I40" s="287"/>
      <c r="J40" s="287"/>
      <c r="K40" s="285"/>
    </row>
    <row r="41" ht="15" customHeight="1">
      <c r="B41" s="288"/>
      <c r="C41" s="289"/>
      <c r="D41" s="287"/>
      <c r="E41" s="291"/>
      <c r="F41" s="287"/>
      <c r="G41" s="287" t="s">
        <v>709</v>
      </c>
      <c r="H41" s="287"/>
      <c r="I41" s="287"/>
      <c r="J41" s="287"/>
      <c r="K41" s="285"/>
    </row>
    <row r="42" ht="15" customHeight="1">
      <c r="B42" s="288"/>
      <c r="C42" s="289"/>
      <c r="D42" s="287"/>
      <c r="E42" s="291" t="s">
        <v>710</v>
      </c>
      <c r="F42" s="287"/>
      <c r="G42" s="287" t="s">
        <v>711</v>
      </c>
      <c r="H42" s="287"/>
      <c r="I42" s="287"/>
      <c r="J42" s="287"/>
      <c r="K42" s="285"/>
    </row>
    <row r="43" ht="15" customHeight="1">
      <c r="B43" s="288"/>
      <c r="C43" s="289"/>
      <c r="D43" s="287"/>
      <c r="E43" s="291" t="s">
        <v>127</v>
      </c>
      <c r="F43" s="287"/>
      <c r="G43" s="287" t="s">
        <v>712</v>
      </c>
      <c r="H43" s="287"/>
      <c r="I43" s="287"/>
      <c r="J43" s="287"/>
      <c r="K43" s="285"/>
    </row>
    <row r="44" ht="12.75" customHeight="1">
      <c r="B44" s="288"/>
      <c r="C44" s="289"/>
      <c r="D44" s="287"/>
      <c r="E44" s="287"/>
      <c r="F44" s="287"/>
      <c r="G44" s="287"/>
      <c r="H44" s="287"/>
      <c r="I44" s="287"/>
      <c r="J44" s="287"/>
      <c r="K44" s="285"/>
    </row>
    <row r="45" ht="15" customHeight="1">
      <c r="B45" s="288"/>
      <c r="C45" s="289"/>
      <c r="D45" s="287" t="s">
        <v>713</v>
      </c>
      <c r="E45" s="287"/>
      <c r="F45" s="287"/>
      <c r="G45" s="287"/>
      <c r="H45" s="287"/>
      <c r="I45" s="287"/>
      <c r="J45" s="287"/>
      <c r="K45" s="285"/>
    </row>
    <row r="46" ht="15" customHeight="1">
      <c r="B46" s="288"/>
      <c r="C46" s="289"/>
      <c r="D46" s="289"/>
      <c r="E46" s="287" t="s">
        <v>714</v>
      </c>
      <c r="F46" s="287"/>
      <c r="G46" s="287"/>
      <c r="H46" s="287"/>
      <c r="I46" s="287"/>
      <c r="J46" s="287"/>
      <c r="K46" s="285"/>
    </row>
    <row r="47" ht="15" customHeight="1">
      <c r="B47" s="288"/>
      <c r="C47" s="289"/>
      <c r="D47" s="289"/>
      <c r="E47" s="287" t="s">
        <v>715</v>
      </c>
      <c r="F47" s="287"/>
      <c r="G47" s="287"/>
      <c r="H47" s="287"/>
      <c r="I47" s="287"/>
      <c r="J47" s="287"/>
      <c r="K47" s="285"/>
    </row>
    <row r="48" ht="15" customHeight="1">
      <c r="B48" s="288"/>
      <c r="C48" s="289"/>
      <c r="D48" s="289"/>
      <c r="E48" s="287" t="s">
        <v>716</v>
      </c>
      <c r="F48" s="287"/>
      <c r="G48" s="287"/>
      <c r="H48" s="287"/>
      <c r="I48" s="287"/>
      <c r="J48" s="287"/>
      <c r="K48" s="285"/>
    </row>
    <row r="49" ht="15" customHeight="1">
      <c r="B49" s="288"/>
      <c r="C49" s="289"/>
      <c r="D49" s="287" t="s">
        <v>717</v>
      </c>
      <c r="E49" s="287"/>
      <c r="F49" s="287"/>
      <c r="G49" s="287"/>
      <c r="H49" s="287"/>
      <c r="I49" s="287"/>
      <c r="J49" s="287"/>
      <c r="K49" s="285"/>
    </row>
    <row r="50" ht="25.5" customHeight="1">
      <c r="B50" s="283"/>
      <c r="C50" s="284" t="s">
        <v>718</v>
      </c>
      <c r="D50" s="284"/>
      <c r="E50" s="284"/>
      <c r="F50" s="284"/>
      <c r="G50" s="284"/>
      <c r="H50" s="284"/>
      <c r="I50" s="284"/>
      <c r="J50" s="284"/>
      <c r="K50" s="285"/>
    </row>
    <row r="51" ht="5.25" customHeight="1">
      <c r="B51" s="283"/>
      <c r="C51" s="286"/>
      <c r="D51" s="286"/>
      <c r="E51" s="286"/>
      <c r="F51" s="286"/>
      <c r="G51" s="286"/>
      <c r="H51" s="286"/>
      <c r="I51" s="286"/>
      <c r="J51" s="286"/>
      <c r="K51" s="285"/>
    </row>
    <row r="52" ht="15" customHeight="1">
      <c r="B52" s="283"/>
      <c r="C52" s="287" t="s">
        <v>719</v>
      </c>
      <c r="D52" s="287"/>
      <c r="E52" s="287"/>
      <c r="F52" s="287"/>
      <c r="G52" s="287"/>
      <c r="H52" s="287"/>
      <c r="I52" s="287"/>
      <c r="J52" s="287"/>
      <c r="K52" s="285"/>
    </row>
    <row r="53" ht="15" customHeight="1">
      <c r="B53" s="283"/>
      <c r="C53" s="287" t="s">
        <v>720</v>
      </c>
      <c r="D53" s="287"/>
      <c r="E53" s="287"/>
      <c r="F53" s="287"/>
      <c r="G53" s="287"/>
      <c r="H53" s="287"/>
      <c r="I53" s="287"/>
      <c r="J53" s="287"/>
      <c r="K53" s="285"/>
    </row>
    <row r="54" ht="12.75" customHeight="1">
      <c r="B54" s="283"/>
      <c r="C54" s="287"/>
      <c r="D54" s="287"/>
      <c r="E54" s="287"/>
      <c r="F54" s="287"/>
      <c r="G54" s="287"/>
      <c r="H54" s="287"/>
      <c r="I54" s="287"/>
      <c r="J54" s="287"/>
      <c r="K54" s="285"/>
    </row>
    <row r="55" ht="15" customHeight="1">
      <c r="B55" s="283"/>
      <c r="C55" s="287" t="s">
        <v>721</v>
      </c>
      <c r="D55" s="287"/>
      <c r="E55" s="287"/>
      <c r="F55" s="287"/>
      <c r="G55" s="287"/>
      <c r="H55" s="287"/>
      <c r="I55" s="287"/>
      <c r="J55" s="287"/>
      <c r="K55" s="285"/>
    </row>
    <row r="56" ht="15" customHeight="1">
      <c r="B56" s="283"/>
      <c r="C56" s="289"/>
      <c r="D56" s="287" t="s">
        <v>722</v>
      </c>
      <c r="E56" s="287"/>
      <c r="F56" s="287"/>
      <c r="G56" s="287"/>
      <c r="H56" s="287"/>
      <c r="I56" s="287"/>
      <c r="J56" s="287"/>
      <c r="K56" s="285"/>
    </row>
    <row r="57" ht="15" customHeight="1">
      <c r="B57" s="283"/>
      <c r="C57" s="289"/>
      <c r="D57" s="287" t="s">
        <v>723</v>
      </c>
      <c r="E57" s="287"/>
      <c r="F57" s="287"/>
      <c r="G57" s="287"/>
      <c r="H57" s="287"/>
      <c r="I57" s="287"/>
      <c r="J57" s="287"/>
      <c r="K57" s="285"/>
    </row>
    <row r="58" ht="15" customHeight="1">
      <c r="B58" s="283"/>
      <c r="C58" s="289"/>
      <c r="D58" s="287" t="s">
        <v>724</v>
      </c>
      <c r="E58" s="287"/>
      <c r="F58" s="287"/>
      <c r="G58" s="287"/>
      <c r="H58" s="287"/>
      <c r="I58" s="287"/>
      <c r="J58" s="287"/>
      <c r="K58" s="285"/>
    </row>
    <row r="59" ht="15" customHeight="1">
      <c r="B59" s="283"/>
      <c r="C59" s="289"/>
      <c r="D59" s="287" t="s">
        <v>725</v>
      </c>
      <c r="E59" s="287"/>
      <c r="F59" s="287"/>
      <c r="G59" s="287"/>
      <c r="H59" s="287"/>
      <c r="I59" s="287"/>
      <c r="J59" s="287"/>
      <c r="K59" s="285"/>
    </row>
    <row r="60" ht="15" customHeight="1">
      <c r="B60" s="283"/>
      <c r="C60" s="289"/>
      <c r="D60" s="292" t="s">
        <v>726</v>
      </c>
      <c r="E60" s="292"/>
      <c r="F60" s="292"/>
      <c r="G60" s="292"/>
      <c r="H60" s="292"/>
      <c r="I60" s="292"/>
      <c r="J60" s="292"/>
      <c r="K60" s="285"/>
    </row>
    <row r="61" ht="15" customHeight="1">
      <c r="B61" s="283"/>
      <c r="C61" s="289"/>
      <c r="D61" s="287" t="s">
        <v>727</v>
      </c>
      <c r="E61" s="287"/>
      <c r="F61" s="287"/>
      <c r="G61" s="287"/>
      <c r="H61" s="287"/>
      <c r="I61" s="287"/>
      <c r="J61" s="287"/>
      <c r="K61" s="285"/>
    </row>
    <row r="62" ht="12.75" customHeight="1">
      <c r="B62" s="283"/>
      <c r="C62" s="289"/>
      <c r="D62" s="289"/>
      <c r="E62" s="293"/>
      <c r="F62" s="289"/>
      <c r="G62" s="289"/>
      <c r="H62" s="289"/>
      <c r="I62" s="289"/>
      <c r="J62" s="289"/>
      <c r="K62" s="285"/>
    </row>
    <row r="63" ht="15" customHeight="1">
      <c r="B63" s="283"/>
      <c r="C63" s="289"/>
      <c r="D63" s="287" t="s">
        <v>728</v>
      </c>
      <c r="E63" s="287"/>
      <c r="F63" s="287"/>
      <c r="G63" s="287"/>
      <c r="H63" s="287"/>
      <c r="I63" s="287"/>
      <c r="J63" s="287"/>
      <c r="K63" s="285"/>
    </row>
    <row r="64" ht="15" customHeight="1">
      <c r="B64" s="283"/>
      <c r="C64" s="289"/>
      <c r="D64" s="292" t="s">
        <v>729</v>
      </c>
      <c r="E64" s="292"/>
      <c r="F64" s="292"/>
      <c r="G64" s="292"/>
      <c r="H64" s="292"/>
      <c r="I64" s="292"/>
      <c r="J64" s="292"/>
      <c r="K64" s="285"/>
    </row>
    <row r="65" ht="15" customHeight="1">
      <c r="B65" s="283"/>
      <c r="C65" s="289"/>
      <c r="D65" s="287" t="s">
        <v>730</v>
      </c>
      <c r="E65" s="287"/>
      <c r="F65" s="287"/>
      <c r="G65" s="287"/>
      <c r="H65" s="287"/>
      <c r="I65" s="287"/>
      <c r="J65" s="287"/>
      <c r="K65" s="285"/>
    </row>
    <row r="66" ht="15" customHeight="1">
      <c r="B66" s="283"/>
      <c r="C66" s="289"/>
      <c r="D66" s="287" t="s">
        <v>731</v>
      </c>
      <c r="E66" s="287"/>
      <c r="F66" s="287"/>
      <c r="G66" s="287"/>
      <c r="H66" s="287"/>
      <c r="I66" s="287"/>
      <c r="J66" s="287"/>
      <c r="K66" s="285"/>
    </row>
    <row r="67" ht="15" customHeight="1">
      <c r="B67" s="283"/>
      <c r="C67" s="289"/>
      <c r="D67" s="287" t="s">
        <v>732</v>
      </c>
      <c r="E67" s="287"/>
      <c r="F67" s="287"/>
      <c r="G67" s="287"/>
      <c r="H67" s="287"/>
      <c r="I67" s="287"/>
      <c r="J67" s="287"/>
      <c r="K67" s="285"/>
    </row>
    <row r="68" ht="15" customHeight="1">
      <c r="B68" s="283"/>
      <c r="C68" s="289"/>
      <c r="D68" s="287" t="s">
        <v>733</v>
      </c>
      <c r="E68" s="287"/>
      <c r="F68" s="287"/>
      <c r="G68" s="287"/>
      <c r="H68" s="287"/>
      <c r="I68" s="287"/>
      <c r="J68" s="287"/>
      <c r="K68" s="285"/>
    </row>
    <row r="69" ht="12.75" customHeight="1">
      <c r="B69" s="294"/>
      <c r="C69" s="295"/>
      <c r="D69" s="295"/>
      <c r="E69" s="295"/>
      <c r="F69" s="295"/>
      <c r="G69" s="295"/>
      <c r="H69" s="295"/>
      <c r="I69" s="295"/>
      <c r="J69" s="295"/>
      <c r="K69" s="296"/>
    </row>
    <row r="70" ht="18.75" customHeight="1">
      <c r="B70" s="297"/>
      <c r="C70" s="297"/>
      <c r="D70" s="297"/>
      <c r="E70" s="297"/>
      <c r="F70" s="297"/>
      <c r="G70" s="297"/>
      <c r="H70" s="297"/>
      <c r="I70" s="297"/>
      <c r="J70" s="297"/>
      <c r="K70" s="298"/>
    </row>
    <row r="71" ht="18.75" customHeight="1">
      <c r="B71" s="298"/>
      <c r="C71" s="298"/>
      <c r="D71" s="298"/>
      <c r="E71" s="298"/>
      <c r="F71" s="298"/>
      <c r="G71" s="298"/>
      <c r="H71" s="298"/>
      <c r="I71" s="298"/>
      <c r="J71" s="298"/>
      <c r="K71" s="298"/>
    </row>
    <row r="72" ht="7.5" customHeight="1">
      <c r="B72" s="299"/>
      <c r="C72" s="300"/>
      <c r="D72" s="300"/>
      <c r="E72" s="300"/>
      <c r="F72" s="300"/>
      <c r="G72" s="300"/>
      <c r="H72" s="300"/>
      <c r="I72" s="300"/>
      <c r="J72" s="300"/>
      <c r="K72" s="301"/>
    </row>
    <row r="73" ht="45" customHeight="1">
      <c r="B73" s="302"/>
      <c r="C73" s="303" t="s">
        <v>91</v>
      </c>
      <c r="D73" s="303"/>
      <c r="E73" s="303"/>
      <c r="F73" s="303"/>
      <c r="G73" s="303"/>
      <c r="H73" s="303"/>
      <c r="I73" s="303"/>
      <c r="J73" s="303"/>
      <c r="K73" s="304"/>
    </row>
    <row r="74" ht="17.25" customHeight="1">
      <c r="B74" s="302"/>
      <c r="C74" s="305" t="s">
        <v>734</v>
      </c>
      <c r="D74" s="305"/>
      <c r="E74" s="305"/>
      <c r="F74" s="305" t="s">
        <v>735</v>
      </c>
      <c r="G74" s="306"/>
      <c r="H74" s="305" t="s">
        <v>123</v>
      </c>
      <c r="I74" s="305" t="s">
        <v>63</v>
      </c>
      <c r="J74" s="305" t="s">
        <v>736</v>
      </c>
      <c r="K74" s="304"/>
    </row>
    <row r="75" ht="17.25" customHeight="1">
      <c r="B75" s="302"/>
      <c r="C75" s="307" t="s">
        <v>737</v>
      </c>
      <c r="D75" s="307"/>
      <c r="E75" s="307"/>
      <c r="F75" s="308" t="s">
        <v>738</v>
      </c>
      <c r="G75" s="309"/>
      <c r="H75" s="307"/>
      <c r="I75" s="307"/>
      <c r="J75" s="307" t="s">
        <v>739</v>
      </c>
      <c r="K75" s="304"/>
    </row>
    <row r="76" ht="5.25" customHeight="1">
      <c r="B76" s="302"/>
      <c r="C76" s="310"/>
      <c r="D76" s="310"/>
      <c r="E76" s="310"/>
      <c r="F76" s="310"/>
      <c r="G76" s="311"/>
      <c r="H76" s="310"/>
      <c r="I76" s="310"/>
      <c r="J76" s="310"/>
      <c r="K76" s="304"/>
    </row>
    <row r="77" ht="15" customHeight="1">
      <c r="B77" s="302"/>
      <c r="C77" s="291" t="s">
        <v>59</v>
      </c>
      <c r="D77" s="310"/>
      <c r="E77" s="310"/>
      <c r="F77" s="312" t="s">
        <v>740</v>
      </c>
      <c r="G77" s="311"/>
      <c r="H77" s="291" t="s">
        <v>741</v>
      </c>
      <c r="I77" s="291" t="s">
        <v>742</v>
      </c>
      <c r="J77" s="291">
        <v>20</v>
      </c>
      <c r="K77" s="304"/>
    </row>
    <row r="78" ht="15" customHeight="1">
      <c r="B78" s="302"/>
      <c r="C78" s="291" t="s">
        <v>743</v>
      </c>
      <c r="D78" s="291"/>
      <c r="E78" s="291"/>
      <c r="F78" s="312" t="s">
        <v>740</v>
      </c>
      <c r="G78" s="311"/>
      <c r="H78" s="291" t="s">
        <v>744</v>
      </c>
      <c r="I78" s="291" t="s">
        <v>742</v>
      </c>
      <c r="J78" s="291">
        <v>120</v>
      </c>
      <c r="K78" s="304"/>
    </row>
    <row r="79" ht="15" customHeight="1">
      <c r="B79" s="313"/>
      <c r="C79" s="291" t="s">
        <v>745</v>
      </c>
      <c r="D79" s="291"/>
      <c r="E79" s="291"/>
      <c r="F79" s="312" t="s">
        <v>746</v>
      </c>
      <c r="G79" s="311"/>
      <c r="H79" s="291" t="s">
        <v>747</v>
      </c>
      <c r="I79" s="291" t="s">
        <v>742</v>
      </c>
      <c r="J79" s="291">
        <v>50</v>
      </c>
      <c r="K79" s="304"/>
    </row>
    <row r="80" ht="15" customHeight="1">
      <c r="B80" s="313"/>
      <c r="C80" s="291" t="s">
        <v>748</v>
      </c>
      <c r="D80" s="291"/>
      <c r="E80" s="291"/>
      <c r="F80" s="312" t="s">
        <v>740</v>
      </c>
      <c r="G80" s="311"/>
      <c r="H80" s="291" t="s">
        <v>749</v>
      </c>
      <c r="I80" s="291" t="s">
        <v>750</v>
      </c>
      <c r="J80" s="291"/>
      <c r="K80" s="304"/>
    </row>
    <row r="81" ht="15" customHeight="1">
      <c r="B81" s="313"/>
      <c r="C81" s="314" t="s">
        <v>751</v>
      </c>
      <c r="D81" s="314"/>
      <c r="E81" s="314"/>
      <c r="F81" s="315" t="s">
        <v>746</v>
      </c>
      <c r="G81" s="314"/>
      <c r="H81" s="314" t="s">
        <v>752</v>
      </c>
      <c r="I81" s="314" t="s">
        <v>742</v>
      </c>
      <c r="J81" s="314">
        <v>15</v>
      </c>
      <c r="K81" s="304"/>
    </row>
    <row r="82" ht="15" customHeight="1">
      <c r="B82" s="313"/>
      <c r="C82" s="314" t="s">
        <v>753</v>
      </c>
      <c r="D82" s="314"/>
      <c r="E82" s="314"/>
      <c r="F82" s="315" t="s">
        <v>746</v>
      </c>
      <c r="G82" s="314"/>
      <c r="H82" s="314" t="s">
        <v>754</v>
      </c>
      <c r="I82" s="314" t="s">
        <v>742</v>
      </c>
      <c r="J82" s="314">
        <v>15</v>
      </c>
      <c r="K82" s="304"/>
    </row>
    <row r="83" ht="15" customHeight="1">
      <c r="B83" s="313"/>
      <c r="C83" s="314" t="s">
        <v>755</v>
      </c>
      <c r="D83" s="314"/>
      <c r="E83" s="314"/>
      <c r="F83" s="315" t="s">
        <v>746</v>
      </c>
      <c r="G83" s="314"/>
      <c r="H83" s="314" t="s">
        <v>756</v>
      </c>
      <c r="I83" s="314" t="s">
        <v>742</v>
      </c>
      <c r="J83" s="314">
        <v>20</v>
      </c>
      <c r="K83" s="304"/>
    </row>
    <row r="84" ht="15" customHeight="1">
      <c r="B84" s="313"/>
      <c r="C84" s="314" t="s">
        <v>757</v>
      </c>
      <c r="D84" s="314"/>
      <c r="E84" s="314"/>
      <c r="F84" s="315" t="s">
        <v>746</v>
      </c>
      <c r="G84" s="314"/>
      <c r="H84" s="314" t="s">
        <v>758</v>
      </c>
      <c r="I84" s="314" t="s">
        <v>742</v>
      </c>
      <c r="J84" s="314">
        <v>20</v>
      </c>
      <c r="K84" s="304"/>
    </row>
    <row r="85" ht="15" customHeight="1">
      <c r="B85" s="313"/>
      <c r="C85" s="291" t="s">
        <v>759</v>
      </c>
      <c r="D85" s="291"/>
      <c r="E85" s="291"/>
      <c r="F85" s="312" t="s">
        <v>746</v>
      </c>
      <c r="G85" s="311"/>
      <c r="H85" s="291" t="s">
        <v>760</v>
      </c>
      <c r="I85" s="291" t="s">
        <v>742</v>
      </c>
      <c r="J85" s="291">
        <v>50</v>
      </c>
      <c r="K85" s="304"/>
    </row>
    <row r="86" ht="15" customHeight="1">
      <c r="B86" s="313"/>
      <c r="C86" s="291" t="s">
        <v>761</v>
      </c>
      <c r="D86" s="291"/>
      <c r="E86" s="291"/>
      <c r="F86" s="312" t="s">
        <v>746</v>
      </c>
      <c r="G86" s="311"/>
      <c r="H86" s="291" t="s">
        <v>762</v>
      </c>
      <c r="I86" s="291" t="s">
        <v>742</v>
      </c>
      <c r="J86" s="291">
        <v>20</v>
      </c>
      <c r="K86" s="304"/>
    </row>
    <row r="87" ht="15" customHeight="1">
      <c r="B87" s="313"/>
      <c r="C87" s="291" t="s">
        <v>763</v>
      </c>
      <c r="D87" s="291"/>
      <c r="E87" s="291"/>
      <c r="F87" s="312" t="s">
        <v>746</v>
      </c>
      <c r="G87" s="311"/>
      <c r="H87" s="291" t="s">
        <v>764</v>
      </c>
      <c r="I87" s="291" t="s">
        <v>742</v>
      </c>
      <c r="J87" s="291">
        <v>20</v>
      </c>
      <c r="K87" s="304"/>
    </row>
    <row r="88" ht="15" customHeight="1">
      <c r="B88" s="313"/>
      <c r="C88" s="291" t="s">
        <v>765</v>
      </c>
      <c r="D88" s="291"/>
      <c r="E88" s="291"/>
      <c r="F88" s="312" t="s">
        <v>746</v>
      </c>
      <c r="G88" s="311"/>
      <c r="H88" s="291" t="s">
        <v>766</v>
      </c>
      <c r="I88" s="291" t="s">
        <v>742</v>
      </c>
      <c r="J88" s="291">
        <v>50</v>
      </c>
      <c r="K88" s="304"/>
    </row>
    <row r="89" ht="15" customHeight="1">
      <c r="B89" s="313"/>
      <c r="C89" s="291" t="s">
        <v>767</v>
      </c>
      <c r="D89" s="291"/>
      <c r="E89" s="291"/>
      <c r="F89" s="312" t="s">
        <v>746</v>
      </c>
      <c r="G89" s="311"/>
      <c r="H89" s="291" t="s">
        <v>767</v>
      </c>
      <c r="I89" s="291" t="s">
        <v>742</v>
      </c>
      <c r="J89" s="291">
        <v>50</v>
      </c>
      <c r="K89" s="304"/>
    </row>
    <row r="90" ht="15" customHeight="1">
      <c r="B90" s="313"/>
      <c r="C90" s="291" t="s">
        <v>128</v>
      </c>
      <c r="D90" s="291"/>
      <c r="E90" s="291"/>
      <c r="F90" s="312" t="s">
        <v>746</v>
      </c>
      <c r="G90" s="311"/>
      <c r="H90" s="291" t="s">
        <v>768</v>
      </c>
      <c r="I90" s="291" t="s">
        <v>742</v>
      </c>
      <c r="J90" s="291">
        <v>255</v>
      </c>
      <c r="K90" s="304"/>
    </row>
    <row r="91" ht="15" customHeight="1">
      <c r="B91" s="313"/>
      <c r="C91" s="291" t="s">
        <v>769</v>
      </c>
      <c r="D91" s="291"/>
      <c r="E91" s="291"/>
      <c r="F91" s="312" t="s">
        <v>740</v>
      </c>
      <c r="G91" s="311"/>
      <c r="H91" s="291" t="s">
        <v>770</v>
      </c>
      <c r="I91" s="291" t="s">
        <v>771</v>
      </c>
      <c r="J91" s="291"/>
      <c r="K91" s="304"/>
    </row>
    <row r="92" ht="15" customHeight="1">
      <c r="B92" s="313"/>
      <c r="C92" s="291" t="s">
        <v>772</v>
      </c>
      <c r="D92" s="291"/>
      <c r="E92" s="291"/>
      <c r="F92" s="312" t="s">
        <v>740</v>
      </c>
      <c r="G92" s="311"/>
      <c r="H92" s="291" t="s">
        <v>773</v>
      </c>
      <c r="I92" s="291" t="s">
        <v>774</v>
      </c>
      <c r="J92" s="291"/>
      <c r="K92" s="304"/>
    </row>
    <row r="93" ht="15" customHeight="1">
      <c r="B93" s="313"/>
      <c r="C93" s="291" t="s">
        <v>775</v>
      </c>
      <c r="D93" s="291"/>
      <c r="E93" s="291"/>
      <c r="F93" s="312" t="s">
        <v>740</v>
      </c>
      <c r="G93" s="311"/>
      <c r="H93" s="291" t="s">
        <v>775</v>
      </c>
      <c r="I93" s="291" t="s">
        <v>774</v>
      </c>
      <c r="J93" s="291"/>
      <c r="K93" s="304"/>
    </row>
    <row r="94" ht="15" customHeight="1">
      <c r="B94" s="313"/>
      <c r="C94" s="291" t="s">
        <v>44</v>
      </c>
      <c r="D94" s="291"/>
      <c r="E94" s="291"/>
      <c r="F94" s="312" t="s">
        <v>740</v>
      </c>
      <c r="G94" s="311"/>
      <c r="H94" s="291" t="s">
        <v>776</v>
      </c>
      <c r="I94" s="291" t="s">
        <v>774</v>
      </c>
      <c r="J94" s="291"/>
      <c r="K94" s="304"/>
    </row>
    <row r="95" ht="15" customHeight="1">
      <c r="B95" s="313"/>
      <c r="C95" s="291" t="s">
        <v>54</v>
      </c>
      <c r="D95" s="291"/>
      <c r="E95" s="291"/>
      <c r="F95" s="312" t="s">
        <v>740</v>
      </c>
      <c r="G95" s="311"/>
      <c r="H95" s="291" t="s">
        <v>777</v>
      </c>
      <c r="I95" s="291" t="s">
        <v>774</v>
      </c>
      <c r="J95" s="291"/>
      <c r="K95" s="304"/>
    </row>
    <row r="96" ht="15" customHeight="1">
      <c r="B96" s="316"/>
      <c r="C96" s="317"/>
      <c r="D96" s="317"/>
      <c r="E96" s="317"/>
      <c r="F96" s="317"/>
      <c r="G96" s="317"/>
      <c r="H96" s="317"/>
      <c r="I96" s="317"/>
      <c r="J96" s="317"/>
      <c r="K96" s="318"/>
    </row>
    <row r="97" ht="18.75" customHeight="1">
      <c r="B97" s="319"/>
      <c r="C97" s="320"/>
      <c r="D97" s="320"/>
      <c r="E97" s="320"/>
      <c r="F97" s="320"/>
      <c r="G97" s="320"/>
      <c r="H97" s="320"/>
      <c r="I97" s="320"/>
      <c r="J97" s="320"/>
      <c r="K97" s="319"/>
    </row>
    <row r="98" ht="18.75" customHeight="1">
      <c r="B98" s="298"/>
      <c r="C98" s="298"/>
      <c r="D98" s="298"/>
      <c r="E98" s="298"/>
      <c r="F98" s="298"/>
      <c r="G98" s="298"/>
      <c r="H98" s="298"/>
      <c r="I98" s="298"/>
      <c r="J98" s="298"/>
      <c r="K98" s="298"/>
    </row>
    <row r="99" ht="7.5" customHeight="1">
      <c r="B99" s="299"/>
      <c r="C99" s="300"/>
      <c r="D99" s="300"/>
      <c r="E99" s="300"/>
      <c r="F99" s="300"/>
      <c r="G99" s="300"/>
      <c r="H99" s="300"/>
      <c r="I99" s="300"/>
      <c r="J99" s="300"/>
      <c r="K99" s="301"/>
    </row>
    <row r="100" ht="45" customHeight="1">
      <c r="B100" s="302"/>
      <c r="C100" s="303" t="s">
        <v>778</v>
      </c>
      <c r="D100" s="303"/>
      <c r="E100" s="303"/>
      <c r="F100" s="303"/>
      <c r="G100" s="303"/>
      <c r="H100" s="303"/>
      <c r="I100" s="303"/>
      <c r="J100" s="303"/>
      <c r="K100" s="304"/>
    </row>
    <row r="101" ht="17.25" customHeight="1">
      <c r="B101" s="302"/>
      <c r="C101" s="305" t="s">
        <v>734</v>
      </c>
      <c r="D101" s="305"/>
      <c r="E101" s="305"/>
      <c r="F101" s="305" t="s">
        <v>735</v>
      </c>
      <c r="G101" s="306"/>
      <c r="H101" s="305" t="s">
        <v>123</v>
      </c>
      <c r="I101" s="305" t="s">
        <v>63</v>
      </c>
      <c r="J101" s="305" t="s">
        <v>736</v>
      </c>
      <c r="K101" s="304"/>
    </row>
    <row r="102" ht="17.25" customHeight="1">
      <c r="B102" s="302"/>
      <c r="C102" s="307" t="s">
        <v>737</v>
      </c>
      <c r="D102" s="307"/>
      <c r="E102" s="307"/>
      <c r="F102" s="308" t="s">
        <v>738</v>
      </c>
      <c r="G102" s="309"/>
      <c r="H102" s="307"/>
      <c r="I102" s="307"/>
      <c r="J102" s="307" t="s">
        <v>739</v>
      </c>
      <c r="K102" s="304"/>
    </row>
    <row r="103" ht="5.25" customHeight="1">
      <c r="B103" s="302"/>
      <c r="C103" s="305"/>
      <c r="D103" s="305"/>
      <c r="E103" s="305"/>
      <c r="F103" s="305"/>
      <c r="G103" s="321"/>
      <c r="H103" s="305"/>
      <c r="I103" s="305"/>
      <c r="J103" s="305"/>
      <c r="K103" s="304"/>
    </row>
    <row r="104" ht="15" customHeight="1">
      <c r="B104" s="302"/>
      <c r="C104" s="291" t="s">
        <v>59</v>
      </c>
      <c r="D104" s="310"/>
      <c r="E104" s="310"/>
      <c r="F104" s="312" t="s">
        <v>740</v>
      </c>
      <c r="G104" s="321"/>
      <c r="H104" s="291" t="s">
        <v>779</v>
      </c>
      <c r="I104" s="291" t="s">
        <v>742</v>
      </c>
      <c r="J104" s="291">
        <v>20</v>
      </c>
      <c r="K104" s="304"/>
    </row>
    <row r="105" ht="15" customHeight="1">
      <c r="B105" s="302"/>
      <c r="C105" s="291" t="s">
        <v>743</v>
      </c>
      <c r="D105" s="291"/>
      <c r="E105" s="291"/>
      <c r="F105" s="312" t="s">
        <v>740</v>
      </c>
      <c r="G105" s="291"/>
      <c r="H105" s="291" t="s">
        <v>779</v>
      </c>
      <c r="I105" s="291" t="s">
        <v>742</v>
      </c>
      <c r="J105" s="291">
        <v>120</v>
      </c>
      <c r="K105" s="304"/>
    </row>
    <row r="106" ht="15" customHeight="1">
      <c r="B106" s="313"/>
      <c r="C106" s="291" t="s">
        <v>745</v>
      </c>
      <c r="D106" s="291"/>
      <c r="E106" s="291"/>
      <c r="F106" s="312" t="s">
        <v>746</v>
      </c>
      <c r="G106" s="291"/>
      <c r="H106" s="291" t="s">
        <v>779</v>
      </c>
      <c r="I106" s="291" t="s">
        <v>742</v>
      </c>
      <c r="J106" s="291">
        <v>50</v>
      </c>
      <c r="K106" s="304"/>
    </row>
    <row r="107" ht="15" customHeight="1">
      <c r="B107" s="313"/>
      <c r="C107" s="291" t="s">
        <v>748</v>
      </c>
      <c r="D107" s="291"/>
      <c r="E107" s="291"/>
      <c r="F107" s="312" t="s">
        <v>740</v>
      </c>
      <c r="G107" s="291"/>
      <c r="H107" s="291" t="s">
        <v>779</v>
      </c>
      <c r="I107" s="291" t="s">
        <v>750</v>
      </c>
      <c r="J107" s="291"/>
      <c r="K107" s="304"/>
    </row>
    <row r="108" ht="15" customHeight="1">
      <c r="B108" s="313"/>
      <c r="C108" s="291" t="s">
        <v>759</v>
      </c>
      <c r="D108" s="291"/>
      <c r="E108" s="291"/>
      <c r="F108" s="312" t="s">
        <v>746</v>
      </c>
      <c r="G108" s="291"/>
      <c r="H108" s="291" t="s">
        <v>779</v>
      </c>
      <c r="I108" s="291" t="s">
        <v>742</v>
      </c>
      <c r="J108" s="291">
        <v>50</v>
      </c>
      <c r="K108" s="304"/>
    </row>
    <row r="109" ht="15" customHeight="1">
      <c r="B109" s="313"/>
      <c r="C109" s="291" t="s">
        <v>767</v>
      </c>
      <c r="D109" s="291"/>
      <c r="E109" s="291"/>
      <c r="F109" s="312" t="s">
        <v>746</v>
      </c>
      <c r="G109" s="291"/>
      <c r="H109" s="291" t="s">
        <v>779</v>
      </c>
      <c r="I109" s="291" t="s">
        <v>742</v>
      </c>
      <c r="J109" s="291">
        <v>50</v>
      </c>
      <c r="K109" s="304"/>
    </row>
    <row r="110" ht="15" customHeight="1">
      <c r="B110" s="313"/>
      <c r="C110" s="291" t="s">
        <v>765</v>
      </c>
      <c r="D110" s="291"/>
      <c r="E110" s="291"/>
      <c r="F110" s="312" t="s">
        <v>746</v>
      </c>
      <c r="G110" s="291"/>
      <c r="H110" s="291" t="s">
        <v>779</v>
      </c>
      <c r="I110" s="291" t="s">
        <v>742</v>
      </c>
      <c r="J110" s="291">
        <v>50</v>
      </c>
      <c r="K110" s="304"/>
    </row>
    <row r="111" ht="15" customHeight="1">
      <c r="B111" s="313"/>
      <c r="C111" s="291" t="s">
        <v>59</v>
      </c>
      <c r="D111" s="291"/>
      <c r="E111" s="291"/>
      <c r="F111" s="312" t="s">
        <v>740</v>
      </c>
      <c r="G111" s="291"/>
      <c r="H111" s="291" t="s">
        <v>780</v>
      </c>
      <c r="I111" s="291" t="s">
        <v>742</v>
      </c>
      <c r="J111" s="291">
        <v>20</v>
      </c>
      <c r="K111" s="304"/>
    </row>
    <row r="112" ht="15" customHeight="1">
      <c r="B112" s="313"/>
      <c r="C112" s="291" t="s">
        <v>781</v>
      </c>
      <c r="D112" s="291"/>
      <c r="E112" s="291"/>
      <c r="F112" s="312" t="s">
        <v>740</v>
      </c>
      <c r="G112" s="291"/>
      <c r="H112" s="291" t="s">
        <v>782</v>
      </c>
      <c r="I112" s="291" t="s">
        <v>742</v>
      </c>
      <c r="J112" s="291">
        <v>120</v>
      </c>
      <c r="K112" s="304"/>
    </row>
    <row r="113" ht="15" customHeight="1">
      <c r="B113" s="313"/>
      <c r="C113" s="291" t="s">
        <v>44</v>
      </c>
      <c r="D113" s="291"/>
      <c r="E113" s="291"/>
      <c r="F113" s="312" t="s">
        <v>740</v>
      </c>
      <c r="G113" s="291"/>
      <c r="H113" s="291" t="s">
        <v>783</v>
      </c>
      <c r="I113" s="291" t="s">
        <v>774</v>
      </c>
      <c r="J113" s="291"/>
      <c r="K113" s="304"/>
    </row>
    <row r="114" ht="15" customHeight="1">
      <c r="B114" s="313"/>
      <c r="C114" s="291" t="s">
        <v>54</v>
      </c>
      <c r="D114" s="291"/>
      <c r="E114" s="291"/>
      <c r="F114" s="312" t="s">
        <v>740</v>
      </c>
      <c r="G114" s="291"/>
      <c r="H114" s="291" t="s">
        <v>784</v>
      </c>
      <c r="I114" s="291" t="s">
        <v>774</v>
      </c>
      <c r="J114" s="291"/>
      <c r="K114" s="304"/>
    </row>
    <row r="115" ht="15" customHeight="1">
      <c r="B115" s="313"/>
      <c r="C115" s="291" t="s">
        <v>63</v>
      </c>
      <c r="D115" s="291"/>
      <c r="E115" s="291"/>
      <c r="F115" s="312" t="s">
        <v>740</v>
      </c>
      <c r="G115" s="291"/>
      <c r="H115" s="291" t="s">
        <v>785</v>
      </c>
      <c r="I115" s="291" t="s">
        <v>786</v>
      </c>
      <c r="J115" s="291"/>
      <c r="K115" s="304"/>
    </row>
    <row r="116" ht="15" customHeight="1">
      <c r="B116" s="316"/>
      <c r="C116" s="322"/>
      <c r="D116" s="322"/>
      <c r="E116" s="322"/>
      <c r="F116" s="322"/>
      <c r="G116" s="322"/>
      <c r="H116" s="322"/>
      <c r="I116" s="322"/>
      <c r="J116" s="322"/>
      <c r="K116" s="318"/>
    </row>
    <row r="117" ht="18.75" customHeight="1">
      <c r="B117" s="323"/>
      <c r="C117" s="287"/>
      <c r="D117" s="287"/>
      <c r="E117" s="287"/>
      <c r="F117" s="324"/>
      <c r="G117" s="287"/>
      <c r="H117" s="287"/>
      <c r="I117" s="287"/>
      <c r="J117" s="287"/>
      <c r="K117" s="323"/>
    </row>
    <row r="118" ht="18.75" customHeight="1">
      <c r="B118" s="298"/>
      <c r="C118" s="298"/>
      <c r="D118" s="298"/>
      <c r="E118" s="298"/>
      <c r="F118" s="298"/>
      <c r="G118" s="298"/>
      <c r="H118" s="298"/>
      <c r="I118" s="298"/>
      <c r="J118" s="298"/>
      <c r="K118" s="298"/>
    </row>
    <row r="119" ht="7.5" customHeight="1">
      <c r="B119" s="325"/>
      <c r="C119" s="326"/>
      <c r="D119" s="326"/>
      <c r="E119" s="326"/>
      <c r="F119" s="326"/>
      <c r="G119" s="326"/>
      <c r="H119" s="326"/>
      <c r="I119" s="326"/>
      <c r="J119" s="326"/>
      <c r="K119" s="327"/>
    </row>
    <row r="120" ht="45" customHeight="1">
      <c r="B120" s="328"/>
      <c r="C120" s="281" t="s">
        <v>787</v>
      </c>
      <c r="D120" s="281"/>
      <c r="E120" s="281"/>
      <c r="F120" s="281"/>
      <c r="G120" s="281"/>
      <c r="H120" s="281"/>
      <c r="I120" s="281"/>
      <c r="J120" s="281"/>
      <c r="K120" s="329"/>
    </row>
    <row r="121" ht="17.25" customHeight="1">
      <c r="B121" s="330"/>
      <c r="C121" s="305" t="s">
        <v>734</v>
      </c>
      <c r="D121" s="305"/>
      <c r="E121" s="305"/>
      <c r="F121" s="305" t="s">
        <v>735</v>
      </c>
      <c r="G121" s="306"/>
      <c r="H121" s="305" t="s">
        <v>123</v>
      </c>
      <c r="I121" s="305" t="s">
        <v>63</v>
      </c>
      <c r="J121" s="305" t="s">
        <v>736</v>
      </c>
      <c r="K121" s="331"/>
    </row>
    <row r="122" ht="17.25" customHeight="1">
      <c r="B122" s="330"/>
      <c r="C122" s="307" t="s">
        <v>737</v>
      </c>
      <c r="D122" s="307"/>
      <c r="E122" s="307"/>
      <c r="F122" s="308" t="s">
        <v>738</v>
      </c>
      <c r="G122" s="309"/>
      <c r="H122" s="307"/>
      <c r="I122" s="307"/>
      <c r="J122" s="307" t="s">
        <v>739</v>
      </c>
      <c r="K122" s="331"/>
    </row>
    <row r="123" ht="5.25" customHeight="1">
      <c r="B123" s="332"/>
      <c r="C123" s="310"/>
      <c r="D123" s="310"/>
      <c r="E123" s="310"/>
      <c r="F123" s="310"/>
      <c r="G123" s="291"/>
      <c r="H123" s="310"/>
      <c r="I123" s="310"/>
      <c r="J123" s="310"/>
      <c r="K123" s="333"/>
    </row>
    <row r="124" ht="15" customHeight="1">
      <c r="B124" s="332"/>
      <c r="C124" s="291" t="s">
        <v>743</v>
      </c>
      <c r="D124" s="310"/>
      <c r="E124" s="310"/>
      <c r="F124" s="312" t="s">
        <v>740</v>
      </c>
      <c r="G124" s="291"/>
      <c r="H124" s="291" t="s">
        <v>779</v>
      </c>
      <c r="I124" s="291" t="s">
        <v>742</v>
      </c>
      <c r="J124" s="291">
        <v>120</v>
      </c>
      <c r="K124" s="334"/>
    </row>
    <row r="125" ht="15" customHeight="1">
      <c r="B125" s="332"/>
      <c r="C125" s="291" t="s">
        <v>788</v>
      </c>
      <c r="D125" s="291"/>
      <c r="E125" s="291"/>
      <c r="F125" s="312" t="s">
        <v>740</v>
      </c>
      <c r="G125" s="291"/>
      <c r="H125" s="291" t="s">
        <v>789</v>
      </c>
      <c r="I125" s="291" t="s">
        <v>742</v>
      </c>
      <c r="J125" s="291" t="s">
        <v>790</v>
      </c>
      <c r="K125" s="334"/>
    </row>
    <row r="126" ht="15" customHeight="1">
      <c r="B126" s="332"/>
      <c r="C126" s="291" t="s">
        <v>689</v>
      </c>
      <c r="D126" s="291"/>
      <c r="E126" s="291"/>
      <c r="F126" s="312" t="s">
        <v>740</v>
      </c>
      <c r="G126" s="291"/>
      <c r="H126" s="291" t="s">
        <v>791</v>
      </c>
      <c r="I126" s="291" t="s">
        <v>742</v>
      </c>
      <c r="J126" s="291" t="s">
        <v>790</v>
      </c>
      <c r="K126" s="334"/>
    </row>
    <row r="127" ht="15" customHeight="1">
      <c r="B127" s="332"/>
      <c r="C127" s="291" t="s">
        <v>751</v>
      </c>
      <c r="D127" s="291"/>
      <c r="E127" s="291"/>
      <c r="F127" s="312" t="s">
        <v>746</v>
      </c>
      <c r="G127" s="291"/>
      <c r="H127" s="291" t="s">
        <v>752</v>
      </c>
      <c r="I127" s="291" t="s">
        <v>742</v>
      </c>
      <c r="J127" s="291">
        <v>15</v>
      </c>
      <c r="K127" s="334"/>
    </row>
    <row r="128" ht="15" customHeight="1">
      <c r="B128" s="332"/>
      <c r="C128" s="314" t="s">
        <v>753</v>
      </c>
      <c r="D128" s="314"/>
      <c r="E128" s="314"/>
      <c r="F128" s="315" t="s">
        <v>746</v>
      </c>
      <c r="G128" s="314"/>
      <c r="H128" s="314" t="s">
        <v>754</v>
      </c>
      <c r="I128" s="314" t="s">
        <v>742</v>
      </c>
      <c r="J128" s="314">
        <v>15</v>
      </c>
      <c r="K128" s="334"/>
    </row>
    <row r="129" ht="15" customHeight="1">
      <c r="B129" s="332"/>
      <c r="C129" s="314" t="s">
        <v>755</v>
      </c>
      <c r="D129" s="314"/>
      <c r="E129" s="314"/>
      <c r="F129" s="315" t="s">
        <v>746</v>
      </c>
      <c r="G129" s="314"/>
      <c r="H129" s="314" t="s">
        <v>756</v>
      </c>
      <c r="I129" s="314" t="s">
        <v>742</v>
      </c>
      <c r="J129" s="314">
        <v>20</v>
      </c>
      <c r="K129" s="334"/>
    </row>
    <row r="130" ht="15" customHeight="1">
      <c r="B130" s="332"/>
      <c r="C130" s="314" t="s">
        <v>757</v>
      </c>
      <c r="D130" s="314"/>
      <c r="E130" s="314"/>
      <c r="F130" s="315" t="s">
        <v>746</v>
      </c>
      <c r="G130" s="314"/>
      <c r="H130" s="314" t="s">
        <v>758</v>
      </c>
      <c r="I130" s="314" t="s">
        <v>742</v>
      </c>
      <c r="J130" s="314">
        <v>20</v>
      </c>
      <c r="K130" s="334"/>
    </row>
    <row r="131" ht="15" customHeight="1">
      <c r="B131" s="332"/>
      <c r="C131" s="291" t="s">
        <v>745</v>
      </c>
      <c r="D131" s="291"/>
      <c r="E131" s="291"/>
      <c r="F131" s="312" t="s">
        <v>746</v>
      </c>
      <c r="G131" s="291"/>
      <c r="H131" s="291" t="s">
        <v>779</v>
      </c>
      <c r="I131" s="291" t="s">
        <v>742</v>
      </c>
      <c r="J131" s="291">
        <v>50</v>
      </c>
      <c r="K131" s="334"/>
    </row>
    <row r="132" ht="15" customHeight="1">
      <c r="B132" s="332"/>
      <c r="C132" s="291" t="s">
        <v>759</v>
      </c>
      <c r="D132" s="291"/>
      <c r="E132" s="291"/>
      <c r="F132" s="312" t="s">
        <v>746</v>
      </c>
      <c r="G132" s="291"/>
      <c r="H132" s="291" t="s">
        <v>779</v>
      </c>
      <c r="I132" s="291" t="s">
        <v>742</v>
      </c>
      <c r="J132" s="291">
        <v>50</v>
      </c>
      <c r="K132" s="334"/>
    </row>
    <row r="133" ht="15" customHeight="1">
      <c r="B133" s="332"/>
      <c r="C133" s="291" t="s">
        <v>765</v>
      </c>
      <c r="D133" s="291"/>
      <c r="E133" s="291"/>
      <c r="F133" s="312" t="s">
        <v>746</v>
      </c>
      <c r="G133" s="291"/>
      <c r="H133" s="291" t="s">
        <v>779</v>
      </c>
      <c r="I133" s="291" t="s">
        <v>742</v>
      </c>
      <c r="J133" s="291">
        <v>50</v>
      </c>
      <c r="K133" s="334"/>
    </row>
    <row r="134" ht="15" customHeight="1">
      <c r="B134" s="332"/>
      <c r="C134" s="291" t="s">
        <v>767</v>
      </c>
      <c r="D134" s="291"/>
      <c r="E134" s="291"/>
      <c r="F134" s="312" t="s">
        <v>746</v>
      </c>
      <c r="G134" s="291"/>
      <c r="H134" s="291" t="s">
        <v>779</v>
      </c>
      <c r="I134" s="291" t="s">
        <v>742</v>
      </c>
      <c r="J134" s="291">
        <v>50</v>
      </c>
      <c r="K134" s="334"/>
    </row>
    <row r="135" ht="15" customHeight="1">
      <c r="B135" s="332"/>
      <c r="C135" s="291" t="s">
        <v>128</v>
      </c>
      <c r="D135" s="291"/>
      <c r="E135" s="291"/>
      <c r="F135" s="312" t="s">
        <v>746</v>
      </c>
      <c r="G135" s="291"/>
      <c r="H135" s="291" t="s">
        <v>792</v>
      </c>
      <c r="I135" s="291" t="s">
        <v>742</v>
      </c>
      <c r="J135" s="291">
        <v>255</v>
      </c>
      <c r="K135" s="334"/>
    </row>
    <row r="136" ht="15" customHeight="1">
      <c r="B136" s="332"/>
      <c r="C136" s="291" t="s">
        <v>769</v>
      </c>
      <c r="D136" s="291"/>
      <c r="E136" s="291"/>
      <c r="F136" s="312" t="s">
        <v>740</v>
      </c>
      <c r="G136" s="291"/>
      <c r="H136" s="291" t="s">
        <v>793</v>
      </c>
      <c r="I136" s="291" t="s">
        <v>771</v>
      </c>
      <c r="J136" s="291"/>
      <c r="K136" s="334"/>
    </row>
    <row r="137" ht="15" customHeight="1">
      <c r="B137" s="332"/>
      <c r="C137" s="291" t="s">
        <v>772</v>
      </c>
      <c r="D137" s="291"/>
      <c r="E137" s="291"/>
      <c r="F137" s="312" t="s">
        <v>740</v>
      </c>
      <c r="G137" s="291"/>
      <c r="H137" s="291" t="s">
        <v>794</v>
      </c>
      <c r="I137" s="291" t="s">
        <v>774</v>
      </c>
      <c r="J137" s="291"/>
      <c r="K137" s="334"/>
    </row>
    <row r="138" ht="15" customHeight="1">
      <c r="B138" s="332"/>
      <c r="C138" s="291" t="s">
        <v>775</v>
      </c>
      <c r="D138" s="291"/>
      <c r="E138" s="291"/>
      <c r="F138" s="312" t="s">
        <v>740</v>
      </c>
      <c r="G138" s="291"/>
      <c r="H138" s="291" t="s">
        <v>775</v>
      </c>
      <c r="I138" s="291" t="s">
        <v>774</v>
      </c>
      <c r="J138" s="291"/>
      <c r="K138" s="334"/>
    </row>
    <row r="139" ht="15" customHeight="1">
      <c r="B139" s="332"/>
      <c r="C139" s="291" t="s">
        <v>44</v>
      </c>
      <c r="D139" s="291"/>
      <c r="E139" s="291"/>
      <c r="F139" s="312" t="s">
        <v>740</v>
      </c>
      <c r="G139" s="291"/>
      <c r="H139" s="291" t="s">
        <v>795</v>
      </c>
      <c r="I139" s="291" t="s">
        <v>774</v>
      </c>
      <c r="J139" s="291"/>
      <c r="K139" s="334"/>
    </row>
    <row r="140" ht="15" customHeight="1">
      <c r="B140" s="332"/>
      <c r="C140" s="291" t="s">
        <v>796</v>
      </c>
      <c r="D140" s="291"/>
      <c r="E140" s="291"/>
      <c r="F140" s="312" t="s">
        <v>740</v>
      </c>
      <c r="G140" s="291"/>
      <c r="H140" s="291" t="s">
        <v>797</v>
      </c>
      <c r="I140" s="291" t="s">
        <v>774</v>
      </c>
      <c r="J140" s="291"/>
      <c r="K140" s="334"/>
    </row>
    <row r="141" ht="15" customHeight="1">
      <c r="B141" s="335"/>
      <c r="C141" s="336"/>
      <c r="D141" s="336"/>
      <c r="E141" s="336"/>
      <c r="F141" s="336"/>
      <c r="G141" s="336"/>
      <c r="H141" s="336"/>
      <c r="I141" s="336"/>
      <c r="J141" s="336"/>
      <c r="K141" s="337"/>
    </row>
    <row r="142" ht="18.75" customHeight="1">
      <c r="B142" s="287"/>
      <c r="C142" s="287"/>
      <c r="D142" s="287"/>
      <c r="E142" s="287"/>
      <c r="F142" s="324"/>
      <c r="G142" s="287"/>
      <c r="H142" s="287"/>
      <c r="I142" s="287"/>
      <c r="J142" s="287"/>
      <c r="K142" s="287"/>
    </row>
    <row r="143" ht="18.75" customHeight="1">
      <c r="B143" s="298"/>
      <c r="C143" s="298"/>
      <c r="D143" s="298"/>
      <c r="E143" s="298"/>
      <c r="F143" s="298"/>
      <c r="G143" s="298"/>
      <c r="H143" s="298"/>
      <c r="I143" s="298"/>
      <c r="J143" s="298"/>
      <c r="K143" s="298"/>
    </row>
    <row r="144" ht="7.5" customHeight="1">
      <c r="B144" s="299"/>
      <c r="C144" s="300"/>
      <c r="D144" s="300"/>
      <c r="E144" s="300"/>
      <c r="F144" s="300"/>
      <c r="G144" s="300"/>
      <c r="H144" s="300"/>
      <c r="I144" s="300"/>
      <c r="J144" s="300"/>
      <c r="K144" s="301"/>
    </row>
    <row r="145" ht="45" customHeight="1">
      <c r="B145" s="302"/>
      <c r="C145" s="303" t="s">
        <v>798</v>
      </c>
      <c r="D145" s="303"/>
      <c r="E145" s="303"/>
      <c r="F145" s="303"/>
      <c r="G145" s="303"/>
      <c r="H145" s="303"/>
      <c r="I145" s="303"/>
      <c r="J145" s="303"/>
      <c r="K145" s="304"/>
    </row>
    <row r="146" ht="17.25" customHeight="1">
      <c r="B146" s="302"/>
      <c r="C146" s="305" t="s">
        <v>734</v>
      </c>
      <c r="D146" s="305"/>
      <c r="E146" s="305"/>
      <c r="F146" s="305" t="s">
        <v>735</v>
      </c>
      <c r="G146" s="306"/>
      <c r="H146" s="305" t="s">
        <v>123</v>
      </c>
      <c r="I146" s="305" t="s">
        <v>63</v>
      </c>
      <c r="J146" s="305" t="s">
        <v>736</v>
      </c>
      <c r="K146" s="304"/>
    </row>
    <row r="147" ht="17.25" customHeight="1">
      <c r="B147" s="302"/>
      <c r="C147" s="307" t="s">
        <v>737</v>
      </c>
      <c r="D147" s="307"/>
      <c r="E147" s="307"/>
      <c r="F147" s="308" t="s">
        <v>738</v>
      </c>
      <c r="G147" s="309"/>
      <c r="H147" s="307"/>
      <c r="I147" s="307"/>
      <c r="J147" s="307" t="s">
        <v>739</v>
      </c>
      <c r="K147" s="304"/>
    </row>
    <row r="148" ht="5.25" customHeight="1">
      <c r="B148" s="313"/>
      <c r="C148" s="310"/>
      <c r="D148" s="310"/>
      <c r="E148" s="310"/>
      <c r="F148" s="310"/>
      <c r="G148" s="311"/>
      <c r="H148" s="310"/>
      <c r="I148" s="310"/>
      <c r="J148" s="310"/>
      <c r="K148" s="334"/>
    </row>
    <row r="149" ht="15" customHeight="1">
      <c r="B149" s="313"/>
      <c r="C149" s="338" t="s">
        <v>743</v>
      </c>
      <c r="D149" s="291"/>
      <c r="E149" s="291"/>
      <c r="F149" s="339" t="s">
        <v>740</v>
      </c>
      <c r="G149" s="291"/>
      <c r="H149" s="338" t="s">
        <v>779</v>
      </c>
      <c r="I149" s="338" t="s">
        <v>742</v>
      </c>
      <c r="J149" s="338">
        <v>120</v>
      </c>
      <c r="K149" s="334"/>
    </row>
    <row r="150" ht="15" customHeight="1">
      <c r="B150" s="313"/>
      <c r="C150" s="338" t="s">
        <v>788</v>
      </c>
      <c r="D150" s="291"/>
      <c r="E150" s="291"/>
      <c r="F150" s="339" t="s">
        <v>740</v>
      </c>
      <c r="G150" s="291"/>
      <c r="H150" s="338" t="s">
        <v>799</v>
      </c>
      <c r="I150" s="338" t="s">
        <v>742</v>
      </c>
      <c r="J150" s="338" t="s">
        <v>790</v>
      </c>
      <c r="K150" s="334"/>
    </row>
    <row r="151" ht="15" customHeight="1">
      <c r="B151" s="313"/>
      <c r="C151" s="338" t="s">
        <v>689</v>
      </c>
      <c r="D151" s="291"/>
      <c r="E151" s="291"/>
      <c r="F151" s="339" t="s">
        <v>740</v>
      </c>
      <c r="G151" s="291"/>
      <c r="H151" s="338" t="s">
        <v>800</v>
      </c>
      <c r="I151" s="338" t="s">
        <v>742</v>
      </c>
      <c r="J151" s="338" t="s">
        <v>790</v>
      </c>
      <c r="K151" s="334"/>
    </row>
    <row r="152" ht="15" customHeight="1">
      <c r="B152" s="313"/>
      <c r="C152" s="338" t="s">
        <v>745</v>
      </c>
      <c r="D152" s="291"/>
      <c r="E152" s="291"/>
      <c r="F152" s="339" t="s">
        <v>746</v>
      </c>
      <c r="G152" s="291"/>
      <c r="H152" s="338" t="s">
        <v>779</v>
      </c>
      <c r="I152" s="338" t="s">
        <v>742</v>
      </c>
      <c r="J152" s="338">
        <v>50</v>
      </c>
      <c r="K152" s="334"/>
    </row>
    <row r="153" ht="15" customHeight="1">
      <c r="B153" s="313"/>
      <c r="C153" s="338" t="s">
        <v>748</v>
      </c>
      <c r="D153" s="291"/>
      <c r="E153" s="291"/>
      <c r="F153" s="339" t="s">
        <v>740</v>
      </c>
      <c r="G153" s="291"/>
      <c r="H153" s="338" t="s">
        <v>779</v>
      </c>
      <c r="I153" s="338" t="s">
        <v>750</v>
      </c>
      <c r="J153" s="338"/>
      <c r="K153" s="334"/>
    </row>
    <row r="154" ht="15" customHeight="1">
      <c r="B154" s="313"/>
      <c r="C154" s="338" t="s">
        <v>759</v>
      </c>
      <c r="D154" s="291"/>
      <c r="E154" s="291"/>
      <c r="F154" s="339" t="s">
        <v>746</v>
      </c>
      <c r="G154" s="291"/>
      <c r="H154" s="338" t="s">
        <v>779</v>
      </c>
      <c r="I154" s="338" t="s">
        <v>742</v>
      </c>
      <c r="J154" s="338">
        <v>50</v>
      </c>
      <c r="K154" s="334"/>
    </row>
    <row r="155" ht="15" customHeight="1">
      <c r="B155" s="313"/>
      <c r="C155" s="338" t="s">
        <v>767</v>
      </c>
      <c r="D155" s="291"/>
      <c r="E155" s="291"/>
      <c r="F155" s="339" t="s">
        <v>746</v>
      </c>
      <c r="G155" s="291"/>
      <c r="H155" s="338" t="s">
        <v>779</v>
      </c>
      <c r="I155" s="338" t="s">
        <v>742</v>
      </c>
      <c r="J155" s="338">
        <v>50</v>
      </c>
      <c r="K155" s="334"/>
    </row>
    <row r="156" ht="15" customHeight="1">
      <c r="B156" s="313"/>
      <c r="C156" s="338" t="s">
        <v>765</v>
      </c>
      <c r="D156" s="291"/>
      <c r="E156" s="291"/>
      <c r="F156" s="339" t="s">
        <v>746</v>
      </c>
      <c r="G156" s="291"/>
      <c r="H156" s="338" t="s">
        <v>779</v>
      </c>
      <c r="I156" s="338" t="s">
        <v>742</v>
      </c>
      <c r="J156" s="338">
        <v>50</v>
      </c>
      <c r="K156" s="334"/>
    </row>
    <row r="157" ht="15" customHeight="1">
      <c r="B157" s="313"/>
      <c r="C157" s="338" t="s">
        <v>96</v>
      </c>
      <c r="D157" s="291"/>
      <c r="E157" s="291"/>
      <c r="F157" s="339" t="s">
        <v>740</v>
      </c>
      <c r="G157" s="291"/>
      <c r="H157" s="338" t="s">
        <v>801</v>
      </c>
      <c r="I157" s="338" t="s">
        <v>742</v>
      </c>
      <c r="J157" s="338" t="s">
        <v>802</v>
      </c>
      <c r="K157" s="334"/>
    </row>
    <row r="158" ht="15" customHeight="1">
      <c r="B158" s="313"/>
      <c r="C158" s="338" t="s">
        <v>803</v>
      </c>
      <c r="D158" s="291"/>
      <c r="E158" s="291"/>
      <c r="F158" s="339" t="s">
        <v>740</v>
      </c>
      <c r="G158" s="291"/>
      <c r="H158" s="338" t="s">
        <v>804</v>
      </c>
      <c r="I158" s="338" t="s">
        <v>774</v>
      </c>
      <c r="J158" s="338"/>
      <c r="K158" s="334"/>
    </row>
    <row r="159" ht="15" customHeight="1">
      <c r="B159" s="340"/>
      <c r="C159" s="322"/>
      <c r="D159" s="322"/>
      <c r="E159" s="322"/>
      <c r="F159" s="322"/>
      <c r="G159" s="322"/>
      <c r="H159" s="322"/>
      <c r="I159" s="322"/>
      <c r="J159" s="322"/>
      <c r="K159" s="341"/>
    </row>
    <row r="160" ht="18.75" customHeight="1">
      <c r="B160" s="287"/>
      <c r="C160" s="291"/>
      <c r="D160" s="291"/>
      <c r="E160" s="291"/>
      <c r="F160" s="312"/>
      <c r="G160" s="291"/>
      <c r="H160" s="291"/>
      <c r="I160" s="291"/>
      <c r="J160" s="291"/>
      <c r="K160" s="287"/>
    </row>
    <row r="161" ht="18.75" customHeight="1">
      <c r="B161" s="298"/>
      <c r="C161" s="298"/>
      <c r="D161" s="298"/>
      <c r="E161" s="298"/>
      <c r="F161" s="298"/>
      <c r="G161" s="298"/>
      <c r="H161" s="298"/>
      <c r="I161" s="298"/>
      <c r="J161" s="298"/>
      <c r="K161" s="298"/>
    </row>
    <row r="162" ht="7.5" customHeight="1">
      <c r="B162" s="277"/>
      <c r="C162" s="278"/>
      <c r="D162" s="278"/>
      <c r="E162" s="278"/>
      <c r="F162" s="278"/>
      <c r="G162" s="278"/>
      <c r="H162" s="278"/>
      <c r="I162" s="278"/>
      <c r="J162" s="278"/>
      <c r="K162" s="279"/>
    </row>
    <row r="163" ht="45" customHeight="1">
      <c r="B163" s="280"/>
      <c r="C163" s="281" t="s">
        <v>805</v>
      </c>
      <c r="D163" s="281"/>
      <c r="E163" s="281"/>
      <c r="F163" s="281"/>
      <c r="G163" s="281"/>
      <c r="H163" s="281"/>
      <c r="I163" s="281"/>
      <c r="J163" s="281"/>
      <c r="K163" s="282"/>
    </row>
    <row r="164" ht="17.25" customHeight="1">
      <c r="B164" s="280"/>
      <c r="C164" s="305" t="s">
        <v>734</v>
      </c>
      <c r="D164" s="305"/>
      <c r="E164" s="305"/>
      <c r="F164" s="305" t="s">
        <v>735</v>
      </c>
      <c r="G164" s="342"/>
      <c r="H164" s="343" t="s">
        <v>123</v>
      </c>
      <c r="I164" s="343" t="s">
        <v>63</v>
      </c>
      <c r="J164" s="305" t="s">
        <v>736</v>
      </c>
      <c r="K164" s="282"/>
    </row>
    <row r="165" ht="17.25" customHeight="1">
      <c r="B165" s="283"/>
      <c r="C165" s="307" t="s">
        <v>737</v>
      </c>
      <c r="D165" s="307"/>
      <c r="E165" s="307"/>
      <c r="F165" s="308" t="s">
        <v>738</v>
      </c>
      <c r="G165" s="344"/>
      <c r="H165" s="345"/>
      <c r="I165" s="345"/>
      <c r="J165" s="307" t="s">
        <v>739</v>
      </c>
      <c r="K165" s="285"/>
    </row>
    <row r="166" ht="5.25" customHeight="1">
      <c r="B166" s="313"/>
      <c r="C166" s="310"/>
      <c r="D166" s="310"/>
      <c r="E166" s="310"/>
      <c r="F166" s="310"/>
      <c r="G166" s="311"/>
      <c r="H166" s="310"/>
      <c r="I166" s="310"/>
      <c r="J166" s="310"/>
      <c r="K166" s="334"/>
    </row>
    <row r="167" ht="15" customHeight="1">
      <c r="B167" s="313"/>
      <c r="C167" s="291" t="s">
        <v>743</v>
      </c>
      <c r="D167" s="291"/>
      <c r="E167" s="291"/>
      <c r="F167" s="312" t="s">
        <v>740</v>
      </c>
      <c r="G167" s="291"/>
      <c r="H167" s="291" t="s">
        <v>779</v>
      </c>
      <c r="I167" s="291" t="s">
        <v>742</v>
      </c>
      <c r="J167" s="291">
        <v>120</v>
      </c>
      <c r="K167" s="334"/>
    </row>
    <row r="168" ht="15" customHeight="1">
      <c r="B168" s="313"/>
      <c r="C168" s="291" t="s">
        <v>788</v>
      </c>
      <c r="D168" s="291"/>
      <c r="E168" s="291"/>
      <c r="F168" s="312" t="s">
        <v>740</v>
      </c>
      <c r="G168" s="291"/>
      <c r="H168" s="291" t="s">
        <v>789</v>
      </c>
      <c r="I168" s="291" t="s">
        <v>742</v>
      </c>
      <c r="J168" s="291" t="s">
        <v>790</v>
      </c>
      <c r="K168" s="334"/>
    </row>
    <row r="169" ht="15" customHeight="1">
      <c r="B169" s="313"/>
      <c r="C169" s="291" t="s">
        <v>689</v>
      </c>
      <c r="D169" s="291"/>
      <c r="E169" s="291"/>
      <c r="F169" s="312" t="s">
        <v>740</v>
      </c>
      <c r="G169" s="291"/>
      <c r="H169" s="291" t="s">
        <v>806</v>
      </c>
      <c r="I169" s="291" t="s">
        <v>742</v>
      </c>
      <c r="J169" s="291" t="s">
        <v>790</v>
      </c>
      <c r="K169" s="334"/>
    </row>
    <row r="170" ht="15" customHeight="1">
      <c r="B170" s="313"/>
      <c r="C170" s="291" t="s">
        <v>745</v>
      </c>
      <c r="D170" s="291"/>
      <c r="E170" s="291"/>
      <c r="F170" s="312" t="s">
        <v>746</v>
      </c>
      <c r="G170" s="291"/>
      <c r="H170" s="291" t="s">
        <v>806</v>
      </c>
      <c r="I170" s="291" t="s">
        <v>742</v>
      </c>
      <c r="J170" s="291">
        <v>50</v>
      </c>
      <c r="K170" s="334"/>
    </row>
    <row r="171" ht="15" customHeight="1">
      <c r="B171" s="313"/>
      <c r="C171" s="291" t="s">
        <v>748</v>
      </c>
      <c r="D171" s="291"/>
      <c r="E171" s="291"/>
      <c r="F171" s="312" t="s">
        <v>740</v>
      </c>
      <c r="G171" s="291"/>
      <c r="H171" s="291" t="s">
        <v>806</v>
      </c>
      <c r="I171" s="291" t="s">
        <v>750</v>
      </c>
      <c r="J171" s="291"/>
      <c r="K171" s="334"/>
    </row>
    <row r="172" ht="15" customHeight="1">
      <c r="B172" s="313"/>
      <c r="C172" s="291" t="s">
        <v>759</v>
      </c>
      <c r="D172" s="291"/>
      <c r="E172" s="291"/>
      <c r="F172" s="312" t="s">
        <v>746</v>
      </c>
      <c r="G172" s="291"/>
      <c r="H172" s="291" t="s">
        <v>806</v>
      </c>
      <c r="I172" s="291" t="s">
        <v>742</v>
      </c>
      <c r="J172" s="291">
        <v>50</v>
      </c>
      <c r="K172" s="334"/>
    </row>
    <row r="173" ht="15" customHeight="1">
      <c r="B173" s="313"/>
      <c r="C173" s="291" t="s">
        <v>767</v>
      </c>
      <c r="D173" s="291"/>
      <c r="E173" s="291"/>
      <c r="F173" s="312" t="s">
        <v>746</v>
      </c>
      <c r="G173" s="291"/>
      <c r="H173" s="291" t="s">
        <v>806</v>
      </c>
      <c r="I173" s="291" t="s">
        <v>742</v>
      </c>
      <c r="J173" s="291">
        <v>50</v>
      </c>
      <c r="K173" s="334"/>
    </row>
    <row r="174" ht="15" customHeight="1">
      <c r="B174" s="313"/>
      <c r="C174" s="291" t="s">
        <v>765</v>
      </c>
      <c r="D174" s="291"/>
      <c r="E174" s="291"/>
      <c r="F174" s="312" t="s">
        <v>746</v>
      </c>
      <c r="G174" s="291"/>
      <c r="H174" s="291" t="s">
        <v>806</v>
      </c>
      <c r="I174" s="291" t="s">
        <v>742</v>
      </c>
      <c r="J174" s="291">
        <v>50</v>
      </c>
      <c r="K174" s="334"/>
    </row>
    <row r="175" ht="15" customHeight="1">
      <c r="B175" s="313"/>
      <c r="C175" s="291" t="s">
        <v>122</v>
      </c>
      <c r="D175" s="291"/>
      <c r="E175" s="291"/>
      <c r="F175" s="312" t="s">
        <v>740</v>
      </c>
      <c r="G175" s="291"/>
      <c r="H175" s="291" t="s">
        <v>807</v>
      </c>
      <c r="I175" s="291" t="s">
        <v>808</v>
      </c>
      <c r="J175" s="291"/>
      <c r="K175" s="334"/>
    </row>
    <row r="176" ht="15" customHeight="1">
      <c r="B176" s="313"/>
      <c r="C176" s="291" t="s">
        <v>63</v>
      </c>
      <c r="D176" s="291"/>
      <c r="E176" s="291"/>
      <c r="F176" s="312" t="s">
        <v>740</v>
      </c>
      <c r="G176" s="291"/>
      <c r="H176" s="291" t="s">
        <v>809</v>
      </c>
      <c r="I176" s="291" t="s">
        <v>810</v>
      </c>
      <c r="J176" s="291">
        <v>1</v>
      </c>
      <c r="K176" s="334"/>
    </row>
    <row r="177" ht="15" customHeight="1">
      <c r="B177" s="313"/>
      <c r="C177" s="291" t="s">
        <v>59</v>
      </c>
      <c r="D177" s="291"/>
      <c r="E177" s="291"/>
      <c r="F177" s="312" t="s">
        <v>740</v>
      </c>
      <c r="G177" s="291"/>
      <c r="H177" s="291" t="s">
        <v>811</v>
      </c>
      <c r="I177" s="291" t="s">
        <v>742</v>
      </c>
      <c r="J177" s="291">
        <v>20</v>
      </c>
      <c r="K177" s="334"/>
    </row>
    <row r="178" ht="15" customHeight="1">
      <c r="B178" s="313"/>
      <c r="C178" s="291" t="s">
        <v>123</v>
      </c>
      <c r="D178" s="291"/>
      <c r="E178" s="291"/>
      <c r="F178" s="312" t="s">
        <v>740</v>
      </c>
      <c r="G178" s="291"/>
      <c r="H178" s="291" t="s">
        <v>812</v>
      </c>
      <c r="I178" s="291" t="s">
        <v>742</v>
      </c>
      <c r="J178" s="291">
        <v>255</v>
      </c>
      <c r="K178" s="334"/>
    </row>
    <row r="179" ht="15" customHeight="1">
      <c r="B179" s="313"/>
      <c r="C179" s="291" t="s">
        <v>124</v>
      </c>
      <c r="D179" s="291"/>
      <c r="E179" s="291"/>
      <c r="F179" s="312" t="s">
        <v>740</v>
      </c>
      <c r="G179" s="291"/>
      <c r="H179" s="291" t="s">
        <v>705</v>
      </c>
      <c r="I179" s="291" t="s">
        <v>742</v>
      </c>
      <c r="J179" s="291">
        <v>10</v>
      </c>
      <c r="K179" s="334"/>
    </row>
    <row r="180" ht="15" customHeight="1">
      <c r="B180" s="313"/>
      <c r="C180" s="291" t="s">
        <v>125</v>
      </c>
      <c r="D180" s="291"/>
      <c r="E180" s="291"/>
      <c r="F180" s="312" t="s">
        <v>740</v>
      </c>
      <c r="G180" s="291"/>
      <c r="H180" s="291" t="s">
        <v>813</v>
      </c>
      <c r="I180" s="291" t="s">
        <v>774</v>
      </c>
      <c r="J180" s="291"/>
      <c r="K180" s="334"/>
    </row>
    <row r="181" ht="15" customHeight="1">
      <c r="B181" s="313"/>
      <c r="C181" s="291" t="s">
        <v>814</v>
      </c>
      <c r="D181" s="291"/>
      <c r="E181" s="291"/>
      <c r="F181" s="312" t="s">
        <v>740</v>
      </c>
      <c r="G181" s="291"/>
      <c r="H181" s="291" t="s">
        <v>815</v>
      </c>
      <c r="I181" s="291" t="s">
        <v>774</v>
      </c>
      <c r="J181" s="291"/>
      <c r="K181" s="334"/>
    </row>
    <row r="182" ht="15" customHeight="1">
      <c r="B182" s="313"/>
      <c r="C182" s="291" t="s">
        <v>803</v>
      </c>
      <c r="D182" s="291"/>
      <c r="E182" s="291"/>
      <c r="F182" s="312" t="s">
        <v>740</v>
      </c>
      <c r="G182" s="291"/>
      <c r="H182" s="291" t="s">
        <v>816</v>
      </c>
      <c r="I182" s="291" t="s">
        <v>774</v>
      </c>
      <c r="J182" s="291"/>
      <c r="K182" s="334"/>
    </row>
    <row r="183" ht="15" customHeight="1">
      <c r="B183" s="313"/>
      <c r="C183" s="291" t="s">
        <v>127</v>
      </c>
      <c r="D183" s="291"/>
      <c r="E183" s="291"/>
      <c r="F183" s="312" t="s">
        <v>746</v>
      </c>
      <c r="G183" s="291"/>
      <c r="H183" s="291" t="s">
        <v>817</v>
      </c>
      <c r="I183" s="291" t="s">
        <v>742</v>
      </c>
      <c r="J183" s="291">
        <v>50</v>
      </c>
      <c r="K183" s="334"/>
    </row>
    <row r="184" ht="15" customHeight="1">
      <c r="B184" s="313"/>
      <c r="C184" s="291" t="s">
        <v>818</v>
      </c>
      <c r="D184" s="291"/>
      <c r="E184" s="291"/>
      <c r="F184" s="312" t="s">
        <v>746</v>
      </c>
      <c r="G184" s="291"/>
      <c r="H184" s="291" t="s">
        <v>819</v>
      </c>
      <c r="I184" s="291" t="s">
        <v>820</v>
      </c>
      <c r="J184" s="291"/>
      <c r="K184" s="334"/>
    </row>
    <row r="185" ht="15" customHeight="1">
      <c r="B185" s="313"/>
      <c r="C185" s="291" t="s">
        <v>821</v>
      </c>
      <c r="D185" s="291"/>
      <c r="E185" s="291"/>
      <c r="F185" s="312" t="s">
        <v>746</v>
      </c>
      <c r="G185" s="291"/>
      <c r="H185" s="291" t="s">
        <v>822</v>
      </c>
      <c r="I185" s="291" t="s">
        <v>820</v>
      </c>
      <c r="J185" s="291"/>
      <c r="K185" s="334"/>
    </row>
    <row r="186" ht="15" customHeight="1">
      <c r="B186" s="313"/>
      <c r="C186" s="291" t="s">
        <v>823</v>
      </c>
      <c r="D186" s="291"/>
      <c r="E186" s="291"/>
      <c r="F186" s="312" t="s">
        <v>746</v>
      </c>
      <c r="G186" s="291"/>
      <c r="H186" s="291" t="s">
        <v>824</v>
      </c>
      <c r="I186" s="291" t="s">
        <v>820</v>
      </c>
      <c r="J186" s="291"/>
      <c r="K186" s="334"/>
    </row>
    <row r="187" ht="15" customHeight="1">
      <c r="B187" s="313"/>
      <c r="C187" s="346" t="s">
        <v>825</v>
      </c>
      <c r="D187" s="291"/>
      <c r="E187" s="291"/>
      <c r="F187" s="312" t="s">
        <v>746</v>
      </c>
      <c r="G187" s="291"/>
      <c r="H187" s="291" t="s">
        <v>826</v>
      </c>
      <c r="I187" s="291" t="s">
        <v>827</v>
      </c>
      <c r="J187" s="347" t="s">
        <v>828</v>
      </c>
      <c r="K187" s="334"/>
    </row>
    <row r="188" ht="15" customHeight="1">
      <c r="B188" s="313"/>
      <c r="C188" s="297" t="s">
        <v>48</v>
      </c>
      <c r="D188" s="291"/>
      <c r="E188" s="291"/>
      <c r="F188" s="312" t="s">
        <v>740</v>
      </c>
      <c r="G188" s="291"/>
      <c r="H188" s="287" t="s">
        <v>829</v>
      </c>
      <c r="I188" s="291" t="s">
        <v>830</v>
      </c>
      <c r="J188" s="291"/>
      <c r="K188" s="334"/>
    </row>
    <row r="189" ht="15" customHeight="1">
      <c r="B189" s="313"/>
      <c r="C189" s="297" t="s">
        <v>831</v>
      </c>
      <c r="D189" s="291"/>
      <c r="E189" s="291"/>
      <c r="F189" s="312" t="s">
        <v>740</v>
      </c>
      <c r="G189" s="291"/>
      <c r="H189" s="291" t="s">
        <v>832</v>
      </c>
      <c r="I189" s="291" t="s">
        <v>774</v>
      </c>
      <c r="J189" s="291"/>
      <c r="K189" s="334"/>
    </row>
    <row r="190" ht="15" customHeight="1">
      <c r="B190" s="313"/>
      <c r="C190" s="297" t="s">
        <v>833</v>
      </c>
      <c r="D190" s="291"/>
      <c r="E190" s="291"/>
      <c r="F190" s="312" t="s">
        <v>740</v>
      </c>
      <c r="G190" s="291"/>
      <c r="H190" s="291" t="s">
        <v>834</v>
      </c>
      <c r="I190" s="291" t="s">
        <v>774</v>
      </c>
      <c r="J190" s="291"/>
      <c r="K190" s="334"/>
    </row>
    <row r="191" ht="15" customHeight="1">
      <c r="B191" s="313"/>
      <c r="C191" s="297" t="s">
        <v>835</v>
      </c>
      <c r="D191" s="291"/>
      <c r="E191" s="291"/>
      <c r="F191" s="312" t="s">
        <v>746</v>
      </c>
      <c r="G191" s="291"/>
      <c r="H191" s="291" t="s">
        <v>836</v>
      </c>
      <c r="I191" s="291" t="s">
        <v>774</v>
      </c>
      <c r="J191" s="291"/>
      <c r="K191" s="334"/>
    </row>
    <row r="192" ht="15" customHeight="1">
      <c r="B192" s="340"/>
      <c r="C192" s="348"/>
      <c r="D192" s="322"/>
      <c r="E192" s="322"/>
      <c r="F192" s="322"/>
      <c r="G192" s="322"/>
      <c r="H192" s="322"/>
      <c r="I192" s="322"/>
      <c r="J192" s="322"/>
      <c r="K192" s="341"/>
    </row>
    <row r="193" ht="18.75" customHeight="1">
      <c r="B193" s="287"/>
      <c r="C193" s="291"/>
      <c r="D193" s="291"/>
      <c r="E193" s="291"/>
      <c r="F193" s="312"/>
      <c r="G193" s="291"/>
      <c r="H193" s="291"/>
      <c r="I193" s="291"/>
      <c r="J193" s="291"/>
      <c r="K193" s="287"/>
    </row>
    <row r="194" ht="18.75" customHeight="1">
      <c r="B194" s="287"/>
      <c r="C194" s="291"/>
      <c r="D194" s="291"/>
      <c r="E194" s="291"/>
      <c r="F194" s="312"/>
      <c r="G194" s="291"/>
      <c r="H194" s="291"/>
      <c r="I194" s="291"/>
      <c r="J194" s="291"/>
      <c r="K194" s="287"/>
    </row>
    <row r="195" ht="18.75" customHeight="1">
      <c r="B195" s="298"/>
      <c r="C195" s="298"/>
      <c r="D195" s="298"/>
      <c r="E195" s="298"/>
      <c r="F195" s="298"/>
      <c r="G195" s="298"/>
      <c r="H195" s="298"/>
      <c r="I195" s="298"/>
      <c r="J195" s="298"/>
      <c r="K195" s="298"/>
    </row>
    <row r="196" ht="13.5">
      <c r="B196" s="277"/>
      <c r="C196" s="278"/>
      <c r="D196" s="278"/>
      <c r="E196" s="278"/>
      <c r="F196" s="278"/>
      <c r="G196" s="278"/>
      <c r="H196" s="278"/>
      <c r="I196" s="278"/>
      <c r="J196" s="278"/>
      <c r="K196" s="279"/>
    </row>
    <row r="197" ht="21">
      <c r="B197" s="280"/>
      <c r="C197" s="281" t="s">
        <v>837</v>
      </c>
      <c r="D197" s="281"/>
      <c r="E197" s="281"/>
      <c r="F197" s="281"/>
      <c r="G197" s="281"/>
      <c r="H197" s="281"/>
      <c r="I197" s="281"/>
      <c r="J197" s="281"/>
      <c r="K197" s="282"/>
    </row>
    <row r="198" ht="25.5" customHeight="1">
      <c r="B198" s="280"/>
      <c r="C198" s="349" t="s">
        <v>838</v>
      </c>
      <c r="D198" s="349"/>
      <c r="E198" s="349"/>
      <c r="F198" s="349" t="s">
        <v>839</v>
      </c>
      <c r="G198" s="350"/>
      <c r="H198" s="349" t="s">
        <v>840</v>
      </c>
      <c r="I198" s="349"/>
      <c r="J198" s="349"/>
      <c r="K198" s="282"/>
    </row>
    <row r="199" ht="5.25" customHeight="1">
      <c r="B199" s="313"/>
      <c r="C199" s="310"/>
      <c r="D199" s="310"/>
      <c r="E199" s="310"/>
      <c r="F199" s="310"/>
      <c r="G199" s="291"/>
      <c r="H199" s="310"/>
      <c r="I199" s="310"/>
      <c r="J199" s="310"/>
      <c r="K199" s="334"/>
    </row>
    <row r="200" ht="15" customHeight="1">
      <c r="B200" s="313"/>
      <c r="C200" s="291" t="s">
        <v>830</v>
      </c>
      <c r="D200" s="291"/>
      <c r="E200" s="291"/>
      <c r="F200" s="312" t="s">
        <v>49</v>
      </c>
      <c r="G200" s="291"/>
      <c r="H200" s="291" t="s">
        <v>841</v>
      </c>
      <c r="I200" s="291"/>
      <c r="J200" s="291"/>
      <c r="K200" s="334"/>
    </row>
    <row r="201" ht="15" customHeight="1">
      <c r="B201" s="313"/>
      <c r="C201" s="319"/>
      <c r="D201" s="291"/>
      <c r="E201" s="291"/>
      <c r="F201" s="312" t="s">
        <v>50</v>
      </c>
      <c r="G201" s="291"/>
      <c r="H201" s="291" t="s">
        <v>842</v>
      </c>
      <c r="I201" s="291"/>
      <c r="J201" s="291"/>
      <c r="K201" s="334"/>
    </row>
    <row r="202" ht="15" customHeight="1">
      <c r="B202" s="313"/>
      <c r="C202" s="319"/>
      <c r="D202" s="291"/>
      <c r="E202" s="291"/>
      <c r="F202" s="312" t="s">
        <v>53</v>
      </c>
      <c r="G202" s="291"/>
      <c r="H202" s="291" t="s">
        <v>843</v>
      </c>
      <c r="I202" s="291"/>
      <c r="J202" s="291"/>
      <c r="K202" s="334"/>
    </row>
    <row r="203" ht="15" customHeight="1">
      <c r="B203" s="313"/>
      <c r="C203" s="291"/>
      <c r="D203" s="291"/>
      <c r="E203" s="291"/>
      <c r="F203" s="312" t="s">
        <v>51</v>
      </c>
      <c r="G203" s="291"/>
      <c r="H203" s="291" t="s">
        <v>844</v>
      </c>
      <c r="I203" s="291"/>
      <c r="J203" s="291"/>
      <c r="K203" s="334"/>
    </row>
    <row r="204" ht="15" customHeight="1">
      <c r="B204" s="313"/>
      <c r="C204" s="291"/>
      <c r="D204" s="291"/>
      <c r="E204" s="291"/>
      <c r="F204" s="312" t="s">
        <v>52</v>
      </c>
      <c r="G204" s="291"/>
      <c r="H204" s="291" t="s">
        <v>845</v>
      </c>
      <c r="I204" s="291"/>
      <c r="J204" s="291"/>
      <c r="K204" s="334"/>
    </row>
    <row r="205" ht="15" customHeight="1">
      <c r="B205" s="313"/>
      <c r="C205" s="291"/>
      <c r="D205" s="291"/>
      <c r="E205" s="291"/>
      <c r="F205" s="312"/>
      <c r="G205" s="291"/>
      <c r="H205" s="291"/>
      <c r="I205" s="291"/>
      <c r="J205" s="291"/>
      <c r="K205" s="334"/>
    </row>
    <row r="206" ht="15" customHeight="1">
      <c r="B206" s="313"/>
      <c r="C206" s="291" t="s">
        <v>786</v>
      </c>
      <c r="D206" s="291"/>
      <c r="E206" s="291"/>
      <c r="F206" s="312" t="s">
        <v>85</v>
      </c>
      <c r="G206" s="291"/>
      <c r="H206" s="291" t="s">
        <v>846</v>
      </c>
      <c r="I206" s="291"/>
      <c r="J206" s="291"/>
      <c r="K206" s="334"/>
    </row>
    <row r="207" ht="15" customHeight="1">
      <c r="B207" s="313"/>
      <c r="C207" s="319"/>
      <c r="D207" s="291"/>
      <c r="E207" s="291"/>
      <c r="F207" s="312" t="s">
        <v>683</v>
      </c>
      <c r="G207" s="291"/>
      <c r="H207" s="291" t="s">
        <v>684</v>
      </c>
      <c r="I207" s="291"/>
      <c r="J207" s="291"/>
      <c r="K207" s="334"/>
    </row>
    <row r="208" ht="15" customHeight="1">
      <c r="B208" s="313"/>
      <c r="C208" s="291"/>
      <c r="D208" s="291"/>
      <c r="E208" s="291"/>
      <c r="F208" s="312" t="s">
        <v>681</v>
      </c>
      <c r="G208" s="291"/>
      <c r="H208" s="291" t="s">
        <v>847</v>
      </c>
      <c r="I208" s="291"/>
      <c r="J208" s="291"/>
      <c r="K208" s="334"/>
    </row>
    <row r="209" ht="15" customHeight="1">
      <c r="B209" s="351"/>
      <c r="C209" s="319"/>
      <c r="D209" s="319"/>
      <c r="E209" s="319"/>
      <c r="F209" s="312" t="s">
        <v>685</v>
      </c>
      <c r="G209" s="297"/>
      <c r="H209" s="338" t="s">
        <v>686</v>
      </c>
      <c r="I209" s="338"/>
      <c r="J209" s="338"/>
      <c r="K209" s="352"/>
    </row>
    <row r="210" ht="15" customHeight="1">
      <c r="B210" s="351"/>
      <c r="C210" s="319"/>
      <c r="D210" s="319"/>
      <c r="E210" s="319"/>
      <c r="F210" s="312" t="s">
        <v>687</v>
      </c>
      <c r="G210" s="297"/>
      <c r="H210" s="338" t="s">
        <v>848</v>
      </c>
      <c r="I210" s="338"/>
      <c r="J210" s="338"/>
      <c r="K210" s="352"/>
    </row>
    <row r="211" ht="15" customHeight="1">
      <c r="B211" s="351"/>
      <c r="C211" s="319"/>
      <c r="D211" s="319"/>
      <c r="E211" s="319"/>
      <c r="F211" s="353"/>
      <c r="G211" s="297"/>
      <c r="H211" s="354"/>
      <c r="I211" s="354"/>
      <c r="J211" s="354"/>
      <c r="K211" s="352"/>
    </row>
    <row r="212" ht="15" customHeight="1">
      <c r="B212" s="351"/>
      <c r="C212" s="291" t="s">
        <v>810</v>
      </c>
      <c r="D212" s="319"/>
      <c r="E212" s="319"/>
      <c r="F212" s="312">
        <v>1</v>
      </c>
      <c r="G212" s="297"/>
      <c r="H212" s="338" t="s">
        <v>849</v>
      </c>
      <c r="I212" s="338"/>
      <c r="J212" s="338"/>
      <c r="K212" s="352"/>
    </row>
    <row r="213" ht="15" customHeight="1">
      <c r="B213" s="351"/>
      <c r="C213" s="319"/>
      <c r="D213" s="319"/>
      <c r="E213" s="319"/>
      <c r="F213" s="312">
        <v>2</v>
      </c>
      <c r="G213" s="297"/>
      <c r="H213" s="338" t="s">
        <v>850</v>
      </c>
      <c r="I213" s="338"/>
      <c r="J213" s="338"/>
      <c r="K213" s="352"/>
    </row>
    <row r="214" ht="15" customHeight="1">
      <c r="B214" s="351"/>
      <c r="C214" s="319"/>
      <c r="D214" s="319"/>
      <c r="E214" s="319"/>
      <c r="F214" s="312">
        <v>3</v>
      </c>
      <c r="G214" s="297"/>
      <c r="H214" s="338" t="s">
        <v>851</v>
      </c>
      <c r="I214" s="338"/>
      <c r="J214" s="338"/>
      <c r="K214" s="352"/>
    </row>
    <row r="215" ht="15" customHeight="1">
      <c r="B215" s="351"/>
      <c r="C215" s="319"/>
      <c r="D215" s="319"/>
      <c r="E215" s="319"/>
      <c r="F215" s="312">
        <v>4</v>
      </c>
      <c r="G215" s="297"/>
      <c r="H215" s="338" t="s">
        <v>852</v>
      </c>
      <c r="I215" s="338"/>
      <c r="J215" s="338"/>
      <c r="K215" s="352"/>
    </row>
    <row r="216" ht="12.75" customHeight="1">
      <c r="B216" s="355"/>
      <c r="C216" s="356"/>
      <c r="D216" s="356"/>
      <c r="E216" s="356"/>
      <c r="F216" s="356"/>
      <c r="G216" s="356"/>
      <c r="H216" s="356"/>
      <c r="I216" s="356"/>
      <c r="J216" s="356"/>
      <c r="K216" s="35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DESKTOP-OMQ29LB\Martin</dc:creator>
  <cp:lastModifiedBy>DESKTOP-OMQ29LB\Martin</cp:lastModifiedBy>
  <dcterms:created xsi:type="dcterms:W3CDTF">2018-07-27T13:12:30Z</dcterms:created>
  <dcterms:modified xsi:type="dcterms:W3CDTF">2018-07-27T13:12:34Z</dcterms:modified>
</cp:coreProperties>
</file>