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95" windowWidth="14115" windowHeight="9270" tabRatio="760" activeTab="6"/>
  </bookViews>
  <sheets>
    <sheet name="Souhrn" sheetId="4" r:id="rId1"/>
    <sheet name="so000 Krycí list" sheetId="11" r:id="rId2"/>
    <sheet name="so000 Rekapitulace" sheetId="12" r:id="rId3"/>
    <sheet name="so000 Položky" sheetId="13" r:id="rId4"/>
    <sheet name="so100 Krycí list" sheetId="23" r:id="rId5"/>
    <sheet name="so100 Rekapitulace" sheetId="24" r:id="rId6"/>
    <sheet name="so100 Položky" sheetId="25" r:id="rId7"/>
  </sheets>
  <definedNames>
    <definedName name="cisloobjektu" localSheetId="1">'so000 Krycí list'!$A$4</definedName>
    <definedName name="cisloobjektu" localSheetId="3">'so000 Krycí list'!$A$4</definedName>
    <definedName name="cisloobjektu" localSheetId="2">'so000 Krycí list'!$A$4</definedName>
    <definedName name="cisloobjektu" localSheetId="4">'so100 Krycí list'!$A$4</definedName>
    <definedName name="cisloobjektu" localSheetId="6">'so100 Krycí list'!$A$4</definedName>
    <definedName name="cisloobjektu" localSheetId="5">'so100 Krycí list'!$A$4</definedName>
    <definedName name="cisloobjektu" localSheetId="0">Souhrn!$A$4</definedName>
    <definedName name="cisloobjektu">#REF!</definedName>
    <definedName name="cislostavby" localSheetId="1">'so000 Krycí list'!$A$6</definedName>
    <definedName name="cislostavby" localSheetId="3">'so000 Krycí list'!$A$6</definedName>
    <definedName name="cislostavby" localSheetId="2">'so000 Krycí list'!$A$6</definedName>
    <definedName name="cislostavby" localSheetId="4">'so100 Krycí list'!$A$6</definedName>
    <definedName name="cislostavby" localSheetId="6">'so100 Krycí list'!$A$6</definedName>
    <definedName name="cislostavby" localSheetId="5">'so100 Krycí list'!$A$6</definedName>
    <definedName name="cislostavby" localSheetId="0">Souhrn!$A$6</definedName>
    <definedName name="cislostavby">#REF!</definedName>
    <definedName name="Datum" localSheetId="1">'so000 Krycí list'!$B$26</definedName>
    <definedName name="Datum" localSheetId="3">'so000 Krycí list'!$B$26</definedName>
    <definedName name="Datum" localSheetId="2">'so000 Krycí list'!$B$26</definedName>
    <definedName name="Datum" localSheetId="4">'so100 Krycí list'!$B$26</definedName>
    <definedName name="Datum" localSheetId="6">'so100 Krycí list'!$B$26</definedName>
    <definedName name="Datum" localSheetId="5">'so100 Krycí list'!$B$26</definedName>
    <definedName name="Datum" localSheetId="0">Souhrn!$B$26</definedName>
    <definedName name="Datum">#REF!</definedName>
    <definedName name="Dil" localSheetId="3">'so000 Rekapitulace'!$A$6</definedName>
    <definedName name="Dil" localSheetId="2">'so000 Rekapitulace'!$A$6</definedName>
    <definedName name="Dil" localSheetId="6">'so100 Rekapitulace'!$A$6</definedName>
    <definedName name="Dil" localSheetId="5">'so100 Rekapitulace'!$A$6</definedName>
    <definedName name="Dil" localSheetId="0">#REF!</definedName>
    <definedName name="Dil">#REF!</definedName>
    <definedName name="Dodavka" localSheetId="1">'so000 Rekapitulace'!$G$8</definedName>
    <definedName name="Dodavka" localSheetId="3">'so000 Rekapitulace'!$G$8</definedName>
    <definedName name="Dodavka" localSheetId="2">'so000 Rekapitulace'!$G$8</definedName>
    <definedName name="Dodavka" localSheetId="4">'so100 Rekapitulace'!$G$13</definedName>
    <definedName name="Dodavka" localSheetId="6">'so100 Rekapitulace'!$G$13</definedName>
    <definedName name="Dodavka" localSheetId="5">'so100 Rekapitulace'!$G$13</definedName>
    <definedName name="Dodavka" localSheetId="0">#REF!</definedName>
    <definedName name="Dodavka">#REF!</definedName>
    <definedName name="Dodavka0" localSheetId="1">'so000 Položky'!#REF!</definedName>
    <definedName name="Dodavka0" localSheetId="3">'so000 Položky'!#REF!</definedName>
    <definedName name="Dodavka0" localSheetId="2">'so000 Položky'!#REF!</definedName>
    <definedName name="Dodavka0" localSheetId="4">'so100 Položky'!#REF!</definedName>
    <definedName name="Dodavka0" localSheetId="6">'so100 Položky'!#REF!</definedName>
    <definedName name="Dodavka0" localSheetId="5">'so100 Položky'!#REF!</definedName>
    <definedName name="Dodavka0" localSheetId="0">#REF!</definedName>
    <definedName name="Dodavka0">#REF!</definedName>
    <definedName name="HSV" localSheetId="1">'so000 Rekapitulace'!$E$8</definedName>
    <definedName name="HSV" localSheetId="3">'so000 Rekapitulace'!$E$8</definedName>
    <definedName name="HSV" localSheetId="2">'so000 Rekapitulace'!$E$8</definedName>
    <definedName name="HSV" localSheetId="4">'so100 Rekapitulace'!$E$13</definedName>
    <definedName name="HSV" localSheetId="6">'so100 Rekapitulace'!$E$13</definedName>
    <definedName name="HSV" localSheetId="5">'so100 Rekapitulace'!$E$13</definedName>
    <definedName name="HSV" localSheetId="0">#REF!</definedName>
    <definedName name="HSV">#REF!</definedName>
    <definedName name="HSV0" localSheetId="1">'so000 Položky'!#REF!</definedName>
    <definedName name="HSV0" localSheetId="3">'so000 Položky'!#REF!</definedName>
    <definedName name="HSV0" localSheetId="2">'so000 Položky'!#REF!</definedName>
    <definedName name="HSV0" localSheetId="4">'so100 Položky'!#REF!</definedName>
    <definedName name="HSV0" localSheetId="6">'so100 Položky'!#REF!</definedName>
    <definedName name="HSV0" localSheetId="5">'so100 Položky'!#REF!</definedName>
    <definedName name="HSV0" localSheetId="0">#REF!</definedName>
    <definedName name="HSV0">#REF!</definedName>
    <definedName name="HZS" localSheetId="1">'so000 Rekapitulace'!$I$8</definedName>
    <definedName name="HZS" localSheetId="3">'so000 Rekapitulace'!$I$8</definedName>
    <definedName name="HZS" localSheetId="2">'so000 Rekapitulace'!$I$8</definedName>
    <definedName name="HZS" localSheetId="4">'so100 Rekapitulace'!$I$13</definedName>
    <definedName name="HZS" localSheetId="6">'so100 Rekapitulace'!$I$13</definedName>
    <definedName name="HZS" localSheetId="5">'so100 Rekapitulace'!$I$13</definedName>
    <definedName name="HZS" localSheetId="0">#REF!</definedName>
    <definedName name="HZS">#REF!</definedName>
    <definedName name="HZS0" localSheetId="1">'so000 Položky'!#REF!</definedName>
    <definedName name="HZS0" localSheetId="3">'so000 Položky'!#REF!</definedName>
    <definedName name="HZS0" localSheetId="2">'so000 Položky'!#REF!</definedName>
    <definedName name="HZS0" localSheetId="4">'so100 Položky'!#REF!</definedName>
    <definedName name="HZS0" localSheetId="6">'so100 Položky'!#REF!</definedName>
    <definedName name="HZS0" localSheetId="5">'so100 Položky'!#REF!</definedName>
    <definedName name="HZS0" localSheetId="0">#REF!</definedName>
    <definedName name="HZS0">#REF!</definedName>
    <definedName name="JKSO" localSheetId="1">'so000 Krycí list'!$F$4</definedName>
    <definedName name="JKSO" localSheetId="3">'so000 Krycí list'!$F$4</definedName>
    <definedName name="JKSO" localSheetId="2">'so000 Krycí list'!$F$4</definedName>
    <definedName name="JKSO" localSheetId="4">'so100 Krycí list'!$F$4</definedName>
    <definedName name="JKSO" localSheetId="6">'so100 Krycí list'!$F$4</definedName>
    <definedName name="JKSO" localSheetId="5">'so100 Krycí list'!$F$4</definedName>
    <definedName name="JKSO" localSheetId="0">Souhrn!$F$4</definedName>
    <definedName name="JKSO">#REF!</definedName>
    <definedName name="MJ" localSheetId="1">'so000 Krycí list'!$G$4</definedName>
    <definedName name="MJ" localSheetId="3">'so000 Krycí list'!$G$4</definedName>
    <definedName name="MJ" localSheetId="2">'so000 Krycí list'!$G$4</definedName>
    <definedName name="MJ" localSheetId="4">'so100 Krycí list'!$G$4</definedName>
    <definedName name="MJ" localSheetId="6">'so100 Krycí list'!$G$4</definedName>
    <definedName name="MJ" localSheetId="5">'so100 Krycí list'!$G$4</definedName>
    <definedName name="MJ" localSheetId="0">Souhrn!$G$4</definedName>
    <definedName name="MJ">#REF!</definedName>
    <definedName name="Mont" localSheetId="1">'so000 Rekapitulace'!$H$8</definedName>
    <definedName name="Mont" localSheetId="3">'so000 Rekapitulace'!$H$8</definedName>
    <definedName name="Mont" localSheetId="2">'so000 Rekapitulace'!$H$8</definedName>
    <definedName name="Mont" localSheetId="4">'so100 Rekapitulace'!$H$13</definedName>
    <definedName name="Mont" localSheetId="6">'so100 Rekapitulace'!$H$13</definedName>
    <definedName name="Mont" localSheetId="5">'so100 Rekapitulace'!$H$13</definedName>
    <definedName name="Mont" localSheetId="0">#REF!</definedName>
    <definedName name="Mont">#REF!</definedName>
    <definedName name="Montaz0" localSheetId="1">'so000 Položky'!#REF!</definedName>
    <definedName name="Montaz0" localSheetId="3">'so000 Položky'!#REF!</definedName>
    <definedName name="Montaz0" localSheetId="2">'so000 Položky'!#REF!</definedName>
    <definedName name="Montaz0" localSheetId="4">'so100 Položky'!#REF!</definedName>
    <definedName name="Montaz0" localSheetId="6">'so100 Položky'!#REF!</definedName>
    <definedName name="Montaz0" localSheetId="5">'so100 Položky'!#REF!</definedName>
    <definedName name="Montaz0" localSheetId="0">#REF!</definedName>
    <definedName name="Montaz0">#REF!</definedName>
    <definedName name="NazevDilu" localSheetId="3">'so000 Rekapitulace'!$B$6</definedName>
    <definedName name="NazevDilu" localSheetId="2">'so000 Rekapitulace'!$B$6</definedName>
    <definedName name="NazevDilu" localSheetId="6">'so100 Rekapitulace'!$B$6</definedName>
    <definedName name="NazevDilu" localSheetId="5">'so100 Rekapitulace'!$B$6</definedName>
    <definedName name="NazevDilu" localSheetId="0">#REF!</definedName>
    <definedName name="NazevDilu">#REF!</definedName>
    <definedName name="nazevobjektu" localSheetId="1">'so000 Krycí list'!$C$4</definedName>
    <definedName name="nazevobjektu" localSheetId="3">'so000 Krycí list'!$C$4</definedName>
    <definedName name="nazevobjektu" localSheetId="2">'so000 Krycí list'!$C$4</definedName>
    <definedName name="nazevobjektu" localSheetId="4">'so100 Krycí list'!$C$4</definedName>
    <definedName name="nazevobjektu" localSheetId="6">'so100 Krycí list'!$C$4</definedName>
    <definedName name="nazevobjektu" localSheetId="5">'so100 Krycí list'!$C$4</definedName>
    <definedName name="nazevobjektu" localSheetId="0">Souhrn!$C$4</definedName>
    <definedName name="nazevobjektu">#REF!</definedName>
    <definedName name="nazevstavby" localSheetId="1">'so000 Krycí list'!$C$6</definedName>
    <definedName name="nazevstavby" localSheetId="3">'so000 Krycí list'!$C$6</definedName>
    <definedName name="nazevstavby" localSheetId="2">'so000 Krycí list'!$C$6</definedName>
    <definedName name="nazevstavby" localSheetId="4">'so100 Krycí list'!$C$6</definedName>
    <definedName name="nazevstavby" localSheetId="6">'so100 Krycí list'!$C$6</definedName>
    <definedName name="nazevstavby" localSheetId="5">'so100 Krycí list'!$C$6</definedName>
    <definedName name="nazevstavby" localSheetId="0">Souhrn!$C$6</definedName>
    <definedName name="nazevstavby">#REF!</definedName>
    <definedName name="_xlnm.Print_Titles" localSheetId="3">'so000 Položky'!$1:$6</definedName>
    <definedName name="_xlnm.Print_Titles" localSheetId="2">'so000 Rekapitulace'!$1:$6</definedName>
    <definedName name="_xlnm.Print_Titles" localSheetId="6">'so100 Položky'!$1:$6</definedName>
    <definedName name="_xlnm.Print_Titles" localSheetId="5">'so100 Rekapitulace'!$1:$6</definedName>
    <definedName name="Objednatel" localSheetId="1">'so000 Krycí list'!$C$8</definedName>
    <definedName name="Objednatel" localSheetId="3">'so000 Krycí list'!$C$8</definedName>
    <definedName name="Objednatel" localSheetId="2">'so000 Krycí list'!$C$8</definedName>
    <definedName name="Objednatel" localSheetId="4">'so100 Krycí list'!$C$8</definedName>
    <definedName name="Objednatel" localSheetId="6">'so100 Krycí list'!$C$8</definedName>
    <definedName name="Objednatel" localSheetId="5">'so100 Krycí list'!$C$8</definedName>
    <definedName name="Objednatel" localSheetId="0">Souhrn!$C$8</definedName>
    <definedName name="Objednatel">#REF!</definedName>
    <definedName name="_xlnm.Print_Area" localSheetId="1">'so000 Krycí list'!$A$1:$G$45</definedName>
    <definedName name="_xlnm.Print_Area" localSheetId="3">'so000 Položky'!$A$1:$G$37</definedName>
    <definedName name="_xlnm.Print_Area" localSheetId="2">'so000 Rekapitulace'!$A$1:$I$14</definedName>
    <definedName name="_xlnm.Print_Area" localSheetId="4">'so100 Krycí list'!$A$1:$G$45</definedName>
    <definedName name="_xlnm.Print_Area" localSheetId="6">'so100 Položky'!$A$1:$G$150</definedName>
    <definedName name="_xlnm.Print_Area" localSheetId="5">'so100 Rekapitulace'!$A$1:$I$19</definedName>
    <definedName name="_xlnm.Print_Area" localSheetId="0">Souhrn!$A$1:$G$45</definedName>
    <definedName name="PocetMJ" localSheetId="1">'so000 Krycí list'!$G$7</definedName>
    <definedName name="PocetMJ" localSheetId="3">'so000 Krycí list'!$G$7</definedName>
    <definedName name="PocetMJ" localSheetId="2">'so000 Krycí list'!$G$7</definedName>
    <definedName name="PocetMJ" localSheetId="4">'so100 Krycí list'!$G$7</definedName>
    <definedName name="PocetMJ" localSheetId="6">'so100 Krycí list'!$G$7</definedName>
    <definedName name="PocetMJ" localSheetId="5">'so100 Krycí list'!$G$7</definedName>
    <definedName name="PocetMJ" localSheetId="0">Souhrn!$G$7</definedName>
    <definedName name="PocetMJ">#REF!</definedName>
    <definedName name="Poznamka" localSheetId="1">'so000 Krycí list'!$B$37</definedName>
    <definedName name="Poznamka" localSheetId="3">'so000 Krycí list'!$B$37</definedName>
    <definedName name="Poznamka" localSheetId="2">'so000 Krycí list'!$B$37</definedName>
    <definedName name="Poznamka" localSheetId="4">'so100 Krycí list'!$B$37</definedName>
    <definedName name="Poznamka" localSheetId="6">'so100 Krycí list'!$B$37</definedName>
    <definedName name="Poznamka" localSheetId="5">'so100 Krycí list'!$B$37</definedName>
    <definedName name="Poznamka" localSheetId="0">Souhrn!$B$37</definedName>
    <definedName name="Poznamka">#REF!</definedName>
    <definedName name="Projektant" localSheetId="1">'so000 Krycí list'!$C$7</definedName>
    <definedName name="Projektant" localSheetId="3">'so000 Krycí list'!$C$7</definedName>
    <definedName name="Projektant" localSheetId="2">'so000 Krycí list'!$C$7</definedName>
    <definedName name="Projektant" localSheetId="4">'so100 Krycí list'!$C$7</definedName>
    <definedName name="Projektant" localSheetId="6">'so100 Krycí list'!$C$7</definedName>
    <definedName name="Projektant" localSheetId="5">'so100 Krycí list'!$C$7</definedName>
    <definedName name="Projektant" localSheetId="0">Souhrn!$C$7</definedName>
    <definedName name="Projektant">#REF!</definedName>
    <definedName name="PSV" localSheetId="1">'so000 Rekapitulace'!$F$8</definedName>
    <definedName name="PSV" localSheetId="3">'so000 Rekapitulace'!$F$8</definedName>
    <definedName name="PSV" localSheetId="2">'so000 Rekapitulace'!$F$8</definedName>
    <definedName name="PSV" localSheetId="4">'so100 Rekapitulace'!$F$13</definedName>
    <definedName name="PSV" localSheetId="6">'so100 Rekapitulace'!$F$13</definedName>
    <definedName name="PSV" localSheetId="5">'so100 Rekapitulace'!$F$13</definedName>
    <definedName name="PSV" localSheetId="0">#REF!</definedName>
    <definedName name="PSV">#REF!</definedName>
    <definedName name="PSV0" localSheetId="1">'so000 Položky'!#REF!</definedName>
    <definedName name="PSV0" localSheetId="3">'so000 Položky'!#REF!</definedName>
    <definedName name="PSV0" localSheetId="2">'so000 Položky'!#REF!</definedName>
    <definedName name="PSV0" localSheetId="4">'so100 Položky'!#REF!</definedName>
    <definedName name="PSV0" localSheetId="6">'so100 Položky'!#REF!</definedName>
    <definedName name="PSV0" localSheetId="5">'so100 Položky'!#REF!</definedName>
    <definedName name="PSV0" localSheetId="0">#REF!</definedName>
    <definedName name="PSV0">#REF!</definedName>
    <definedName name="SloupecCC" localSheetId="3">'so000 Položky'!$G$6</definedName>
    <definedName name="SloupecCC" localSheetId="6">'so100 Položky'!$G$6</definedName>
    <definedName name="SloupecCC" localSheetId="0">#REF!</definedName>
    <definedName name="SloupecCC">#REF!</definedName>
    <definedName name="SloupecCisloPol" localSheetId="3">'so000 Položky'!$B$6</definedName>
    <definedName name="SloupecCisloPol" localSheetId="6">'so100 Položky'!$B$6</definedName>
    <definedName name="SloupecCisloPol" localSheetId="0">#REF!</definedName>
    <definedName name="SloupecCisloPol">#REF!</definedName>
    <definedName name="SloupecJC" localSheetId="3">'so000 Položky'!$F$6</definedName>
    <definedName name="SloupecJC" localSheetId="6">'so100 Položky'!$F$6</definedName>
    <definedName name="SloupecJC" localSheetId="0">#REF!</definedName>
    <definedName name="SloupecJC">#REF!</definedName>
    <definedName name="SloupecMJ" localSheetId="3">'so000 Položky'!$D$6</definedName>
    <definedName name="SloupecMJ" localSheetId="6">'so100 Položky'!$D$6</definedName>
    <definedName name="SloupecMJ" localSheetId="0">#REF!</definedName>
    <definedName name="SloupecMJ">#REF!</definedName>
    <definedName name="SloupecMnozstvi" localSheetId="3">'so000 Položky'!$E$6</definedName>
    <definedName name="SloupecMnozstvi" localSheetId="6">'so100 Položky'!$E$6</definedName>
    <definedName name="SloupecMnozstvi" localSheetId="0">#REF!</definedName>
    <definedName name="SloupecMnozstvi">#REF!</definedName>
    <definedName name="SloupecNazPol" localSheetId="3">'so000 Položky'!$C$6</definedName>
    <definedName name="SloupecNazPol" localSheetId="6">'so100 Položky'!$C$6</definedName>
    <definedName name="SloupecNazPol" localSheetId="0">#REF!</definedName>
    <definedName name="SloupecNazPol">#REF!</definedName>
    <definedName name="SloupecPC" localSheetId="3">'so000 Položky'!$A$6</definedName>
    <definedName name="SloupecPC" localSheetId="6">'so100 Položky'!$A$6</definedName>
    <definedName name="SloupecPC" localSheetId="0">#REF!</definedName>
    <definedName name="SloupecPC">#REF!</definedName>
    <definedName name="solver_lin" localSheetId="3" hidden="1">0</definedName>
    <definedName name="solver_lin" localSheetId="6" hidden="1">0</definedName>
    <definedName name="solver_num" localSheetId="3" hidden="1">0</definedName>
    <definedName name="solver_num" localSheetId="6" hidden="1">0</definedName>
    <definedName name="solver_opt" localSheetId="3" hidden="1">'so000 Položky'!#REF!</definedName>
    <definedName name="solver_opt" localSheetId="6" hidden="1">'so100 Položky'!#REF!</definedName>
    <definedName name="solver_typ" localSheetId="3" hidden="1">1</definedName>
    <definedName name="solver_typ" localSheetId="6" hidden="1">1</definedName>
    <definedName name="solver_val" localSheetId="3" hidden="1">0</definedName>
    <definedName name="solver_val" localSheetId="6" hidden="1">0</definedName>
    <definedName name="Typ" localSheetId="1">'so000 Položky'!#REF!</definedName>
    <definedName name="Typ" localSheetId="3">'so000 Položky'!#REF!</definedName>
    <definedName name="Typ" localSheetId="2">'so000 Položky'!#REF!</definedName>
    <definedName name="Typ" localSheetId="4">'so100 Položky'!#REF!</definedName>
    <definedName name="Typ" localSheetId="6">'so100 Položky'!#REF!</definedName>
    <definedName name="Typ" localSheetId="5">'so100 Položky'!#REF!</definedName>
    <definedName name="Typ" localSheetId="0">#REF!</definedName>
    <definedName name="Typ">#REF!</definedName>
    <definedName name="VRN" localSheetId="1">'so000 Rekapitulace'!$H$14</definedName>
    <definedName name="VRN" localSheetId="3">'so000 Rekapitulace'!$H$14</definedName>
    <definedName name="VRN" localSheetId="2">'so000 Rekapitulace'!$H$14</definedName>
    <definedName name="VRN" localSheetId="4">'so100 Rekapitulace'!$H$19</definedName>
    <definedName name="VRN" localSheetId="6">'so100 Rekapitulace'!$H$19</definedName>
    <definedName name="VRN" localSheetId="5">'so100 Rekapitulace'!$H$19</definedName>
    <definedName name="VRN" localSheetId="0">#REF!</definedName>
    <definedName name="VRN">#REF!</definedName>
    <definedName name="VRNKc" localSheetId="3">'so000 Rekapitulace'!$E$13</definedName>
    <definedName name="VRNKc" localSheetId="2">'so000 Rekapitulace'!$E$13</definedName>
    <definedName name="VRNKc" localSheetId="6">'so100 Rekapitulace'!$E$18</definedName>
    <definedName name="VRNKc" localSheetId="5">'so100 Rekapitulace'!$E$18</definedName>
    <definedName name="VRNKc" localSheetId="0">#REF!</definedName>
    <definedName name="VRNKc">#REF!</definedName>
    <definedName name="VRNnazev" localSheetId="3">'so000 Rekapitulace'!$A$13</definedName>
    <definedName name="VRNnazev" localSheetId="2">'so000 Rekapitulace'!$A$13</definedName>
    <definedName name="VRNnazev" localSheetId="6">'so100 Rekapitulace'!$A$18</definedName>
    <definedName name="VRNnazev" localSheetId="5">'so100 Rekapitulace'!$A$18</definedName>
    <definedName name="VRNnazev" localSheetId="0">#REF!</definedName>
    <definedName name="VRNnazev">#REF!</definedName>
    <definedName name="VRNproc" localSheetId="3">'so000 Rekapitulace'!$F$13</definedName>
    <definedName name="VRNproc" localSheetId="2">'so000 Rekapitulace'!$F$13</definedName>
    <definedName name="VRNproc" localSheetId="6">'so100 Rekapitulace'!$F$18</definedName>
    <definedName name="VRNproc" localSheetId="5">'so100 Rekapitulace'!$F$18</definedName>
    <definedName name="VRNproc" localSheetId="0">#REF!</definedName>
    <definedName name="VRNproc">#REF!</definedName>
    <definedName name="VRNzakl" localSheetId="3">'so000 Rekapitulace'!$G$13</definedName>
    <definedName name="VRNzakl" localSheetId="2">'so000 Rekapitulace'!$G$13</definedName>
    <definedName name="VRNzakl" localSheetId="6">'so100 Rekapitulace'!$G$18</definedName>
    <definedName name="VRNzakl" localSheetId="5">'so100 Rekapitulace'!$G$18</definedName>
    <definedName name="VRNzakl" localSheetId="0">#REF!</definedName>
    <definedName name="VRNzakl">#REF!</definedName>
    <definedName name="Zakazka" localSheetId="1">'so000 Krycí list'!$G$9</definedName>
    <definedName name="Zakazka" localSheetId="3">'so000 Krycí list'!$G$9</definedName>
    <definedName name="Zakazka" localSheetId="2">'so000 Krycí list'!$G$9</definedName>
    <definedName name="Zakazka" localSheetId="4">'so100 Krycí list'!$G$9</definedName>
    <definedName name="Zakazka" localSheetId="6">'so100 Krycí list'!$G$9</definedName>
    <definedName name="Zakazka" localSheetId="5">'so100 Krycí list'!$G$9</definedName>
    <definedName name="Zakazka" localSheetId="0">Souhrn!$G$9</definedName>
    <definedName name="Zakazka">#REF!</definedName>
    <definedName name="Zaklad22" localSheetId="1">'so000 Krycí list'!$F$32</definedName>
    <definedName name="Zaklad22" localSheetId="3">'so000 Krycí list'!$F$32</definedName>
    <definedName name="Zaklad22" localSheetId="2">'so000 Krycí list'!$F$32</definedName>
    <definedName name="Zaklad22" localSheetId="4">'so100 Krycí list'!$F$32</definedName>
    <definedName name="Zaklad22" localSheetId="6">'so100 Krycí list'!$F$32</definedName>
    <definedName name="Zaklad22" localSheetId="5">'so100 Krycí list'!$F$32</definedName>
    <definedName name="Zaklad22" localSheetId="0">Souhrn!$F$32</definedName>
    <definedName name="Zaklad22">#REF!</definedName>
    <definedName name="Zaklad5" localSheetId="1">'so000 Krycí list'!$F$30</definedName>
    <definedName name="Zaklad5" localSheetId="3">'so000 Krycí list'!$F$30</definedName>
    <definedName name="Zaklad5" localSheetId="2">'so000 Krycí list'!$F$30</definedName>
    <definedName name="Zaklad5" localSheetId="4">'so100 Krycí list'!$F$30</definedName>
    <definedName name="Zaklad5" localSheetId="6">'so100 Krycí list'!$F$30</definedName>
    <definedName name="Zaklad5" localSheetId="5">'so100 Krycí list'!$F$30</definedName>
    <definedName name="Zaklad5" localSheetId="0">Souhrn!$F$30</definedName>
    <definedName name="Zaklad5">#REF!</definedName>
    <definedName name="Zhotovitel" localSheetId="1">'so000 Krycí list'!$E$11</definedName>
    <definedName name="Zhotovitel" localSheetId="3">'so000 Krycí list'!$E$11</definedName>
    <definedName name="Zhotovitel" localSheetId="2">'so000 Krycí list'!$E$11</definedName>
    <definedName name="Zhotovitel" localSheetId="4">'so100 Krycí list'!$E$11</definedName>
    <definedName name="Zhotovitel" localSheetId="6">'so100 Krycí list'!$E$11</definedName>
    <definedName name="Zhotovitel" localSheetId="5">'so100 Krycí list'!$E$11</definedName>
    <definedName name="Zhotovitel" localSheetId="0">Souhrn!$E$11</definedName>
    <definedName name="Zhotovitel">#REF!</definedName>
  </definedNames>
  <calcPr calcId="145621"/>
</workbook>
</file>

<file path=xl/calcChain.xml><?xml version="1.0" encoding="utf-8"?>
<calcChain xmlns="http://schemas.openxmlformats.org/spreadsheetml/2006/main">
  <c r="C3" i="25" l="1"/>
  <c r="F3" i="25"/>
  <c r="C4" i="25"/>
  <c r="G8" i="25"/>
  <c r="BA8" i="25" s="1"/>
  <c r="BB8" i="25"/>
  <c r="BC8" i="25"/>
  <c r="BD8" i="25"/>
  <c r="BE8" i="25"/>
  <c r="G11" i="25"/>
  <c r="BA11" i="25"/>
  <c r="BB11" i="25"/>
  <c r="BC11" i="25"/>
  <c r="BD11" i="25"/>
  <c r="BE11" i="25"/>
  <c r="G14" i="25"/>
  <c r="BA14" i="25" s="1"/>
  <c r="BB14" i="25"/>
  <c r="BC14" i="25"/>
  <c r="BD14" i="25"/>
  <c r="BE14" i="25"/>
  <c r="G17" i="25"/>
  <c r="BA17" i="25" s="1"/>
  <c r="BB17" i="25"/>
  <c r="BC17" i="25"/>
  <c r="BD17" i="25"/>
  <c r="BE17" i="25"/>
  <c r="G20" i="25"/>
  <c r="BA20" i="25" s="1"/>
  <c r="BB20" i="25"/>
  <c r="BC20" i="25"/>
  <c r="BD20" i="25"/>
  <c r="BE20" i="25"/>
  <c r="G24" i="25"/>
  <c r="BA24" i="25" s="1"/>
  <c r="BB24" i="25"/>
  <c r="BC24" i="25"/>
  <c r="BD24" i="25"/>
  <c r="BE24" i="25"/>
  <c r="G29" i="25"/>
  <c r="BA29" i="25" s="1"/>
  <c r="BB29" i="25"/>
  <c r="BC29" i="25"/>
  <c r="BD29" i="25"/>
  <c r="BE29" i="25"/>
  <c r="G32" i="25"/>
  <c r="BA32" i="25" s="1"/>
  <c r="BB32" i="25"/>
  <c r="BC32" i="25"/>
  <c r="BD32" i="25"/>
  <c r="BE32" i="25"/>
  <c r="G35" i="25"/>
  <c r="BA35" i="25" s="1"/>
  <c r="BB35" i="25"/>
  <c r="BC35" i="25"/>
  <c r="BD35" i="25"/>
  <c r="BE35" i="25"/>
  <c r="G37" i="25"/>
  <c r="BA37" i="25" s="1"/>
  <c r="BB37" i="25"/>
  <c r="BC37" i="25"/>
  <c r="BD37" i="25"/>
  <c r="BE37" i="25"/>
  <c r="G42" i="25"/>
  <c r="BA42" i="25" s="1"/>
  <c r="BB42" i="25"/>
  <c r="BC42" i="25"/>
  <c r="BD42" i="25"/>
  <c r="BE42" i="25"/>
  <c r="C45" i="25"/>
  <c r="G47" i="25"/>
  <c r="BA47" i="25" s="1"/>
  <c r="BB47" i="25"/>
  <c r="BC47" i="25"/>
  <c r="BD47" i="25"/>
  <c r="BE47" i="25"/>
  <c r="G50" i="25"/>
  <c r="BA50" i="25" s="1"/>
  <c r="BB50" i="25"/>
  <c r="BC50" i="25"/>
  <c r="BD50" i="25"/>
  <c r="BE50" i="25"/>
  <c r="G54" i="25"/>
  <c r="BA54" i="25" s="1"/>
  <c r="BB54" i="25"/>
  <c r="BC54" i="25"/>
  <c r="BD54" i="25"/>
  <c r="BE54" i="25"/>
  <c r="G58" i="25"/>
  <c r="BA58" i="25" s="1"/>
  <c r="BB58" i="25"/>
  <c r="BC58" i="25"/>
  <c r="BD58" i="25"/>
  <c r="BE58" i="25"/>
  <c r="G61" i="25"/>
  <c r="BA61" i="25" s="1"/>
  <c r="BB61" i="25"/>
  <c r="BC61" i="25"/>
  <c r="BD61" i="25"/>
  <c r="BE61" i="25"/>
  <c r="G64" i="25"/>
  <c r="BA64" i="25" s="1"/>
  <c r="BB64" i="25"/>
  <c r="BC64" i="25"/>
  <c r="BD64" i="25"/>
  <c r="BE64" i="25"/>
  <c r="G68" i="25"/>
  <c r="BA68" i="25" s="1"/>
  <c r="BB68" i="25"/>
  <c r="BC68" i="25"/>
  <c r="BD68" i="25"/>
  <c r="BE68" i="25"/>
  <c r="G71" i="25"/>
  <c r="BA71" i="25" s="1"/>
  <c r="BB71" i="25"/>
  <c r="BC71" i="25"/>
  <c r="BD71" i="25"/>
  <c r="BE71" i="25"/>
  <c r="G74" i="25"/>
  <c r="BA74" i="25" s="1"/>
  <c r="BB74" i="25"/>
  <c r="BC74" i="25"/>
  <c r="BD74" i="25"/>
  <c r="BE74" i="25"/>
  <c r="G77" i="25"/>
  <c r="BA77" i="25" s="1"/>
  <c r="BB77" i="25"/>
  <c r="BC77" i="25"/>
  <c r="BD77" i="25"/>
  <c r="BE77" i="25"/>
  <c r="G80" i="25"/>
  <c r="BA80" i="25" s="1"/>
  <c r="BB80" i="25"/>
  <c r="BC80" i="25"/>
  <c r="BD80" i="25"/>
  <c r="BE80" i="25"/>
  <c r="G83" i="25"/>
  <c r="BA83" i="25" s="1"/>
  <c r="BB83" i="25"/>
  <c r="BC83" i="25"/>
  <c r="BD83" i="25"/>
  <c r="BE83" i="25"/>
  <c r="G86" i="25"/>
  <c r="BA86" i="25" s="1"/>
  <c r="BB86" i="25"/>
  <c r="BC86" i="25"/>
  <c r="BD86" i="25"/>
  <c r="BE86" i="25"/>
  <c r="C89" i="25"/>
  <c r="G91" i="25"/>
  <c r="BA91" i="25" s="1"/>
  <c r="BA94" i="25" s="1"/>
  <c r="E9" i="24" s="1"/>
  <c r="BB91" i="25"/>
  <c r="BB94" i="25" s="1"/>
  <c r="F9" i="24" s="1"/>
  <c r="BC91" i="25"/>
  <c r="BC94" i="25" s="1"/>
  <c r="G9" i="24" s="1"/>
  <c r="BD91" i="25"/>
  <c r="BD94" i="25" s="1"/>
  <c r="H9" i="24" s="1"/>
  <c r="BE91" i="25"/>
  <c r="BE94" i="25" s="1"/>
  <c r="I9" i="24" s="1"/>
  <c r="C94" i="25"/>
  <c r="G96" i="25"/>
  <c r="BA96" i="25" s="1"/>
  <c r="BB96" i="25"/>
  <c r="BC96" i="25"/>
  <c r="BD96" i="25"/>
  <c r="BE96" i="25"/>
  <c r="G100" i="25"/>
  <c r="BA100" i="25" s="1"/>
  <c r="BB100" i="25"/>
  <c r="BC100" i="25"/>
  <c r="BD100" i="25"/>
  <c r="BE100" i="25"/>
  <c r="G104" i="25"/>
  <c r="BA104" i="25"/>
  <c r="BB104" i="25"/>
  <c r="BC104" i="25"/>
  <c r="BD104" i="25"/>
  <c r="BE104" i="25"/>
  <c r="G109" i="25"/>
  <c r="BA109" i="25" s="1"/>
  <c r="BB109" i="25"/>
  <c r="BC109" i="25"/>
  <c r="BD109" i="25"/>
  <c r="BE109" i="25"/>
  <c r="G111" i="25"/>
  <c r="BA111" i="25" s="1"/>
  <c r="BB111" i="25"/>
  <c r="BC111" i="25"/>
  <c r="BD111" i="25"/>
  <c r="BE111" i="25"/>
  <c r="G113" i="25"/>
  <c r="BA113" i="25" s="1"/>
  <c r="BB113" i="25"/>
  <c r="BC113" i="25"/>
  <c r="BD113" i="25"/>
  <c r="BE113" i="25"/>
  <c r="G117" i="25"/>
  <c r="BA117" i="25" s="1"/>
  <c r="BB117" i="25"/>
  <c r="BC117" i="25"/>
  <c r="BD117" i="25"/>
  <c r="BE117" i="25"/>
  <c r="C120" i="25"/>
  <c r="G122" i="25"/>
  <c r="BA122" i="25" s="1"/>
  <c r="BB122" i="25"/>
  <c r="BC122" i="25"/>
  <c r="BD122" i="25"/>
  <c r="BE122" i="25"/>
  <c r="G125" i="25"/>
  <c r="BA125" i="25" s="1"/>
  <c r="BB125" i="25"/>
  <c r="BC125" i="25"/>
  <c r="BD125" i="25"/>
  <c r="BE125" i="25"/>
  <c r="G128" i="25"/>
  <c r="BA128" i="25" s="1"/>
  <c r="BB128" i="25"/>
  <c r="BC128" i="25"/>
  <c r="BD128" i="25"/>
  <c r="BE128" i="25"/>
  <c r="G131" i="25"/>
  <c r="BA131" i="25" s="1"/>
  <c r="BB131" i="25"/>
  <c r="BC131" i="25"/>
  <c r="BD131" i="25"/>
  <c r="BE131" i="25"/>
  <c r="G136" i="25"/>
  <c r="BA136" i="25" s="1"/>
  <c r="BB136" i="25"/>
  <c r="BC136" i="25"/>
  <c r="BD136" i="25"/>
  <c r="BE136" i="25"/>
  <c r="G140" i="25"/>
  <c r="BA140" i="25" s="1"/>
  <c r="BB140" i="25"/>
  <c r="BC140" i="25"/>
  <c r="BD140" i="25"/>
  <c r="BE140" i="25"/>
  <c r="G142" i="25"/>
  <c r="BA142" i="25" s="1"/>
  <c r="BB142" i="25"/>
  <c r="BC142" i="25"/>
  <c r="BD142" i="25"/>
  <c r="BE142" i="25"/>
  <c r="C144" i="25"/>
  <c r="G146" i="25"/>
  <c r="BA146" i="25" s="1"/>
  <c r="BB146" i="25"/>
  <c r="BC146" i="25"/>
  <c r="BD146" i="25"/>
  <c r="BE146" i="25"/>
  <c r="G148" i="25"/>
  <c r="BA148" i="25" s="1"/>
  <c r="BB148" i="25"/>
  <c r="BC148" i="25"/>
  <c r="BD148" i="25"/>
  <c r="BE148" i="25"/>
  <c r="BE150" i="25" s="1"/>
  <c r="I12" i="24" s="1"/>
  <c r="C150" i="25"/>
  <c r="C1" i="24"/>
  <c r="C2" i="24"/>
  <c r="A7" i="24"/>
  <c r="B7" i="24"/>
  <c r="A8" i="24"/>
  <c r="B8" i="24"/>
  <c r="A9" i="24"/>
  <c r="B9" i="24"/>
  <c r="A10" i="24"/>
  <c r="B10" i="24"/>
  <c r="A11" i="24"/>
  <c r="B11" i="24"/>
  <c r="A12" i="24"/>
  <c r="B12" i="24"/>
  <c r="G18" i="24"/>
  <c r="I18" i="24" s="1"/>
  <c r="H19" i="24"/>
  <c r="G22" i="23" s="1"/>
  <c r="G21" i="23" s="1"/>
  <c r="G8" i="23"/>
  <c r="F31" i="23"/>
  <c r="BD150" i="25" l="1"/>
  <c r="H12" i="24" s="1"/>
  <c r="BC150" i="25"/>
  <c r="G12" i="24" s="1"/>
  <c r="BB150" i="25"/>
  <c r="F12" i="24" s="1"/>
  <c r="BE144" i="25"/>
  <c r="I11" i="24" s="1"/>
  <c r="BB120" i="25"/>
  <c r="F10" i="24" s="1"/>
  <c r="G89" i="25"/>
  <c r="BD89" i="25"/>
  <c r="H8" i="24" s="1"/>
  <c r="BE45" i="25"/>
  <c r="I7" i="24" s="1"/>
  <c r="BB144" i="25"/>
  <c r="F11" i="24" s="1"/>
  <c r="BE89" i="25"/>
  <c r="I8" i="24" s="1"/>
  <c r="BC89" i="25"/>
  <c r="G8" i="24" s="1"/>
  <c r="BA150" i="25"/>
  <c r="E12" i="24" s="1"/>
  <c r="BE120" i="25"/>
  <c r="I10" i="24" s="1"/>
  <c r="G94" i="25"/>
  <c r="BB89" i="25"/>
  <c r="F8" i="24" s="1"/>
  <c r="BB45" i="25"/>
  <c r="F7" i="24" s="1"/>
  <c r="BD45" i="25"/>
  <c r="H7" i="24" s="1"/>
  <c r="BD144" i="25"/>
  <c r="H11" i="24" s="1"/>
  <c r="BC120" i="25"/>
  <c r="G10" i="24" s="1"/>
  <c r="BD120" i="25"/>
  <c r="H10" i="24" s="1"/>
  <c r="G120" i="25"/>
  <c r="BC45" i="25"/>
  <c r="G7" i="24" s="1"/>
  <c r="BC144" i="25"/>
  <c r="G11" i="24" s="1"/>
  <c r="BA45" i="25"/>
  <c r="E7" i="24" s="1"/>
  <c r="BA144" i="25"/>
  <c r="E11" i="24" s="1"/>
  <c r="BA120" i="25"/>
  <c r="E10" i="24" s="1"/>
  <c r="BA89" i="25"/>
  <c r="E8" i="24" s="1"/>
  <c r="G144" i="25"/>
  <c r="G45" i="25"/>
  <c r="G150" i="25"/>
  <c r="I13" i="24" l="1"/>
  <c r="C20" i="23" s="1"/>
  <c r="F13" i="24"/>
  <c r="C17" i="23" s="1"/>
  <c r="H13" i="24"/>
  <c r="C15" i="23" s="1"/>
  <c r="G13" i="24"/>
  <c r="C14" i="23" s="1"/>
  <c r="E13" i="24"/>
  <c r="C16" i="23" s="1"/>
  <c r="C18" i="23" l="1"/>
  <c r="C21" i="23" s="1"/>
  <c r="C22" i="23" s="1"/>
  <c r="F32" i="23" s="1"/>
  <c r="C3" i="13"/>
  <c r="F3" i="13"/>
  <c r="C4" i="13"/>
  <c r="G8" i="13"/>
  <c r="BA8" i="13"/>
  <c r="BB8" i="13"/>
  <c r="BC8" i="13"/>
  <c r="BD8" i="13"/>
  <c r="BE8" i="13"/>
  <c r="G11" i="13"/>
  <c r="BA11" i="13" s="1"/>
  <c r="BB11" i="13"/>
  <c r="BC11" i="13"/>
  <c r="BD11" i="13"/>
  <c r="BE11" i="13"/>
  <c r="G14" i="13"/>
  <c r="BA14" i="13" s="1"/>
  <c r="BB14" i="13"/>
  <c r="BC14" i="13"/>
  <c r="BD14" i="13"/>
  <c r="BE14" i="13"/>
  <c r="G17" i="13"/>
  <c r="BA17" i="13" s="1"/>
  <c r="BB17" i="13"/>
  <c r="BC17" i="13"/>
  <c r="BD17" i="13"/>
  <c r="BE17" i="13"/>
  <c r="G20" i="13"/>
  <c r="BA20" i="13"/>
  <c r="BB20" i="13"/>
  <c r="BC20" i="13"/>
  <c r="BD20" i="13"/>
  <c r="BE20" i="13"/>
  <c r="G23" i="13"/>
  <c r="BA23" i="13" s="1"/>
  <c r="BB23" i="13"/>
  <c r="BC23" i="13"/>
  <c r="BD23" i="13"/>
  <c r="BE23" i="13"/>
  <c r="G26" i="13"/>
  <c r="BA26" i="13"/>
  <c r="BB26" i="13"/>
  <c r="BC26" i="13"/>
  <c r="BD26" i="13"/>
  <c r="BE26" i="13"/>
  <c r="G28" i="13"/>
  <c r="BA28" i="13" s="1"/>
  <c r="BB28" i="13"/>
  <c r="BC28" i="13"/>
  <c r="BD28" i="13"/>
  <c r="BE28" i="13"/>
  <c r="G31" i="13"/>
  <c r="BA31" i="13"/>
  <c r="BB31" i="13"/>
  <c r="BC31" i="13"/>
  <c r="BD31" i="13"/>
  <c r="BE31" i="13"/>
  <c r="G34" i="13"/>
  <c r="BA34" i="13" s="1"/>
  <c r="BB34" i="13"/>
  <c r="BC34" i="13"/>
  <c r="BD34" i="13"/>
  <c r="BE34" i="13"/>
  <c r="C37" i="13"/>
  <c r="C1" i="12"/>
  <c r="C2" i="12"/>
  <c r="A7" i="12"/>
  <c r="B7" i="12"/>
  <c r="G13" i="12"/>
  <c r="I13" i="12" s="1"/>
  <c r="H14" i="12"/>
  <c r="G22" i="11" s="1"/>
  <c r="G21" i="11" s="1"/>
  <c r="G8" i="11"/>
  <c r="F31" i="11"/>
  <c r="D15" i="4" l="1"/>
  <c r="F33" i="23"/>
  <c r="F34" i="23" s="1"/>
  <c r="BD37" i="13"/>
  <c r="H7" i="12" s="1"/>
  <c r="H8" i="12" s="1"/>
  <c r="C15" i="11" s="1"/>
  <c r="G37" i="13"/>
  <c r="BB37" i="13"/>
  <c r="F7" i="12" s="1"/>
  <c r="F8" i="12" s="1"/>
  <c r="C17" i="11" s="1"/>
  <c r="BA37" i="13"/>
  <c r="E7" i="12" s="1"/>
  <c r="E8" i="12" s="1"/>
  <c r="C16" i="11" s="1"/>
  <c r="BC37" i="13"/>
  <c r="G7" i="12" s="1"/>
  <c r="G8" i="12" s="1"/>
  <c r="C14" i="11" s="1"/>
  <c r="BE37" i="13"/>
  <c r="I7" i="12" s="1"/>
  <c r="I8" i="12" s="1"/>
  <c r="C20" i="11" s="1"/>
  <c r="C18" i="11" l="1"/>
  <c r="C21" i="11" s="1"/>
  <c r="C22" i="11" s="1"/>
  <c r="F32" i="11" s="1"/>
  <c r="G8" i="4"/>
  <c r="E15" i="4"/>
  <c r="E18" i="4"/>
  <c r="F18" i="4" s="1"/>
  <c r="E19" i="4"/>
  <c r="F19" i="4" s="1"/>
  <c r="E20" i="4"/>
  <c r="F20" i="4" s="1"/>
  <c r="E21" i="4"/>
  <c r="F21" i="4" s="1"/>
  <c r="D14" i="4" l="1"/>
  <c r="F33" i="11"/>
  <c r="F34" i="11" s="1"/>
  <c r="F15" i="4"/>
  <c r="E17" i="4"/>
  <c r="F17" i="4" s="1"/>
  <c r="D22" i="4" l="1"/>
  <c r="E14" i="4"/>
  <c r="F14" i="4" s="1"/>
  <c r="F32" i="4" l="1"/>
  <c r="E22" i="4"/>
  <c r="F33" i="4" s="1"/>
  <c r="E16" i="4"/>
  <c r="F16" i="4" s="1"/>
  <c r="F22" i="4" l="1"/>
  <c r="F34" i="4" s="1"/>
</calcChain>
</file>

<file path=xl/sharedStrings.xml><?xml version="1.0" encoding="utf-8"?>
<sst xmlns="http://schemas.openxmlformats.org/spreadsheetml/2006/main" count="565" uniqueCount="277">
  <si>
    <t>Objekt :</t>
  </si>
  <si>
    <t>Název objektu :</t>
  </si>
  <si>
    <t>JKSO :</t>
  </si>
  <si>
    <t xml:space="preserve"> </t>
  </si>
  <si>
    <t>Stavba :</t>
  </si>
  <si>
    <t>Název stavby :</t>
  </si>
  <si>
    <t>SKP :</t>
  </si>
  <si>
    <t>Projektant :</t>
  </si>
  <si>
    <t>Počet měrných jednotek :</t>
  </si>
  <si>
    <t>Objednatel :</t>
  </si>
  <si>
    <t>Náklady na MJ :</t>
  </si>
  <si>
    <t>Počet listů :</t>
  </si>
  <si>
    <t>Zakázkové číslo :</t>
  </si>
  <si>
    <t>Zpracovatel projektu :</t>
  </si>
  <si>
    <t>Zhotovitel :</t>
  </si>
  <si>
    <t>ROZPOČTOVÉ NÁKLADY</t>
  </si>
  <si>
    <t>Vypracoval</t>
  </si>
  <si>
    <t>Za zhotovitele</t>
  </si>
  <si>
    <t>Za objednatele</t>
  </si>
  <si>
    <t>Jméno :</t>
  </si>
  <si>
    <t>Datum :</t>
  </si>
  <si>
    <t>Podpis:</t>
  </si>
  <si>
    <t>Podpis :</t>
  </si>
  <si>
    <t>Základ pro DPH</t>
  </si>
  <si>
    <t>%  činí :</t>
  </si>
  <si>
    <t>DPH</t>
  </si>
  <si>
    <t>Poznámka :</t>
  </si>
  <si>
    <t>Kč</t>
  </si>
  <si>
    <t>Ladislav Marek, projektová kancelář Brno.</t>
  </si>
  <si>
    <t>CENA ZA STAVBU CELKEM</t>
  </si>
  <si>
    <t>Celkem</t>
  </si>
  <si>
    <t>Cena celkem</t>
  </si>
  <si>
    <t>DPH 21 %</t>
  </si>
  <si>
    <t>Cena bez DPH</t>
  </si>
  <si>
    <t>Stavební objekt</t>
  </si>
  <si>
    <t>Ladislav Marek</t>
  </si>
  <si>
    <t>SOUHRNNÝ KRYCÍ LIST</t>
  </si>
  <si>
    <t>SO 000</t>
  </si>
  <si>
    <t>Vedlejší a ostatní náklady.</t>
  </si>
  <si>
    <t>Město Dačice</t>
  </si>
  <si>
    <t>Oprava místní komunikace. Povrchu.</t>
  </si>
  <si>
    <t>Oprava chodníků v ulici Jiráskova v Dačicích.</t>
  </si>
  <si>
    <t>SO 100</t>
  </si>
  <si>
    <t>KRYCÍ LIST ROZPOČTU</t>
  </si>
  <si>
    <t>Vedlejší a ostatní náklady</t>
  </si>
  <si>
    <t>Rozpočtové náklady II. a III. hlavy</t>
  </si>
  <si>
    <t>Vedlejší rozpočtové náklady</t>
  </si>
  <si>
    <t>Dodávka celkem</t>
  </si>
  <si>
    <t>Z</t>
  </si>
  <si>
    <t>Montáž celkem</t>
  </si>
  <si>
    <t>R</t>
  </si>
  <si>
    <t>HSV celkem</t>
  </si>
  <si>
    <t>N</t>
  </si>
  <si>
    <t>PSV celkem</t>
  </si>
  <si>
    <t>ZRN celkem</t>
  </si>
  <si>
    <t>HZS</t>
  </si>
  <si>
    <t>RN II.a III.hlavy</t>
  </si>
  <si>
    <t>Ostatní VRN</t>
  </si>
  <si>
    <t>ZRN+VRN+HZS</t>
  </si>
  <si>
    <t>VRN celkem</t>
  </si>
  <si>
    <t>CENA ZA OBJEKT CELKEM</t>
  </si>
  <si>
    <t>REKAPITULACE  STAVEBNÍCH  DÍLŮ</t>
  </si>
  <si>
    <t>Stavební díl</t>
  </si>
  <si>
    <t>HSV</t>
  </si>
  <si>
    <t>PSV</t>
  </si>
  <si>
    <t>Dodávka</t>
  </si>
  <si>
    <t>Montáž</t>
  </si>
  <si>
    <t>CELKEM  OBJEKT</t>
  </si>
  <si>
    <t>VEDLEJŠÍ ROZPOČTOVÉ  NÁKLADY</t>
  </si>
  <si>
    <t>Název VRN</t>
  </si>
  <si>
    <t>%</t>
  </si>
  <si>
    <t>Základna</t>
  </si>
  <si>
    <t>CELKEM VRN</t>
  </si>
  <si>
    <t xml:space="preserve">Položkový rozpočet </t>
  </si>
  <si>
    <t>P.č.</t>
  </si>
  <si>
    <t>Číslo položky</t>
  </si>
  <si>
    <t>Název položky</t>
  </si>
  <si>
    <t>MJ</t>
  </si>
  <si>
    <t>množství</t>
  </si>
  <si>
    <t>cena / MJ</t>
  </si>
  <si>
    <t>celkem (Kč)</t>
  </si>
  <si>
    <t>Díl:</t>
  </si>
  <si>
    <t>11</t>
  </si>
  <si>
    <t>Přípravné a přidružené práce</t>
  </si>
  <si>
    <t>005111010</t>
  </si>
  <si>
    <t xml:space="preserve">Zaměření stavby před výstavbou (sítí …) </t>
  </si>
  <si>
    <t>soub.</t>
  </si>
  <si>
    <t xml:space="preserve">Zajištění vytýčení veškerých stávajících inženýrských sítí (včetně úhrady za vytýčení), odpovědnost za jejich neporušení během výstavby a zpětné předání jejich zprávcům.				</t>
  </si>
  <si>
    <t>005111020</t>
  </si>
  <si>
    <t xml:space="preserve">Vytyčení stavby </t>
  </si>
  <si>
    <t xml:space="preserve">Geodetická měření v průběhu stavby .Geodetické vytýčení prostoru staveniště v terénu před zahájením stavebních prací (směrové a výškové), vytýčení hranic trvalého i dočasného záboru.; Soustavné vytyčovánízřetelného označení obvodu staveniště.				</t>
  </si>
  <si>
    <t>005211020</t>
  </si>
  <si>
    <t xml:space="preserve">Ochrana stávajících inženýrských sítí na staveništ </t>
  </si>
  <si>
    <t xml:space="preserve">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				</t>
  </si>
  <si>
    <t>005211030</t>
  </si>
  <si>
    <t xml:space="preserve">Dočasná dopravní opatření </t>
  </si>
  <si>
    <t xml:space="preserve">Náklady na vyhotovení návrhu dočasného dopravního značení, jeho projednání s dotčenými orgány a organizacemi, dodání dopravních značek, jejich rozmístění a přemísťování a jejich údržba v průběhu výstavby včetně následného odstranění po ukončení stavebních prací.				</t>
  </si>
  <si>
    <t>005211080</t>
  </si>
  <si>
    <t xml:space="preserve">Bezpečnostní a hygienická opatření na staveništi </t>
  </si>
  <si>
    <t xml:space="preserve">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t>
  </si>
  <si>
    <t>005211085</t>
  </si>
  <si>
    <t xml:space="preserve">Zajištění koordinace prací na staveništi </t>
  </si>
  <si>
    <t xml:space="preserve">Náklady spojené se zajištěním koordinace prací s jinými dodavateli na staveništi a umožnění souběhu prací.				</t>
  </si>
  <si>
    <t>005231010</t>
  </si>
  <si>
    <t xml:space="preserve">Zkoušky a revize </t>
  </si>
  <si>
    <t>Náklady spojené s provedením všech předepsaných revizí a zkoušek stavebních konstrukcí, stavebních prací (zkoušky kanalizace, vodotěsnosti).</t>
  </si>
  <si>
    <t>005241010</t>
  </si>
  <si>
    <t xml:space="preserve">Dokumentace skutečného provedení </t>
  </si>
  <si>
    <t xml:space="preserve">DSPS - Dokumentace skutečného provedení stavby (dále jen "DSPS") bude vypracována v souladu a náležitostech dle Vyhlášky č. 499/2006 Sb. o dokumentaci staveb, dle zadávacích podmínek a dle platných TPK a ČSN. Podkladem pro vypracování DSPS bude RDS a DSP, geodetické zaměření provedených prací, případně další požadavky objednatele. DSPS bude předána objednateli v požadovaném počtu v tištěné podobě a v elektronické podobě (na CD). Při vypracování dokumentace DSPS musí zhotovitel respektovat paramentry vymezené předchozím stupněm projektové dokumentace.				</t>
  </si>
  <si>
    <t>005241015</t>
  </si>
  <si>
    <t xml:space="preserve">Kompletační činnost </t>
  </si>
  <si>
    <t xml:space="preserve">Náklady spojené s kompletací dokladové části pro předání a převzetí dokončeného díla (atesty, certifikáty, revize, měření, zkoušky, atd.).				</t>
  </si>
  <si>
    <t>005241026</t>
  </si>
  <si>
    <t xml:space="preserve">Geodetické zaměření skutečného provedení </t>
  </si>
  <si>
    <t xml:space="preserve">Náklady na provedení skutečného zaměření stavby v rozsahu nezbytném pro zápis změny do katastru nemovitostí nebo do dokumentací správců IS.				</t>
  </si>
  <si>
    <t>Celkem za</t>
  </si>
  <si>
    <t>SO 100 oprava chodníků, výměna povrchu.</t>
  </si>
  <si>
    <t>1</t>
  </si>
  <si>
    <t>Zemní práce</t>
  </si>
  <si>
    <t>m3</t>
  </si>
  <si>
    <t>113 10-6004.RA0</t>
  </si>
  <si>
    <t xml:space="preserve">Rozebrání beton.dlažby a podkladu, pl.nad 200 m2 </t>
  </si>
  <si>
    <t>m2</t>
  </si>
  <si>
    <t>113 20-4111.R00</t>
  </si>
  <si>
    <t xml:space="preserve">Vytrhání obrub záhonových </t>
  </si>
  <si>
    <t>m</t>
  </si>
  <si>
    <t>113 20-2111.R00</t>
  </si>
  <si>
    <t xml:space="preserve">Vytrhání obrub z krajníků nebo obrubníků stojatých </t>
  </si>
  <si>
    <t>122 10-0010.RA0</t>
  </si>
  <si>
    <t xml:space="preserve">Odkopávky nezapažené v hornině 1-4 </t>
  </si>
  <si>
    <t>181 10-1102.R00</t>
  </si>
  <si>
    <t xml:space="preserve">Úprava pláně v zářezech v hor. 1-4, se zhutněním </t>
  </si>
  <si>
    <t>181 30-0012.RAB</t>
  </si>
  <si>
    <t>Rozprostření ornice v rovině tloušťka 20 cm dovoz ornice ze vzdálenosti 1 km, osetí trávou</t>
  </si>
  <si>
    <t>Ornice za obrubou šířky 0,50 m.</t>
  </si>
  <si>
    <t>5</t>
  </si>
  <si>
    <t>Komunikace</t>
  </si>
  <si>
    <t>596 21-5040.R00</t>
  </si>
  <si>
    <t xml:space="preserve">Kladení zámkové dlažby tl. 8 cm do drtě tl. 4 cm </t>
  </si>
  <si>
    <t>Zámková dlažba tvaru "I".</t>
  </si>
  <si>
    <t>592-45300</t>
  </si>
  <si>
    <t xml:space="preserve">Dlažba BEST BEATON přírodní  20x16,5x8 </t>
  </si>
  <si>
    <t>Připočte se 1% ztratného a zaokrouhlí na celé m2.</t>
  </si>
  <si>
    <t>8</t>
  </si>
  <si>
    <t>Trubní vedení</t>
  </si>
  <si>
    <t>kus</t>
  </si>
  <si>
    <t>91</t>
  </si>
  <si>
    <t>Doplňující práce na komunikaci</t>
  </si>
  <si>
    <t>917 86-2111.R00</t>
  </si>
  <si>
    <t xml:space="preserve">Osazení stojat. obrub. bet. s opěrou,lože z B 12,5 </t>
  </si>
  <si>
    <t>592-17476</t>
  </si>
  <si>
    <t xml:space="preserve">Obrubník silniční nájezdový 1000/150/150 šedý </t>
  </si>
  <si>
    <t>97</t>
  </si>
  <si>
    <t>Prorážení otvorů</t>
  </si>
  <si>
    <t>979 08-4216.R00</t>
  </si>
  <si>
    <t xml:space="preserve">Vodorovná doprava vybour. hmot po suchu do 5 km </t>
  </si>
  <si>
    <t>t</t>
  </si>
  <si>
    <t>979 09-3111.R00</t>
  </si>
  <si>
    <t xml:space="preserve">Uložení suti na skládku bez zhutnění </t>
  </si>
  <si>
    <t>979 05-4442.R00</t>
  </si>
  <si>
    <t xml:space="preserve">Očištění vybouraných dlaždic s výplní spár MC </t>
  </si>
  <si>
    <t xml:space="preserve">Nepolámaná ani jinak neporušená dlažba. Uvažuje se cca 20% z celkové plochy. </t>
  </si>
  <si>
    <t>979 99-0104.R00</t>
  </si>
  <si>
    <t xml:space="preserve">Poplatek za skládku suti - beton </t>
  </si>
  <si>
    <t>99</t>
  </si>
  <si>
    <t>Staveništní přesun hmot</t>
  </si>
  <si>
    <t>998 22-3011.R00</t>
  </si>
  <si>
    <t xml:space="preserve">Přesun hmot, pozemní komunikace, kryt dlážděný </t>
  </si>
  <si>
    <t>Oprava chodníků podél silnice III/4088 v Chlumci.</t>
  </si>
  <si>
    <t>Odvoz rozbité dlažby, silničních a záhonových obrubníků na skládku.</t>
  </si>
  <si>
    <t>154,15*0,25*0,05*1,95</t>
  </si>
  <si>
    <t>178,64*0,25*0,15*1,95</t>
  </si>
  <si>
    <t>(326,45-65,29)*0,04*1,95</t>
  </si>
  <si>
    <t>Zbylé množství dlažby, silniční a záhonové obruby.</t>
  </si>
  <si>
    <t xml:space="preserve">Nakládání suti na dopravní prostředky </t>
  </si>
  <si>
    <t>979 08-7212.R00</t>
  </si>
  <si>
    <t>Odvoz očištěných dlaždic na skládku technických služeb.</t>
  </si>
  <si>
    <t>65,29*0,04*1,95</t>
  </si>
  <si>
    <t>Naložení očištěné dlažby.</t>
  </si>
  <si>
    <t xml:space="preserve">Nakládání vybouraných hmot na dopravní prostředky </t>
  </si>
  <si>
    <t>979 08-7213.R00</t>
  </si>
  <si>
    <t>326,45*0,20</t>
  </si>
  <si>
    <t>178-177,3964</t>
  </si>
  <si>
    <t>(175,64*0,01)+175,64</t>
  </si>
  <si>
    <t>Připočte se 1% ztratného a zaokrouhlí na celé kusy.</t>
  </si>
  <si>
    <t xml:space="preserve">Obrubník chodníkový ABO 100/8/25 šedý </t>
  </si>
  <si>
    <t>592-17306.0</t>
  </si>
  <si>
    <t xml:space="preserve">Obrubník silniční přechodový P 1000/150/150-250 </t>
  </si>
  <si>
    <t>592-17481</t>
  </si>
  <si>
    <t xml:space="preserve">Obrubník silniční přechodový L 1000/150/150-250 </t>
  </si>
  <si>
    <t>592-17480</t>
  </si>
  <si>
    <t>81-80,4768</t>
  </si>
  <si>
    <t>(79,68*0,01)+79,68</t>
  </si>
  <si>
    <t xml:space="preserve">Připočte se 1% ztratného a zaokrouhlí na celé kusy.				</t>
  </si>
  <si>
    <t>154-153,6917</t>
  </si>
  <si>
    <t>(152,17*0,01)+152,17</t>
  </si>
  <si>
    <t xml:space="preserve">Obrubník silniční 1000/150/250 šedý </t>
  </si>
  <si>
    <t>592-17472</t>
  </si>
  <si>
    <t>425,49</t>
  </si>
  <si>
    <t>Betonový obrubník silniční a chodníkový.</t>
  </si>
  <si>
    <t>Zvýšení mříží uličních vpustí.</t>
  </si>
  <si>
    <t xml:space="preserve">Výšková úprava vstupu do 20 cm, zvýšení mříže </t>
  </si>
  <si>
    <t>899 23-1111.R00</t>
  </si>
  <si>
    <t xml:space="preserve">Podklad ze štěrkodrti po zhutnění tloušťky 20 cm </t>
  </si>
  <si>
    <t>564 86-1111.R00</t>
  </si>
  <si>
    <t>154-153,7242</t>
  </si>
  <si>
    <t>(150,71*0,02)+150,71</t>
  </si>
  <si>
    <t>Žulová kostka 1000x1000x100 mm lámaná.</t>
  </si>
  <si>
    <t xml:space="preserve">Kostka dlažební drobná 8/10 tř. 1  1t = 5 m2 </t>
  </si>
  <si>
    <t>583-80120.A</t>
  </si>
  <si>
    <t>17,73</t>
  </si>
  <si>
    <t>Oprava dlažby z kostek u vjezdů.</t>
  </si>
  <si>
    <t xml:space="preserve">Kladení dlažby drobné kostky,lože z kamen.tl. 5 cm </t>
  </si>
  <si>
    <t>591 21-1111.R00</t>
  </si>
  <si>
    <t>132,98</t>
  </si>
  <si>
    <t>Vodící proužek podél silniční obruby. Žulové kostky kladené do cementové malty v průměrné tl. 50 mm, s vyplněním spár, s dvojím beraněním a smetením. Ztratné je počítáno ve výši 2%.</t>
  </si>
  <si>
    <t xml:space="preserve">Kladení dlažby drobné kostky, lože z MC tl. 5 cm </t>
  </si>
  <si>
    <t>591 24-1111.R00</t>
  </si>
  <si>
    <t>Signální a varovné pásy. Připočte se ztratné 1% a zaokrouhlí na celé m2.</t>
  </si>
  <si>
    <t xml:space="preserve">Dlažba BEST KLASIKO červená pro nevidomé 20x10x8 </t>
  </si>
  <si>
    <t>592-45264</t>
  </si>
  <si>
    <t>79,53</t>
  </si>
  <si>
    <t>Úprava pláně pod dlažbou, obrubami a žulovými kostkami.</t>
  </si>
  <si>
    <t xml:space="preserve">Poplatek za skládku horniny 1- 4 </t>
  </si>
  <si>
    <t>199 00-0002.R00</t>
  </si>
  <si>
    <t>Vysypání zeminy na skládce.</t>
  </si>
  <si>
    <t xml:space="preserve">Uložení sypaniny do násypů nezhutněných </t>
  </si>
  <si>
    <t>171 20-1101.R00</t>
  </si>
  <si>
    <t>Odvoz přebytečné zeminy na skládku.</t>
  </si>
  <si>
    <t xml:space="preserve">Vodorovné přemístění výkopku z hor.1-4 do 5000 m </t>
  </si>
  <si>
    <t>162 60-1102.R00</t>
  </si>
  <si>
    <t>Odkopání pískového lože, uvažuje se vrstva 50 mm s naložením na dopravní prostředek a uložením na staveništi ke zpětnému využití.</t>
  </si>
  <si>
    <t xml:space="preserve">Odkopávky nezapažené v hor. 2 do 100 m3 </t>
  </si>
  <si>
    <t>122 10-1101.R00</t>
  </si>
  <si>
    <t>154,15</t>
  </si>
  <si>
    <t>Záhonový obrubník podél chodníků.</t>
  </si>
  <si>
    <t>178,64</t>
  </si>
  <si>
    <t>212,64</t>
  </si>
  <si>
    <t>Žulové kostky, naložení a odvoz na meziskládku v místě staveniště.</t>
  </si>
  <si>
    <t>Rozebrání dlažby z kostek a podkladu,pl.nad 200 m2 včetně nakládání a odvozu na skládku do 1 km</t>
  </si>
  <si>
    <t>113 10-6034.RAB</t>
  </si>
  <si>
    <t>131,30+183,92+11,23</t>
  </si>
  <si>
    <t>Vytrhání stávající betonové dlažby chodníků.</t>
  </si>
  <si>
    <t xml:space="preserve">Přesun hmot, oprava komunikací, kryt živič. a bet. </t>
  </si>
  <si>
    <t>998 22-5311.R00</t>
  </si>
  <si>
    <t>73,33</t>
  </si>
  <si>
    <t>Řezání asfaltového krytu podél obrubníků.</t>
  </si>
  <si>
    <t xml:space="preserve">Řezání stávajícího živičného krytu tl. 10 - 15 cm </t>
  </si>
  <si>
    <t>919 73-5113.R00</t>
  </si>
  <si>
    <t>Zalití spáry pružnou asfaltovou zálivkou.</t>
  </si>
  <si>
    <t xml:space="preserve">Úprava zálivky dil.spár hloubky do 4 cm š. do 4 cm </t>
  </si>
  <si>
    <t>599 14-2111.R00</t>
  </si>
  <si>
    <t>14,67</t>
  </si>
  <si>
    <t>Plocha mezi obrubou a stávající silnicí.</t>
  </si>
  <si>
    <t xml:space="preserve">Beton asfalt. ACO 11+,nebo ACO 16+,do 3 m, tl.5 cm </t>
  </si>
  <si>
    <t>577 14-1112.R00</t>
  </si>
  <si>
    <t xml:space="preserve">Beton asfalt. ACL 16+ ložný, š. do 3 m, tl. 5 cm </t>
  </si>
  <si>
    <t>577 14-1122.R00</t>
  </si>
  <si>
    <t xml:space="preserve">Podklad z obal kamen. ACP 22+, š. do 3 m, tl.10 cm </t>
  </si>
  <si>
    <t>565 17-1111.R00</t>
  </si>
  <si>
    <t>Konstrukční vrstva chodníků, štěrkodrť 0/32.</t>
  </si>
  <si>
    <t>73,33*0,45</t>
  </si>
  <si>
    <t>Konstrukční vrstva plochy pod obrubou a mezi obrubou a stávající silnicí, štěrkodrť 0/32, uvažuje se průměrná šířka 0,45 m.</t>
  </si>
  <si>
    <t>Konstrukční vrstva plochy pod obrubou a mezi obrubou a stávající silnicí, štěrkodrť 0/63, uvažuje se průměrná šířka 0,45 m.</t>
  </si>
  <si>
    <t>233,83</t>
  </si>
  <si>
    <t>11,80*0,45*0,34</t>
  </si>
  <si>
    <t>233,83*0,33</t>
  </si>
  <si>
    <t>400,83</t>
  </si>
  <si>
    <t>27-26,9064</t>
  </si>
  <si>
    <t>(26,64*0,01)+26,64</t>
  </si>
  <si>
    <t>378-377,9319</t>
  </si>
  <si>
    <t>(374,19*0,01)+374,19</t>
  </si>
  <si>
    <t>315,91</t>
  </si>
  <si>
    <t>315,91*0,33</t>
  </si>
  <si>
    <t>Odkop zeminy na úroveň pláně. Po odkopání pískového podloží, odstranění dlažby, vytrhání obrub a odkopání asfaltových a konstrukčních vrstev se uvažuje po celé ploše vrstva 330 mm. Připočte se odkop zeminy pro novou konstrukci pro opravu pásu mezi obrubou a silnicí šířky 0,45 m, uvažuje se vrstva 300 mm. Pro možnost realizace je podklad ze štěrkodrtě rozšířen pod silniční obrubu.</t>
  </si>
  <si>
    <t>233,83*0,05</t>
  </si>
  <si>
    <t>315,91*0,05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</si>
</sst>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 &quot;Kč&quot;"/>
    <numFmt numFmtId="166" formatCode="0.0"/>
  </numFmts>
  <fonts count="24" x14ac:knownFonts="1">
    <font>
      <sz val="10"/>
      <name val="Arial CE"/>
      <charset val="238"/>
    </font>
    <font>
      <b/>
      <sz val="14"/>
      <name val="Arial CE"/>
      <family val="2"/>
      <charset val="238"/>
    </font>
    <font>
      <b/>
      <i/>
      <sz val="12"/>
      <name val="Arial CE"/>
      <family val="2"/>
      <charset val="238"/>
    </font>
    <font>
      <b/>
      <i/>
      <sz val="10"/>
      <name val="Arial CE"/>
      <family val="2"/>
      <charset val="238"/>
    </font>
    <font>
      <b/>
      <sz val="9"/>
      <name val="Arial CE"/>
      <family val="2"/>
      <charset val="238"/>
    </font>
    <font>
      <b/>
      <sz val="10"/>
      <name val="Arial CE"/>
      <family val="2"/>
      <charset val="238"/>
    </font>
    <font>
      <b/>
      <sz val="12"/>
      <name val="Arial CE"/>
      <family val="2"/>
      <charset val="238"/>
    </font>
    <font>
      <sz val="10"/>
      <name val="Arial CE"/>
      <family val="2"/>
      <charset val="238"/>
    </font>
    <font>
      <sz val="8"/>
      <name val="Arial CE"/>
      <family val="2"/>
      <charset val="238"/>
    </font>
    <font>
      <sz val="10"/>
      <name val="Arial CE"/>
    </font>
    <font>
      <b/>
      <sz val="10"/>
      <name val="Arial CE"/>
      <charset val="238"/>
    </font>
    <font>
      <sz val="10"/>
      <name val="Arial CE"/>
      <charset val="238"/>
    </font>
    <font>
      <sz val="9"/>
      <name val="Arial CE"/>
      <family val="2"/>
      <charset val="238"/>
    </font>
    <font>
      <b/>
      <sz val="9"/>
      <name val="Arial CE"/>
      <charset val="238"/>
    </font>
    <font>
      <b/>
      <u/>
      <sz val="12"/>
      <name val="Arial CE"/>
      <family val="2"/>
      <charset val="238"/>
    </font>
    <font>
      <b/>
      <u/>
      <sz val="10"/>
      <name val="Arial CE"/>
      <family val="2"/>
      <charset val="238"/>
    </font>
    <font>
      <u/>
      <sz val="10"/>
      <name val="Arial CE"/>
      <family val="2"/>
      <charset val="238"/>
    </font>
    <font>
      <sz val="10"/>
      <color indexed="9"/>
      <name val="Arial CE"/>
      <family val="2"/>
      <charset val="238"/>
    </font>
    <font>
      <sz val="8"/>
      <name val="Arial CE"/>
    </font>
    <font>
      <sz val="8"/>
      <color indexed="50"/>
      <name val="Arial CE"/>
      <family val="2"/>
      <charset val="238"/>
    </font>
    <font>
      <i/>
      <sz val="8"/>
      <name val="Arial CE"/>
      <family val="2"/>
      <charset val="238"/>
    </font>
    <font>
      <i/>
      <sz val="9"/>
      <name val="Arial CE"/>
    </font>
    <font>
      <sz val="8"/>
      <color indexed="12"/>
      <name val="Arial CE"/>
      <family val="2"/>
      <charset val="238"/>
    </font>
    <font>
      <sz val="10"/>
      <color indexed="9"/>
      <name val="Arial CE"/>
    </font>
  </fonts>
  <fills count="6">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9" fillId="0" borderId="0"/>
  </cellStyleXfs>
  <cellXfs count="248">
    <xf numFmtId="0" fontId="0" fillId="0" borderId="0" xfId="0"/>
    <xf numFmtId="0" fontId="1" fillId="0" borderId="0" xfId="0" applyFont="1" applyAlignment="1">
      <alignment horizontal="centerContinuous"/>
    </xf>
    <xf numFmtId="0" fontId="0" fillId="0" borderId="0" xfId="0" applyAlignment="1">
      <alignment horizontal="centerContinuous"/>
    </xf>
    <xf numFmtId="0" fontId="0" fillId="0" borderId="1" xfId="0" applyBorder="1"/>
    <xf numFmtId="0" fontId="0" fillId="0" borderId="2" xfId="0" applyBorder="1"/>
    <xf numFmtId="0" fontId="0" fillId="0" borderId="3" xfId="0" applyBorder="1"/>
    <xf numFmtId="0" fontId="0" fillId="0" borderId="4" xfId="0" applyBorder="1"/>
    <xf numFmtId="49" fontId="2" fillId="2" borderId="5" xfId="0" applyNumberFormat="1" applyFont="1" applyFill="1" applyBorder="1"/>
    <xf numFmtId="49" fontId="0" fillId="2" borderId="6" xfId="0" applyNumberFormat="1" applyFill="1" applyBorder="1"/>
    <xf numFmtId="0" fontId="3" fillId="2" borderId="0" xfId="0" applyFont="1" applyFill="1" applyBorder="1"/>
    <xf numFmtId="0" fontId="0" fillId="2" borderId="0" xfId="0" applyFill="1"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49" fontId="0" fillId="0" borderId="13" xfId="0" applyNumberFormat="1" applyBorder="1" applyAlignment="1">
      <alignment horizontal="left"/>
    </xf>
    <xf numFmtId="0" fontId="0" fillId="0" borderId="11" xfId="0" applyNumberFormat="1" applyBorder="1"/>
    <xf numFmtId="0" fontId="0" fillId="0" borderId="10" xfId="0" applyNumberFormat="1" applyBorder="1"/>
    <xf numFmtId="0" fontId="0" fillId="0" borderId="12" xfId="0" applyNumberFormat="1" applyBorder="1"/>
    <xf numFmtId="0" fontId="0" fillId="0" borderId="0" xfId="0" applyNumberFormat="1"/>
    <xf numFmtId="3" fontId="0" fillId="0" borderId="12" xfId="0" applyNumberFormat="1" applyBorder="1"/>
    <xf numFmtId="0" fontId="0" fillId="0" borderId="16" xfId="0" applyBorder="1"/>
    <xf numFmtId="0" fontId="0" fillId="0" borderId="14" xfId="0" applyBorder="1"/>
    <xf numFmtId="0" fontId="0" fillId="0" borderId="17" xfId="0" applyBorder="1"/>
    <xf numFmtId="0" fontId="0" fillId="0" borderId="18" xfId="0" applyBorder="1"/>
    <xf numFmtId="0" fontId="0" fillId="0" borderId="5" xfId="0" applyBorder="1"/>
    <xf numFmtId="0" fontId="0" fillId="0" borderId="13" xfId="0" applyBorder="1"/>
    <xf numFmtId="3" fontId="0" fillId="0" borderId="0" xfId="0" applyNumberFormat="1"/>
    <xf numFmtId="0" fontId="1" fillId="0" borderId="22" xfId="0" applyFont="1" applyBorder="1" applyAlignment="1">
      <alignment horizontal="centerContinuous" vertical="center"/>
    </xf>
    <xf numFmtId="0" fontId="6" fillId="0" borderId="23" xfId="0" applyFont="1" applyBorder="1" applyAlignment="1">
      <alignment horizontal="centerContinuous" vertical="center"/>
    </xf>
    <xf numFmtId="0" fontId="0" fillId="0" borderId="23" xfId="0" applyBorder="1" applyAlignment="1">
      <alignment horizontal="centerContinuous" vertical="center"/>
    </xf>
    <xf numFmtId="0" fontId="0" fillId="0" borderId="24" xfId="0" applyBorder="1" applyAlignment="1">
      <alignment horizontal="centerContinuous" vertical="center"/>
    </xf>
    <xf numFmtId="0" fontId="0" fillId="0" borderId="33" xfId="0" applyBorder="1"/>
    <xf numFmtId="0" fontId="0" fillId="0" borderId="0" xfId="0" applyBorder="1" applyAlignment="1">
      <alignment horizontal="right"/>
    </xf>
    <xf numFmtId="164" fontId="0" fillId="0" borderId="0" xfId="0" applyNumberFormat="1" applyBorder="1"/>
    <xf numFmtId="0" fontId="0" fillId="0" borderId="11" xfId="0" applyNumberFormat="1" applyBorder="1" applyAlignment="1">
      <alignment horizontal="right"/>
    </xf>
    <xf numFmtId="165" fontId="0" fillId="0" borderId="14" xfId="0" applyNumberFormat="1" applyBorder="1"/>
    <xf numFmtId="165" fontId="0" fillId="0" borderId="0" xfId="0" applyNumberFormat="1" applyBorder="1"/>
    <xf numFmtId="0" fontId="6" fillId="0" borderId="31" xfId="0" applyFont="1" applyFill="1" applyBorder="1"/>
    <xf numFmtId="0" fontId="6" fillId="0" borderId="32" xfId="0" applyFont="1" applyFill="1" applyBorder="1"/>
    <xf numFmtId="0" fontId="6" fillId="0" borderId="34" xfId="0" applyFont="1" applyFill="1" applyBorder="1"/>
    <xf numFmtId="165" fontId="6" fillId="0" borderId="32" xfId="0" applyNumberFormat="1" applyFont="1" applyFill="1" applyBorder="1"/>
    <xf numFmtId="0" fontId="6" fillId="0" borderId="35" xfId="0" applyFont="1" applyFill="1" applyBorder="1"/>
    <xf numFmtId="0" fontId="6" fillId="0" borderId="0" xfId="0" applyFont="1"/>
    <xf numFmtId="0" fontId="0" fillId="0" borderId="0" xfId="0" applyAlignment="1"/>
    <xf numFmtId="0" fontId="0" fillId="0" borderId="0" xfId="0" applyAlignment="1">
      <alignment vertical="justify"/>
    </xf>
    <xf numFmtId="4" fontId="10" fillId="0" borderId="21" xfId="0" applyNumberFormat="1" applyFont="1" applyBorder="1" applyAlignment="1">
      <alignment wrapText="1"/>
    </xf>
    <xf numFmtId="4" fontId="10" fillId="0" borderId="40" xfId="0" applyNumberFormat="1" applyFont="1" applyBorder="1" applyAlignment="1">
      <alignment horizontal="right"/>
    </xf>
    <xf numFmtId="4" fontId="10" fillId="0" borderId="41" xfId="0" applyNumberFormat="1" applyFont="1" applyBorder="1" applyAlignment="1">
      <alignment horizontal="right"/>
    </xf>
    <xf numFmtId="0" fontId="0" fillId="0" borderId="42" xfId="0" applyBorder="1" applyAlignment="1">
      <alignment horizontal="left"/>
    </xf>
    <xf numFmtId="4" fontId="11" fillId="0" borderId="30" xfId="0" applyNumberFormat="1" applyFont="1" applyBorder="1" applyAlignment="1">
      <alignment wrapText="1"/>
    </xf>
    <xf numFmtId="4" fontId="0" fillId="0" borderId="43" xfId="0" applyNumberFormat="1" applyBorder="1" applyAlignment="1">
      <alignment horizontal="right"/>
    </xf>
    <xf numFmtId="4" fontId="0" fillId="0" borderId="31" xfId="0" applyNumberFormat="1" applyBorder="1" applyAlignment="1">
      <alignment horizontal="right"/>
    </xf>
    <xf numFmtId="0" fontId="0" fillId="0" borderId="44" xfId="0" applyBorder="1" applyAlignment="1">
      <alignment horizontal="left"/>
    </xf>
    <xf numFmtId="4" fontId="11" fillId="0" borderId="21" xfId="0" applyNumberFormat="1" applyFont="1" applyBorder="1" applyAlignment="1">
      <alignment wrapText="1"/>
    </xf>
    <xf numFmtId="4" fontId="0" fillId="0" borderId="40" xfId="0" applyNumberFormat="1" applyBorder="1" applyAlignment="1">
      <alignment horizontal="right"/>
    </xf>
    <xf numFmtId="4" fontId="0" fillId="0" borderId="16" xfId="0" applyNumberFormat="1" applyBorder="1" applyAlignment="1">
      <alignment horizontal="right"/>
    </xf>
    <xf numFmtId="0" fontId="0" fillId="0" borderId="45" xfId="0" applyBorder="1" applyAlignment="1">
      <alignment horizontal="left"/>
    </xf>
    <xf numFmtId="4" fontId="7" fillId="0" borderId="16" xfId="0" applyNumberFormat="1" applyFont="1" applyBorder="1" applyAlignment="1">
      <alignment horizontal="right"/>
    </xf>
    <xf numFmtId="4" fontId="0" fillId="0" borderId="28" xfId="0" applyNumberFormat="1" applyBorder="1" applyAlignment="1">
      <alignment horizontal="right"/>
    </xf>
    <xf numFmtId="0" fontId="0" fillId="0" borderId="38" xfId="0" applyBorder="1" applyAlignment="1">
      <alignment horizontal="left"/>
    </xf>
    <xf numFmtId="9" fontId="10" fillId="0" borderId="36" xfId="0" applyNumberFormat="1" applyFont="1" applyBorder="1" applyAlignment="1">
      <alignment horizontal="center"/>
    </xf>
    <xf numFmtId="0" fontId="5" fillId="0" borderId="26" xfId="0" applyFont="1" applyBorder="1" applyAlignment="1">
      <alignment horizontal="center"/>
    </xf>
    <xf numFmtId="0" fontId="10" fillId="0" borderId="0" xfId="0" applyFont="1" applyBorder="1"/>
    <xf numFmtId="0" fontId="0" fillId="0" borderId="29" xfId="0" applyBorder="1" applyAlignment="1">
      <alignment horizontal="left"/>
    </xf>
    <xf numFmtId="0" fontId="5" fillId="0" borderId="25" xfId="0" applyFont="1" applyBorder="1" applyAlignment="1">
      <alignment horizontal="left"/>
    </xf>
    <xf numFmtId="0" fontId="0" fillId="0" borderId="26" xfId="0" applyBorder="1" applyAlignment="1">
      <alignment horizontal="left"/>
    </xf>
    <xf numFmtId="0" fontId="0" fillId="0" borderId="27" xfId="0" applyBorder="1" applyAlignment="1">
      <alignment horizontal="centerContinuous"/>
    </xf>
    <xf numFmtId="0" fontId="5" fillId="0" borderId="26" xfId="0" applyFont="1" applyBorder="1" applyAlignment="1">
      <alignment horizontal="centerContinuous"/>
    </xf>
    <xf numFmtId="0" fontId="0" fillId="0" borderId="26" xfId="0" applyBorder="1" applyAlignment="1">
      <alignment horizontal="centerContinuous"/>
    </xf>
    <xf numFmtId="0" fontId="0" fillId="0" borderId="48" xfId="0" applyBorder="1"/>
    <xf numFmtId="0" fontId="0" fillId="0" borderId="20" xfId="0" applyBorder="1"/>
    <xf numFmtId="3" fontId="0" fillId="0" borderId="49" xfId="0" applyNumberFormat="1" applyBorder="1"/>
    <xf numFmtId="0" fontId="0" fillId="0" borderId="28" xfId="0" applyBorder="1"/>
    <xf numFmtId="3" fontId="0" fillId="0" borderId="50" xfId="0" applyNumberFormat="1" applyBorder="1"/>
    <xf numFmtId="0" fontId="0" fillId="0" borderId="51" xfId="0" applyBorder="1"/>
    <xf numFmtId="3" fontId="0" fillId="0" borderId="14" xfId="0" applyNumberFormat="1" applyBorder="1"/>
    <xf numFmtId="0" fontId="0" fillId="0" borderId="15" xfId="0" applyBorder="1"/>
    <xf numFmtId="0" fontId="0" fillId="0" borderId="29" xfId="0" applyBorder="1"/>
    <xf numFmtId="0" fontId="0" fillId="0" borderId="52" xfId="0" applyBorder="1"/>
    <xf numFmtId="0" fontId="7" fillId="0" borderId="16" xfId="0" applyFont="1" applyBorder="1"/>
    <xf numFmtId="3" fontId="0" fillId="0" borderId="30" xfId="0" applyNumberFormat="1" applyBorder="1"/>
    <xf numFmtId="0" fontId="0" fillId="0" borderId="31" xfId="0" applyBorder="1"/>
    <xf numFmtId="3" fontId="0" fillId="0" borderId="32" xfId="0" applyNumberFormat="1" applyBorder="1"/>
    <xf numFmtId="0" fontId="0" fillId="0" borderId="53" xfId="0" applyBorder="1"/>
    <xf numFmtId="0" fontId="3" fillId="0" borderId="56" xfId="1" applyFont="1" applyBorder="1"/>
    <xf numFmtId="0" fontId="9" fillId="0" borderId="56" xfId="1" applyBorder="1"/>
    <xf numFmtId="0" fontId="9" fillId="0" borderId="56" xfId="1" applyBorder="1" applyAlignment="1">
      <alignment horizontal="right"/>
    </xf>
    <xf numFmtId="0" fontId="9" fillId="0" borderId="56" xfId="1" applyFont="1" applyBorder="1"/>
    <xf numFmtId="0" fontId="0" fillId="0" borderId="56" xfId="0" applyNumberFormat="1" applyBorder="1" applyAlignment="1">
      <alignment horizontal="left"/>
    </xf>
    <xf numFmtId="0" fontId="0" fillId="0" borderId="57" xfId="0" applyNumberFormat="1" applyBorder="1"/>
    <xf numFmtId="0" fontId="3" fillId="0" borderId="60" xfId="1" applyFont="1" applyBorder="1"/>
    <xf numFmtId="0" fontId="9" fillId="0" borderId="60" xfId="1" applyBorder="1"/>
    <xf numFmtId="0" fontId="9" fillId="0" borderId="60" xfId="1" applyBorder="1" applyAlignment="1">
      <alignment horizontal="right"/>
    </xf>
    <xf numFmtId="49" fontId="1" fillId="0" borderId="0" xfId="0" applyNumberFormat="1" applyFont="1" applyAlignment="1">
      <alignment horizontal="centerContinuous"/>
    </xf>
    <xf numFmtId="0" fontId="1" fillId="0" borderId="0" xfId="0" applyFont="1" applyBorder="1" applyAlignment="1">
      <alignment horizontal="centerContinuous"/>
    </xf>
    <xf numFmtId="49" fontId="5" fillId="0" borderId="25" xfId="0" applyNumberFormat="1" applyFont="1" applyFill="1" applyBorder="1"/>
    <xf numFmtId="0" fontId="5" fillId="0" borderId="26" xfId="0" applyFont="1" applyFill="1" applyBorder="1"/>
    <xf numFmtId="0" fontId="5" fillId="0" borderId="27" xfId="0" applyFont="1" applyFill="1" applyBorder="1"/>
    <xf numFmtId="0" fontId="5" fillId="0" borderId="62" xfId="0" applyFont="1" applyFill="1" applyBorder="1"/>
    <xf numFmtId="0" fontId="5" fillId="0" borderId="36" xfId="0" applyFont="1" applyFill="1" applyBorder="1"/>
    <xf numFmtId="0" fontId="5" fillId="0" borderId="63" xfId="0" applyFont="1" applyFill="1" applyBorder="1"/>
    <xf numFmtId="49" fontId="12" fillId="0" borderId="5" xfId="0" applyNumberFormat="1" applyFont="1" applyFill="1" applyBorder="1"/>
    <xf numFmtId="0" fontId="12" fillId="0" borderId="0" xfId="0" applyFont="1" applyFill="1" applyBorder="1"/>
    <xf numFmtId="0" fontId="0" fillId="0" borderId="0" xfId="0" applyFill="1" applyBorder="1"/>
    <xf numFmtId="3" fontId="7" fillId="0" borderId="7" xfId="0" applyNumberFormat="1" applyFont="1" applyFill="1" applyBorder="1"/>
    <xf numFmtId="3" fontId="7" fillId="0" borderId="6" xfId="0" applyNumberFormat="1" applyFont="1" applyFill="1" applyBorder="1"/>
    <xf numFmtId="3" fontId="7" fillId="0" borderId="64" xfId="0" applyNumberFormat="1" applyFont="1" applyFill="1" applyBorder="1"/>
    <xf numFmtId="3" fontId="7" fillId="0" borderId="65" xfId="0" applyNumberFormat="1" applyFont="1" applyFill="1" applyBorder="1"/>
    <xf numFmtId="0" fontId="5" fillId="0" borderId="25" xfId="0" applyFont="1" applyFill="1" applyBorder="1"/>
    <xf numFmtId="3" fontId="5" fillId="0" borderId="27" xfId="0" applyNumberFormat="1" applyFont="1" applyFill="1" applyBorder="1"/>
    <xf numFmtId="3" fontId="5" fillId="0" borderId="62" xfId="0" applyNumberFormat="1" applyFont="1" applyFill="1" applyBorder="1"/>
    <xf numFmtId="3" fontId="5" fillId="0" borderId="36" xfId="0" applyNumberFormat="1" applyFont="1" applyFill="1" applyBorder="1"/>
    <xf numFmtId="3" fontId="5" fillId="0" borderId="63" xfId="0" applyNumberFormat="1" applyFont="1" applyFill="1" applyBorder="1"/>
    <xf numFmtId="0" fontId="5" fillId="0" borderId="0" xfId="0" applyFont="1"/>
    <xf numFmtId="0" fontId="1" fillId="0" borderId="0" xfId="0" applyFont="1" applyFill="1" applyAlignment="1">
      <alignment horizontal="centerContinuous"/>
    </xf>
    <xf numFmtId="3" fontId="1" fillId="0" borderId="0" xfId="0" applyNumberFormat="1" applyFont="1" applyFill="1" applyAlignment="1">
      <alignment horizontal="centerContinuous"/>
    </xf>
    <xf numFmtId="0" fontId="10" fillId="0" borderId="28" xfId="0" applyFont="1" applyFill="1" applyBorder="1"/>
    <xf numFmtId="0" fontId="10" fillId="0" borderId="50" xfId="0" applyFont="1" applyFill="1" applyBorder="1"/>
    <xf numFmtId="0" fontId="0" fillId="0" borderId="37" xfId="0" applyFill="1" applyBorder="1"/>
    <xf numFmtId="0" fontId="10" fillId="0" borderId="38" xfId="0" applyFont="1" applyFill="1" applyBorder="1" applyAlignment="1">
      <alignment horizontal="right"/>
    </xf>
    <xf numFmtId="0" fontId="10" fillId="0" borderId="50" xfId="0" applyFont="1" applyFill="1" applyBorder="1" applyAlignment="1">
      <alignment horizontal="right"/>
    </xf>
    <xf numFmtId="0" fontId="10" fillId="0" borderId="51" xfId="0" applyFont="1" applyFill="1" applyBorder="1" applyAlignment="1">
      <alignment horizontal="center"/>
    </xf>
    <xf numFmtId="4" fontId="13" fillId="0" borderId="50" xfId="0" applyNumberFormat="1" applyFont="1" applyFill="1" applyBorder="1" applyAlignment="1">
      <alignment horizontal="right"/>
    </xf>
    <xf numFmtId="4" fontId="13" fillId="0" borderId="37" xfId="0" applyNumberFormat="1" applyFont="1" applyFill="1" applyBorder="1" applyAlignment="1">
      <alignment horizontal="right"/>
    </xf>
    <xf numFmtId="0" fontId="7" fillId="0" borderId="52" xfId="0" applyFont="1" applyFill="1" applyBorder="1"/>
    <xf numFmtId="0" fontId="7" fillId="0" borderId="20" xfId="0" applyFont="1" applyFill="1" applyBorder="1"/>
    <xf numFmtId="0" fontId="7" fillId="0" borderId="21" xfId="0" applyFont="1" applyFill="1" applyBorder="1"/>
    <xf numFmtId="3" fontId="7" fillId="0" borderId="29" xfId="0" applyNumberFormat="1" applyFont="1" applyFill="1" applyBorder="1" applyAlignment="1">
      <alignment horizontal="right"/>
    </xf>
    <xf numFmtId="166" fontId="7" fillId="0" borderId="66" xfId="0" applyNumberFormat="1" applyFont="1" applyFill="1" applyBorder="1" applyAlignment="1">
      <alignment horizontal="right"/>
    </xf>
    <xf numFmtId="3" fontId="7" fillId="0" borderId="67" xfId="0" applyNumberFormat="1" applyFont="1" applyFill="1" applyBorder="1" applyAlignment="1">
      <alignment horizontal="right"/>
    </xf>
    <xf numFmtId="4" fontId="7" fillId="0" borderId="20" xfId="0" applyNumberFormat="1" applyFont="1" applyFill="1" applyBorder="1" applyAlignment="1">
      <alignment horizontal="right"/>
    </xf>
    <xf numFmtId="3" fontId="7" fillId="0" borderId="21" xfId="0" applyNumberFormat="1" applyFont="1" applyFill="1" applyBorder="1" applyAlignment="1">
      <alignment horizontal="right"/>
    </xf>
    <xf numFmtId="0" fontId="0" fillId="0" borderId="31" xfId="0" applyFill="1" applyBorder="1"/>
    <xf numFmtId="0" fontId="5" fillId="0" borderId="32" xfId="0" applyFont="1" applyFill="1" applyBorder="1"/>
    <xf numFmtId="0" fontId="0" fillId="0" borderId="32" xfId="0" applyFill="1" applyBorder="1"/>
    <xf numFmtId="4" fontId="0" fillId="0" borderId="39" xfId="0" applyNumberFormat="1" applyFill="1" applyBorder="1"/>
    <xf numFmtId="4" fontId="0" fillId="0" borderId="31" xfId="0" applyNumberFormat="1" applyFill="1" applyBorder="1"/>
    <xf numFmtId="4" fontId="0" fillId="0" borderId="32" xfId="0" applyNumberFormat="1" applyFill="1" applyBorder="1"/>
    <xf numFmtId="3" fontId="12" fillId="0" borderId="0" xfId="0" applyNumberFormat="1" applyFont="1"/>
    <xf numFmtId="4" fontId="12" fillId="0" borderId="0" xfId="0" applyNumberFormat="1" applyFont="1"/>
    <xf numFmtId="4" fontId="0" fillId="0" borderId="0" xfId="0" applyNumberFormat="1"/>
    <xf numFmtId="0" fontId="9" fillId="0" borderId="0" xfId="1"/>
    <xf numFmtId="0" fontId="9" fillId="0" borderId="0" xfId="1" applyFill="1"/>
    <xf numFmtId="0" fontId="15" fillId="0" borderId="0" xfId="1" applyFont="1" applyFill="1" applyAlignment="1">
      <alignment horizontal="centerContinuous"/>
    </xf>
    <xf numFmtId="0" fontId="16" fillId="0" borderId="0" xfId="1" applyFont="1" applyFill="1" applyAlignment="1">
      <alignment horizontal="centerContinuous"/>
    </xf>
    <xf numFmtId="0" fontId="16" fillId="0" borderId="0" xfId="1" applyFont="1" applyFill="1" applyAlignment="1">
      <alignment horizontal="right"/>
    </xf>
    <xf numFmtId="0" fontId="3" fillId="0" borderId="56" xfId="1" applyFont="1" applyFill="1" applyBorder="1"/>
    <xf numFmtId="0" fontId="9" fillId="0" borderId="56" xfId="1" applyFill="1" applyBorder="1"/>
    <xf numFmtId="0" fontId="12" fillId="0" borderId="56" xfId="1" applyFont="1" applyFill="1" applyBorder="1" applyAlignment="1">
      <alignment horizontal="right"/>
    </xf>
    <xf numFmtId="0" fontId="9" fillId="0" borderId="56" xfId="1" applyFill="1" applyBorder="1" applyAlignment="1">
      <alignment horizontal="left"/>
    </xf>
    <xf numFmtId="0" fontId="9" fillId="0" borderId="57" xfId="1" applyFill="1" applyBorder="1"/>
    <xf numFmtId="0" fontId="3" fillId="0" borderId="60" xfId="1" applyFont="1" applyFill="1" applyBorder="1"/>
    <xf numFmtId="0" fontId="9" fillId="0" borderId="60" xfId="1" applyFill="1" applyBorder="1"/>
    <xf numFmtId="0" fontId="12" fillId="0" borderId="0" xfId="1" applyFont="1" applyFill="1"/>
    <xf numFmtId="0" fontId="9" fillId="0" borderId="0" xfId="1" applyFont="1" applyFill="1"/>
    <xf numFmtId="0" fontId="9" fillId="0" borderId="0" xfId="1" applyFill="1" applyAlignment="1">
      <alignment horizontal="right"/>
    </xf>
    <xf numFmtId="0" fontId="9" fillId="0" borderId="0" xfId="1" applyFill="1" applyAlignment="1"/>
    <xf numFmtId="49" fontId="4" fillId="0" borderId="66" xfId="1" applyNumberFormat="1" applyFont="1" applyFill="1" applyBorder="1"/>
    <xf numFmtId="0" fontId="4" fillId="0" borderId="15" xfId="1" applyFont="1" applyFill="1" applyBorder="1" applyAlignment="1">
      <alignment horizontal="center"/>
    </xf>
    <xf numFmtId="0" fontId="4" fillId="0" borderId="15" xfId="1" applyNumberFormat="1" applyFont="1" applyFill="1" applyBorder="1" applyAlignment="1">
      <alignment horizontal="center"/>
    </xf>
    <xf numFmtId="0" fontId="4" fillId="0" borderId="66" xfId="1" applyFont="1" applyFill="1" applyBorder="1" applyAlignment="1">
      <alignment horizontal="center"/>
    </xf>
    <xf numFmtId="0" fontId="5" fillId="0" borderId="64" xfId="1" applyFont="1" applyFill="1" applyBorder="1" applyAlignment="1">
      <alignment horizontal="center"/>
    </xf>
    <xf numFmtId="49" fontId="5" fillId="0" borderId="64" xfId="1" applyNumberFormat="1" applyFont="1" applyFill="1" applyBorder="1" applyAlignment="1">
      <alignment horizontal="left"/>
    </xf>
    <xf numFmtId="0" fontId="5" fillId="0" borderId="64" xfId="1" applyFont="1" applyFill="1" applyBorder="1"/>
    <xf numFmtId="0" fontId="9" fillId="0" borderId="64" xfId="1" applyFill="1" applyBorder="1" applyAlignment="1">
      <alignment horizontal="center"/>
    </xf>
    <xf numFmtId="0" fontId="9" fillId="0" borderId="64" xfId="1" applyNumberFormat="1" applyFill="1" applyBorder="1" applyAlignment="1">
      <alignment horizontal="right"/>
    </xf>
    <xf numFmtId="0" fontId="9" fillId="0" borderId="64" xfId="1" applyNumberFormat="1" applyFill="1" applyBorder="1"/>
    <xf numFmtId="0" fontId="9" fillId="0" borderId="0" xfId="1" applyNumberFormat="1"/>
    <xf numFmtId="0" fontId="17" fillId="0" borderId="0" xfId="1" applyFont="1"/>
    <xf numFmtId="0" fontId="7" fillId="0" borderId="64" xfId="1" applyFont="1" applyFill="1" applyBorder="1" applyAlignment="1">
      <alignment horizontal="center"/>
    </xf>
    <xf numFmtId="49" fontId="8" fillId="0" borderId="64" xfId="1" applyNumberFormat="1" applyFont="1" applyFill="1" applyBorder="1" applyAlignment="1">
      <alignment horizontal="left"/>
    </xf>
    <xf numFmtId="0" fontId="8" fillId="0" borderId="64" xfId="1" applyFont="1" applyFill="1" applyBorder="1" applyAlignment="1">
      <alignment wrapText="1"/>
    </xf>
    <xf numFmtId="49" fontId="18" fillId="0" borderId="64" xfId="1" applyNumberFormat="1" applyFont="1" applyFill="1" applyBorder="1" applyAlignment="1">
      <alignment horizontal="center" shrinkToFit="1"/>
    </xf>
    <xf numFmtId="4" fontId="18" fillId="0" borderId="64" xfId="1" applyNumberFormat="1" applyFont="1" applyFill="1" applyBorder="1" applyAlignment="1">
      <alignment horizontal="right"/>
    </xf>
    <xf numFmtId="4" fontId="18" fillId="0" borderId="64" xfId="1" applyNumberFormat="1" applyFont="1" applyFill="1" applyBorder="1"/>
    <xf numFmtId="0" fontId="12" fillId="0" borderId="64" xfId="1" applyFont="1" applyFill="1" applyBorder="1" applyAlignment="1">
      <alignment horizontal="center"/>
    </xf>
    <xf numFmtId="49" fontId="12" fillId="0" borderId="64" xfId="1" applyNumberFormat="1" applyFont="1" applyFill="1" applyBorder="1" applyAlignment="1">
      <alignment horizontal="left"/>
    </xf>
    <xf numFmtId="0" fontId="0" fillId="0" borderId="0" xfId="0" applyFill="1"/>
    <xf numFmtId="0" fontId="9" fillId="0" borderId="40" xfId="1" applyFill="1" applyBorder="1" applyAlignment="1">
      <alignment horizontal="center"/>
    </xf>
    <xf numFmtId="49" fontId="3" fillId="0" borderId="40" xfId="1" applyNumberFormat="1" applyFont="1" applyFill="1" applyBorder="1" applyAlignment="1">
      <alignment horizontal="left"/>
    </xf>
    <xf numFmtId="0" fontId="3" fillId="0" borderId="40" xfId="1" applyFont="1" applyFill="1" applyBorder="1"/>
    <xf numFmtId="4" fontId="9" fillId="0" borderId="40" xfId="1" applyNumberFormat="1" applyFill="1" applyBorder="1" applyAlignment="1">
      <alignment horizontal="right"/>
    </xf>
    <xf numFmtId="4" fontId="5" fillId="0" borderId="40" xfId="1" applyNumberFormat="1" applyFont="1" applyFill="1" applyBorder="1"/>
    <xf numFmtId="3" fontId="9" fillId="0" borderId="0" xfId="1" applyNumberFormat="1"/>
    <xf numFmtId="0" fontId="9" fillId="0" borderId="0" xfId="1" applyBorder="1"/>
    <xf numFmtId="0" fontId="20" fillId="0" borderId="0" xfId="1" applyFont="1" applyAlignment="1"/>
    <xf numFmtId="0" fontId="9" fillId="0" borderId="0" xfId="1" applyAlignment="1">
      <alignment horizontal="right"/>
    </xf>
    <xf numFmtId="0" fontId="21" fillId="0" borderId="0" xfId="1" applyFont="1" applyBorder="1"/>
    <xf numFmtId="3" fontId="21" fillId="0" borderId="0" xfId="1" applyNumberFormat="1" applyFont="1" applyBorder="1" applyAlignment="1">
      <alignment horizontal="right"/>
    </xf>
    <xf numFmtId="4" fontId="21" fillId="0" borderId="0" xfId="1" applyNumberFormat="1" applyFont="1" applyBorder="1"/>
    <xf numFmtId="0" fontId="20" fillId="0" borderId="0" xfId="1" applyFont="1" applyBorder="1" applyAlignment="1"/>
    <xf numFmtId="0" fontId="9" fillId="0" borderId="0" xfId="1" applyBorder="1" applyAlignment="1">
      <alignment horizontal="right"/>
    </xf>
    <xf numFmtId="4" fontId="22" fillId="0" borderId="64" xfId="1" applyNumberFormat="1" applyFont="1" applyFill="1" applyBorder="1" applyAlignment="1">
      <alignment horizontal="right" wrapText="1"/>
    </xf>
    <xf numFmtId="0" fontId="22" fillId="0" borderId="64" xfId="1" applyFont="1" applyFill="1" applyBorder="1" applyAlignment="1">
      <alignment horizontal="left" wrapText="1"/>
    </xf>
    <xf numFmtId="0" fontId="22" fillId="0" borderId="64" xfId="0" applyFont="1" applyFill="1" applyBorder="1" applyAlignment="1">
      <alignment horizontal="right"/>
    </xf>
    <xf numFmtId="0" fontId="23" fillId="0" borderId="0" xfId="1" applyFont="1"/>
    <xf numFmtId="3" fontId="23" fillId="0" borderId="0" xfId="1" applyNumberFormat="1" applyFont="1"/>
    <xf numFmtId="0" fontId="0" fillId="0" borderId="0" xfId="0" applyFill="1"/>
    <xf numFmtId="0" fontId="0" fillId="0" borderId="0" xfId="0" applyAlignment="1">
      <alignment horizontal="left" wrapText="1"/>
    </xf>
    <xf numFmtId="0" fontId="8" fillId="0" borderId="0" xfId="0" applyFont="1" applyAlignment="1">
      <alignment horizontal="left" vertical="top" wrapText="1"/>
    </xf>
    <xf numFmtId="0" fontId="4" fillId="0" borderId="14" xfId="0" applyFont="1" applyBorder="1" applyAlignment="1">
      <alignment horizontal="left"/>
    </xf>
    <xf numFmtId="0" fontId="4" fillId="0" borderId="15" xfId="0" applyFont="1" applyBorder="1" applyAlignment="1">
      <alignment horizontal="left"/>
    </xf>
    <xf numFmtId="0" fontId="5" fillId="0" borderId="19" xfId="0" applyFont="1" applyBorder="1" applyAlignment="1">
      <alignment horizontal="left"/>
    </xf>
    <xf numFmtId="0" fontId="5" fillId="0" borderId="20" xfId="0" applyFont="1" applyBorder="1" applyAlignment="1">
      <alignment horizontal="left"/>
    </xf>
    <xf numFmtId="0" fontId="5" fillId="0" borderId="21" xfId="0" applyFont="1" applyBorder="1" applyAlignment="1">
      <alignment horizontal="left"/>
    </xf>
    <xf numFmtId="0" fontId="5" fillId="0" borderId="25"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46" xfId="0" applyBorder="1" applyAlignment="1">
      <alignment horizontal="left" vertical="center"/>
    </xf>
    <xf numFmtId="0" fontId="0" fillId="0" borderId="37" xfId="0" applyBorder="1" applyAlignment="1">
      <alignment horizontal="left" vertical="center"/>
    </xf>
    <xf numFmtId="0" fontId="10" fillId="0" borderId="47" xfId="0" applyFont="1" applyBorder="1" applyAlignment="1">
      <alignment horizontal="center"/>
    </xf>
    <xf numFmtId="0" fontId="10" fillId="0" borderId="27" xfId="0" applyFont="1" applyBorder="1" applyAlignment="1">
      <alignment horizont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34" xfId="0" applyBorder="1" applyAlignment="1">
      <alignment horizontal="left" vertical="center"/>
    </xf>
    <xf numFmtId="0" fontId="0" fillId="0" borderId="39"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9" fillId="0" borderId="54" xfId="1" applyFont="1" applyBorder="1" applyAlignment="1">
      <alignment horizontal="center"/>
    </xf>
    <xf numFmtId="0" fontId="9" fillId="0" borderId="55" xfId="1" applyFont="1" applyBorder="1" applyAlignment="1">
      <alignment horizontal="center"/>
    </xf>
    <xf numFmtId="0" fontId="9" fillId="0" borderId="58" xfId="1" applyFont="1" applyBorder="1" applyAlignment="1">
      <alignment horizontal="center"/>
    </xf>
    <xf numFmtId="0" fontId="9" fillId="0" borderId="59" xfId="1" applyFont="1" applyBorder="1" applyAlignment="1">
      <alignment horizontal="center"/>
    </xf>
    <xf numFmtId="0" fontId="9" fillId="0" borderId="60" xfId="1" applyFont="1" applyBorder="1" applyAlignment="1">
      <alignment horizontal="left"/>
    </xf>
    <xf numFmtId="0" fontId="9" fillId="0" borderId="61" xfId="1" applyFont="1" applyBorder="1" applyAlignment="1">
      <alignment horizontal="left"/>
    </xf>
    <xf numFmtId="3" fontId="5" fillId="0" borderId="32" xfId="0" applyNumberFormat="1" applyFont="1" applyFill="1" applyBorder="1" applyAlignment="1">
      <alignment horizontal="right"/>
    </xf>
    <xf numFmtId="3" fontId="5" fillId="0" borderId="39" xfId="0" applyNumberFormat="1" applyFont="1" applyFill="1" applyBorder="1" applyAlignment="1">
      <alignment horizontal="right"/>
    </xf>
    <xf numFmtId="0" fontId="14" fillId="0" borderId="0" xfId="1" applyFont="1" applyAlignment="1">
      <alignment horizontal="center"/>
    </xf>
    <xf numFmtId="0" fontId="9" fillId="0" borderId="54" xfId="1" applyFont="1" applyFill="1" applyBorder="1" applyAlignment="1">
      <alignment horizontal="center"/>
    </xf>
    <xf numFmtId="0" fontId="9" fillId="0" borderId="55" xfId="1" applyFont="1" applyFill="1" applyBorder="1" applyAlignment="1">
      <alignment horizontal="center"/>
    </xf>
    <xf numFmtId="49" fontId="9" fillId="0" borderId="58" xfId="1" applyNumberFormat="1" applyFont="1" applyFill="1" applyBorder="1" applyAlignment="1">
      <alignment horizontal="center"/>
    </xf>
    <xf numFmtId="0" fontId="9" fillId="0" borderId="59" xfId="1" applyFont="1" applyFill="1" applyBorder="1" applyAlignment="1">
      <alignment horizontal="center"/>
    </xf>
    <xf numFmtId="0" fontId="9" fillId="0" borderId="60" xfId="1" applyFill="1" applyBorder="1" applyAlignment="1">
      <alignment horizontal="center" shrinkToFit="1"/>
    </xf>
    <xf numFmtId="0" fontId="9" fillId="0" borderId="61" xfId="1" applyFill="1" applyBorder="1" applyAlignment="1">
      <alignment horizontal="center" shrinkToFit="1"/>
    </xf>
    <xf numFmtId="0" fontId="19" fillId="0" borderId="13" xfId="1" applyFont="1" applyFill="1" applyBorder="1" applyAlignment="1">
      <alignment horizontal="left" wrapText="1" indent="1"/>
    </xf>
    <xf numFmtId="0" fontId="0" fillId="0" borderId="0" xfId="0" applyFill="1"/>
    <xf numFmtId="0" fontId="0" fillId="0" borderId="6" xfId="0" applyFill="1" applyBorder="1"/>
    <xf numFmtId="0" fontId="22" fillId="0" borderId="13" xfId="1" applyFont="1" applyFill="1" applyBorder="1" applyAlignment="1">
      <alignment horizontal="left" wrapText="1"/>
    </xf>
    <xf numFmtId="0" fontId="0" fillId="0" borderId="0" xfId="0" applyFill="1" applyAlignment="1">
      <alignment horizontal="left" wrapText="1"/>
    </xf>
    <xf numFmtId="3" fontId="22" fillId="0" borderId="13" xfId="1" applyNumberFormat="1" applyFont="1" applyFill="1" applyBorder="1" applyAlignment="1">
      <alignment horizontal="left" wrapText="1"/>
    </xf>
    <xf numFmtId="4" fontId="18" fillId="3" borderId="64" xfId="1" applyNumberFormat="1" applyFont="1" applyFill="1" applyBorder="1" applyAlignment="1">
      <alignment horizontal="right"/>
    </xf>
    <xf numFmtId="4" fontId="18" fillId="4" borderId="64" xfId="1" applyNumberFormat="1" applyFont="1" applyFill="1" applyBorder="1" applyAlignment="1">
      <alignment horizontal="right"/>
    </xf>
    <xf numFmtId="0" fontId="19" fillId="5" borderId="13" xfId="1" applyFont="1" applyFill="1" applyBorder="1" applyAlignment="1">
      <alignment horizontal="left" wrapText="1" indent="1"/>
    </xf>
    <xf numFmtId="0" fontId="0" fillId="5" borderId="0" xfId="0" applyFill="1"/>
    <xf numFmtId="0" fontId="0" fillId="5" borderId="6" xfId="0" applyFill="1" applyBorder="1"/>
  </cellXfs>
  <cellStyles count="2">
    <cellStyle name="Normální" xfId="0" builtinId="0"/>
    <cellStyle name="normální_POL.XL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5"/>
  <sheetViews>
    <sheetView zoomScaleNormal="100" workbookViewId="0">
      <selection activeCell="B37" sqref="B37:G45"/>
    </sheetView>
  </sheetViews>
  <sheetFormatPr defaultRowHeight="12.75" x14ac:dyDescent="0.2"/>
  <cols>
    <col min="1" max="1" width="11.28515625" customWidth="1"/>
    <col min="2" max="2" width="15" customWidth="1"/>
    <col min="3" max="3" width="15.85546875" customWidth="1"/>
    <col min="4" max="4" width="14.7109375" customWidth="1"/>
    <col min="5" max="5" width="13.85546875" customWidth="1"/>
    <col min="6" max="6" width="18.5703125" customWidth="1"/>
    <col min="7" max="7" width="5.140625" customWidth="1"/>
  </cols>
  <sheetData>
    <row r="1" spans="1:57" ht="21.75" customHeight="1" x14ac:dyDescent="0.25">
      <c r="A1" s="1" t="s">
        <v>36</v>
      </c>
      <c r="B1" s="2"/>
      <c r="C1" s="2"/>
      <c r="D1" s="2"/>
      <c r="E1" s="2"/>
      <c r="F1" s="2"/>
      <c r="G1" s="2"/>
    </row>
    <row r="2" spans="1:57" ht="15" customHeight="1" thickBot="1" x14ac:dyDescent="0.25"/>
    <row r="3" spans="1:57" ht="12.95" customHeight="1" x14ac:dyDescent="0.2">
      <c r="A3" s="3" t="s">
        <v>0</v>
      </c>
      <c r="B3" s="4"/>
      <c r="C3" s="5" t="s">
        <v>1</v>
      </c>
      <c r="D3" s="5"/>
      <c r="E3" s="5"/>
      <c r="F3" s="5" t="s">
        <v>2</v>
      </c>
      <c r="G3" s="6"/>
    </row>
    <row r="4" spans="1:57" ht="12.95" customHeight="1" x14ac:dyDescent="0.2">
      <c r="A4" s="7"/>
      <c r="B4" s="8"/>
      <c r="C4" s="9"/>
      <c r="D4" s="10"/>
      <c r="E4" s="10"/>
      <c r="F4" s="11"/>
      <c r="G4" s="12"/>
    </row>
    <row r="5" spans="1:57" ht="12.95" customHeight="1" x14ac:dyDescent="0.2">
      <c r="A5" s="13" t="s">
        <v>4</v>
      </c>
      <c r="B5" s="14"/>
      <c r="C5" s="15" t="s">
        <v>5</v>
      </c>
      <c r="D5" s="15"/>
      <c r="E5" s="15"/>
      <c r="F5" s="16" t="s">
        <v>6</v>
      </c>
      <c r="G5" s="17"/>
    </row>
    <row r="6" spans="1:57" ht="12.95" customHeight="1" x14ac:dyDescent="0.2">
      <c r="A6" s="7"/>
      <c r="B6" s="8"/>
      <c r="C6" s="9" t="s">
        <v>41</v>
      </c>
      <c r="D6" s="10"/>
      <c r="E6" s="10"/>
      <c r="F6" s="18"/>
      <c r="G6" s="12"/>
    </row>
    <row r="7" spans="1:57" x14ac:dyDescent="0.2">
      <c r="A7" s="13" t="s">
        <v>7</v>
      </c>
      <c r="B7" s="15"/>
      <c r="C7" s="204" t="s">
        <v>35</v>
      </c>
      <c r="D7" s="205"/>
      <c r="E7" s="19" t="s">
        <v>8</v>
      </c>
      <c r="F7" s="20"/>
      <c r="G7" s="21">
        <v>0</v>
      </c>
      <c r="H7" s="22"/>
      <c r="I7" s="22"/>
    </row>
    <row r="8" spans="1:57" x14ac:dyDescent="0.2">
      <c r="A8" s="13" t="s">
        <v>9</v>
      </c>
      <c r="B8" s="15"/>
      <c r="C8" s="204" t="s">
        <v>39</v>
      </c>
      <c r="D8" s="205"/>
      <c r="E8" s="16" t="s">
        <v>10</v>
      </c>
      <c r="F8" s="15"/>
      <c r="G8" s="23">
        <f>IF(PocetMJ=0,,ROUND((F30+F32)/PocetMJ,1))</f>
        <v>0</v>
      </c>
    </row>
    <row r="9" spans="1:57" x14ac:dyDescent="0.2">
      <c r="A9" s="24" t="s">
        <v>11</v>
      </c>
      <c r="B9" s="25"/>
      <c r="C9" s="25"/>
      <c r="D9" s="25"/>
      <c r="E9" s="26" t="s">
        <v>12</v>
      </c>
      <c r="F9" s="25"/>
      <c r="G9" s="27"/>
    </row>
    <row r="10" spans="1:57" x14ac:dyDescent="0.2">
      <c r="A10" s="28" t="s">
        <v>13</v>
      </c>
      <c r="B10" s="11"/>
      <c r="C10" s="11"/>
      <c r="D10" s="11"/>
      <c r="E10" s="29" t="s">
        <v>14</v>
      </c>
      <c r="F10" s="66"/>
      <c r="G10" s="12"/>
      <c r="BA10" s="30"/>
      <c r="BB10" s="30"/>
      <c r="BC10" s="30"/>
      <c r="BD10" s="30"/>
      <c r="BE10" s="30"/>
    </row>
    <row r="11" spans="1:57" x14ac:dyDescent="0.2">
      <c r="A11" s="28"/>
      <c r="B11" s="66" t="s">
        <v>28</v>
      </c>
      <c r="C11" s="11"/>
      <c r="D11" s="11"/>
      <c r="E11" s="206"/>
      <c r="F11" s="207"/>
      <c r="G11" s="208"/>
    </row>
    <row r="12" spans="1:57" ht="28.5" customHeight="1" thickBot="1" x14ac:dyDescent="0.25">
      <c r="A12" s="31" t="s">
        <v>15</v>
      </c>
      <c r="B12" s="32"/>
      <c r="C12" s="32"/>
      <c r="D12" s="32"/>
      <c r="E12" s="33"/>
      <c r="F12" s="33"/>
      <c r="G12" s="34"/>
    </row>
    <row r="13" spans="1:57" ht="17.25" customHeight="1" thickBot="1" x14ac:dyDescent="0.25">
      <c r="A13" s="209" t="s">
        <v>34</v>
      </c>
      <c r="B13" s="210"/>
      <c r="C13" s="211"/>
      <c r="D13" s="65" t="s">
        <v>33</v>
      </c>
      <c r="E13" s="64" t="s">
        <v>32</v>
      </c>
      <c r="F13" s="214" t="s">
        <v>31</v>
      </c>
      <c r="G13" s="215"/>
    </row>
    <row r="14" spans="1:57" ht="15.95" customHeight="1" x14ac:dyDescent="0.2">
      <c r="A14" s="63" t="s">
        <v>37</v>
      </c>
      <c r="B14" s="212" t="s">
        <v>38</v>
      </c>
      <c r="C14" s="213"/>
      <c r="D14" s="62">
        <f>SUM('so000 Krycí list'!Zaklad22)</f>
        <v>0</v>
      </c>
      <c r="E14" s="58">
        <f t="shared" ref="E14:E22" si="0">SUM(D14*0.21)</f>
        <v>0</v>
      </c>
      <c r="F14" s="58">
        <f t="shared" ref="F14:F22" si="1">SUM(D14+E14)</f>
        <v>0</v>
      </c>
      <c r="G14" s="57" t="s">
        <v>27</v>
      </c>
    </row>
    <row r="15" spans="1:57" ht="15.95" customHeight="1" x14ac:dyDescent="0.2">
      <c r="A15" s="67" t="s">
        <v>42</v>
      </c>
      <c r="B15" s="216" t="s">
        <v>40</v>
      </c>
      <c r="C15" s="217"/>
      <c r="D15" s="59">
        <f>SUM('so100 Krycí list'!Zaklad22)</f>
        <v>0</v>
      </c>
      <c r="E15" s="58">
        <f t="shared" si="0"/>
        <v>0</v>
      </c>
      <c r="F15" s="58">
        <f t="shared" si="1"/>
        <v>0</v>
      </c>
      <c r="G15" s="57" t="s">
        <v>27</v>
      </c>
    </row>
    <row r="16" spans="1:57" ht="15.95" customHeight="1" x14ac:dyDescent="0.2">
      <c r="A16" s="60"/>
      <c r="B16" s="216"/>
      <c r="C16" s="217"/>
      <c r="D16" s="59"/>
      <c r="E16" s="58">
        <f t="shared" si="0"/>
        <v>0</v>
      </c>
      <c r="F16" s="58">
        <f t="shared" si="1"/>
        <v>0</v>
      </c>
      <c r="G16" s="57" t="s">
        <v>27</v>
      </c>
    </row>
    <row r="17" spans="1:7" ht="15.95" customHeight="1" x14ac:dyDescent="0.2">
      <c r="A17" s="60"/>
      <c r="B17" s="216"/>
      <c r="C17" s="217"/>
      <c r="D17" s="59"/>
      <c r="E17" s="58">
        <f t="shared" si="0"/>
        <v>0</v>
      </c>
      <c r="F17" s="58">
        <f t="shared" si="1"/>
        <v>0</v>
      </c>
      <c r="G17" s="57" t="s">
        <v>27</v>
      </c>
    </row>
    <row r="18" spans="1:7" ht="15.95" customHeight="1" x14ac:dyDescent="0.2">
      <c r="A18" s="60"/>
      <c r="B18" s="216"/>
      <c r="C18" s="217"/>
      <c r="D18" s="61"/>
      <c r="E18" s="58">
        <f t="shared" si="0"/>
        <v>0</v>
      </c>
      <c r="F18" s="58">
        <f t="shared" si="1"/>
        <v>0</v>
      </c>
      <c r="G18" s="57" t="s">
        <v>27</v>
      </c>
    </row>
    <row r="19" spans="1:7" ht="15.95" customHeight="1" x14ac:dyDescent="0.2">
      <c r="A19" s="60"/>
      <c r="B19" s="216"/>
      <c r="C19" s="217"/>
      <c r="D19" s="59"/>
      <c r="E19" s="58">
        <f t="shared" si="0"/>
        <v>0</v>
      </c>
      <c r="F19" s="58">
        <f t="shared" si="1"/>
        <v>0</v>
      </c>
      <c r="G19" s="57" t="s">
        <v>27</v>
      </c>
    </row>
    <row r="20" spans="1:7" ht="15.95" customHeight="1" x14ac:dyDescent="0.2">
      <c r="A20" s="60"/>
      <c r="B20" s="216"/>
      <c r="C20" s="217"/>
      <c r="D20" s="59"/>
      <c r="E20" s="58">
        <f t="shared" si="0"/>
        <v>0</v>
      </c>
      <c r="F20" s="58">
        <f t="shared" si="1"/>
        <v>0</v>
      </c>
      <c r="G20" s="57" t="s">
        <v>27</v>
      </c>
    </row>
    <row r="21" spans="1:7" ht="15.95" customHeight="1" thickBot="1" x14ac:dyDescent="0.25">
      <c r="A21" s="56"/>
      <c r="B21" s="218"/>
      <c r="C21" s="219"/>
      <c r="D21" s="55"/>
      <c r="E21" s="54">
        <f t="shared" si="0"/>
        <v>0</v>
      </c>
      <c r="F21" s="54">
        <f t="shared" si="1"/>
        <v>0</v>
      </c>
      <c r="G21" s="53" t="s">
        <v>27</v>
      </c>
    </row>
    <row r="22" spans="1:7" ht="15.95" customHeight="1" thickBot="1" x14ac:dyDescent="0.25">
      <c r="A22" s="52"/>
      <c r="B22" s="220" t="s">
        <v>30</v>
      </c>
      <c r="C22" s="221"/>
      <c r="D22" s="51">
        <f>SUM(D14:D21)</f>
        <v>0</v>
      </c>
      <c r="E22" s="50">
        <f t="shared" si="0"/>
        <v>0</v>
      </c>
      <c r="F22" s="50">
        <f t="shared" si="1"/>
        <v>0</v>
      </c>
      <c r="G22" s="49" t="s">
        <v>27</v>
      </c>
    </row>
    <row r="23" spans="1:7" x14ac:dyDescent="0.2">
      <c r="A23" s="3" t="s">
        <v>16</v>
      </c>
      <c r="B23" s="5"/>
      <c r="C23" s="35" t="s">
        <v>17</v>
      </c>
      <c r="D23" s="5"/>
      <c r="E23" s="35" t="s">
        <v>18</v>
      </c>
      <c r="F23" s="5"/>
      <c r="G23" s="6"/>
    </row>
    <row r="24" spans="1:7" x14ac:dyDescent="0.2">
      <c r="A24" s="13"/>
      <c r="B24" s="15" t="s">
        <v>35</v>
      </c>
      <c r="C24" s="16" t="s">
        <v>19</v>
      </c>
      <c r="D24" s="15"/>
      <c r="E24" s="16" t="s">
        <v>19</v>
      </c>
      <c r="F24" s="15"/>
      <c r="G24" s="17"/>
    </row>
    <row r="25" spans="1:7" x14ac:dyDescent="0.2">
      <c r="A25" s="28" t="s">
        <v>20</v>
      </c>
      <c r="B25" s="36"/>
      <c r="C25" s="29" t="s">
        <v>20</v>
      </c>
      <c r="D25" s="11"/>
      <c r="E25" s="29" t="s">
        <v>20</v>
      </c>
      <c r="F25" s="11"/>
      <c r="G25" s="12"/>
    </row>
    <row r="26" spans="1:7" x14ac:dyDescent="0.2">
      <c r="A26" s="28"/>
      <c r="B26" s="37"/>
      <c r="C26" s="29" t="s">
        <v>21</v>
      </c>
      <c r="D26" s="11"/>
      <c r="E26" s="29" t="s">
        <v>22</v>
      </c>
      <c r="F26" s="11"/>
      <c r="G26" s="12"/>
    </row>
    <row r="27" spans="1:7" x14ac:dyDescent="0.2">
      <c r="A27" s="28"/>
      <c r="B27" s="11"/>
      <c r="C27" s="29"/>
      <c r="D27" s="11"/>
      <c r="E27" s="29"/>
      <c r="F27" s="11"/>
      <c r="G27" s="12"/>
    </row>
    <row r="28" spans="1:7" ht="97.5" customHeight="1" x14ac:dyDescent="0.2">
      <c r="A28" s="28"/>
      <c r="B28" s="11"/>
      <c r="C28" s="29"/>
      <c r="D28" s="11"/>
      <c r="E28" s="29"/>
      <c r="F28" s="11"/>
      <c r="G28" s="12"/>
    </row>
    <row r="29" spans="1:7" x14ac:dyDescent="0.2">
      <c r="A29" s="13" t="s">
        <v>23</v>
      </c>
      <c r="B29" s="15"/>
      <c r="C29" s="38">
        <v>0</v>
      </c>
      <c r="D29" s="15" t="s">
        <v>24</v>
      </c>
      <c r="E29" s="16"/>
      <c r="F29" s="39"/>
      <c r="G29" s="17"/>
    </row>
    <row r="30" spans="1:7" x14ac:dyDescent="0.2">
      <c r="A30" s="13" t="s">
        <v>23</v>
      </c>
      <c r="B30" s="15"/>
      <c r="C30" s="38">
        <v>15</v>
      </c>
      <c r="D30" s="15" t="s">
        <v>24</v>
      </c>
      <c r="E30" s="16"/>
      <c r="F30" s="39"/>
      <c r="G30" s="17"/>
    </row>
    <row r="31" spans="1:7" x14ac:dyDescent="0.2">
      <c r="A31" s="13" t="s">
        <v>25</v>
      </c>
      <c r="B31" s="15"/>
      <c r="C31" s="38">
        <v>15</v>
      </c>
      <c r="D31" s="15" t="s">
        <v>24</v>
      </c>
      <c r="E31" s="16"/>
      <c r="F31" s="40"/>
      <c r="G31" s="27"/>
    </row>
    <row r="32" spans="1:7" x14ac:dyDescent="0.2">
      <c r="A32" s="13" t="s">
        <v>23</v>
      </c>
      <c r="B32" s="15"/>
      <c r="C32" s="38">
        <v>21</v>
      </c>
      <c r="D32" s="15" t="s">
        <v>24</v>
      </c>
      <c r="E32" s="16"/>
      <c r="F32" s="39">
        <f>SUM(D22)</f>
        <v>0</v>
      </c>
      <c r="G32" s="17"/>
    </row>
    <row r="33" spans="1:8" x14ac:dyDescent="0.2">
      <c r="A33" s="13" t="s">
        <v>25</v>
      </c>
      <c r="B33" s="15"/>
      <c r="C33" s="38">
        <v>21</v>
      </c>
      <c r="D33" s="15" t="s">
        <v>24</v>
      </c>
      <c r="E33" s="16"/>
      <c r="F33" s="40">
        <f>SUM(E22)</f>
        <v>0</v>
      </c>
      <c r="G33" s="27"/>
    </row>
    <row r="34" spans="1:8" s="46" customFormat="1" ht="19.5" customHeight="1" thickBot="1" x14ac:dyDescent="0.3">
      <c r="A34" s="41" t="s">
        <v>29</v>
      </c>
      <c r="B34" s="42"/>
      <c r="C34" s="42"/>
      <c r="D34" s="42"/>
      <c r="E34" s="43"/>
      <c r="F34" s="44">
        <f>SUM(F22)</f>
        <v>0</v>
      </c>
      <c r="G34" s="45"/>
    </row>
    <row r="36" spans="1:8" x14ac:dyDescent="0.2">
      <c r="A36" s="47" t="s">
        <v>26</v>
      </c>
      <c r="B36" s="47"/>
      <c r="C36" s="47"/>
      <c r="D36" s="47"/>
      <c r="E36" s="47"/>
      <c r="F36" s="47"/>
      <c r="G36" s="47"/>
      <c r="H36" t="s">
        <v>3</v>
      </c>
    </row>
    <row r="37" spans="1:8" ht="14.25" customHeight="1" x14ac:dyDescent="0.2">
      <c r="A37" s="47"/>
      <c r="B37" s="203"/>
      <c r="C37" s="203"/>
      <c r="D37" s="203"/>
      <c r="E37" s="203"/>
      <c r="F37" s="203"/>
      <c r="G37" s="203"/>
      <c r="H37" t="s">
        <v>3</v>
      </c>
    </row>
    <row r="38" spans="1:8" ht="12.75" customHeight="1" x14ac:dyDescent="0.2">
      <c r="A38" s="48"/>
      <c r="B38" s="203"/>
      <c r="C38" s="203"/>
      <c r="D38" s="203"/>
      <c r="E38" s="203"/>
      <c r="F38" s="203"/>
      <c r="G38" s="203"/>
      <c r="H38" t="s">
        <v>3</v>
      </c>
    </row>
    <row r="39" spans="1:8" x14ac:dyDescent="0.2">
      <c r="A39" s="48"/>
      <c r="B39" s="203"/>
      <c r="C39" s="203"/>
      <c r="D39" s="203"/>
      <c r="E39" s="203"/>
      <c r="F39" s="203"/>
      <c r="G39" s="203"/>
      <c r="H39" t="s">
        <v>3</v>
      </c>
    </row>
    <row r="40" spans="1:8" x14ac:dyDescent="0.2">
      <c r="A40" s="48"/>
      <c r="B40" s="203"/>
      <c r="C40" s="203"/>
      <c r="D40" s="203"/>
      <c r="E40" s="203"/>
      <c r="F40" s="203"/>
      <c r="G40" s="203"/>
      <c r="H40" t="s">
        <v>3</v>
      </c>
    </row>
    <row r="41" spans="1:8" x14ac:dyDescent="0.2">
      <c r="A41" s="48"/>
      <c r="B41" s="203"/>
      <c r="C41" s="203"/>
      <c r="D41" s="203"/>
      <c r="E41" s="203"/>
      <c r="F41" s="203"/>
      <c r="G41" s="203"/>
      <c r="H41" t="s">
        <v>3</v>
      </c>
    </row>
    <row r="42" spans="1:8" x14ac:dyDescent="0.2">
      <c r="A42" s="48"/>
      <c r="B42" s="203"/>
      <c r="C42" s="203"/>
      <c r="D42" s="203"/>
      <c r="E42" s="203"/>
      <c r="F42" s="203"/>
      <c r="G42" s="203"/>
      <c r="H42" t="s">
        <v>3</v>
      </c>
    </row>
    <row r="43" spans="1:8" x14ac:dyDescent="0.2">
      <c r="A43" s="48"/>
      <c r="B43" s="203"/>
      <c r="C43" s="203"/>
      <c r="D43" s="203"/>
      <c r="E43" s="203"/>
      <c r="F43" s="203"/>
      <c r="G43" s="203"/>
      <c r="H43" t="s">
        <v>3</v>
      </c>
    </row>
    <row r="44" spans="1:8" x14ac:dyDescent="0.2">
      <c r="A44" s="48"/>
      <c r="B44" s="203"/>
      <c r="C44" s="203"/>
      <c r="D44" s="203"/>
      <c r="E44" s="203"/>
      <c r="F44" s="203"/>
      <c r="G44" s="203"/>
      <c r="H44" t="s">
        <v>3</v>
      </c>
    </row>
    <row r="45" spans="1:8" ht="3" customHeight="1" x14ac:dyDescent="0.2">
      <c r="A45" s="48"/>
      <c r="B45" s="203"/>
      <c r="C45" s="203"/>
      <c r="D45" s="203"/>
      <c r="E45" s="203"/>
      <c r="F45" s="203"/>
      <c r="G45" s="203"/>
      <c r="H45" t="s">
        <v>3</v>
      </c>
    </row>
    <row r="46" spans="1:8" x14ac:dyDescent="0.2">
      <c r="B46" s="202"/>
      <c r="C46" s="202"/>
      <c r="D46" s="202"/>
      <c r="E46" s="202"/>
      <c r="F46" s="202"/>
      <c r="G46" s="202"/>
    </row>
    <row r="47" spans="1:8" x14ac:dyDescent="0.2">
      <c r="B47" s="202"/>
      <c r="C47" s="202"/>
      <c r="D47" s="202"/>
      <c r="E47" s="202"/>
      <c r="F47" s="202"/>
      <c r="G47" s="202"/>
    </row>
    <row r="48" spans="1:8" x14ac:dyDescent="0.2">
      <c r="B48" s="202"/>
      <c r="C48" s="202"/>
      <c r="D48" s="202"/>
      <c r="E48" s="202"/>
      <c r="F48" s="202"/>
      <c r="G48" s="202"/>
    </row>
    <row r="49" spans="2:7" x14ac:dyDescent="0.2">
      <c r="B49" s="202"/>
      <c r="C49" s="202"/>
      <c r="D49" s="202"/>
      <c r="E49" s="202"/>
      <c r="F49" s="202"/>
      <c r="G49" s="202"/>
    </row>
    <row r="50" spans="2:7" x14ac:dyDescent="0.2">
      <c r="B50" s="202"/>
      <c r="C50" s="202"/>
      <c r="D50" s="202"/>
      <c r="E50" s="202"/>
      <c r="F50" s="202"/>
      <c r="G50" s="202"/>
    </row>
    <row r="51" spans="2:7" x14ac:dyDescent="0.2">
      <c r="B51" s="202"/>
      <c r="C51" s="202"/>
      <c r="D51" s="202"/>
      <c r="E51" s="202"/>
      <c r="F51" s="202"/>
      <c r="G51" s="202"/>
    </row>
    <row r="52" spans="2:7" x14ac:dyDescent="0.2">
      <c r="B52" s="202"/>
      <c r="C52" s="202"/>
      <c r="D52" s="202"/>
      <c r="E52" s="202"/>
      <c r="F52" s="202"/>
      <c r="G52" s="202"/>
    </row>
    <row r="53" spans="2:7" x14ac:dyDescent="0.2">
      <c r="B53" s="202"/>
      <c r="C53" s="202"/>
      <c r="D53" s="202"/>
      <c r="E53" s="202"/>
      <c r="F53" s="202"/>
      <c r="G53" s="202"/>
    </row>
    <row r="54" spans="2:7" x14ac:dyDescent="0.2">
      <c r="B54" s="202"/>
      <c r="C54" s="202"/>
      <c r="D54" s="202"/>
      <c r="E54" s="202"/>
      <c r="F54" s="202"/>
      <c r="G54" s="202"/>
    </row>
    <row r="55" spans="2:7" x14ac:dyDescent="0.2">
      <c r="B55" s="202"/>
      <c r="C55" s="202"/>
      <c r="D55" s="202"/>
      <c r="E55" s="202"/>
      <c r="F55" s="202"/>
      <c r="G55" s="202"/>
    </row>
  </sheetData>
  <sheetProtection password="EA73" sheet="1" objects="1" scenarios="1"/>
  <mergeCells count="25">
    <mergeCell ref="C7:D7"/>
    <mergeCell ref="C8:D8"/>
    <mergeCell ref="E11:G11"/>
    <mergeCell ref="B46:G46"/>
    <mergeCell ref="A13:C13"/>
    <mergeCell ref="B14:C14"/>
    <mergeCell ref="F13:G13"/>
    <mergeCell ref="B15:C15"/>
    <mergeCell ref="B16:C16"/>
    <mergeCell ref="B17:C17"/>
    <mergeCell ref="B19:C19"/>
    <mergeCell ref="B18:C18"/>
    <mergeCell ref="B20:C20"/>
    <mergeCell ref="B21:C21"/>
    <mergeCell ref="B22:C22"/>
    <mergeCell ref="B47:G47"/>
    <mergeCell ref="B48:G48"/>
    <mergeCell ref="B37:G45"/>
    <mergeCell ref="B55:G55"/>
    <mergeCell ref="B49:G49"/>
    <mergeCell ref="B50:G50"/>
    <mergeCell ref="B51:G51"/>
    <mergeCell ref="B52:G52"/>
    <mergeCell ref="B53:G53"/>
    <mergeCell ref="B54:G54"/>
  </mergeCells>
  <pageMargins left="0.59055118110236227" right="0.39370078740157483" top="0.98425196850393704" bottom="0.98425196850393704" header="0.51181102362204722" footer="0.51181102362204722"/>
  <pageSetup paperSize="9" orientation="portrait" horizontalDpi="300" verticalDpi="300" r:id="rId1"/>
  <headerFooter alignWithMargins="0">
    <oddFooter>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5"/>
  <sheetViews>
    <sheetView topLeftCell="A4" workbookViewId="0">
      <selection activeCell="F33" sqref="F33"/>
    </sheetView>
  </sheetViews>
  <sheetFormatPr defaultRowHeight="12.75" x14ac:dyDescent="0.2"/>
  <cols>
    <col min="1" max="1" width="2" customWidth="1"/>
    <col min="2" max="2" width="15" customWidth="1"/>
    <col min="3" max="3" width="15.85546875" customWidth="1"/>
    <col min="4" max="4" width="14.5703125" customWidth="1"/>
    <col min="5" max="5" width="12.5703125" customWidth="1"/>
    <col min="6" max="6" width="19.7109375" customWidth="1"/>
    <col min="7" max="7" width="14.140625" customWidth="1"/>
  </cols>
  <sheetData>
    <row r="1" spans="1:57" ht="21.75" customHeight="1" x14ac:dyDescent="0.25">
      <c r="A1" s="1" t="s">
        <v>43</v>
      </c>
      <c r="B1" s="2"/>
      <c r="C1" s="2"/>
      <c r="D1" s="2"/>
      <c r="E1" s="2"/>
      <c r="F1" s="2"/>
      <c r="G1" s="2"/>
    </row>
    <row r="2" spans="1:57" ht="15" customHeight="1" thickBot="1" x14ac:dyDescent="0.25"/>
    <row r="3" spans="1:57" ht="12.95" customHeight="1" x14ac:dyDescent="0.2">
      <c r="A3" s="3" t="s">
        <v>0</v>
      </c>
      <c r="B3" s="4"/>
      <c r="C3" s="5" t="s">
        <v>1</v>
      </c>
      <c r="D3" s="5"/>
      <c r="E3" s="5"/>
      <c r="F3" s="5" t="s">
        <v>2</v>
      </c>
      <c r="G3" s="6"/>
    </row>
    <row r="4" spans="1:57" ht="12.95" customHeight="1" x14ac:dyDescent="0.2">
      <c r="A4" s="7"/>
      <c r="B4" s="8"/>
      <c r="C4" s="9" t="s">
        <v>44</v>
      </c>
      <c r="D4" s="10"/>
      <c r="E4" s="10"/>
      <c r="F4" s="11"/>
      <c r="G4" s="12"/>
    </row>
    <row r="5" spans="1:57" ht="12.95" customHeight="1" x14ac:dyDescent="0.2">
      <c r="A5" s="13" t="s">
        <v>4</v>
      </c>
      <c r="B5" s="14"/>
      <c r="C5" s="15" t="s">
        <v>5</v>
      </c>
      <c r="D5" s="15"/>
      <c r="E5" s="15"/>
      <c r="F5" s="16" t="s">
        <v>6</v>
      </c>
      <c r="G5" s="17"/>
    </row>
    <row r="6" spans="1:57" ht="12.95" customHeight="1" x14ac:dyDescent="0.2">
      <c r="A6" s="7"/>
      <c r="B6" s="8"/>
      <c r="C6" s="9" t="s">
        <v>168</v>
      </c>
      <c r="D6" s="10"/>
      <c r="E6" s="10"/>
      <c r="F6" s="18"/>
      <c r="G6" s="12"/>
    </row>
    <row r="7" spans="1:57" x14ac:dyDescent="0.2">
      <c r="A7" s="13" t="s">
        <v>7</v>
      </c>
      <c r="B7" s="15"/>
      <c r="C7" s="204"/>
      <c r="D7" s="205"/>
      <c r="E7" s="19" t="s">
        <v>8</v>
      </c>
      <c r="F7" s="20"/>
      <c r="G7" s="21">
        <v>0</v>
      </c>
      <c r="H7" s="22"/>
      <c r="I7" s="22"/>
    </row>
    <row r="8" spans="1:57" x14ac:dyDescent="0.2">
      <c r="A8" s="13" t="s">
        <v>9</v>
      </c>
      <c r="B8" s="15"/>
      <c r="C8" s="204"/>
      <c r="D8" s="205"/>
      <c r="E8" s="16" t="s">
        <v>10</v>
      </c>
      <c r="F8" s="15"/>
      <c r="G8" s="23">
        <f>IF(PocetMJ=0,,ROUND((F30+F32)/PocetMJ,1))</f>
        <v>0</v>
      </c>
    </row>
    <row r="9" spans="1:57" x14ac:dyDescent="0.2">
      <c r="A9" s="24" t="s">
        <v>11</v>
      </c>
      <c r="B9" s="25"/>
      <c r="C9" s="25"/>
      <c r="D9" s="25"/>
      <c r="E9" s="26" t="s">
        <v>12</v>
      </c>
      <c r="F9" s="25"/>
      <c r="G9" s="27"/>
    </row>
    <row r="10" spans="1:57" x14ac:dyDescent="0.2">
      <c r="A10" s="28" t="s">
        <v>13</v>
      </c>
      <c r="B10" s="11"/>
      <c r="C10" s="11"/>
      <c r="D10" s="11"/>
      <c r="E10" s="29" t="s">
        <v>14</v>
      </c>
      <c r="F10" s="11"/>
      <c r="G10" s="12"/>
      <c r="BA10" s="30"/>
      <c r="BB10" s="30"/>
      <c r="BC10" s="30"/>
      <c r="BD10" s="30"/>
      <c r="BE10" s="30"/>
    </row>
    <row r="11" spans="1:57" x14ac:dyDescent="0.2">
      <c r="A11" s="28"/>
      <c r="B11" s="11"/>
      <c r="C11" s="11"/>
      <c r="D11" s="11"/>
      <c r="E11" s="206" t="s">
        <v>28</v>
      </c>
      <c r="F11" s="207"/>
      <c r="G11" s="208"/>
    </row>
    <row r="12" spans="1:57" ht="28.5" customHeight="1" thickBot="1" x14ac:dyDescent="0.25">
      <c r="A12" s="31" t="s">
        <v>15</v>
      </c>
      <c r="B12" s="32"/>
      <c r="C12" s="32"/>
      <c r="D12" s="32"/>
      <c r="E12" s="33"/>
      <c r="F12" s="33"/>
      <c r="G12" s="34"/>
    </row>
    <row r="13" spans="1:57" ht="17.25" customHeight="1" thickBot="1" x14ac:dyDescent="0.25">
      <c r="A13" s="68" t="s">
        <v>45</v>
      </c>
      <c r="B13" s="69"/>
      <c r="C13" s="70"/>
      <c r="D13" s="71" t="s">
        <v>46</v>
      </c>
      <c r="E13" s="72"/>
      <c r="F13" s="72"/>
      <c r="G13" s="70"/>
    </row>
    <row r="14" spans="1:57" ht="15.95" customHeight="1" x14ac:dyDescent="0.2">
      <c r="A14" s="73"/>
      <c r="B14" s="74" t="s">
        <v>47</v>
      </c>
      <c r="C14" s="75">
        <f>Dodavka</f>
        <v>0</v>
      </c>
      <c r="D14" s="76"/>
      <c r="E14" s="77"/>
      <c r="F14" s="78"/>
      <c r="G14" s="75"/>
    </row>
    <row r="15" spans="1:57" ht="15.95" customHeight="1" x14ac:dyDescent="0.2">
      <c r="A15" s="73" t="s">
        <v>48</v>
      </c>
      <c r="B15" s="74" t="s">
        <v>49</v>
      </c>
      <c r="C15" s="75">
        <f>Mont</f>
        <v>0</v>
      </c>
      <c r="D15" s="24"/>
      <c r="E15" s="79"/>
      <c r="F15" s="80"/>
      <c r="G15" s="75"/>
    </row>
    <row r="16" spans="1:57" ht="15.95" customHeight="1" x14ac:dyDescent="0.2">
      <c r="A16" s="73" t="s">
        <v>50</v>
      </c>
      <c r="B16" s="74" t="s">
        <v>51</v>
      </c>
      <c r="C16" s="75">
        <f>HSV</f>
        <v>0</v>
      </c>
      <c r="D16" s="24"/>
      <c r="E16" s="79"/>
      <c r="F16" s="80"/>
      <c r="G16" s="75"/>
    </row>
    <row r="17" spans="1:7" ht="15.95" customHeight="1" x14ac:dyDescent="0.2">
      <c r="A17" s="81" t="s">
        <v>52</v>
      </c>
      <c r="B17" s="74" t="s">
        <v>53</v>
      </c>
      <c r="C17" s="75">
        <f>PSV</f>
        <v>0</v>
      </c>
      <c r="D17" s="24"/>
      <c r="E17" s="79"/>
      <c r="F17" s="80"/>
      <c r="G17" s="75"/>
    </row>
    <row r="18" spans="1:7" ht="15.95" customHeight="1" x14ac:dyDescent="0.2">
      <c r="A18" s="82" t="s">
        <v>54</v>
      </c>
      <c r="B18" s="74"/>
      <c r="C18" s="75">
        <f>SUM(C14:C17)</f>
        <v>0</v>
      </c>
      <c r="D18" s="83"/>
      <c r="E18" s="79"/>
      <c r="F18" s="80"/>
      <c r="G18" s="75"/>
    </row>
    <row r="19" spans="1:7" ht="15.95" customHeight="1" x14ac:dyDescent="0.2">
      <c r="A19" s="82"/>
      <c r="B19" s="74"/>
      <c r="C19" s="75"/>
      <c r="D19" s="24"/>
      <c r="E19" s="79"/>
      <c r="F19" s="80"/>
      <c r="G19" s="75"/>
    </row>
    <row r="20" spans="1:7" ht="15.95" customHeight="1" x14ac:dyDescent="0.2">
      <c r="A20" s="82" t="s">
        <v>55</v>
      </c>
      <c r="B20" s="74"/>
      <c r="C20" s="75">
        <f>HZS</f>
        <v>0</v>
      </c>
      <c r="D20" s="24"/>
      <c r="E20" s="79"/>
      <c r="F20" s="80"/>
      <c r="G20" s="75"/>
    </row>
    <row r="21" spans="1:7" ht="15.95" customHeight="1" x14ac:dyDescent="0.2">
      <c r="A21" s="28" t="s">
        <v>56</v>
      </c>
      <c r="B21" s="11"/>
      <c r="C21" s="75">
        <f>C18+C20</f>
        <v>0</v>
      </c>
      <c r="D21" s="24" t="s">
        <v>57</v>
      </c>
      <c r="E21" s="79"/>
      <c r="F21" s="80"/>
      <c r="G21" s="75">
        <f>G22-SUM(G14:G20)</f>
        <v>0</v>
      </c>
    </row>
    <row r="22" spans="1:7" ht="15.95" customHeight="1" thickBot="1" x14ac:dyDescent="0.25">
      <c r="A22" s="24" t="s">
        <v>58</v>
      </c>
      <c r="B22" s="25"/>
      <c r="C22" s="84">
        <f>C21+G22</f>
        <v>0</v>
      </c>
      <c r="D22" s="85" t="s">
        <v>59</v>
      </c>
      <c r="E22" s="86"/>
      <c r="F22" s="87"/>
      <c r="G22" s="75">
        <f>VRN</f>
        <v>0</v>
      </c>
    </row>
    <row r="23" spans="1:7" x14ac:dyDescent="0.2">
      <c r="A23" s="3" t="s">
        <v>16</v>
      </c>
      <c r="B23" s="5"/>
      <c r="C23" s="35" t="s">
        <v>17</v>
      </c>
      <c r="D23" s="5"/>
      <c r="E23" s="35" t="s">
        <v>18</v>
      </c>
      <c r="F23" s="5"/>
      <c r="G23" s="6"/>
    </row>
    <row r="24" spans="1:7" x14ac:dyDescent="0.2">
      <c r="A24" s="13"/>
      <c r="B24" s="15"/>
      <c r="C24" s="16" t="s">
        <v>19</v>
      </c>
      <c r="D24" s="15"/>
      <c r="E24" s="16" t="s">
        <v>19</v>
      </c>
      <c r="F24" s="15"/>
      <c r="G24" s="17"/>
    </row>
    <row r="25" spans="1:7" x14ac:dyDescent="0.2">
      <c r="A25" s="28" t="s">
        <v>20</v>
      </c>
      <c r="B25" s="36"/>
      <c r="C25" s="29" t="s">
        <v>20</v>
      </c>
      <c r="D25" s="11"/>
      <c r="E25" s="29" t="s">
        <v>20</v>
      </c>
      <c r="F25" s="11"/>
      <c r="G25" s="12"/>
    </row>
    <row r="26" spans="1:7" x14ac:dyDescent="0.2">
      <c r="A26" s="28"/>
      <c r="B26" s="37"/>
      <c r="C26" s="29" t="s">
        <v>21</v>
      </c>
      <c r="D26" s="11"/>
      <c r="E26" s="29" t="s">
        <v>22</v>
      </c>
      <c r="F26" s="11"/>
      <c r="G26" s="12"/>
    </row>
    <row r="27" spans="1:7" x14ac:dyDescent="0.2">
      <c r="A27" s="28"/>
      <c r="B27" s="11"/>
      <c r="C27" s="29"/>
      <c r="D27" s="11"/>
      <c r="E27" s="29"/>
      <c r="F27" s="11"/>
      <c r="G27" s="12"/>
    </row>
    <row r="28" spans="1:7" ht="97.5" customHeight="1" x14ac:dyDescent="0.2">
      <c r="A28" s="28"/>
      <c r="B28" s="11"/>
      <c r="C28" s="29"/>
      <c r="D28" s="11"/>
      <c r="E28" s="29"/>
      <c r="F28" s="11"/>
      <c r="G28" s="12"/>
    </row>
    <row r="29" spans="1:7" x14ac:dyDescent="0.2">
      <c r="A29" s="13" t="s">
        <v>23</v>
      </c>
      <c r="B29" s="15"/>
      <c r="C29" s="38">
        <v>0</v>
      </c>
      <c r="D29" s="15" t="s">
        <v>24</v>
      </c>
      <c r="E29" s="16"/>
      <c r="F29" s="39">
        <v>0</v>
      </c>
      <c r="G29" s="17"/>
    </row>
    <row r="30" spans="1:7" x14ac:dyDescent="0.2">
      <c r="A30" s="13" t="s">
        <v>23</v>
      </c>
      <c r="B30" s="15"/>
      <c r="C30" s="38">
        <v>15</v>
      </c>
      <c r="D30" s="15" t="s">
        <v>24</v>
      </c>
      <c r="E30" s="16"/>
      <c r="F30" s="39">
        <v>0</v>
      </c>
      <c r="G30" s="17"/>
    </row>
    <row r="31" spans="1:7" x14ac:dyDescent="0.2">
      <c r="A31" s="13" t="s">
        <v>25</v>
      </c>
      <c r="B31" s="15"/>
      <c r="C31" s="38">
        <v>15</v>
      </c>
      <c r="D31" s="15" t="s">
        <v>24</v>
      </c>
      <c r="E31" s="16"/>
      <c r="F31" s="40">
        <f>ROUND(PRODUCT(F30,C31/100),0)</f>
        <v>0</v>
      </c>
      <c r="G31" s="27"/>
    </row>
    <row r="32" spans="1:7" x14ac:dyDescent="0.2">
      <c r="A32" s="13" t="s">
        <v>23</v>
      </c>
      <c r="B32" s="15"/>
      <c r="C32" s="38">
        <v>21</v>
      </c>
      <c r="D32" s="15" t="s">
        <v>24</v>
      </c>
      <c r="E32" s="16"/>
      <c r="F32" s="39">
        <f>C22</f>
        <v>0</v>
      </c>
      <c r="G32" s="17"/>
    </row>
    <row r="33" spans="1:8" x14ac:dyDescent="0.2">
      <c r="A33" s="13" t="s">
        <v>25</v>
      </c>
      <c r="B33" s="15"/>
      <c r="C33" s="38">
        <v>21</v>
      </c>
      <c r="D33" s="15" t="s">
        <v>24</v>
      </c>
      <c r="E33" s="16"/>
      <c r="F33" s="40">
        <f>ROUND(PRODUCT(F32,C33/100),0)</f>
        <v>0</v>
      </c>
      <c r="G33" s="27"/>
    </row>
    <row r="34" spans="1:8" s="46" customFormat="1" ht="19.5" customHeight="1" thickBot="1" x14ac:dyDescent="0.3">
      <c r="A34" s="41" t="s">
        <v>60</v>
      </c>
      <c r="B34" s="42"/>
      <c r="C34" s="42"/>
      <c r="D34" s="42"/>
      <c r="E34" s="43"/>
      <c r="F34" s="44">
        <f>ROUND(SUM(F29:F33),0)</f>
        <v>0</v>
      </c>
      <c r="G34" s="45"/>
    </row>
    <row r="36" spans="1:8" x14ac:dyDescent="0.2">
      <c r="A36" s="47" t="s">
        <v>26</v>
      </c>
      <c r="B36" s="47"/>
      <c r="C36" s="47"/>
      <c r="D36" s="47"/>
      <c r="E36" s="47"/>
      <c r="F36" s="47"/>
      <c r="G36" s="47"/>
      <c r="H36" t="s">
        <v>3</v>
      </c>
    </row>
    <row r="37" spans="1:8" ht="14.25" customHeight="1" x14ac:dyDescent="0.2">
      <c r="A37" s="47"/>
      <c r="B37" s="203"/>
      <c r="C37" s="203"/>
      <c r="D37" s="203"/>
      <c r="E37" s="203"/>
      <c r="F37" s="203"/>
      <c r="G37" s="203"/>
      <c r="H37" t="s">
        <v>3</v>
      </c>
    </row>
    <row r="38" spans="1:8" ht="12.75" customHeight="1" x14ac:dyDescent="0.2">
      <c r="A38" s="48"/>
      <c r="B38" s="203"/>
      <c r="C38" s="203"/>
      <c r="D38" s="203"/>
      <c r="E38" s="203"/>
      <c r="F38" s="203"/>
      <c r="G38" s="203"/>
      <c r="H38" t="s">
        <v>3</v>
      </c>
    </row>
    <row r="39" spans="1:8" x14ac:dyDescent="0.2">
      <c r="A39" s="48"/>
      <c r="B39" s="203"/>
      <c r="C39" s="203"/>
      <c r="D39" s="203"/>
      <c r="E39" s="203"/>
      <c r="F39" s="203"/>
      <c r="G39" s="203"/>
      <c r="H39" t="s">
        <v>3</v>
      </c>
    </row>
    <row r="40" spans="1:8" x14ac:dyDescent="0.2">
      <c r="A40" s="48"/>
      <c r="B40" s="203"/>
      <c r="C40" s="203"/>
      <c r="D40" s="203"/>
      <c r="E40" s="203"/>
      <c r="F40" s="203"/>
      <c r="G40" s="203"/>
      <c r="H40" t="s">
        <v>3</v>
      </c>
    </row>
    <row r="41" spans="1:8" x14ac:dyDescent="0.2">
      <c r="A41" s="48"/>
      <c r="B41" s="203"/>
      <c r="C41" s="203"/>
      <c r="D41" s="203"/>
      <c r="E41" s="203"/>
      <c r="F41" s="203"/>
      <c r="G41" s="203"/>
      <c r="H41" t="s">
        <v>3</v>
      </c>
    </row>
    <row r="42" spans="1:8" x14ac:dyDescent="0.2">
      <c r="A42" s="48"/>
      <c r="B42" s="203"/>
      <c r="C42" s="203"/>
      <c r="D42" s="203"/>
      <c r="E42" s="203"/>
      <c r="F42" s="203"/>
      <c r="G42" s="203"/>
      <c r="H42" t="s">
        <v>3</v>
      </c>
    </row>
    <row r="43" spans="1:8" x14ac:dyDescent="0.2">
      <c r="A43" s="48"/>
      <c r="B43" s="203"/>
      <c r="C43" s="203"/>
      <c r="D43" s="203"/>
      <c r="E43" s="203"/>
      <c r="F43" s="203"/>
      <c r="G43" s="203"/>
      <c r="H43" t="s">
        <v>3</v>
      </c>
    </row>
    <row r="44" spans="1:8" x14ac:dyDescent="0.2">
      <c r="A44" s="48"/>
      <c r="B44" s="203"/>
      <c r="C44" s="203"/>
      <c r="D44" s="203"/>
      <c r="E44" s="203"/>
      <c r="F44" s="203"/>
      <c r="G44" s="203"/>
      <c r="H44" t="s">
        <v>3</v>
      </c>
    </row>
    <row r="45" spans="1:8" ht="3" customHeight="1" x14ac:dyDescent="0.2">
      <c r="A45" s="48"/>
      <c r="B45" s="203"/>
      <c r="C45" s="203"/>
      <c r="D45" s="203"/>
      <c r="E45" s="203"/>
      <c r="F45" s="203"/>
      <c r="G45" s="203"/>
      <c r="H45" t="s">
        <v>3</v>
      </c>
    </row>
    <row r="46" spans="1:8" x14ac:dyDescent="0.2">
      <c r="B46" s="202"/>
      <c r="C46" s="202"/>
      <c r="D46" s="202"/>
      <c r="E46" s="202"/>
      <c r="F46" s="202"/>
      <c r="G46" s="202"/>
    </row>
    <row r="47" spans="1:8" x14ac:dyDescent="0.2">
      <c r="B47" s="202"/>
      <c r="C47" s="202"/>
      <c r="D47" s="202"/>
      <c r="E47" s="202"/>
      <c r="F47" s="202"/>
      <c r="G47" s="202"/>
    </row>
    <row r="48" spans="1:8" x14ac:dyDescent="0.2">
      <c r="B48" s="202"/>
      <c r="C48" s="202"/>
      <c r="D48" s="202"/>
      <c r="E48" s="202"/>
      <c r="F48" s="202"/>
      <c r="G48" s="202"/>
    </row>
    <row r="49" spans="2:7" x14ac:dyDescent="0.2">
      <c r="B49" s="202"/>
      <c r="C49" s="202"/>
      <c r="D49" s="202"/>
      <c r="E49" s="202"/>
      <c r="F49" s="202"/>
      <c r="G49" s="202"/>
    </row>
    <row r="50" spans="2:7" x14ac:dyDescent="0.2">
      <c r="B50" s="202"/>
      <c r="C50" s="202"/>
      <c r="D50" s="202"/>
      <c r="E50" s="202"/>
      <c r="F50" s="202"/>
      <c r="G50" s="202"/>
    </row>
    <row r="51" spans="2:7" x14ac:dyDescent="0.2">
      <c r="B51" s="202"/>
      <c r="C51" s="202"/>
      <c r="D51" s="202"/>
      <c r="E51" s="202"/>
      <c r="F51" s="202"/>
      <c r="G51" s="202"/>
    </row>
    <row r="52" spans="2:7" x14ac:dyDescent="0.2">
      <c r="B52" s="202"/>
      <c r="C52" s="202"/>
      <c r="D52" s="202"/>
      <c r="E52" s="202"/>
      <c r="F52" s="202"/>
      <c r="G52" s="202"/>
    </row>
    <row r="53" spans="2:7" x14ac:dyDescent="0.2">
      <c r="B53" s="202"/>
      <c r="C53" s="202"/>
      <c r="D53" s="202"/>
      <c r="E53" s="202"/>
      <c r="F53" s="202"/>
      <c r="G53" s="202"/>
    </row>
    <row r="54" spans="2:7" x14ac:dyDescent="0.2">
      <c r="B54" s="202"/>
      <c r="C54" s="202"/>
      <c r="D54" s="202"/>
      <c r="E54" s="202"/>
      <c r="F54" s="202"/>
      <c r="G54" s="202"/>
    </row>
    <row r="55" spans="2:7" x14ac:dyDescent="0.2">
      <c r="B55" s="202"/>
      <c r="C55" s="202"/>
      <c r="D55" s="202"/>
      <c r="E55" s="202"/>
      <c r="F55" s="202"/>
      <c r="G55" s="202"/>
    </row>
  </sheetData>
  <sheetProtection password="EA73" sheet="1" objects="1" scenarios="1"/>
  <mergeCells count="14">
    <mergeCell ref="B54:G54"/>
    <mergeCell ref="B55:G55"/>
    <mergeCell ref="B48:G48"/>
    <mergeCell ref="B49:G49"/>
    <mergeCell ref="B50:G50"/>
    <mergeCell ref="B51:G51"/>
    <mergeCell ref="B52:G52"/>
    <mergeCell ref="B53:G53"/>
    <mergeCell ref="B47:G47"/>
    <mergeCell ref="C7:D7"/>
    <mergeCell ref="C8:D8"/>
    <mergeCell ref="E11:G11"/>
    <mergeCell ref="B37:G45"/>
    <mergeCell ref="B46:G46"/>
  </mergeCells>
  <pageMargins left="0.59055118110236227" right="0.39370078740157483" top="0.98425196850393704" bottom="0.98425196850393704" header="0.51181102362204722" footer="0.51181102362204722"/>
  <pageSetup paperSize="9" orientation="portrait" horizontalDpi="300" verticalDpi="300" r:id="rId1"/>
  <headerFooter alignWithMargins="0">
    <oddFooter>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5"/>
  <sheetViews>
    <sheetView workbookViewId="0">
      <selection activeCell="A13" sqref="A13"/>
    </sheetView>
  </sheetViews>
  <sheetFormatPr defaultRowHeight="12.75" x14ac:dyDescent="0.2"/>
  <cols>
    <col min="1" max="1" width="5.85546875" customWidth="1"/>
    <col min="2" max="2" width="6.140625" customWidth="1"/>
    <col min="3" max="3" width="11.42578125" customWidth="1"/>
    <col min="4" max="4" width="15.85546875" customWidth="1"/>
    <col min="5" max="5" width="11.28515625" customWidth="1"/>
    <col min="6" max="6" width="10.85546875" customWidth="1"/>
    <col min="7" max="7" width="11" customWidth="1"/>
    <col min="8" max="8" width="11.140625" customWidth="1"/>
    <col min="9" max="9" width="10.7109375" customWidth="1"/>
  </cols>
  <sheetData>
    <row r="1" spans="1:57" ht="13.5" thickTop="1" x14ac:dyDescent="0.2">
      <c r="A1" s="222" t="s">
        <v>4</v>
      </c>
      <c r="B1" s="223"/>
      <c r="C1" s="88" t="str">
        <f>CONCATENATE(cislostavby," ",nazevstavby)</f>
        <v xml:space="preserve"> Oprava chodníků podél silnice III/4088 v Chlumci.</v>
      </c>
      <c r="D1" s="89"/>
      <c r="E1" s="90"/>
      <c r="F1" s="89"/>
      <c r="G1" s="91"/>
      <c r="H1" s="92"/>
      <c r="I1" s="93"/>
    </row>
    <row r="2" spans="1:57" ht="13.5" thickBot="1" x14ac:dyDescent="0.25">
      <c r="A2" s="224" t="s">
        <v>0</v>
      </c>
      <c r="B2" s="225"/>
      <c r="C2" s="94" t="str">
        <f>CONCATENATE(cisloobjektu," ",nazevobjektu)</f>
        <v xml:space="preserve"> Vedlejší a ostatní náklady</v>
      </c>
      <c r="D2" s="95"/>
      <c r="E2" s="96"/>
      <c r="F2" s="95"/>
      <c r="G2" s="226"/>
      <c r="H2" s="226"/>
      <c r="I2" s="227"/>
    </row>
    <row r="3" spans="1:57" ht="13.5" thickTop="1" x14ac:dyDescent="0.2">
      <c r="F3" s="11"/>
    </row>
    <row r="4" spans="1:57" ht="19.5" customHeight="1" x14ac:dyDescent="0.25">
      <c r="A4" s="97" t="s">
        <v>61</v>
      </c>
      <c r="B4" s="1"/>
      <c r="C4" s="1"/>
      <c r="D4" s="1"/>
      <c r="E4" s="98"/>
      <c r="F4" s="1"/>
      <c r="G4" s="1"/>
      <c r="H4" s="1"/>
      <c r="I4" s="1"/>
    </row>
    <row r="5" spans="1:57" ht="13.5" thickBot="1" x14ac:dyDescent="0.25"/>
    <row r="6" spans="1:57" s="11" customFormat="1" ht="13.5" thickBot="1" x14ac:dyDescent="0.25">
      <c r="A6" s="99"/>
      <c r="B6" s="100" t="s">
        <v>62</v>
      </c>
      <c r="C6" s="100"/>
      <c r="D6" s="101"/>
      <c r="E6" s="102" t="s">
        <v>63</v>
      </c>
      <c r="F6" s="103" t="s">
        <v>64</v>
      </c>
      <c r="G6" s="103" t="s">
        <v>65</v>
      </c>
      <c r="H6" s="103" t="s">
        <v>66</v>
      </c>
      <c r="I6" s="104" t="s">
        <v>55</v>
      </c>
    </row>
    <row r="7" spans="1:57" s="11" customFormat="1" ht="13.5" thickBot="1" x14ac:dyDescent="0.25">
      <c r="A7" s="105" t="str">
        <f>'so000 Položky'!B7</f>
        <v>11</v>
      </c>
      <c r="B7" s="106" t="str">
        <f>'so000 Položky'!C7</f>
        <v>Přípravné a přidružené práce</v>
      </c>
      <c r="C7" s="107"/>
      <c r="D7" s="108"/>
      <c r="E7" s="109">
        <f>'so000 Položky'!BA37</f>
        <v>0</v>
      </c>
      <c r="F7" s="110">
        <f>'so000 Položky'!BB37</f>
        <v>0</v>
      </c>
      <c r="G7" s="110">
        <f>'so000 Položky'!BC37</f>
        <v>0</v>
      </c>
      <c r="H7" s="110">
        <f>'so000 Položky'!BD37</f>
        <v>0</v>
      </c>
      <c r="I7" s="111">
        <f>'so000 Položky'!BE37</f>
        <v>0</v>
      </c>
    </row>
    <row r="8" spans="1:57" s="117" customFormat="1" ht="13.5" thickBot="1" x14ac:dyDescent="0.25">
      <c r="A8" s="112"/>
      <c r="B8" s="100" t="s">
        <v>67</v>
      </c>
      <c r="C8" s="100"/>
      <c r="D8" s="113"/>
      <c r="E8" s="114">
        <f>SUM(E7:E7)</f>
        <v>0</v>
      </c>
      <c r="F8" s="115">
        <f>SUM(F7:F7)</f>
        <v>0</v>
      </c>
      <c r="G8" s="115">
        <f>SUM(G7:G7)</f>
        <v>0</v>
      </c>
      <c r="H8" s="115">
        <f>SUM(H7:H7)</f>
        <v>0</v>
      </c>
      <c r="I8" s="116">
        <f>SUM(I7:I7)</f>
        <v>0</v>
      </c>
    </row>
    <row r="9" spans="1:57" x14ac:dyDescent="0.2">
      <c r="A9" s="107"/>
      <c r="B9" s="107"/>
      <c r="C9" s="107"/>
      <c r="D9" s="107"/>
      <c r="E9" s="107"/>
      <c r="F9" s="107"/>
      <c r="G9" s="107"/>
      <c r="H9" s="107"/>
      <c r="I9" s="107"/>
    </row>
    <row r="10" spans="1:57" ht="19.5" customHeight="1" x14ac:dyDescent="0.25">
      <c r="A10" s="118" t="s">
        <v>68</v>
      </c>
      <c r="B10" s="118"/>
      <c r="C10" s="118"/>
      <c r="D10" s="118"/>
      <c r="E10" s="118"/>
      <c r="F10" s="118"/>
      <c r="G10" s="119"/>
      <c r="H10" s="118"/>
      <c r="I10" s="118"/>
      <c r="BA10" s="30"/>
      <c r="BB10" s="30"/>
      <c r="BC10" s="30"/>
      <c r="BD10" s="30"/>
      <c r="BE10" s="30"/>
    </row>
    <row r="11" spans="1:57" ht="13.5" thickBot="1" x14ac:dyDescent="0.25">
      <c r="A11" s="181"/>
      <c r="B11" s="181"/>
      <c r="C11" s="181"/>
      <c r="D11" s="181"/>
      <c r="E11" s="181"/>
      <c r="F11" s="181"/>
      <c r="G11" s="181"/>
      <c r="H11" s="181"/>
      <c r="I11" s="181"/>
    </row>
    <row r="12" spans="1:57" x14ac:dyDescent="0.2">
      <c r="A12" s="120" t="s">
        <v>69</v>
      </c>
      <c r="B12" s="121"/>
      <c r="C12" s="121"/>
      <c r="D12" s="122"/>
      <c r="E12" s="123" t="s">
        <v>27</v>
      </c>
      <c r="F12" s="124" t="s">
        <v>70</v>
      </c>
      <c r="G12" s="125" t="s">
        <v>71</v>
      </c>
      <c r="H12" s="126"/>
      <c r="I12" s="127" t="s">
        <v>27</v>
      </c>
    </row>
    <row r="13" spans="1:57" x14ac:dyDescent="0.2">
      <c r="A13" s="128"/>
      <c r="B13" s="129"/>
      <c r="C13" s="129"/>
      <c r="D13" s="130"/>
      <c r="E13" s="131"/>
      <c r="F13" s="132"/>
      <c r="G13" s="133">
        <f>CHOOSE(BA13+1,HSV+PSV,HSV+PSV+Mont,HSV+PSV+Dodavka+Mont,HSV,PSV,Mont,Dodavka,Mont+Dodavka,0)</f>
        <v>0</v>
      </c>
      <c r="H13" s="134"/>
      <c r="I13" s="135">
        <f>E13+F13*G13/100</f>
        <v>0</v>
      </c>
      <c r="BA13">
        <v>8</v>
      </c>
    </row>
    <row r="14" spans="1:57" ht="13.5" thickBot="1" x14ac:dyDescent="0.25">
      <c r="A14" s="136"/>
      <c r="B14" s="137" t="s">
        <v>72</v>
      </c>
      <c r="C14" s="138"/>
      <c r="D14" s="139"/>
      <c r="E14" s="140"/>
      <c r="F14" s="141"/>
      <c r="G14" s="141"/>
      <c r="H14" s="228">
        <f>SUM(H13:H13)</f>
        <v>0</v>
      </c>
      <c r="I14" s="229"/>
    </row>
    <row r="15" spans="1:57" x14ac:dyDescent="0.2">
      <c r="A15" s="181"/>
      <c r="B15" s="181"/>
      <c r="C15" s="181"/>
      <c r="D15" s="181"/>
      <c r="E15" s="181"/>
      <c r="F15" s="181"/>
      <c r="G15" s="181"/>
      <c r="H15" s="181"/>
      <c r="I15" s="181"/>
    </row>
    <row r="16" spans="1:57" x14ac:dyDescent="0.2">
      <c r="B16" s="117"/>
      <c r="F16" s="142"/>
      <c r="G16" s="143"/>
      <c r="H16" s="143"/>
      <c r="I16" s="144"/>
    </row>
    <row r="17" spans="6:9" x14ac:dyDescent="0.2">
      <c r="F17" s="142"/>
      <c r="G17" s="143"/>
      <c r="H17" s="143"/>
      <c r="I17" s="144"/>
    </row>
    <row r="18" spans="6:9" x14ac:dyDescent="0.2">
      <c r="F18" s="142"/>
      <c r="G18" s="143"/>
      <c r="H18" s="143"/>
      <c r="I18" s="144"/>
    </row>
    <row r="19" spans="6:9" x14ac:dyDescent="0.2">
      <c r="F19" s="142"/>
      <c r="G19" s="143"/>
      <c r="H19" s="143"/>
      <c r="I19" s="144"/>
    </row>
    <row r="20" spans="6:9" x14ac:dyDescent="0.2">
      <c r="F20" s="142"/>
      <c r="G20" s="143"/>
      <c r="H20" s="143"/>
      <c r="I20" s="144"/>
    </row>
    <row r="21" spans="6:9" x14ac:dyDescent="0.2">
      <c r="F21" s="142"/>
      <c r="G21" s="143"/>
      <c r="H21" s="143"/>
      <c r="I21" s="144"/>
    </row>
    <row r="22" spans="6:9" x14ac:dyDescent="0.2">
      <c r="F22" s="142"/>
      <c r="G22" s="143"/>
      <c r="H22" s="143"/>
      <c r="I22" s="144"/>
    </row>
    <row r="23" spans="6:9" x14ac:dyDescent="0.2">
      <c r="F23" s="142"/>
      <c r="G23" s="143"/>
      <c r="H23" s="143"/>
      <c r="I23" s="144"/>
    </row>
    <row r="24" spans="6:9" x14ac:dyDescent="0.2">
      <c r="F24" s="142"/>
      <c r="G24" s="143"/>
      <c r="H24" s="143"/>
      <c r="I24" s="144"/>
    </row>
    <row r="25" spans="6:9" x14ac:dyDescent="0.2">
      <c r="F25" s="142"/>
      <c r="G25" s="143"/>
      <c r="H25" s="143"/>
      <c r="I25" s="144"/>
    </row>
    <row r="26" spans="6:9" x14ac:dyDescent="0.2">
      <c r="F26" s="142"/>
      <c r="G26" s="143"/>
      <c r="H26" s="143"/>
      <c r="I26" s="144"/>
    </row>
    <row r="27" spans="6:9" x14ac:dyDescent="0.2">
      <c r="F27" s="142"/>
      <c r="G27" s="143"/>
      <c r="H27" s="143"/>
      <c r="I27" s="144"/>
    </row>
    <row r="28" spans="6:9" x14ac:dyDescent="0.2">
      <c r="F28" s="142"/>
      <c r="G28" s="143"/>
      <c r="H28" s="143"/>
      <c r="I28" s="144"/>
    </row>
    <row r="29" spans="6:9" x14ac:dyDescent="0.2">
      <c r="F29" s="142"/>
      <c r="G29" s="143"/>
      <c r="H29" s="143"/>
      <c r="I29" s="144"/>
    </row>
    <row r="30" spans="6:9" x14ac:dyDescent="0.2">
      <c r="F30" s="142"/>
      <c r="G30" s="143"/>
      <c r="H30" s="143"/>
      <c r="I30" s="144"/>
    </row>
    <row r="31" spans="6:9" x14ac:dyDescent="0.2">
      <c r="F31" s="142"/>
      <c r="G31" s="143"/>
      <c r="H31" s="143"/>
      <c r="I31" s="144"/>
    </row>
    <row r="32" spans="6:9" x14ac:dyDescent="0.2">
      <c r="F32" s="142"/>
      <c r="G32" s="143"/>
      <c r="H32" s="143"/>
      <c r="I32" s="144"/>
    </row>
    <row r="33" spans="6:9" x14ac:dyDescent="0.2">
      <c r="F33" s="142"/>
      <c r="G33" s="143"/>
      <c r="H33" s="143"/>
      <c r="I33" s="144"/>
    </row>
    <row r="34" spans="6:9" x14ac:dyDescent="0.2">
      <c r="F34" s="142"/>
      <c r="G34" s="143"/>
      <c r="H34" s="143"/>
      <c r="I34" s="144"/>
    </row>
    <row r="35" spans="6:9" x14ac:dyDescent="0.2">
      <c r="F35" s="142"/>
      <c r="G35" s="143"/>
      <c r="H35" s="143"/>
      <c r="I35" s="144"/>
    </row>
    <row r="36" spans="6:9" x14ac:dyDescent="0.2">
      <c r="F36" s="142"/>
      <c r="G36" s="143"/>
      <c r="H36" s="143"/>
      <c r="I36" s="144"/>
    </row>
    <row r="37" spans="6:9" x14ac:dyDescent="0.2">
      <c r="F37" s="142"/>
      <c r="G37" s="143"/>
      <c r="H37" s="143"/>
      <c r="I37" s="144"/>
    </row>
    <row r="38" spans="6:9" x14ac:dyDescent="0.2">
      <c r="F38" s="142"/>
      <c r="G38" s="143"/>
      <c r="H38" s="143"/>
      <c r="I38" s="144"/>
    </row>
    <row r="39" spans="6:9" x14ac:dyDescent="0.2">
      <c r="F39" s="142"/>
      <c r="G39" s="143"/>
      <c r="H39" s="143"/>
      <c r="I39" s="144"/>
    </row>
    <row r="40" spans="6:9" x14ac:dyDescent="0.2">
      <c r="F40" s="142"/>
      <c r="G40" s="143"/>
      <c r="H40" s="143"/>
      <c r="I40" s="144"/>
    </row>
    <row r="41" spans="6:9" x14ac:dyDescent="0.2">
      <c r="F41" s="142"/>
      <c r="G41" s="143"/>
      <c r="H41" s="143"/>
      <c r="I41" s="144"/>
    </row>
    <row r="42" spans="6:9" x14ac:dyDescent="0.2">
      <c r="F42" s="142"/>
      <c r="G42" s="143"/>
      <c r="H42" s="143"/>
      <c r="I42" s="144"/>
    </row>
    <row r="43" spans="6:9" x14ac:dyDescent="0.2">
      <c r="F43" s="142"/>
      <c r="G43" s="143"/>
      <c r="H43" s="143"/>
      <c r="I43" s="144"/>
    </row>
    <row r="44" spans="6:9" x14ac:dyDescent="0.2">
      <c r="F44" s="142"/>
      <c r="G44" s="143"/>
      <c r="H44" s="143"/>
      <c r="I44" s="144"/>
    </row>
    <row r="45" spans="6:9" x14ac:dyDescent="0.2">
      <c r="F45" s="142"/>
      <c r="G45" s="143"/>
      <c r="H45" s="143"/>
      <c r="I45" s="144"/>
    </row>
    <row r="46" spans="6:9" x14ac:dyDescent="0.2">
      <c r="F46" s="142"/>
      <c r="G46" s="143"/>
      <c r="H46" s="143"/>
      <c r="I46" s="144"/>
    </row>
    <row r="47" spans="6:9" x14ac:dyDescent="0.2">
      <c r="F47" s="142"/>
      <c r="G47" s="143"/>
      <c r="H47" s="143"/>
      <c r="I47" s="144"/>
    </row>
    <row r="48" spans="6:9" x14ac:dyDescent="0.2">
      <c r="F48" s="142"/>
      <c r="G48" s="143"/>
      <c r="H48" s="143"/>
      <c r="I48" s="144"/>
    </row>
    <row r="49" spans="6:9" x14ac:dyDescent="0.2">
      <c r="F49" s="142"/>
      <c r="G49" s="143"/>
      <c r="H49" s="143"/>
      <c r="I49" s="144"/>
    </row>
    <row r="50" spans="6:9" x14ac:dyDescent="0.2">
      <c r="F50" s="142"/>
      <c r="G50" s="143"/>
      <c r="H50" s="143"/>
      <c r="I50" s="144"/>
    </row>
    <row r="51" spans="6:9" x14ac:dyDescent="0.2">
      <c r="F51" s="142"/>
      <c r="G51" s="143"/>
      <c r="H51" s="143"/>
      <c r="I51" s="144"/>
    </row>
    <row r="52" spans="6:9" x14ac:dyDescent="0.2">
      <c r="F52" s="142"/>
      <c r="G52" s="143"/>
      <c r="H52" s="143"/>
      <c r="I52" s="144"/>
    </row>
    <row r="53" spans="6:9" x14ac:dyDescent="0.2">
      <c r="F53" s="142"/>
      <c r="G53" s="143"/>
      <c r="H53" s="143"/>
      <c r="I53" s="144"/>
    </row>
    <row r="54" spans="6:9" x14ac:dyDescent="0.2">
      <c r="F54" s="142"/>
      <c r="G54" s="143"/>
      <c r="H54" s="143"/>
      <c r="I54" s="144"/>
    </row>
    <row r="55" spans="6:9" x14ac:dyDescent="0.2">
      <c r="F55" s="142"/>
      <c r="G55" s="143"/>
      <c r="H55" s="143"/>
      <c r="I55" s="144"/>
    </row>
    <row r="56" spans="6:9" x14ac:dyDescent="0.2">
      <c r="F56" s="142"/>
      <c r="G56" s="143"/>
      <c r="H56" s="143"/>
      <c r="I56" s="144"/>
    </row>
    <row r="57" spans="6:9" x14ac:dyDescent="0.2">
      <c r="F57" s="142"/>
      <c r="G57" s="143"/>
      <c r="H57" s="143"/>
      <c r="I57" s="144"/>
    </row>
    <row r="58" spans="6:9" x14ac:dyDescent="0.2">
      <c r="F58" s="142"/>
      <c r="G58" s="143"/>
      <c r="H58" s="143"/>
      <c r="I58" s="144"/>
    </row>
    <row r="59" spans="6:9" x14ac:dyDescent="0.2">
      <c r="F59" s="142"/>
      <c r="G59" s="143"/>
      <c r="H59" s="143"/>
      <c r="I59" s="144"/>
    </row>
    <row r="60" spans="6:9" x14ac:dyDescent="0.2">
      <c r="F60" s="142"/>
      <c r="G60" s="143"/>
      <c r="H60" s="143"/>
      <c r="I60" s="144"/>
    </row>
    <row r="61" spans="6:9" x14ac:dyDescent="0.2">
      <c r="F61" s="142"/>
      <c r="G61" s="143"/>
      <c r="H61" s="143"/>
      <c r="I61" s="144"/>
    </row>
    <row r="62" spans="6:9" x14ac:dyDescent="0.2">
      <c r="F62" s="142"/>
      <c r="G62" s="143"/>
      <c r="H62" s="143"/>
      <c r="I62" s="144"/>
    </row>
    <row r="63" spans="6:9" x14ac:dyDescent="0.2">
      <c r="F63" s="142"/>
      <c r="G63" s="143"/>
      <c r="H63" s="143"/>
      <c r="I63" s="144"/>
    </row>
    <row r="64" spans="6:9" x14ac:dyDescent="0.2">
      <c r="F64" s="142"/>
      <c r="G64" s="143"/>
      <c r="H64" s="143"/>
      <c r="I64" s="144"/>
    </row>
    <row r="65" spans="6:9" x14ac:dyDescent="0.2">
      <c r="F65" s="142"/>
      <c r="G65" s="143"/>
      <c r="H65" s="143"/>
      <c r="I65" s="144"/>
    </row>
  </sheetData>
  <sheetProtection password="EA73" sheet="1" objects="1" scenarios="1"/>
  <mergeCells count="4">
    <mergeCell ref="A1:B1"/>
    <mergeCell ref="A2:B2"/>
    <mergeCell ref="G2:I2"/>
    <mergeCell ref="H14:I14"/>
  </mergeCells>
  <pageMargins left="0.59055118110236227" right="0.39370078740157483" top="0.98425196850393704" bottom="0.98425196850393704" header="0.51181102362204722" footer="0.51181102362204722"/>
  <pageSetup paperSize="9" orientation="portrait" horizontalDpi="300" verticalDpi="300" r:id="rId1"/>
  <headerFooter alignWithMargins="0">
    <oddFooter>Strana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10"/>
  <sheetViews>
    <sheetView showGridLines="0" showZeros="0" topLeftCell="A19" zoomScaleNormal="100" workbookViewId="0">
      <selection activeCell="B21" sqref="B21"/>
    </sheetView>
  </sheetViews>
  <sheetFormatPr defaultRowHeight="12.75" x14ac:dyDescent="0.2"/>
  <cols>
    <col min="1" max="1" width="3.85546875" style="145" customWidth="1"/>
    <col min="2" max="2" width="12" style="145" customWidth="1"/>
    <col min="3" max="3" width="40.42578125" style="145" customWidth="1"/>
    <col min="4" max="4" width="5.5703125" style="145" customWidth="1"/>
    <col min="5" max="5" width="8.5703125" style="190" customWidth="1"/>
    <col min="6" max="6" width="9.85546875" style="145" customWidth="1"/>
    <col min="7" max="7" width="13.85546875" style="145" customWidth="1"/>
    <col min="8" max="16384" width="9.140625" style="145"/>
  </cols>
  <sheetData>
    <row r="1" spans="1:104" ht="15.75" x14ac:dyDescent="0.25">
      <c r="A1" s="230" t="s">
        <v>73</v>
      </c>
      <c r="B1" s="230"/>
      <c r="C1" s="230"/>
      <c r="D1" s="230"/>
      <c r="E1" s="230"/>
      <c r="F1" s="230"/>
      <c r="G1" s="230"/>
    </row>
    <row r="2" spans="1:104" ht="13.5" thickBot="1" x14ac:dyDescent="0.25">
      <c r="A2" s="146"/>
      <c r="B2" s="147"/>
      <c r="C2" s="148"/>
      <c r="D2" s="148"/>
      <c r="E2" s="149"/>
      <c r="F2" s="148"/>
      <c r="G2" s="148"/>
    </row>
    <row r="3" spans="1:104" ht="13.5" thickTop="1" x14ac:dyDescent="0.2">
      <c r="A3" s="231" t="s">
        <v>4</v>
      </c>
      <c r="B3" s="232"/>
      <c r="C3" s="150" t="str">
        <f>CONCATENATE(cislostavby," ",nazevstavby)</f>
        <v xml:space="preserve"> Oprava chodníků podél silnice III/4088 v Chlumci.</v>
      </c>
      <c r="D3" s="151"/>
      <c r="E3" s="152"/>
      <c r="F3" s="153">
        <f>'so000 Rekapitulace'!H1</f>
        <v>0</v>
      </c>
      <c r="G3" s="154"/>
    </row>
    <row r="4" spans="1:104" ht="13.5" thickBot="1" x14ac:dyDescent="0.25">
      <c r="A4" s="233" t="s">
        <v>0</v>
      </c>
      <c r="B4" s="234"/>
      <c r="C4" s="155" t="str">
        <f>CONCATENATE(cisloobjektu," ",nazevobjektu)</f>
        <v xml:space="preserve"> Vedlejší a ostatní náklady</v>
      </c>
      <c r="D4" s="156"/>
      <c r="E4" s="235"/>
      <c r="F4" s="235"/>
      <c r="G4" s="236"/>
    </row>
    <row r="5" spans="1:104" ht="13.5" thickTop="1" x14ac:dyDescent="0.2">
      <c r="A5" s="157"/>
      <c r="B5" s="158"/>
      <c r="C5" s="158"/>
      <c r="D5" s="146"/>
      <c r="E5" s="159"/>
      <c r="F5" s="146"/>
      <c r="G5" s="160"/>
    </row>
    <row r="6" spans="1:104" x14ac:dyDescent="0.2">
      <c r="A6" s="161" t="s">
        <v>74</v>
      </c>
      <c r="B6" s="162" t="s">
        <v>75</v>
      </c>
      <c r="C6" s="162" t="s">
        <v>76</v>
      </c>
      <c r="D6" s="162" t="s">
        <v>77</v>
      </c>
      <c r="E6" s="163" t="s">
        <v>78</v>
      </c>
      <c r="F6" s="162" t="s">
        <v>79</v>
      </c>
      <c r="G6" s="164" t="s">
        <v>80</v>
      </c>
    </row>
    <row r="7" spans="1:104" x14ac:dyDescent="0.2">
      <c r="A7" s="165" t="s">
        <v>81</v>
      </c>
      <c r="B7" s="166" t="s">
        <v>82</v>
      </c>
      <c r="C7" s="167" t="s">
        <v>83</v>
      </c>
      <c r="D7" s="168"/>
      <c r="E7" s="169"/>
      <c r="F7" s="169"/>
      <c r="G7" s="170"/>
      <c r="H7" s="171"/>
      <c r="I7" s="171"/>
      <c r="O7" s="172">
        <v>1</v>
      </c>
    </row>
    <row r="8" spans="1:104" x14ac:dyDescent="0.2">
      <c r="A8" s="173">
        <v>1</v>
      </c>
      <c r="B8" s="174" t="s">
        <v>84</v>
      </c>
      <c r="C8" s="175" t="s">
        <v>85</v>
      </c>
      <c r="D8" s="176" t="s">
        <v>86</v>
      </c>
      <c r="E8" s="177">
        <v>1</v>
      </c>
      <c r="F8" s="243">
        <v>0</v>
      </c>
      <c r="G8" s="178">
        <f>E8*F8</f>
        <v>0</v>
      </c>
      <c r="O8" s="172">
        <v>2</v>
      </c>
      <c r="AA8" s="145">
        <v>12</v>
      </c>
      <c r="AB8" s="145">
        <v>0</v>
      </c>
      <c r="AC8" s="145">
        <v>1</v>
      </c>
      <c r="AZ8" s="145">
        <v>1</v>
      </c>
      <c r="BA8" s="145">
        <f>IF(AZ8=1,G8,0)</f>
        <v>0</v>
      </c>
      <c r="BB8" s="145">
        <f>IF(AZ8=2,G8,0)</f>
        <v>0</v>
      </c>
      <c r="BC8" s="145">
        <f>IF(AZ8=3,G8,0)</f>
        <v>0</v>
      </c>
      <c r="BD8" s="145">
        <f>IF(AZ8=4,G8,0)</f>
        <v>0</v>
      </c>
      <c r="BE8" s="145">
        <f>IF(AZ8=5,G8,0)</f>
        <v>0</v>
      </c>
      <c r="CZ8" s="145">
        <v>0</v>
      </c>
    </row>
    <row r="9" spans="1:104" ht="25.5" customHeight="1" x14ac:dyDescent="0.2">
      <c r="A9" s="179"/>
      <c r="B9" s="180"/>
      <c r="C9" s="237" t="s">
        <v>87</v>
      </c>
      <c r="D9" s="238"/>
      <c r="E9" s="238"/>
      <c r="F9" s="238"/>
      <c r="G9" s="239"/>
      <c r="O9" s="172">
        <v>3</v>
      </c>
    </row>
    <row r="10" spans="1:104" x14ac:dyDescent="0.2">
      <c r="A10" s="179"/>
      <c r="B10" s="180"/>
      <c r="C10" s="237"/>
      <c r="D10" s="238"/>
      <c r="E10" s="238"/>
      <c r="F10" s="238"/>
      <c r="G10" s="239"/>
      <c r="O10" s="172">
        <v>3</v>
      </c>
    </row>
    <row r="11" spans="1:104" x14ac:dyDescent="0.2">
      <c r="A11" s="173">
        <v>2</v>
      </c>
      <c r="B11" s="174" t="s">
        <v>88</v>
      </c>
      <c r="C11" s="175" t="s">
        <v>89</v>
      </c>
      <c r="D11" s="176" t="s">
        <v>86</v>
      </c>
      <c r="E11" s="177">
        <v>1</v>
      </c>
      <c r="F11" s="243">
        <v>0</v>
      </c>
      <c r="G11" s="178">
        <f>E11*F11</f>
        <v>0</v>
      </c>
      <c r="O11" s="172">
        <v>2</v>
      </c>
      <c r="AA11" s="145">
        <v>12</v>
      </c>
      <c r="AB11" s="145">
        <v>0</v>
      </c>
      <c r="AC11" s="145">
        <v>2</v>
      </c>
      <c r="AZ11" s="145">
        <v>1</v>
      </c>
      <c r="BA11" s="145">
        <f>IF(AZ11=1,G11,0)</f>
        <v>0</v>
      </c>
      <c r="BB11" s="145">
        <f>IF(AZ11=2,G11,0)</f>
        <v>0</v>
      </c>
      <c r="BC11" s="145">
        <f>IF(AZ11=3,G11,0)</f>
        <v>0</v>
      </c>
      <c r="BD11" s="145">
        <f>IF(AZ11=4,G11,0)</f>
        <v>0</v>
      </c>
      <c r="BE11" s="145">
        <f>IF(AZ11=5,G11,0)</f>
        <v>0</v>
      </c>
      <c r="CZ11" s="145">
        <v>0</v>
      </c>
    </row>
    <row r="12" spans="1:104" ht="23.25" customHeight="1" x14ac:dyDescent="0.2">
      <c r="A12" s="179"/>
      <c r="B12" s="180"/>
      <c r="C12" s="237" t="s">
        <v>90</v>
      </c>
      <c r="D12" s="238"/>
      <c r="E12" s="238"/>
      <c r="F12" s="238"/>
      <c r="G12" s="239"/>
      <c r="O12" s="172">
        <v>3</v>
      </c>
    </row>
    <row r="13" spans="1:104" x14ac:dyDescent="0.2">
      <c r="A13" s="179"/>
      <c r="B13" s="180"/>
      <c r="C13" s="237"/>
      <c r="D13" s="238"/>
      <c r="E13" s="238"/>
      <c r="F13" s="238"/>
      <c r="G13" s="239"/>
      <c r="O13" s="172">
        <v>3</v>
      </c>
    </row>
    <row r="14" spans="1:104" x14ac:dyDescent="0.2">
      <c r="A14" s="173">
        <v>3</v>
      </c>
      <c r="B14" s="174" t="s">
        <v>91</v>
      </c>
      <c r="C14" s="175" t="s">
        <v>92</v>
      </c>
      <c r="D14" s="176" t="s">
        <v>86</v>
      </c>
      <c r="E14" s="177">
        <v>1</v>
      </c>
      <c r="F14" s="243">
        <v>0</v>
      </c>
      <c r="G14" s="178">
        <f>E14*F14</f>
        <v>0</v>
      </c>
      <c r="O14" s="172">
        <v>2</v>
      </c>
      <c r="AA14" s="145">
        <v>12</v>
      </c>
      <c r="AB14" s="145">
        <v>0</v>
      </c>
      <c r="AC14" s="145">
        <v>3</v>
      </c>
      <c r="AZ14" s="145">
        <v>1</v>
      </c>
      <c r="BA14" s="145">
        <f>IF(AZ14=1,G14,0)</f>
        <v>0</v>
      </c>
      <c r="BB14" s="145">
        <f>IF(AZ14=2,G14,0)</f>
        <v>0</v>
      </c>
      <c r="BC14" s="145">
        <f>IF(AZ14=3,G14,0)</f>
        <v>0</v>
      </c>
      <c r="BD14" s="145">
        <f>IF(AZ14=4,G14,0)</f>
        <v>0</v>
      </c>
      <c r="BE14" s="145">
        <f>IF(AZ14=5,G14,0)</f>
        <v>0</v>
      </c>
      <c r="CZ14" s="145">
        <v>0</v>
      </c>
    </row>
    <row r="15" spans="1:104" ht="22.5" customHeight="1" x14ac:dyDescent="0.2">
      <c r="A15" s="179"/>
      <c r="B15" s="180"/>
      <c r="C15" s="237" t="s">
        <v>93</v>
      </c>
      <c r="D15" s="238"/>
      <c r="E15" s="238"/>
      <c r="F15" s="238"/>
      <c r="G15" s="239"/>
      <c r="O15" s="172">
        <v>3</v>
      </c>
    </row>
    <row r="16" spans="1:104" x14ac:dyDescent="0.2">
      <c r="A16" s="179"/>
      <c r="B16" s="180"/>
      <c r="C16" s="237"/>
      <c r="D16" s="238"/>
      <c r="E16" s="238"/>
      <c r="F16" s="238"/>
      <c r="G16" s="239"/>
      <c r="O16" s="172">
        <v>3</v>
      </c>
    </row>
    <row r="17" spans="1:104" x14ac:dyDescent="0.2">
      <c r="A17" s="173">
        <v>4</v>
      </c>
      <c r="B17" s="174" t="s">
        <v>94</v>
      </c>
      <c r="C17" s="175" t="s">
        <v>95</v>
      </c>
      <c r="D17" s="176" t="s">
        <v>86</v>
      </c>
      <c r="E17" s="177">
        <v>1</v>
      </c>
      <c r="F17" s="243">
        <v>0</v>
      </c>
      <c r="G17" s="178">
        <f>E17*F17</f>
        <v>0</v>
      </c>
      <c r="O17" s="172">
        <v>2</v>
      </c>
      <c r="AA17" s="145">
        <v>12</v>
      </c>
      <c r="AB17" s="145">
        <v>0</v>
      </c>
      <c r="AC17" s="145">
        <v>4</v>
      </c>
      <c r="AZ17" s="145">
        <v>1</v>
      </c>
      <c r="BA17" s="145">
        <f>IF(AZ17=1,G17,0)</f>
        <v>0</v>
      </c>
      <c r="BB17" s="145">
        <f>IF(AZ17=2,G17,0)</f>
        <v>0</v>
      </c>
      <c r="BC17" s="145">
        <f>IF(AZ17=3,G17,0)</f>
        <v>0</v>
      </c>
      <c r="BD17" s="145">
        <f>IF(AZ17=4,G17,0)</f>
        <v>0</v>
      </c>
      <c r="BE17" s="145">
        <f>IF(AZ17=5,G17,0)</f>
        <v>0</v>
      </c>
      <c r="CZ17" s="145">
        <v>0</v>
      </c>
    </row>
    <row r="18" spans="1:104" ht="36.75" customHeight="1" x14ac:dyDescent="0.2">
      <c r="A18" s="179"/>
      <c r="B18" s="180"/>
      <c r="C18" s="237" t="s">
        <v>96</v>
      </c>
      <c r="D18" s="238"/>
      <c r="E18" s="238"/>
      <c r="F18" s="238"/>
      <c r="G18" s="239"/>
      <c r="O18" s="172">
        <v>3</v>
      </c>
    </row>
    <row r="19" spans="1:104" x14ac:dyDescent="0.2">
      <c r="A19" s="179"/>
      <c r="B19" s="180"/>
      <c r="C19" s="237"/>
      <c r="D19" s="238"/>
      <c r="E19" s="238"/>
      <c r="F19" s="238"/>
      <c r="G19" s="239"/>
      <c r="O19" s="172">
        <v>3</v>
      </c>
    </row>
    <row r="20" spans="1:104" x14ac:dyDescent="0.2">
      <c r="A20" s="173">
        <v>5</v>
      </c>
      <c r="B20" s="174" t="s">
        <v>97</v>
      </c>
      <c r="C20" s="175" t="s">
        <v>98</v>
      </c>
      <c r="D20" s="176" t="s">
        <v>86</v>
      </c>
      <c r="E20" s="177">
        <v>1</v>
      </c>
      <c r="F20" s="243">
        <v>0</v>
      </c>
      <c r="G20" s="178">
        <f>E20*F20</f>
        <v>0</v>
      </c>
      <c r="O20" s="172">
        <v>2</v>
      </c>
      <c r="AA20" s="145">
        <v>12</v>
      </c>
      <c r="AB20" s="145">
        <v>0</v>
      </c>
      <c r="AC20" s="145">
        <v>5</v>
      </c>
      <c r="AZ20" s="145">
        <v>1</v>
      </c>
      <c r="BA20" s="145">
        <f>IF(AZ20=1,G20,0)</f>
        <v>0</v>
      </c>
      <c r="BB20" s="145">
        <f>IF(AZ20=2,G20,0)</f>
        <v>0</v>
      </c>
      <c r="BC20" s="145">
        <f>IF(AZ20=3,G20,0)</f>
        <v>0</v>
      </c>
      <c r="BD20" s="145">
        <f>IF(AZ20=4,G20,0)</f>
        <v>0</v>
      </c>
      <c r="BE20" s="145">
        <f>IF(AZ20=5,G20,0)</f>
        <v>0</v>
      </c>
      <c r="CZ20" s="145">
        <v>0</v>
      </c>
    </row>
    <row r="21" spans="1:104" ht="21.75" customHeight="1" x14ac:dyDescent="0.2">
      <c r="A21" s="179"/>
      <c r="B21" s="180"/>
      <c r="C21" s="237" t="s">
        <v>99</v>
      </c>
      <c r="D21" s="238"/>
      <c r="E21" s="238"/>
      <c r="F21" s="238"/>
      <c r="G21" s="239"/>
      <c r="O21" s="172">
        <v>3</v>
      </c>
    </row>
    <row r="22" spans="1:104" x14ac:dyDescent="0.2">
      <c r="A22" s="179"/>
      <c r="B22" s="180"/>
      <c r="C22" s="237"/>
      <c r="D22" s="238"/>
      <c r="E22" s="238"/>
      <c r="F22" s="238"/>
      <c r="G22" s="239"/>
      <c r="O22" s="172">
        <v>3</v>
      </c>
    </row>
    <row r="23" spans="1:104" x14ac:dyDescent="0.2">
      <c r="A23" s="173">
        <v>6</v>
      </c>
      <c r="B23" s="174" t="s">
        <v>100</v>
      </c>
      <c r="C23" s="175" t="s">
        <v>101</v>
      </c>
      <c r="D23" s="176" t="s">
        <v>86</v>
      </c>
      <c r="E23" s="177">
        <v>1</v>
      </c>
      <c r="F23" s="243">
        <v>0</v>
      </c>
      <c r="G23" s="178">
        <f>E23*F23</f>
        <v>0</v>
      </c>
      <c r="O23" s="172">
        <v>2</v>
      </c>
      <c r="AA23" s="145">
        <v>12</v>
      </c>
      <c r="AB23" s="145">
        <v>0</v>
      </c>
      <c r="AC23" s="145">
        <v>6</v>
      </c>
      <c r="AZ23" s="145">
        <v>1</v>
      </c>
      <c r="BA23" s="145">
        <f>IF(AZ23=1,G23,0)</f>
        <v>0</v>
      </c>
      <c r="BB23" s="145">
        <f>IF(AZ23=2,G23,0)</f>
        <v>0</v>
      </c>
      <c r="BC23" s="145">
        <f>IF(AZ23=3,G23,0)</f>
        <v>0</v>
      </c>
      <c r="BD23" s="145">
        <f>IF(AZ23=4,G23,0)</f>
        <v>0</v>
      </c>
      <c r="BE23" s="145">
        <f>IF(AZ23=5,G23,0)</f>
        <v>0</v>
      </c>
      <c r="CZ23" s="145">
        <v>0</v>
      </c>
    </row>
    <row r="24" spans="1:104" x14ac:dyDescent="0.2">
      <c r="A24" s="179"/>
      <c r="B24" s="180"/>
      <c r="C24" s="237" t="s">
        <v>102</v>
      </c>
      <c r="D24" s="238"/>
      <c r="E24" s="238"/>
      <c r="F24" s="238"/>
      <c r="G24" s="239"/>
      <c r="O24" s="172">
        <v>3</v>
      </c>
    </row>
    <row r="25" spans="1:104" x14ac:dyDescent="0.2">
      <c r="A25" s="179"/>
      <c r="B25" s="180"/>
      <c r="C25" s="237"/>
      <c r="D25" s="238"/>
      <c r="E25" s="238"/>
      <c r="F25" s="238"/>
      <c r="G25" s="239"/>
      <c r="O25" s="172">
        <v>3</v>
      </c>
    </row>
    <row r="26" spans="1:104" x14ac:dyDescent="0.2">
      <c r="A26" s="173">
        <v>7</v>
      </c>
      <c r="B26" s="174" t="s">
        <v>103</v>
      </c>
      <c r="C26" s="175" t="s">
        <v>104</v>
      </c>
      <c r="D26" s="176" t="s">
        <v>86</v>
      </c>
      <c r="E26" s="177">
        <v>1</v>
      </c>
      <c r="F26" s="243">
        <v>0</v>
      </c>
      <c r="G26" s="178">
        <f>E26*F26</f>
        <v>0</v>
      </c>
      <c r="O26" s="172">
        <v>2</v>
      </c>
      <c r="AA26" s="145">
        <v>12</v>
      </c>
      <c r="AB26" s="145">
        <v>0</v>
      </c>
      <c r="AC26" s="145">
        <v>7</v>
      </c>
      <c r="AZ26" s="145">
        <v>1</v>
      </c>
      <c r="BA26" s="145">
        <f>IF(AZ26=1,G26,0)</f>
        <v>0</v>
      </c>
      <c r="BB26" s="145">
        <f>IF(AZ26=2,G26,0)</f>
        <v>0</v>
      </c>
      <c r="BC26" s="145">
        <f>IF(AZ26=3,G26,0)</f>
        <v>0</v>
      </c>
      <c r="BD26" s="145">
        <f>IF(AZ26=4,G26,0)</f>
        <v>0</v>
      </c>
      <c r="BE26" s="145">
        <f>IF(AZ26=5,G26,0)</f>
        <v>0</v>
      </c>
      <c r="CZ26" s="145">
        <v>0</v>
      </c>
    </row>
    <row r="27" spans="1:104" ht="24" customHeight="1" x14ac:dyDescent="0.2">
      <c r="A27" s="179"/>
      <c r="B27" s="180"/>
      <c r="C27" s="237" t="s">
        <v>105</v>
      </c>
      <c r="D27" s="238"/>
      <c r="E27" s="238"/>
      <c r="F27" s="238"/>
      <c r="G27" s="239"/>
      <c r="O27" s="172">
        <v>3</v>
      </c>
    </row>
    <row r="28" spans="1:104" x14ac:dyDescent="0.2">
      <c r="A28" s="173">
        <v>8</v>
      </c>
      <c r="B28" s="174" t="s">
        <v>106</v>
      </c>
      <c r="C28" s="175" t="s">
        <v>107</v>
      </c>
      <c r="D28" s="176" t="s">
        <v>86</v>
      </c>
      <c r="E28" s="177">
        <v>1</v>
      </c>
      <c r="F28" s="243">
        <v>0</v>
      </c>
      <c r="G28" s="178">
        <f>E28*F28</f>
        <v>0</v>
      </c>
      <c r="O28" s="172">
        <v>2</v>
      </c>
      <c r="AA28" s="145">
        <v>12</v>
      </c>
      <c r="AB28" s="145">
        <v>0</v>
      </c>
      <c r="AC28" s="145">
        <v>8</v>
      </c>
      <c r="AZ28" s="145">
        <v>1</v>
      </c>
      <c r="BA28" s="145">
        <f>IF(AZ28=1,G28,0)</f>
        <v>0</v>
      </c>
      <c r="BB28" s="145">
        <f>IF(AZ28=2,G28,0)</f>
        <v>0</v>
      </c>
      <c r="BC28" s="145">
        <f>IF(AZ28=3,G28,0)</f>
        <v>0</v>
      </c>
      <c r="BD28" s="145">
        <f>IF(AZ28=4,G28,0)</f>
        <v>0</v>
      </c>
      <c r="BE28" s="145">
        <f>IF(AZ28=5,G28,0)</f>
        <v>0</v>
      </c>
      <c r="CZ28" s="145">
        <v>0</v>
      </c>
    </row>
    <row r="29" spans="1:104" ht="72.75" customHeight="1" x14ac:dyDescent="0.2">
      <c r="A29" s="179"/>
      <c r="B29" s="180"/>
      <c r="C29" s="237" t="s">
        <v>108</v>
      </c>
      <c r="D29" s="238"/>
      <c r="E29" s="238"/>
      <c r="F29" s="238"/>
      <c r="G29" s="239"/>
      <c r="O29" s="172">
        <v>3</v>
      </c>
    </row>
    <row r="30" spans="1:104" x14ac:dyDescent="0.2">
      <c r="A30" s="179"/>
      <c r="B30" s="180"/>
      <c r="C30" s="237"/>
      <c r="D30" s="238"/>
      <c r="E30" s="238"/>
      <c r="F30" s="238"/>
      <c r="G30" s="239"/>
      <c r="O30" s="172">
        <v>3</v>
      </c>
    </row>
    <row r="31" spans="1:104" x14ac:dyDescent="0.2">
      <c r="A31" s="173">
        <v>9</v>
      </c>
      <c r="B31" s="174" t="s">
        <v>109</v>
      </c>
      <c r="C31" s="175" t="s">
        <v>110</v>
      </c>
      <c r="D31" s="176" t="s">
        <v>86</v>
      </c>
      <c r="E31" s="177">
        <v>1</v>
      </c>
      <c r="F31" s="243">
        <v>0</v>
      </c>
      <c r="G31" s="178">
        <f>E31*F31</f>
        <v>0</v>
      </c>
      <c r="O31" s="172">
        <v>2</v>
      </c>
      <c r="AA31" s="145">
        <v>12</v>
      </c>
      <c r="AB31" s="145">
        <v>0</v>
      </c>
      <c r="AC31" s="145">
        <v>9</v>
      </c>
      <c r="AZ31" s="145">
        <v>1</v>
      </c>
      <c r="BA31" s="145">
        <f>IF(AZ31=1,G31,0)</f>
        <v>0</v>
      </c>
      <c r="BB31" s="145">
        <f>IF(AZ31=2,G31,0)</f>
        <v>0</v>
      </c>
      <c r="BC31" s="145">
        <f>IF(AZ31=3,G31,0)</f>
        <v>0</v>
      </c>
      <c r="BD31" s="145">
        <f>IF(AZ31=4,G31,0)</f>
        <v>0</v>
      </c>
      <c r="BE31" s="145">
        <f>IF(AZ31=5,G31,0)</f>
        <v>0</v>
      </c>
      <c r="CZ31" s="145">
        <v>0</v>
      </c>
    </row>
    <row r="32" spans="1:104" ht="23.25" customHeight="1" x14ac:dyDescent="0.2">
      <c r="A32" s="179"/>
      <c r="B32" s="180"/>
      <c r="C32" s="237" t="s">
        <v>111</v>
      </c>
      <c r="D32" s="238"/>
      <c r="E32" s="238"/>
      <c r="F32" s="238"/>
      <c r="G32" s="239"/>
      <c r="O32" s="172">
        <v>3</v>
      </c>
    </row>
    <row r="33" spans="1:104" x14ac:dyDescent="0.2">
      <c r="A33" s="179"/>
      <c r="B33" s="180"/>
      <c r="C33" s="237"/>
      <c r="D33" s="238"/>
      <c r="E33" s="238"/>
      <c r="F33" s="238"/>
      <c r="G33" s="239"/>
      <c r="O33" s="172">
        <v>3</v>
      </c>
    </row>
    <row r="34" spans="1:104" x14ac:dyDescent="0.2">
      <c r="A34" s="173">
        <v>10</v>
      </c>
      <c r="B34" s="174" t="s">
        <v>112</v>
      </c>
      <c r="C34" s="175" t="s">
        <v>113</v>
      </c>
      <c r="D34" s="176" t="s">
        <v>86</v>
      </c>
      <c r="E34" s="177">
        <v>1</v>
      </c>
      <c r="F34" s="243">
        <v>0</v>
      </c>
      <c r="G34" s="178">
        <f>E34*F34</f>
        <v>0</v>
      </c>
      <c r="O34" s="172">
        <v>2</v>
      </c>
      <c r="AA34" s="145">
        <v>12</v>
      </c>
      <c r="AB34" s="145">
        <v>0</v>
      </c>
      <c r="AC34" s="145">
        <v>10</v>
      </c>
      <c r="AZ34" s="145">
        <v>1</v>
      </c>
      <c r="BA34" s="145">
        <f>IF(AZ34=1,G34,0)</f>
        <v>0</v>
      </c>
      <c r="BB34" s="145">
        <f>IF(AZ34=2,G34,0)</f>
        <v>0</v>
      </c>
      <c r="BC34" s="145">
        <f>IF(AZ34=3,G34,0)</f>
        <v>0</v>
      </c>
      <c r="BD34" s="145">
        <f>IF(AZ34=4,G34,0)</f>
        <v>0</v>
      </c>
      <c r="BE34" s="145">
        <f>IF(AZ34=5,G34,0)</f>
        <v>0</v>
      </c>
      <c r="CZ34" s="145">
        <v>0</v>
      </c>
    </row>
    <row r="35" spans="1:104" ht="25.5" customHeight="1" x14ac:dyDescent="0.2">
      <c r="A35" s="179"/>
      <c r="B35" s="180"/>
      <c r="C35" s="237" t="s">
        <v>114</v>
      </c>
      <c r="D35" s="238"/>
      <c r="E35" s="238"/>
      <c r="F35" s="238"/>
      <c r="G35" s="239"/>
      <c r="O35" s="172">
        <v>3</v>
      </c>
    </row>
    <row r="36" spans="1:104" x14ac:dyDescent="0.2">
      <c r="A36" s="179"/>
      <c r="B36" s="180"/>
      <c r="C36" s="237"/>
      <c r="D36" s="238"/>
      <c r="E36" s="238"/>
      <c r="F36" s="238"/>
      <c r="G36" s="239"/>
      <c r="O36" s="172">
        <v>3</v>
      </c>
    </row>
    <row r="37" spans="1:104" x14ac:dyDescent="0.2">
      <c r="A37" s="182"/>
      <c r="B37" s="183" t="s">
        <v>115</v>
      </c>
      <c r="C37" s="184" t="str">
        <f>CONCATENATE(B7," ",C7)</f>
        <v>11 Přípravné a přidružené práce</v>
      </c>
      <c r="D37" s="182"/>
      <c r="E37" s="185"/>
      <c r="F37" s="185"/>
      <c r="G37" s="186">
        <f>SUM(G7:G36)</f>
        <v>0</v>
      </c>
      <c r="O37" s="172">
        <v>4</v>
      </c>
      <c r="BA37" s="187">
        <f>SUM(BA7:BA36)</f>
        <v>0</v>
      </c>
      <c r="BB37" s="187">
        <f>SUM(BB7:BB36)</f>
        <v>0</v>
      </c>
      <c r="BC37" s="187">
        <f>SUM(BC7:BC36)</f>
        <v>0</v>
      </c>
      <c r="BD37" s="187">
        <f>SUM(BD7:BD36)</f>
        <v>0</v>
      </c>
      <c r="BE37" s="187">
        <f>SUM(BE7:BE36)</f>
        <v>0</v>
      </c>
    </row>
    <row r="38" spans="1:104" x14ac:dyDescent="0.2">
      <c r="A38" s="146"/>
      <c r="B38" s="146"/>
      <c r="C38" s="146"/>
      <c r="D38" s="146"/>
      <c r="E38" s="146"/>
      <c r="F38" s="146"/>
      <c r="G38" s="146"/>
    </row>
    <row r="39" spans="1:104" x14ac:dyDescent="0.2">
      <c r="E39" s="145"/>
    </row>
    <row r="40" spans="1:104" x14ac:dyDescent="0.2">
      <c r="E40" s="145"/>
    </row>
    <row r="41" spans="1:104" x14ac:dyDescent="0.2">
      <c r="E41" s="145"/>
    </row>
    <row r="42" spans="1:104" x14ac:dyDescent="0.2">
      <c r="E42" s="145"/>
    </row>
    <row r="43" spans="1:104" x14ac:dyDescent="0.2">
      <c r="E43" s="145"/>
    </row>
    <row r="44" spans="1:104" x14ac:dyDescent="0.2">
      <c r="E44" s="145"/>
    </row>
    <row r="45" spans="1:104" x14ac:dyDescent="0.2">
      <c r="E45" s="145"/>
    </row>
    <row r="46" spans="1:104" x14ac:dyDescent="0.2">
      <c r="E46" s="145"/>
    </row>
    <row r="47" spans="1:104" x14ac:dyDescent="0.2">
      <c r="E47" s="145"/>
    </row>
    <row r="48" spans="1:104" x14ac:dyDescent="0.2">
      <c r="E48" s="145"/>
    </row>
    <row r="49" spans="1:7" x14ac:dyDescent="0.2">
      <c r="E49" s="145"/>
    </row>
    <row r="50" spans="1:7" x14ac:dyDescent="0.2">
      <c r="E50" s="145"/>
    </row>
    <row r="51" spans="1:7" x14ac:dyDescent="0.2">
      <c r="E51" s="145"/>
    </row>
    <row r="52" spans="1:7" x14ac:dyDescent="0.2">
      <c r="E52" s="145"/>
    </row>
    <row r="53" spans="1:7" x14ac:dyDescent="0.2">
      <c r="E53" s="145"/>
    </row>
    <row r="54" spans="1:7" x14ac:dyDescent="0.2">
      <c r="E54" s="145"/>
    </row>
    <row r="55" spans="1:7" x14ac:dyDescent="0.2">
      <c r="E55" s="145"/>
    </row>
    <row r="56" spans="1:7" x14ac:dyDescent="0.2">
      <c r="E56" s="145"/>
    </row>
    <row r="57" spans="1:7" x14ac:dyDescent="0.2">
      <c r="E57" s="145"/>
    </row>
    <row r="58" spans="1:7" x14ac:dyDescent="0.2">
      <c r="E58" s="145"/>
    </row>
    <row r="59" spans="1:7" x14ac:dyDescent="0.2">
      <c r="E59" s="145"/>
    </row>
    <row r="60" spans="1:7" x14ac:dyDescent="0.2">
      <c r="E60" s="145"/>
    </row>
    <row r="61" spans="1:7" x14ac:dyDescent="0.2">
      <c r="A61" s="188"/>
      <c r="B61" s="188"/>
      <c r="C61" s="188"/>
      <c r="D61" s="188"/>
      <c r="E61" s="188"/>
      <c r="F61" s="188"/>
      <c r="G61" s="188"/>
    </row>
    <row r="62" spans="1:7" x14ac:dyDescent="0.2">
      <c r="A62" s="188"/>
      <c r="B62" s="188"/>
      <c r="C62" s="188"/>
      <c r="D62" s="188"/>
      <c r="E62" s="188"/>
      <c r="F62" s="188"/>
      <c r="G62" s="188"/>
    </row>
    <row r="63" spans="1:7" x14ac:dyDescent="0.2">
      <c r="A63" s="188"/>
      <c r="B63" s="188"/>
      <c r="C63" s="188"/>
      <c r="D63" s="188"/>
      <c r="E63" s="188"/>
      <c r="F63" s="188"/>
      <c r="G63" s="188"/>
    </row>
    <row r="64" spans="1:7" x14ac:dyDescent="0.2">
      <c r="A64" s="188"/>
      <c r="B64" s="188"/>
      <c r="C64" s="188"/>
      <c r="D64" s="188"/>
      <c r="E64" s="188"/>
      <c r="F64" s="188"/>
      <c r="G64" s="188"/>
    </row>
    <row r="65" spans="5:5" x14ac:dyDescent="0.2">
      <c r="E65" s="145"/>
    </row>
    <row r="66" spans="5:5" x14ac:dyDescent="0.2">
      <c r="E66" s="145"/>
    </row>
    <row r="67" spans="5:5" x14ac:dyDescent="0.2">
      <c r="E67" s="145"/>
    </row>
    <row r="68" spans="5:5" x14ac:dyDescent="0.2">
      <c r="E68" s="145"/>
    </row>
    <row r="69" spans="5:5" x14ac:dyDescent="0.2">
      <c r="E69" s="145"/>
    </row>
    <row r="70" spans="5:5" x14ac:dyDescent="0.2">
      <c r="E70" s="145"/>
    </row>
    <row r="71" spans="5:5" x14ac:dyDescent="0.2">
      <c r="E71" s="145"/>
    </row>
    <row r="72" spans="5:5" x14ac:dyDescent="0.2">
      <c r="E72" s="145"/>
    </row>
    <row r="73" spans="5:5" x14ac:dyDescent="0.2">
      <c r="E73" s="145"/>
    </row>
    <row r="74" spans="5:5" x14ac:dyDescent="0.2">
      <c r="E74" s="145"/>
    </row>
    <row r="75" spans="5:5" x14ac:dyDescent="0.2">
      <c r="E75" s="145"/>
    </row>
    <row r="76" spans="5:5" x14ac:dyDescent="0.2">
      <c r="E76" s="145"/>
    </row>
    <row r="77" spans="5:5" x14ac:dyDescent="0.2">
      <c r="E77" s="145"/>
    </row>
    <row r="78" spans="5:5" x14ac:dyDescent="0.2">
      <c r="E78" s="145"/>
    </row>
    <row r="79" spans="5:5" x14ac:dyDescent="0.2">
      <c r="E79" s="145"/>
    </row>
    <row r="80" spans="5:5" x14ac:dyDescent="0.2">
      <c r="E80" s="145"/>
    </row>
    <row r="81" spans="1:5" x14ac:dyDescent="0.2">
      <c r="E81" s="145"/>
    </row>
    <row r="82" spans="1:5" x14ac:dyDescent="0.2">
      <c r="E82" s="145"/>
    </row>
    <row r="83" spans="1:5" x14ac:dyDescent="0.2">
      <c r="E83" s="145"/>
    </row>
    <row r="84" spans="1:5" x14ac:dyDescent="0.2">
      <c r="E84" s="145"/>
    </row>
    <row r="85" spans="1:5" x14ac:dyDescent="0.2">
      <c r="E85" s="145"/>
    </row>
    <row r="86" spans="1:5" x14ac:dyDescent="0.2">
      <c r="E86" s="145"/>
    </row>
    <row r="87" spans="1:5" x14ac:dyDescent="0.2">
      <c r="E87" s="145"/>
    </row>
    <row r="88" spans="1:5" x14ac:dyDescent="0.2">
      <c r="E88" s="145"/>
    </row>
    <row r="89" spans="1:5" x14ac:dyDescent="0.2">
      <c r="E89" s="145"/>
    </row>
    <row r="90" spans="1:5" x14ac:dyDescent="0.2">
      <c r="E90" s="145"/>
    </row>
    <row r="91" spans="1:5" x14ac:dyDescent="0.2">
      <c r="E91" s="145"/>
    </row>
    <row r="92" spans="1:5" x14ac:dyDescent="0.2">
      <c r="E92" s="145"/>
    </row>
    <row r="93" spans="1:5" x14ac:dyDescent="0.2">
      <c r="E93" s="145"/>
    </row>
    <row r="94" spans="1:5" x14ac:dyDescent="0.2">
      <c r="E94" s="145"/>
    </row>
    <row r="95" spans="1:5" x14ac:dyDescent="0.2">
      <c r="E95" s="145"/>
    </row>
    <row r="96" spans="1:5" x14ac:dyDescent="0.2">
      <c r="A96" s="189"/>
      <c r="B96" s="189"/>
    </row>
    <row r="97" spans="1:7" x14ac:dyDescent="0.2">
      <c r="A97" s="188"/>
      <c r="B97" s="188"/>
      <c r="C97" s="191"/>
      <c r="D97" s="191"/>
      <c r="E97" s="192"/>
      <c r="F97" s="191"/>
      <c r="G97" s="193"/>
    </row>
    <row r="98" spans="1:7" x14ac:dyDescent="0.2">
      <c r="A98" s="194"/>
      <c r="B98" s="194"/>
      <c r="C98" s="188"/>
      <c r="D98" s="188"/>
      <c r="E98" s="195"/>
      <c r="F98" s="188"/>
      <c r="G98" s="188"/>
    </row>
    <row r="99" spans="1:7" x14ac:dyDescent="0.2">
      <c r="A99" s="188"/>
      <c r="B99" s="188"/>
      <c r="C99" s="188"/>
      <c r="D99" s="188"/>
      <c r="E99" s="195"/>
      <c r="F99" s="188"/>
      <c r="G99" s="188"/>
    </row>
    <row r="100" spans="1:7" x14ac:dyDescent="0.2">
      <c r="A100" s="188"/>
      <c r="B100" s="188"/>
      <c r="C100" s="188"/>
      <c r="D100" s="188"/>
      <c r="E100" s="195"/>
      <c r="F100" s="188"/>
      <c r="G100" s="188"/>
    </row>
    <row r="101" spans="1:7" x14ac:dyDescent="0.2">
      <c r="A101" s="188"/>
      <c r="B101" s="188"/>
      <c r="C101" s="188"/>
      <c r="D101" s="188"/>
      <c r="E101" s="195"/>
      <c r="F101" s="188"/>
      <c r="G101" s="188"/>
    </row>
    <row r="102" spans="1:7" x14ac:dyDescent="0.2">
      <c r="A102" s="188"/>
      <c r="B102" s="188"/>
      <c r="C102" s="188"/>
      <c r="D102" s="188"/>
      <c r="E102" s="195"/>
      <c r="F102" s="188"/>
      <c r="G102" s="188"/>
    </row>
    <row r="103" spans="1:7" x14ac:dyDescent="0.2">
      <c r="A103" s="188"/>
      <c r="B103" s="188"/>
      <c r="C103" s="188"/>
      <c r="D103" s="188"/>
      <c r="E103" s="195"/>
      <c r="F103" s="188"/>
      <c r="G103" s="188"/>
    </row>
    <row r="104" spans="1:7" x14ac:dyDescent="0.2">
      <c r="A104" s="188"/>
      <c r="B104" s="188"/>
      <c r="C104" s="188"/>
      <c r="D104" s="188"/>
      <c r="E104" s="195"/>
      <c r="F104" s="188"/>
      <c r="G104" s="188"/>
    </row>
    <row r="105" spans="1:7" x14ac:dyDescent="0.2">
      <c r="A105" s="188"/>
      <c r="B105" s="188"/>
      <c r="C105" s="188"/>
      <c r="D105" s="188"/>
      <c r="E105" s="195"/>
      <c r="F105" s="188"/>
      <c r="G105" s="188"/>
    </row>
    <row r="106" spans="1:7" x14ac:dyDescent="0.2">
      <c r="A106" s="188"/>
      <c r="B106" s="188"/>
      <c r="C106" s="188"/>
      <c r="D106" s="188"/>
      <c r="E106" s="195"/>
      <c r="F106" s="188"/>
      <c r="G106" s="188"/>
    </row>
    <row r="107" spans="1:7" x14ac:dyDescent="0.2">
      <c r="A107" s="188"/>
      <c r="B107" s="188"/>
      <c r="C107" s="188"/>
      <c r="D107" s="188"/>
      <c r="E107" s="195"/>
      <c r="F107" s="188"/>
      <c r="G107" s="188"/>
    </row>
    <row r="108" spans="1:7" x14ac:dyDescent="0.2">
      <c r="A108" s="188"/>
      <c r="B108" s="188"/>
      <c r="C108" s="188"/>
      <c r="D108" s="188"/>
      <c r="E108" s="195"/>
      <c r="F108" s="188"/>
      <c r="G108" s="188"/>
    </row>
    <row r="109" spans="1:7" x14ac:dyDescent="0.2">
      <c r="A109" s="188"/>
      <c r="B109" s="188"/>
      <c r="C109" s="188"/>
      <c r="D109" s="188"/>
      <c r="E109" s="195"/>
      <c r="F109" s="188"/>
      <c r="G109" s="188"/>
    </row>
    <row r="110" spans="1:7" x14ac:dyDescent="0.2">
      <c r="A110" s="188"/>
      <c r="B110" s="188"/>
      <c r="C110" s="188"/>
      <c r="D110" s="188"/>
      <c r="E110" s="195"/>
      <c r="F110" s="188"/>
      <c r="G110" s="188"/>
    </row>
  </sheetData>
  <sheetProtection password="EA73" sheet="1" objects="1" scenarios="1"/>
  <protectedRanges>
    <protectedRange sqref="F8 F11 F14 F17 F20 F23 F26 F28 F31 F34" name="Oblast1"/>
  </protectedRanges>
  <mergeCells count="23">
    <mergeCell ref="C35:G35"/>
    <mergeCell ref="C36:G36"/>
    <mergeCell ref="C24:G24"/>
    <mergeCell ref="C25:G25"/>
    <mergeCell ref="C27:G27"/>
    <mergeCell ref="C29:G29"/>
    <mergeCell ref="C30:G30"/>
    <mergeCell ref="C32:G32"/>
    <mergeCell ref="C10:G10"/>
    <mergeCell ref="C12:G12"/>
    <mergeCell ref="C13:G13"/>
    <mergeCell ref="C15:G15"/>
    <mergeCell ref="C33:G33"/>
    <mergeCell ref="C16:G16"/>
    <mergeCell ref="C18:G18"/>
    <mergeCell ref="C19:G19"/>
    <mergeCell ref="C21:G21"/>
    <mergeCell ref="C22:G22"/>
    <mergeCell ref="A1:G1"/>
    <mergeCell ref="A3:B3"/>
    <mergeCell ref="A4:B4"/>
    <mergeCell ref="E4:G4"/>
    <mergeCell ref="C9:G9"/>
  </mergeCells>
  <printOptions gridLinesSet="0"/>
  <pageMargins left="0.59055118110236227" right="0.39370078740157483" top="0.19685039370078741" bottom="0.19685039370078741" header="0" footer="0.19685039370078741"/>
  <pageSetup paperSize="9" scale="98" orientation="portrait" horizontalDpi="300" r:id="rId1"/>
  <headerFooter alignWithMargins="0">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BE55"/>
  <sheetViews>
    <sheetView topLeftCell="A4" workbookViewId="0">
      <selection activeCell="C22" sqref="C22"/>
    </sheetView>
  </sheetViews>
  <sheetFormatPr defaultRowHeight="12.75" x14ac:dyDescent="0.2"/>
  <cols>
    <col min="1" max="1" width="2" customWidth="1"/>
    <col min="2" max="2" width="15" customWidth="1"/>
    <col min="3" max="3" width="15.85546875" customWidth="1"/>
    <col min="4" max="4" width="14.5703125" customWidth="1"/>
    <col min="5" max="5" width="12.5703125" customWidth="1"/>
    <col min="6" max="6" width="19.7109375" customWidth="1"/>
    <col min="7" max="7" width="14.140625" customWidth="1"/>
  </cols>
  <sheetData>
    <row r="1" spans="1:57" ht="21.75" customHeight="1" x14ac:dyDescent="0.25">
      <c r="A1" s="1" t="s">
        <v>43</v>
      </c>
      <c r="B1" s="2"/>
      <c r="C1" s="2"/>
      <c r="D1" s="2"/>
      <c r="E1" s="2"/>
      <c r="F1" s="2"/>
      <c r="G1" s="2"/>
    </row>
    <row r="2" spans="1:57" ht="15" customHeight="1" thickBot="1" x14ac:dyDescent="0.25"/>
    <row r="3" spans="1:57" ht="12.95" customHeight="1" x14ac:dyDescent="0.2">
      <c r="A3" s="3" t="s">
        <v>0</v>
      </c>
      <c r="B3" s="4"/>
      <c r="C3" s="5" t="s">
        <v>1</v>
      </c>
      <c r="D3" s="5"/>
      <c r="E3" s="5"/>
      <c r="F3" s="5" t="s">
        <v>2</v>
      </c>
      <c r="G3" s="6"/>
    </row>
    <row r="4" spans="1:57" ht="12.95" customHeight="1" x14ac:dyDescent="0.2">
      <c r="A4" s="7"/>
      <c r="B4" s="8"/>
      <c r="C4" s="9" t="s">
        <v>116</v>
      </c>
      <c r="D4" s="10"/>
      <c r="E4" s="10"/>
      <c r="F4" s="11"/>
      <c r="G4" s="12"/>
    </row>
    <row r="5" spans="1:57" ht="12.95" customHeight="1" x14ac:dyDescent="0.2">
      <c r="A5" s="13" t="s">
        <v>4</v>
      </c>
      <c r="B5" s="14"/>
      <c r="C5" s="15" t="s">
        <v>5</v>
      </c>
      <c r="D5" s="15"/>
      <c r="E5" s="15"/>
      <c r="F5" s="16" t="s">
        <v>6</v>
      </c>
      <c r="G5" s="17"/>
    </row>
    <row r="6" spans="1:57" ht="12.95" customHeight="1" x14ac:dyDescent="0.2">
      <c r="A6" s="7"/>
      <c r="B6" s="8"/>
      <c r="C6" s="9" t="s">
        <v>168</v>
      </c>
      <c r="D6" s="10"/>
      <c r="E6" s="10"/>
      <c r="F6" s="18"/>
      <c r="G6" s="12"/>
    </row>
    <row r="7" spans="1:57" x14ac:dyDescent="0.2">
      <c r="A7" s="13" t="s">
        <v>7</v>
      </c>
      <c r="B7" s="15"/>
      <c r="C7" s="204"/>
      <c r="D7" s="205"/>
      <c r="E7" s="19" t="s">
        <v>8</v>
      </c>
      <c r="F7" s="20"/>
      <c r="G7" s="21">
        <v>0</v>
      </c>
      <c r="H7" s="22"/>
      <c r="I7" s="22"/>
    </row>
    <row r="8" spans="1:57" x14ac:dyDescent="0.2">
      <c r="A8" s="13" t="s">
        <v>9</v>
      </c>
      <c r="B8" s="15"/>
      <c r="C8" s="204"/>
      <c r="D8" s="205"/>
      <c r="E8" s="16" t="s">
        <v>10</v>
      </c>
      <c r="F8" s="15"/>
      <c r="G8" s="23">
        <f>IF(PocetMJ=0,,ROUND((F30+F32)/PocetMJ,1))</f>
        <v>0</v>
      </c>
    </row>
    <row r="9" spans="1:57" x14ac:dyDescent="0.2">
      <c r="A9" s="24" t="s">
        <v>11</v>
      </c>
      <c r="B9" s="25"/>
      <c r="C9" s="25"/>
      <c r="D9" s="25"/>
      <c r="E9" s="26" t="s">
        <v>12</v>
      </c>
      <c r="F9" s="25"/>
      <c r="G9" s="27"/>
    </row>
    <row r="10" spans="1:57" x14ac:dyDescent="0.2">
      <c r="A10" s="28" t="s">
        <v>13</v>
      </c>
      <c r="B10" s="11"/>
      <c r="C10" s="11"/>
      <c r="D10" s="11"/>
      <c r="E10" s="29" t="s">
        <v>14</v>
      </c>
      <c r="F10" s="11"/>
      <c r="G10" s="12"/>
      <c r="BA10" s="30"/>
      <c r="BB10" s="30"/>
      <c r="BC10" s="30"/>
      <c r="BD10" s="30"/>
      <c r="BE10" s="30"/>
    </row>
    <row r="11" spans="1:57" x14ac:dyDescent="0.2">
      <c r="A11" s="28"/>
      <c r="B11" s="11"/>
      <c r="C11" s="11"/>
      <c r="D11" s="11"/>
      <c r="E11" s="206" t="s">
        <v>28</v>
      </c>
      <c r="F11" s="207"/>
      <c r="G11" s="208"/>
    </row>
    <row r="12" spans="1:57" ht="28.5" customHeight="1" thickBot="1" x14ac:dyDescent="0.25">
      <c r="A12" s="31" t="s">
        <v>15</v>
      </c>
      <c r="B12" s="32"/>
      <c r="C12" s="32"/>
      <c r="D12" s="32"/>
      <c r="E12" s="33"/>
      <c r="F12" s="33"/>
      <c r="G12" s="34"/>
    </row>
    <row r="13" spans="1:57" ht="17.25" customHeight="1" thickBot="1" x14ac:dyDescent="0.25">
      <c r="A13" s="68" t="s">
        <v>45</v>
      </c>
      <c r="B13" s="69"/>
      <c r="C13" s="70"/>
      <c r="D13" s="71" t="s">
        <v>46</v>
      </c>
      <c r="E13" s="72"/>
      <c r="F13" s="72"/>
      <c r="G13" s="70"/>
    </row>
    <row r="14" spans="1:57" ht="15.95" customHeight="1" x14ac:dyDescent="0.2">
      <c r="A14" s="73"/>
      <c r="B14" s="74" t="s">
        <v>47</v>
      </c>
      <c r="C14" s="75">
        <f>Dodavka</f>
        <v>0</v>
      </c>
      <c r="D14" s="76"/>
      <c r="E14" s="77"/>
      <c r="F14" s="78"/>
      <c r="G14" s="75"/>
    </row>
    <row r="15" spans="1:57" ht="15.95" customHeight="1" x14ac:dyDescent="0.2">
      <c r="A15" s="73" t="s">
        <v>48</v>
      </c>
      <c r="B15" s="74" t="s">
        <v>49</v>
      </c>
      <c r="C15" s="75">
        <f>Mont</f>
        <v>0</v>
      </c>
      <c r="D15" s="24"/>
      <c r="E15" s="79"/>
      <c r="F15" s="80"/>
      <c r="G15" s="75"/>
    </row>
    <row r="16" spans="1:57" ht="15.95" customHeight="1" x14ac:dyDescent="0.2">
      <c r="A16" s="73" t="s">
        <v>50</v>
      </c>
      <c r="B16" s="74" t="s">
        <v>51</v>
      </c>
      <c r="C16" s="75">
        <f>HSV</f>
        <v>0</v>
      </c>
      <c r="D16" s="24"/>
      <c r="E16" s="79"/>
      <c r="F16" s="80"/>
      <c r="G16" s="75"/>
    </row>
    <row r="17" spans="1:7" ht="15.95" customHeight="1" x14ac:dyDescent="0.2">
      <c r="A17" s="81" t="s">
        <v>52</v>
      </c>
      <c r="B17" s="74" t="s">
        <v>53</v>
      </c>
      <c r="C17" s="75">
        <f>PSV</f>
        <v>0</v>
      </c>
      <c r="D17" s="24"/>
      <c r="E17" s="79"/>
      <c r="F17" s="80"/>
      <c r="G17" s="75"/>
    </row>
    <row r="18" spans="1:7" ht="15.95" customHeight="1" x14ac:dyDescent="0.2">
      <c r="A18" s="82" t="s">
        <v>54</v>
      </c>
      <c r="B18" s="74"/>
      <c r="C18" s="75">
        <f>SUM(C14:C17)</f>
        <v>0</v>
      </c>
      <c r="D18" s="83"/>
      <c r="E18" s="79"/>
      <c r="F18" s="80"/>
      <c r="G18" s="75"/>
    </row>
    <row r="19" spans="1:7" ht="15.95" customHeight="1" x14ac:dyDescent="0.2">
      <c r="A19" s="82"/>
      <c r="B19" s="74"/>
      <c r="C19" s="75"/>
      <c r="D19" s="24"/>
      <c r="E19" s="79"/>
      <c r="F19" s="80"/>
      <c r="G19" s="75"/>
    </row>
    <row r="20" spans="1:7" ht="15.95" customHeight="1" x14ac:dyDescent="0.2">
      <c r="A20" s="82" t="s">
        <v>55</v>
      </c>
      <c r="B20" s="74"/>
      <c r="C20" s="75">
        <f>HZS</f>
        <v>0</v>
      </c>
      <c r="D20" s="24"/>
      <c r="E20" s="79"/>
      <c r="F20" s="80"/>
      <c r="G20" s="75"/>
    </row>
    <row r="21" spans="1:7" ht="15.95" customHeight="1" x14ac:dyDescent="0.2">
      <c r="A21" s="28" t="s">
        <v>56</v>
      </c>
      <c r="B21" s="11"/>
      <c r="C21" s="75">
        <f>C18+C20</f>
        <v>0</v>
      </c>
      <c r="D21" s="24" t="s">
        <v>57</v>
      </c>
      <c r="E21" s="79"/>
      <c r="F21" s="80"/>
      <c r="G21" s="75">
        <f>G22-SUM(G14:G20)</f>
        <v>0</v>
      </c>
    </row>
    <row r="22" spans="1:7" ht="15.95" customHeight="1" thickBot="1" x14ac:dyDescent="0.25">
      <c r="A22" s="24" t="s">
        <v>58</v>
      </c>
      <c r="B22" s="25"/>
      <c r="C22" s="84">
        <f>C21+G22</f>
        <v>0</v>
      </c>
      <c r="D22" s="85" t="s">
        <v>59</v>
      </c>
      <c r="E22" s="86"/>
      <c r="F22" s="87"/>
      <c r="G22" s="75">
        <f>VRN</f>
        <v>0</v>
      </c>
    </row>
    <row r="23" spans="1:7" x14ac:dyDescent="0.2">
      <c r="A23" s="3" t="s">
        <v>16</v>
      </c>
      <c r="B23" s="5"/>
      <c r="C23" s="35" t="s">
        <v>17</v>
      </c>
      <c r="D23" s="5"/>
      <c r="E23" s="35" t="s">
        <v>18</v>
      </c>
      <c r="F23" s="5"/>
      <c r="G23" s="6"/>
    </row>
    <row r="24" spans="1:7" x14ac:dyDescent="0.2">
      <c r="A24" s="13"/>
      <c r="B24" s="15"/>
      <c r="C24" s="16" t="s">
        <v>19</v>
      </c>
      <c r="D24" s="15"/>
      <c r="E24" s="16" t="s">
        <v>19</v>
      </c>
      <c r="F24" s="15"/>
      <c r="G24" s="17"/>
    </row>
    <row r="25" spans="1:7" x14ac:dyDescent="0.2">
      <c r="A25" s="28" t="s">
        <v>20</v>
      </c>
      <c r="B25" s="36"/>
      <c r="C25" s="29" t="s">
        <v>20</v>
      </c>
      <c r="D25" s="11"/>
      <c r="E25" s="29" t="s">
        <v>20</v>
      </c>
      <c r="F25" s="11"/>
      <c r="G25" s="12"/>
    </row>
    <row r="26" spans="1:7" x14ac:dyDescent="0.2">
      <c r="A26" s="28"/>
      <c r="B26" s="37"/>
      <c r="C26" s="29" t="s">
        <v>21</v>
      </c>
      <c r="D26" s="11"/>
      <c r="E26" s="29" t="s">
        <v>22</v>
      </c>
      <c r="F26" s="11"/>
      <c r="G26" s="12"/>
    </row>
    <row r="27" spans="1:7" x14ac:dyDescent="0.2">
      <c r="A27" s="28"/>
      <c r="B27" s="11"/>
      <c r="C27" s="29"/>
      <c r="D27" s="11"/>
      <c r="E27" s="29"/>
      <c r="F27" s="11"/>
      <c r="G27" s="12"/>
    </row>
    <row r="28" spans="1:7" ht="97.5" customHeight="1" x14ac:dyDescent="0.2">
      <c r="A28" s="28"/>
      <c r="B28" s="11"/>
      <c r="C28" s="29"/>
      <c r="D28" s="11"/>
      <c r="E28" s="29"/>
      <c r="F28" s="11"/>
      <c r="G28" s="12"/>
    </row>
    <row r="29" spans="1:7" x14ac:dyDescent="0.2">
      <c r="A29" s="13" t="s">
        <v>23</v>
      </c>
      <c r="B29" s="15"/>
      <c r="C29" s="38">
        <v>0</v>
      </c>
      <c r="D29" s="15" t="s">
        <v>24</v>
      </c>
      <c r="E29" s="16"/>
      <c r="F29" s="39">
        <v>0</v>
      </c>
      <c r="G29" s="17"/>
    </row>
    <row r="30" spans="1:7" x14ac:dyDescent="0.2">
      <c r="A30" s="13" t="s">
        <v>23</v>
      </c>
      <c r="B30" s="15"/>
      <c r="C30" s="38">
        <v>15</v>
      </c>
      <c r="D30" s="15" t="s">
        <v>24</v>
      </c>
      <c r="E30" s="16"/>
      <c r="F30" s="39">
        <v>0</v>
      </c>
      <c r="G30" s="17"/>
    </row>
    <row r="31" spans="1:7" x14ac:dyDescent="0.2">
      <c r="A31" s="13" t="s">
        <v>25</v>
      </c>
      <c r="B31" s="15"/>
      <c r="C31" s="38">
        <v>15</v>
      </c>
      <c r="D31" s="15" t="s">
        <v>24</v>
      </c>
      <c r="E31" s="16"/>
      <c r="F31" s="40">
        <f>ROUND(PRODUCT(F30,C31/100),0)</f>
        <v>0</v>
      </c>
      <c r="G31" s="27"/>
    </row>
    <row r="32" spans="1:7" x14ac:dyDescent="0.2">
      <c r="A32" s="13" t="s">
        <v>23</v>
      </c>
      <c r="B32" s="15"/>
      <c r="C32" s="38">
        <v>21</v>
      </c>
      <c r="D32" s="15" t="s">
        <v>24</v>
      </c>
      <c r="E32" s="16"/>
      <c r="F32" s="39">
        <f>C22</f>
        <v>0</v>
      </c>
      <c r="G32" s="17"/>
    </row>
    <row r="33" spans="1:8" x14ac:dyDescent="0.2">
      <c r="A33" s="13" t="s">
        <v>25</v>
      </c>
      <c r="B33" s="15"/>
      <c r="C33" s="38">
        <v>21</v>
      </c>
      <c r="D33" s="15" t="s">
        <v>24</v>
      </c>
      <c r="E33" s="16"/>
      <c r="F33" s="40">
        <f>ROUND(PRODUCT(F32,C33/100),0)</f>
        <v>0</v>
      </c>
      <c r="G33" s="27"/>
    </row>
    <row r="34" spans="1:8" s="46" customFormat="1" ht="19.5" customHeight="1" thickBot="1" x14ac:dyDescent="0.3">
      <c r="A34" s="41" t="s">
        <v>60</v>
      </c>
      <c r="B34" s="42"/>
      <c r="C34" s="42"/>
      <c r="D34" s="42"/>
      <c r="E34" s="43"/>
      <c r="F34" s="44">
        <f>ROUND(SUM(F29:F33),0)</f>
        <v>0</v>
      </c>
      <c r="G34" s="45"/>
    </row>
    <row r="36" spans="1:8" x14ac:dyDescent="0.2">
      <c r="A36" s="47" t="s">
        <v>26</v>
      </c>
      <c r="B36" s="47"/>
      <c r="C36" s="47"/>
      <c r="D36" s="47"/>
      <c r="E36" s="47"/>
      <c r="F36" s="47"/>
      <c r="G36" s="47"/>
      <c r="H36" t="s">
        <v>3</v>
      </c>
    </row>
    <row r="37" spans="1:8" ht="14.25" customHeight="1" x14ac:dyDescent="0.2">
      <c r="A37" s="47"/>
      <c r="B37" s="203"/>
      <c r="C37" s="203"/>
      <c r="D37" s="203"/>
      <c r="E37" s="203"/>
      <c r="F37" s="203"/>
      <c r="G37" s="203"/>
      <c r="H37" t="s">
        <v>3</v>
      </c>
    </row>
    <row r="38" spans="1:8" ht="12.75" customHeight="1" x14ac:dyDescent="0.2">
      <c r="A38" s="48"/>
      <c r="B38" s="203"/>
      <c r="C38" s="203"/>
      <c r="D38" s="203"/>
      <c r="E38" s="203"/>
      <c r="F38" s="203"/>
      <c r="G38" s="203"/>
      <c r="H38" t="s">
        <v>3</v>
      </c>
    </row>
    <row r="39" spans="1:8" x14ac:dyDescent="0.2">
      <c r="A39" s="48"/>
      <c r="B39" s="203"/>
      <c r="C39" s="203"/>
      <c r="D39" s="203"/>
      <c r="E39" s="203"/>
      <c r="F39" s="203"/>
      <c r="G39" s="203"/>
      <c r="H39" t="s">
        <v>3</v>
      </c>
    </row>
    <row r="40" spans="1:8" x14ac:dyDescent="0.2">
      <c r="A40" s="48"/>
      <c r="B40" s="203"/>
      <c r="C40" s="203"/>
      <c r="D40" s="203"/>
      <c r="E40" s="203"/>
      <c r="F40" s="203"/>
      <c r="G40" s="203"/>
      <c r="H40" t="s">
        <v>3</v>
      </c>
    </row>
    <row r="41" spans="1:8" x14ac:dyDescent="0.2">
      <c r="A41" s="48"/>
      <c r="B41" s="203"/>
      <c r="C41" s="203"/>
      <c r="D41" s="203"/>
      <c r="E41" s="203"/>
      <c r="F41" s="203"/>
      <c r="G41" s="203"/>
      <c r="H41" t="s">
        <v>3</v>
      </c>
    </row>
    <row r="42" spans="1:8" x14ac:dyDescent="0.2">
      <c r="A42" s="48"/>
      <c r="B42" s="203"/>
      <c r="C42" s="203"/>
      <c r="D42" s="203"/>
      <c r="E42" s="203"/>
      <c r="F42" s="203"/>
      <c r="G42" s="203"/>
      <c r="H42" t="s">
        <v>3</v>
      </c>
    </row>
    <row r="43" spans="1:8" x14ac:dyDescent="0.2">
      <c r="A43" s="48"/>
      <c r="B43" s="203"/>
      <c r="C43" s="203"/>
      <c r="D43" s="203"/>
      <c r="E43" s="203"/>
      <c r="F43" s="203"/>
      <c r="G43" s="203"/>
      <c r="H43" t="s">
        <v>3</v>
      </c>
    </row>
    <row r="44" spans="1:8" x14ac:dyDescent="0.2">
      <c r="A44" s="48"/>
      <c r="B44" s="203"/>
      <c r="C44" s="203"/>
      <c r="D44" s="203"/>
      <c r="E44" s="203"/>
      <c r="F44" s="203"/>
      <c r="G44" s="203"/>
      <c r="H44" t="s">
        <v>3</v>
      </c>
    </row>
    <row r="45" spans="1:8" ht="3" customHeight="1" x14ac:dyDescent="0.2">
      <c r="A45" s="48"/>
      <c r="B45" s="203"/>
      <c r="C45" s="203"/>
      <c r="D45" s="203"/>
      <c r="E45" s="203"/>
      <c r="F45" s="203"/>
      <c r="G45" s="203"/>
      <c r="H45" t="s">
        <v>3</v>
      </c>
    </row>
    <row r="46" spans="1:8" x14ac:dyDescent="0.2">
      <c r="B46" s="202"/>
      <c r="C46" s="202"/>
      <c r="D46" s="202"/>
      <c r="E46" s="202"/>
      <c r="F46" s="202"/>
      <c r="G46" s="202"/>
    </row>
    <row r="47" spans="1:8" x14ac:dyDescent="0.2">
      <c r="B47" s="202"/>
      <c r="C47" s="202"/>
      <c r="D47" s="202"/>
      <c r="E47" s="202"/>
      <c r="F47" s="202"/>
      <c r="G47" s="202"/>
    </row>
    <row r="48" spans="1:8" x14ac:dyDescent="0.2">
      <c r="B48" s="202"/>
      <c r="C48" s="202"/>
      <c r="D48" s="202"/>
      <c r="E48" s="202"/>
      <c r="F48" s="202"/>
      <c r="G48" s="202"/>
    </row>
    <row r="49" spans="2:7" x14ac:dyDescent="0.2">
      <c r="B49" s="202"/>
      <c r="C49" s="202"/>
      <c r="D49" s="202"/>
      <c r="E49" s="202"/>
      <c r="F49" s="202"/>
      <c r="G49" s="202"/>
    </row>
    <row r="50" spans="2:7" x14ac:dyDescent="0.2">
      <c r="B50" s="202"/>
      <c r="C50" s="202"/>
      <c r="D50" s="202"/>
      <c r="E50" s="202"/>
      <c r="F50" s="202"/>
      <c r="G50" s="202"/>
    </row>
    <row r="51" spans="2:7" x14ac:dyDescent="0.2">
      <c r="B51" s="202"/>
      <c r="C51" s="202"/>
      <c r="D51" s="202"/>
      <c r="E51" s="202"/>
      <c r="F51" s="202"/>
      <c r="G51" s="202"/>
    </row>
    <row r="52" spans="2:7" x14ac:dyDescent="0.2">
      <c r="B52" s="202"/>
      <c r="C52" s="202"/>
      <c r="D52" s="202"/>
      <c r="E52" s="202"/>
      <c r="F52" s="202"/>
      <c r="G52" s="202"/>
    </row>
    <row r="53" spans="2:7" x14ac:dyDescent="0.2">
      <c r="B53" s="202"/>
      <c r="C53" s="202"/>
      <c r="D53" s="202"/>
      <c r="E53" s="202"/>
      <c r="F53" s="202"/>
      <c r="G53" s="202"/>
    </row>
    <row r="54" spans="2:7" x14ac:dyDescent="0.2">
      <c r="B54" s="202"/>
      <c r="C54" s="202"/>
      <c r="D54" s="202"/>
      <c r="E54" s="202"/>
      <c r="F54" s="202"/>
      <c r="G54" s="202"/>
    </row>
    <row r="55" spans="2:7" x14ac:dyDescent="0.2">
      <c r="B55" s="202"/>
      <c r="C55" s="202"/>
      <c r="D55" s="202"/>
      <c r="E55" s="202"/>
      <c r="F55" s="202"/>
      <c r="G55" s="202"/>
    </row>
  </sheetData>
  <sheetProtection password="EA73" sheet="1" objects="1" scenarios="1"/>
  <mergeCells count="14">
    <mergeCell ref="C7:D7"/>
    <mergeCell ref="C8:D8"/>
    <mergeCell ref="E11:G11"/>
    <mergeCell ref="B37:G45"/>
    <mergeCell ref="B46:G46"/>
    <mergeCell ref="B47:G47"/>
    <mergeCell ref="B54:G54"/>
    <mergeCell ref="B55:G55"/>
    <mergeCell ref="B48:G48"/>
    <mergeCell ref="B49:G49"/>
    <mergeCell ref="B50:G50"/>
    <mergeCell ref="B51:G51"/>
    <mergeCell ref="B52:G52"/>
    <mergeCell ref="B53:G53"/>
  </mergeCells>
  <pageMargins left="0.59055118110236227" right="0.39370078740157483" top="0.98425196850393704" bottom="0.98425196850393704" header="0.51181102362204722" footer="0.51181102362204722"/>
  <pageSetup paperSize="9" orientation="portrait" horizontalDpi="300" verticalDpi="300" r:id="rId1"/>
  <headerFooter alignWithMargins="0">
    <oddFooter>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BE70"/>
  <sheetViews>
    <sheetView workbookViewId="0">
      <selection activeCell="D36" sqref="D36"/>
    </sheetView>
  </sheetViews>
  <sheetFormatPr defaultRowHeight="12.75" x14ac:dyDescent="0.2"/>
  <cols>
    <col min="1" max="1" width="5.85546875" customWidth="1"/>
    <col min="2" max="2" width="6.140625" customWidth="1"/>
    <col min="3" max="3" width="11.42578125" customWidth="1"/>
    <col min="4" max="4" width="15.85546875" customWidth="1"/>
    <col min="5" max="5" width="11.28515625" customWidth="1"/>
    <col min="6" max="6" width="10.85546875" customWidth="1"/>
    <col min="7" max="7" width="11" customWidth="1"/>
    <col min="8" max="8" width="11.140625" customWidth="1"/>
    <col min="9" max="9" width="10.7109375" customWidth="1"/>
  </cols>
  <sheetData>
    <row r="1" spans="1:57" ht="13.5" thickTop="1" x14ac:dyDescent="0.2">
      <c r="A1" s="222" t="s">
        <v>4</v>
      </c>
      <c r="B1" s="223"/>
      <c r="C1" s="88" t="str">
        <f>CONCATENATE(cislostavby," ",nazevstavby)</f>
        <v xml:space="preserve"> Oprava chodníků podél silnice III/4088 v Chlumci.</v>
      </c>
      <c r="D1" s="89"/>
      <c r="E1" s="90"/>
      <c r="F1" s="89"/>
      <c r="G1" s="91"/>
      <c r="H1" s="92"/>
      <c r="I1" s="93"/>
    </row>
    <row r="2" spans="1:57" ht="13.5" thickBot="1" x14ac:dyDescent="0.25">
      <c r="A2" s="224" t="s">
        <v>0</v>
      </c>
      <c r="B2" s="225"/>
      <c r="C2" s="94" t="str">
        <f>CONCATENATE(cisloobjektu," ",nazevobjektu)</f>
        <v xml:space="preserve"> SO 100 oprava chodníků, výměna povrchu.</v>
      </c>
      <c r="D2" s="95"/>
      <c r="E2" s="96"/>
      <c r="F2" s="95"/>
      <c r="G2" s="226"/>
      <c r="H2" s="226"/>
      <c r="I2" s="227"/>
    </row>
    <row r="3" spans="1:57" ht="13.5" thickTop="1" x14ac:dyDescent="0.2">
      <c r="F3" s="11"/>
    </row>
    <row r="4" spans="1:57" ht="19.5" customHeight="1" x14ac:dyDescent="0.25">
      <c r="A4" s="97" t="s">
        <v>61</v>
      </c>
      <c r="B4" s="1"/>
      <c r="C4" s="1"/>
      <c r="D4" s="1"/>
      <c r="E4" s="98"/>
      <c r="F4" s="1"/>
      <c r="G4" s="1"/>
      <c r="H4" s="1"/>
      <c r="I4" s="1"/>
    </row>
    <row r="5" spans="1:57" ht="13.5" thickBot="1" x14ac:dyDescent="0.25"/>
    <row r="6" spans="1:57" s="11" customFormat="1" ht="13.5" thickBot="1" x14ac:dyDescent="0.25">
      <c r="A6" s="99"/>
      <c r="B6" s="100" t="s">
        <v>62</v>
      </c>
      <c r="C6" s="100"/>
      <c r="D6" s="101"/>
      <c r="E6" s="102" t="s">
        <v>63</v>
      </c>
      <c r="F6" s="103" t="s">
        <v>64</v>
      </c>
      <c r="G6" s="103" t="s">
        <v>65</v>
      </c>
      <c r="H6" s="103" t="s">
        <v>66</v>
      </c>
      <c r="I6" s="104" t="s">
        <v>55</v>
      </c>
    </row>
    <row r="7" spans="1:57" s="11" customFormat="1" x14ac:dyDescent="0.2">
      <c r="A7" s="105" t="str">
        <f>'so100 Položky'!B7</f>
        <v>1</v>
      </c>
      <c r="B7" s="106" t="str">
        <f>'so100 Položky'!C7</f>
        <v>Zemní práce</v>
      </c>
      <c r="C7" s="107"/>
      <c r="D7" s="108"/>
      <c r="E7" s="109">
        <f>'so100 Položky'!BA45</f>
        <v>0</v>
      </c>
      <c r="F7" s="110">
        <f>'so100 Položky'!BB45</f>
        <v>0</v>
      </c>
      <c r="G7" s="110">
        <f>'so100 Položky'!BC45</f>
        <v>0</v>
      </c>
      <c r="H7" s="110">
        <f>'so100 Položky'!BD45</f>
        <v>0</v>
      </c>
      <c r="I7" s="111">
        <f>'so100 Položky'!BE45</f>
        <v>0</v>
      </c>
    </row>
    <row r="8" spans="1:57" s="11" customFormat="1" x14ac:dyDescent="0.2">
      <c r="A8" s="105" t="str">
        <f>'so100 Položky'!B46</f>
        <v>5</v>
      </c>
      <c r="B8" s="106" t="str">
        <f>'so100 Položky'!C46</f>
        <v>Komunikace</v>
      </c>
      <c r="C8" s="107"/>
      <c r="D8" s="108"/>
      <c r="E8" s="109">
        <f>'so100 Položky'!BA89</f>
        <v>0</v>
      </c>
      <c r="F8" s="110">
        <f>'so100 Položky'!BB89</f>
        <v>0</v>
      </c>
      <c r="G8" s="110">
        <f>'so100 Položky'!BC89</f>
        <v>0</v>
      </c>
      <c r="H8" s="110">
        <f>'so100 Položky'!BD89</f>
        <v>0</v>
      </c>
      <c r="I8" s="111">
        <f>'so100 Položky'!BE89</f>
        <v>0</v>
      </c>
    </row>
    <row r="9" spans="1:57" s="11" customFormat="1" x14ac:dyDescent="0.2">
      <c r="A9" s="105" t="str">
        <f>'so100 Položky'!B90</f>
        <v>8</v>
      </c>
      <c r="B9" s="106" t="str">
        <f>'so100 Položky'!C90</f>
        <v>Trubní vedení</v>
      </c>
      <c r="C9" s="107"/>
      <c r="D9" s="108"/>
      <c r="E9" s="109">
        <f>'so100 Položky'!BA94</f>
        <v>0</v>
      </c>
      <c r="F9" s="110">
        <f>'so100 Položky'!BB94</f>
        <v>0</v>
      </c>
      <c r="G9" s="110">
        <f>'so100 Položky'!BC94</f>
        <v>0</v>
      </c>
      <c r="H9" s="110">
        <f>'so100 Položky'!BD94</f>
        <v>0</v>
      </c>
      <c r="I9" s="111">
        <f>'so100 Položky'!BE94</f>
        <v>0</v>
      </c>
    </row>
    <row r="10" spans="1:57" s="11" customFormat="1" x14ac:dyDescent="0.2">
      <c r="A10" s="105" t="str">
        <f>'so100 Položky'!B95</f>
        <v>91</v>
      </c>
      <c r="B10" s="106" t="str">
        <f>'so100 Položky'!C95</f>
        <v>Doplňující práce na komunikaci</v>
      </c>
      <c r="C10" s="107"/>
      <c r="D10" s="108"/>
      <c r="E10" s="109">
        <f>'so100 Položky'!BA120</f>
        <v>0</v>
      </c>
      <c r="F10" s="110">
        <f>'so100 Položky'!BB120</f>
        <v>0</v>
      </c>
      <c r="G10" s="110">
        <f>'so100 Položky'!BC120</f>
        <v>0</v>
      </c>
      <c r="H10" s="110">
        <f>'so100 Položky'!BD120</f>
        <v>0</v>
      </c>
      <c r="I10" s="111">
        <f>'so100 Položky'!BE120</f>
        <v>0</v>
      </c>
    </row>
    <row r="11" spans="1:57" s="11" customFormat="1" x14ac:dyDescent="0.2">
      <c r="A11" s="105" t="str">
        <f>'so100 Položky'!B121</f>
        <v>97</v>
      </c>
      <c r="B11" s="106" t="str">
        <f>'so100 Položky'!C121</f>
        <v>Prorážení otvorů</v>
      </c>
      <c r="C11" s="107"/>
      <c r="D11" s="108"/>
      <c r="E11" s="109">
        <f>'so100 Položky'!BA144</f>
        <v>0</v>
      </c>
      <c r="F11" s="110">
        <f>'so100 Položky'!BB144</f>
        <v>0</v>
      </c>
      <c r="G11" s="110">
        <f>'so100 Položky'!BC144</f>
        <v>0</v>
      </c>
      <c r="H11" s="110">
        <f>'so100 Položky'!BD144</f>
        <v>0</v>
      </c>
      <c r="I11" s="111">
        <f>'so100 Položky'!BE144</f>
        <v>0</v>
      </c>
    </row>
    <row r="12" spans="1:57" s="11" customFormat="1" ht="13.5" thickBot="1" x14ac:dyDescent="0.25">
      <c r="A12" s="105" t="str">
        <f>'so100 Položky'!B145</f>
        <v>99</v>
      </c>
      <c r="B12" s="106" t="str">
        <f>'so100 Položky'!C145</f>
        <v>Staveništní přesun hmot</v>
      </c>
      <c r="C12" s="107"/>
      <c r="D12" s="108"/>
      <c r="E12" s="109">
        <f>'so100 Položky'!BA150</f>
        <v>0</v>
      </c>
      <c r="F12" s="110">
        <f>'so100 Položky'!BB150</f>
        <v>0</v>
      </c>
      <c r="G12" s="110">
        <f>'so100 Položky'!BC150</f>
        <v>0</v>
      </c>
      <c r="H12" s="110">
        <f>'so100 Položky'!BD150</f>
        <v>0</v>
      </c>
      <c r="I12" s="111">
        <f>'so100 Položky'!BE150</f>
        <v>0</v>
      </c>
    </row>
    <row r="13" spans="1:57" s="117" customFormat="1" ht="13.5" thickBot="1" x14ac:dyDescent="0.25">
      <c r="A13" s="112"/>
      <c r="B13" s="100" t="s">
        <v>67</v>
      </c>
      <c r="C13" s="100"/>
      <c r="D13" s="113"/>
      <c r="E13" s="114">
        <f>SUM(E7:E12)</f>
        <v>0</v>
      </c>
      <c r="F13" s="115">
        <f>SUM(F7:F12)</f>
        <v>0</v>
      </c>
      <c r="G13" s="115">
        <f>SUM(G7:G12)</f>
        <v>0</v>
      </c>
      <c r="H13" s="115">
        <f>SUM(H7:H12)</f>
        <v>0</v>
      </c>
      <c r="I13" s="116">
        <f>SUM(I7:I12)</f>
        <v>0</v>
      </c>
    </row>
    <row r="14" spans="1:57" x14ac:dyDescent="0.2">
      <c r="A14" s="107"/>
      <c r="B14" s="107"/>
      <c r="C14" s="107"/>
      <c r="D14" s="107"/>
      <c r="E14" s="107"/>
      <c r="F14" s="107"/>
      <c r="G14" s="107"/>
      <c r="H14" s="107"/>
      <c r="I14" s="107"/>
    </row>
    <row r="15" spans="1:57" ht="19.5" customHeight="1" x14ac:dyDescent="0.25">
      <c r="A15" s="118" t="s">
        <v>68</v>
      </c>
      <c r="B15" s="118"/>
      <c r="C15" s="118"/>
      <c r="D15" s="118"/>
      <c r="E15" s="118"/>
      <c r="F15" s="118"/>
      <c r="G15" s="119"/>
      <c r="H15" s="118"/>
      <c r="I15" s="118"/>
      <c r="BA15" s="30"/>
      <c r="BB15" s="30"/>
      <c r="BC15" s="30"/>
      <c r="BD15" s="30"/>
      <c r="BE15" s="30"/>
    </row>
    <row r="16" spans="1:57" ht="13.5" thickBot="1" x14ac:dyDescent="0.25">
      <c r="A16" s="201"/>
      <c r="B16" s="201"/>
      <c r="C16" s="201"/>
      <c r="D16" s="201"/>
      <c r="E16" s="201"/>
      <c r="F16" s="201"/>
      <c r="G16" s="201"/>
      <c r="H16" s="201"/>
      <c r="I16" s="201"/>
    </row>
    <row r="17" spans="1:53" x14ac:dyDescent="0.2">
      <c r="A17" s="120" t="s">
        <v>69</v>
      </c>
      <c r="B17" s="121"/>
      <c r="C17" s="121"/>
      <c r="D17" s="122"/>
      <c r="E17" s="123" t="s">
        <v>27</v>
      </c>
      <c r="F17" s="124" t="s">
        <v>70</v>
      </c>
      <c r="G17" s="125" t="s">
        <v>71</v>
      </c>
      <c r="H17" s="126"/>
      <c r="I17" s="127" t="s">
        <v>27</v>
      </c>
    </row>
    <row r="18" spans="1:53" x14ac:dyDescent="0.2">
      <c r="A18" s="128"/>
      <c r="B18" s="129"/>
      <c r="C18" s="129"/>
      <c r="D18" s="130"/>
      <c r="E18" s="131"/>
      <c r="F18" s="132"/>
      <c r="G18" s="133">
        <f>CHOOSE(BA18+1,HSV+PSV,HSV+PSV+Mont,HSV+PSV+Dodavka+Mont,HSV,PSV,Mont,Dodavka,Mont+Dodavka,0)</f>
        <v>0</v>
      </c>
      <c r="H18" s="134"/>
      <c r="I18" s="135">
        <f>E18+F18*G18/100</f>
        <v>0</v>
      </c>
      <c r="BA18">
        <v>8</v>
      </c>
    </row>
    <row r="19" spans="1:53" ht="13.5" thickBot="1" x14ac:dyDescent="0.25">
      <c r="A19" s="136"/>
      <c r="B19" s="137" t="s">
        <v>72</v>
      </c>
      <c r="C19" s="138"/>
      <c r="D19" s="139"/>
      <c r="E19" s="140"/>
      <c r="F19" s="141"/>
      <c r="G19" s="141"/>
      <c r="H19" s="228">
        <f>SUM(H18:H18)</f>
        <v>0</v>
      </c>
      <c r="I19" s="229"/>
    </row>
    <row r="20" spans="1:53" x14ac:dyDescent="0.2">
      <c r="A20" s="201"/>
      <c r="B20" s="201"/>
      <c r="C20" s="201"/>
      <c r="D20" s="201"/>
      <c r="E20" s="201"/>
      <c r="F20" s="201"/>
      <c r="G20" s="201"/>
      <c r="H20" s="201"/>
      <c r="I20" s="201"/>
    </row>
    <row r="21" spans="1:53" x14ac:dyDescent="0.2">
      <c r="B21" s="117"/>
      <c r="F21" s="142"/>
      <c r="G21" s="143"/>
      <c r="H21" s="143"/>
      <c r="I21" s="144"/>
    </row>
    <row r="22" spans="1:53" x14ac:dyDescent="0.2">
      <c r="F22" s="142"/>
      <c r="G22" s="143"/>
      <c r="H22" s="143"/>
      <c r="I22" s="144"/>
    </row>
    <row r="23" spans="1:53" x14ac:dyDescent="0.2">
      <c r="F23" s="142"/>
      <c r="G23" s="143"/>
      <c r="H23" s="143"/>
      <c r="I23" s="144"/>
    </row>
    <row r="24" spans="1:53" x14ac:dyDescent="0.2">
      <c r="F24" s="142"/>
      <c r="G24" s="143"/>
      <c r="H24" s="143"/>
      <c r="I24" s="144"/>
    </row>
    <row r="25" spans="1:53" x14ac:dyDescent="0.2">
      <c r="F25" s="142"/>
      <c r="G25" s="143"/>
      <c r="H25" s="143"/>
      <c r="I25" s="144"/>
    </row>
    <row r="26" spans="1:53" x14ac:dyDescent="0.2">
      <c r="F26" s="142"/>
      <c r="G26" s="143"/>
      <c r="H26" s="143"/>
      <c r="I26" s="144"/>
    </row>
    <row r="27" spans="1:53" x14ac:dyDescent="0.2">
      <c r="F27" s="142"/>
      <c r="G27" s="143"/>
      <c r="H27" s="143"/>
      <c r="I27" s="144"/>
    </row>
    <row r="28" spans="1:53" x14ac:dyDescent="0.2">
      <c r="F28" s="142"/>
      <c r="G28" s="143"/>
      <c r="H28" s="143"/>
      <c r="I28" s="144"/>
    </row>
    <row r="29" spans="1:53" x14ac:dyDescent="0.2">
      <c r="F29" s="142"/>
      <c r="G29" s="143"/>
      <c r="H29" s="143"/>
      <c r="I29" s="144"/>
    </row>
    <row r="30" spans="1:53" x14ac:dyDescent="0.2">
      <c r="F30" s="142"/>
      <c r="G30" s="143"/>
      <c r="H30" s="143"/>
      <c r="I30" s="144"/>
    </row>
    <row r="31" spans="1:53" x14ac:dyDescent="0.2">
      <c r="F31" s="142"/>
      <c r="G31" s="143"/>
      <c r="H31" s="143"/>
      <c r="I31" s="144"/>
    </row>
    <row r="32" spans="1:53" x14ac:dyDescent="0.2">
      <c r="F32" s="142"/>
      <c r="G32" s="143"/>
      <c r="H32" s="143"/>
      <c r="I32" s="144"/>
    </row>
    <row r="33" spans="6:9" x14ac:dyDescent="0.2">
      <c r="F33" s="142"/>
      <c r="G33" s="143"/>
      <c r="H33" s="143"/>
      <c r="I33" s="144"/>
    </row>
    <row r="34" spans="6:9" x14ac:dyDescent="0.2">
      <c r="F34" s="142"/>
      <c r="G34" s="143"/>
      <c r="H34" s="143"/>
      <c r="I34" s="144"/>
    </row>
    <row r="35" spans="6:9" x14ac:dyDescent="0.2">
      <c r="F35" s="142"/>
      <c r="G35" s="143"/>
      <c r="H35" s="143"/>
      <c r="I35" s="144"/>
    </row>
    <row r="36" spans="6:9" x14ac:dyDescent="0.2">
      <c r="F36" s="142"/>
      <c r="G36" s="143"/>
      <c r="H36" s="143"/>
      <c r="I36" s="144"/>
    </row>
    <row r="37" spans="6:9" x14ac:dyDescent="0.2">
      <c r="F37" s="142"/>
      <c r="G37" s="143"/>
      <c r="H37" s="143"/>
      <c r="I37" s="144"/>
    </row>
    <row r="38" spans="6:9" x14ac:dyDescent="0.2">
      <c r="F38" s="142"/>
      <c r="G38" s="143"/>
      <c r="H38" s="143"/>
      <c r="I38" s="144"/>
    </row>
    <row r="39" spans="6:9" x14ac:dyDescent="0.2">
      <c r="F39" s="142"/>
      <c r="G39" s="143"/>
      <c r="H39" s="143"/>
      <c r="I39" s="144"/>
    </row>
    <row r="40" spans="6:9" x14ac:dyDescent="0.2">
      <c r="F40" s="142"/>
      <c r="G40" s="143"/>
      <c r="H40" s="143"/>
      <c r="I40" s="144"/>
    </row>
    <row r="41" spans="6:9" x14ac:dyDescent="0.2">
      <c r="F41" s="142"/>
      <c r="G41" s="143"/>
      <c r="H41" s="143"/>
      <c r="I41" s="144"/>
    </row>
    <row r="42" spans="6:9" x14ac:dyDescent="0.2">
      <c r="F42" s="142"/>
      <c r="G42" s="143"/>
      <c r="H42" s="143"/>
      <c r="I42" s="144"/>
    </row>
    <row r="43" spans="6:9" x14ac:dyDescent="0.2">
      <c r="F43" s="142"/>
      <c r="G43" s="143"/>
      <c r="H43" s="143"/>
      <c r="I43" s="144"/>
    </row>
    <row r="44" spans="6:9" x14ac:dyDescent="0.2">
      <c r="F44" s="142"/>
      <c r="G44" s="143"/>
      <c r="H44" s="143"/>
      <c r="I44" s="144"/>
    </row>
    <row r="45" spans="6:9" x14ac:dyDescent="0.2">
      <c r="F45" s="142"/>
      <c r="G45" s="143"/>
      <c r="H45" s="143"/>
      <c r="I45" s="144"/>
    </row>
    <row r="46" spans="6:9" x14ac:dyDescent="0.2">
      <c r="F46" s="142"/>
      <c r="G46" s="143"/>
      <c r="H46" s="143"/>
      <c r="I46" s="144"/>
    </row>
    <row r="47" spans="6:9" x14ac:dyDescent="0.2">
      <c r="F47" s="142"/>
      <c r="G47" s="143"/>
      <c r="H47" s="143"/>
      <c r="I47" s="144"/>
    </row>
    <row r="48" spans="6:9" x14ac:dyDescent="0.2">
      <c r="F48" s="142"/>
      <c r="G48" s="143"/>
      <c r="H48" s="143"/>
      <c r="I48" s="144"/>
    </row>
    <row r="49" spans="6:9" x14ac:dyDescent="0.2">
      <c r="F49" s="142"/>
      <c r="G49" s="143"/>
      <c r="H49" s="143"/>
      <c r="I49" s="144"/>
    </row>
    <row r="50" spans="6:9" x14ac:dyDescent="0.2">
      <c r="F50" s="142"/>
      <c r="G50" s="143"/>
      <c r="H50" s="143"/>
      <c r="I50" s="144"/>
    </row>
    <row r="51" spans="6:9" x14ac:dyDescent="0.2">
      <c r="F51" s="142"/>
      <c r="G51" s="143"/>
      <c r="H51" s="143"/>
      <c r="I51" s="144"/>
    </row>
    <row r="52" spans="6:9" x14ac:dyDescent="0.2">
      <c r="F52" s="142"/>
      <c r="G52" s="143"/>
      <c r="H52" s="143"/>
      <c r="I52" s="144"/>
    </row>
    <row r="53" spans="6:9" x14ac:dyDescent="0.2">
      <c r="F53" s="142"/>
      <c r="G53" s="143"/>
      <c r="H53" s="143"/>
      <c r="I53" s="144"/>
    </row>
    <row r="54" spans="6:9" x14ac:dyDescent="0.2">
      <c r="F54" s="142"/>
      <c r="G54" s="143"/>
      <c r="H54" s="143"/>
      <c r="I54" s="144"/>
    </row>
    <row r="55" spans="6:9" x14ac:dyDescent="0.2">
      <c r="F55" s="142"/>
      <c r="G55" s="143"/>
      <c r="H55" s="143"/>
      <c r="I55" s="144"/>
    </row>
    <row r="56" spans="6:9" x14ac:dyDescent="0.2">
      <c r="F56" s="142"/>
      <c r="G56" s="143"/>
      <c r="H56" s="143"/>
      <c r="I56" s="144"/>
    </row>
    <row r="57" spans="6:9" x14ac:dyDescent="0.2">
      <c r="F57" s="142"/>
      <c r="G57" s="143"/>
      <c r="H57" s="143"/>
      <c r="I57" s="144"/>
    </row>
    <row r="58" spans="6:9" x14ac:dyDescent="0.2">
      <c r="F58" s="142"/>
      <c r="G58" s="143"/>
      <c r="H58" s="143"/>
      <c r="I58" s="144"/>
    </row>
    <row r="59" spans="6:9" x14ac:dyDescent="0.2">
      <c r="F59" s="142"/>
      <c r="G59" s="143"/>
      <c r="H59" s="143"/>
      <c r="I59" s="144"/>
    </row>
    <row r="60" spans="6:9" x14ac:dyDescent="0.2">
      <c r="F60" s="142"/>
      <c r="G60" s="143"/>
      <c r="H60" s="143"/>
      <c r="I60" s="144"/>
    </row>
    <row r="61" spans="6:9" x14ac:dyDescent="0.2">
      <c r="F61" s="142"/>
      <c r="G61" s="143"/>
      <c r="H61" s="143"/>
      <c r="I61" s="144"/>
    </row>
    <row r="62" spans="6:9" x14ac:dyDescent="0.2">
      <c r="F62" s="142"/>
      <c r="G62" s="143"/>
      <c r="H62" s="143"/>
      <c r="I62" s="144"/>
    </row>
    <row r="63" spans="6:9" x14ac:dyDescent="0.2">
      <c r="F63" s="142"/>
      <c r="G63" s="143"/>
      <c r="H63" s="143"/>
      <c r="I63" s="144"/>
    </row>
    <row r="64" spans="6:9" x14ac:dyDescent="0.2">
      <c r="F64" s="142"/>
      <c r="G64" s="143"/>
      <c r="H64" s="143"/>
      <c r="I64" s="144"/>
    </row>
    <row r="65" spans="6:9" x14ac:dyDescent="0.2">
      <c r="F65" s="142"/>
      <c r="G65" s="143"/>
      <c r="H65" s="143"/>
      <c r="I65" s="144"/>
    </row>
    <row r="66" spans="6:9" x14ac:dyDescent="0.2">
      <c r="F66" s="142"/>
      <c r="G66" s="143"/>
      <c r="H66" s="143"/>
      <c r="I66" s="144"/>
    </row>
    <row r="67" spans="6:9" x14ac:dyDescent="0.2">
      <c r="F67" s="142"/>
      <c r="G67" s="143"/>
      <c r="H67" s="143"/>
      <c r="I67" s="144"/>
    </row>
    <row r="68" spans="6:9" x14ac:dyDescent="0.2">
      <c r="F68" s="142"/>
      <c r="G68" s="143"/>
      <c r="H68" s="143"/>
      <c r="I68" s="144"/>
    </row>
    <row r="69" spans="6:9" x14ac:dyDescent="0.2">
      <c r="F69" s="142"/>
      <c r="G69" s="143"/>
      <c r="H69" s="143"/>
      <c r="I69" s="144"/>
    </row>
    <row r="70" spans="6:9" x14ac:dyDescent="0.2">
      <c r="F70" s="142"/>
      <c r="G70" s="143"/>
      <c r="H70" s="143"/>
      <c r="I70" s="144"/>
    </row>
  </sheetData>
  <sheetProtection password="EA73" sheet="1" objects="1" scenarios="1"/>
  <mergeCells count="4">
    <mergeCell ref="A1:B1"/>
    <mergeCell ref="A2:B2"/>
    <mergeCell ref="G2:I2"/>
    <mergeCell ref="H19:I19"/>
  </mergeCells>
  <pageMargins left="0.59055118110236227" right="0.39370078740157483" top="0.98425196850393704" bottom="0.98425196850393704" header="0.51181102362204722" footer="0.51181102362204722"/>
  <pageSetup paperSize="9" orientation="portrait" horizontalDpi="300" verticalDpi="300" r:id="rId1"/>
  <headerFooter alignWithMargins="0">
    <oddFooter>Strana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CZ223"/>
  <sheetViews>
    <sheetView showGridLines="0" showZeros="0" tabSelected="1" zoomScaleNormal="100" workbookViewId="0">
      <selection activeCell="I17" sqref="I17"/>
    </sheetView>
  </sheetViews>
  <sheetFormatPr defaultRowHeight="12.75" x14ac:dyDescent="0.2"/>
  <cols>
    <col min="1" max="1" width="3.85546875" style="145" customWidth="1"/>
    <col min="2" max="2" width="12" style="145" customWidth="1"/>
    <col min="3" max="3" width="40.42578125" style="145" customWidth="1"/>
    <col min="4" max="4" width="5.5703125" style="145" customWidth="1"/>
    <col min="5" max="5" width="8.5703125" style="190" customWidth="1"/>
    <col min="6" max="6" width="9.85546875" style="145" customWidth="1"/>
    <col min="7" max="7" width="13.85546875" style="145" customWidth="1"/>
    <col min="8" max="16384" width="9.140625" style="145"/>
  </cols>
  <sheetData>
    <row r="1" spans="1:104" ht="15.75" x14ac:dyDescent="0.25">
      <c r="A1" s="230" t="s">
        <v>73</v>
      </c>
      <c r="B1" s="230"/>
      <c r="C1" s="230"/>
      <c r="D1" s="230"/>
      <c r="E1" s="230"/>
      <c r="F1" s="230"/>
      <c r="G1" s="230"/>
    </row>
    <row r="2" spans="1:104" ht="13.5" thickBot="1" x14ac:dyDescent="0.25">
      <c r="A2" s="146"/>
      <c r="B2" s="147"/>
      <c r="C2" s="148"/>
      <c r="D2" s="148"/>
      <c r="E2" s="149"/>
      <c r="F2" s="148"/>
      <c r="G2" s="148"/>
    </row>
    <row r="3" spans="1:104" ht="13.5" thickTop="1" x14ac:dyDescent="0.2">
      <c r="A3" s="231" t="s">
        <v>4</v>
      </c>
      <c r="B3" s="232"/>
      <c r="C3" s="150" t="str">
        <f>CONCATENATE(cislostavby," ",nazevstavby)</f>
        <v xml:space="preserve"> Oprava chodníků podél silnice III/4088 v Chlumci.</v>
      </c>
      <c r="D3" s="151"/>
      <c r="E3" s="152"/>
      <c r="F3" s="153">
        <f>'so100 Rekapitulace'!H1</f>
        <v>0</v>
      </c>
      <c r="G3" s="154"/>
    </row>
    <row r="4" spans="1:104" ht="13.5" thickBot="1" x14ac:dyDescent="0.25">
      <c r="A4" s="233" t="s">
        <v>0</v>
      </c>
      <c r="B4" s="234"/>
      <c r="C4" s="155" t="str">
        <f>CONCATENATE(cisloobjektu," ",nazevobjektu)</f>
        <v xml:space="preserve"> SO 100 oprava chodníků, výměna povrchu.</v>
      </c>
      <c r="D4" s="156"/>
      <c r="E4" s="235"/>
      <c r="F4" s="235"/>
      <c r="G4" s="236"/>
    </row>
    <row r="5" spans="1:104" ht="13.5" thickTop="1" x14ac:dyDescent="0.2">
      <c r="A5" s="157"/>
      <c r="B5" s="158"/>
      <c r="C5" s="158"/>
      <c r="D5" s="146"/>
      <c r="E5" s="159"/>
      <c r="F5" s="146"/>
      <c r="G5" s="160"/>
    </row>
    <row r="6" spans="1:104" x14ac:dyDescent="0.2">
      <c r="A6" s="161" t="s">
        <v>74</v>
      </c>
      <c r="B6" s="162" t="s">
        <v>75</v>
      </c>
      <c r="C6" s="162" t="s">
        <v>76</v>
      </c>
      <c r="D6" s="162" t="s">
        <v>77</v>
      </c>
      <c r="E6" s="163" t="s">
        <v>78</v>
      </c>
      <c r="F6" s="162" t="s">
        <v>79</v>
      </c>
      <c r="G6" s="164" t="s">
        <v>80</v>
      </c>
    </row>
    <row r="7" spans="1:104" x14ac:dyDescent="0.2">
      <c r="A7" s="165" t="s">
        <v>81</v>
      </c>
      <c r="B7" s="166" t="s">
        <v>117</v>
      </c>
      <c r="C7" s="167" t="s">
        <v>118</v>
      </c>
      <c r="D7" s="168"/>
      <c r="E7" s="169"/>
      <c r="F7" s="169"/>
      <c r="G7" s="170"/>
      <c r="H7" s="171"/>
      <c r="I7" s="171"/>
      <c r="O7" s="172">
        <v>1</v>
      </c>
    </row>
    <row r="8" spans="1:104" x14ac:dyDescent="0.2">
      <c r="A8" s="173">
        <v>1</v>
      </c>
      <c r="B8" s="174" t="s">
        <v>120</v>
      </c>
      <c r="C8" s="175" t="s">
        <v>121</v>
      </c>
      <c r="D8" s="176" t="s">
        <v>122</v>
      </c>
      <c r="E8" s="177">
        <v>326.45</v>
      </c>
      <c r="F8" s="244">
        <v>0</v>
      </c>
      <c r="G8" s="178">
        <f>E8*F8</f>
        <v>0</v>
      </c>
      <c r="O8" s="172">
        <v>2</v>
      </c>
      <c r="AA8" s="145">
        <v>12</v>
      </c>
      <c r="AB8" s="145">
        <v>0</v>
      </c>
      <c r="AC8" s="145">
        <v>1</v>
      </c>
      <c r="AZ8" s="145">
        <v>1</v>
      </c>
      <c r="BA8" s="145">
        <f>IF(AZ8=1,G8,0)</f>
        <v>0</v>
      </c>
      <c r="BB8" s="145">
        <f>IF(AZ8=2,G8,0)</f>
        <v>0</v>
      </c>
      <c r="BC8" s="145">
        <f>IF(AZ8=3,G8,0)</f>
        <v>0</v>
      </c>
      <c r="BD8" s="145">
        <f>IF(AZ8=4,G8,0)</f>
        <v>0</v>
      </c>
      <c r="BE8" s="145">
        <f>IF(AZ8=5,G8,0)</f>
        <v>0</v>
      </c>
      <c r="CZ8" s="145">
        <v>0</v>
      </c>
    </row>
    <row r="9" spans="1:104" x14ac:dyDescent="0.2">
      <c r="A9" s="179"/>
      <c r="B9" s="180"/>
      <c r="C9" s="237" t="s">
        <v>242</v>
      </c>
      <c r="D9" s="238"/>
      <c r="E9" s="238"/>
      <c r="F9" s="238"/>
      <c r="G9" s="239"/>
      <c r="O9" s="172">
        <v>3</v>
      </c>
    </row>
    <row r="10" spans="1:104" x14ac:dyDescent="0.2">
      <c r="A10" s="179"/>
      <c r="B10" s="180"/>
      <c r="C10" s="240" t="s">
        <v>241</v>
      </c>
      <c r="D10" s="241"/>
      <c r="E10" s="196">
        <v>326.45</v>
      </c>
      <c r="F10" s="197"/>
      <c r="G10" s="198"/>
      <c r="M10" s="199" t="s">
        <v>241</v>
      </c>
      <c r="O10" s="172"/>
    </row>
    <row r="11" spans="1:104" ht="22.5" x14ac:dyDescent="0.2">
      <c r="A11" s="173">
        <v>2</v>
      </c>
      <c r="B11" s="174" t="s">
        <v>240</v>
      </c>
      <c r="C11" s="175" t="s">
        <v>239</v>
      </c>
      <c r="D11" s="176" t="s">
        <v>122</v>
      </c>
      <c r="E11" s="177">
        <v>212.64</v>
      </c>
      <c r="F11" s="244">
        <v>0</v>
      </c>
      <c r="G11" s="178">
        <f>E11*F11</f>
        <v>0</v>
      </c>
      <c r="O11" s="172">
        <v>2</v>
      </c>
      <c r="AA11" s="145">
        <v>12</v>
      </c>
      <c r="AB11" s="145">
        <v>0</v>
      </c>
      <c r="AC11" s="145">
        <v>2</v>
      </c>
      <c r="AZ11" s="145">
        <v>1</v>
      </c>
      <c r="BA11" s="145">
        <f>IF(AZ11=1,G11,0)</f>
        <v>0</v>
      </c>
      <c r="BB11" s="145">
        <f>IF(AZ11=2,G11,0)</f>
        <v>0</v>
      </c>
      <c r="BC11" s="145">
        <f>IF(AZ11=3,G11,0)</f>
        <v>0</v>
      </c>
      <c r="BD11" s="145">
        <f>IF(AZ11=4,G11,0)</f>
        <v>0</v>
      </c>
      <c r="BE11" s="145">
        <f>IF(AZ11=5,G11,0)</f>
        <v>0</v>
      </c>
      <c r="CZ11" s="145">
        <v>0</v>
      </c>
    </row>
    <row r="12" spans="1:104" x14ac:dyDescent="0.2">
      <c r="A12" s="179"/>
      <c r="B12" s="180"/>
      <c r="C12" s="245" t="s">
        <v>238</v>
      </c>
      <c r="D12" s="246"/>
      <c r="E12" s="246"/>
      <c r="F12" s="246"/>
      <c r="G12" s="247"/>
      <c r="O12" s="172">
        <v>3</v>
      </c>
    </row>
    <row r="13" spans="1:104" x14ac:dyDescent="0.2">
      <c r="A13" s="179"/>
      <c r="B13" s="180"/>
      <c r="C13" s="240" t="s">
        <v>237</v>
      </c>
      <c r="D13" s="241"/>
      <c r="E13" s="196">
        <v>212.64</v>
      </c>
      <c r="F13" s="197">
        <v>0</v>
      </c>
      <c r="G13" s="198"/>
      <c r="M13" s="199" t="s">
        <v>237</v>
      </c>
      <c r="O13" s="172"/>
    </row>
    <row r="14" spans="1:104" x14ac:dyDescent="0.2">
      <c r="A14" s="173">
        <v>3</v>
      </c>
      <c r="B14" s="174" t="s">
        <v>126</v>
      </c>
      <c r="C14" s="175" t="s">
        <v>127</v>
      </c>
      <c r="D14" s="176" t="s">
        <v>125</v>
      </c>
      <c r="E14" s="177">
        <v>178.64</v>
      </c>
      <c r="F14" s="244">
        <v>0</v>
      </c>
      <c r="G14" s="178">
        <f>E14*F14</f>
        <v>0</v>
      </c>
      <c r="O14" s="172">
        <v>2</v>
      </c>
      <c r="AA14" s="145">
        <v>12</v>
      </c>
      <c r="AB14" s="145">
        <v>0</v>
      </c>
      <c r="AC14" s="145">
        <v>3</v>
      </c>
      <c r="AZ14" s="145">
        <v>1</v>
      </c>
      <c r="BA14" s="145">
        <f>IF(AZ14=1,G14,0)</f>
        <v>0</v>
      </c>
      <c r="BB14" s="145">
        <f>IF(AZ14=2,G14,0)</f>
        <v>0</v>
      </c>
      <c r="BC14" s="145">
        <f>IF(AZ14=3,G14,0)</f>
        <v>0</v>
      </c>
      <c r="BD14" s="145">
        <f>IF(AZ14=4,G14,0)</f>
        <v>0</v>
      </c>
      <c r="BE14" s="145">
        <f>IF(AZ14=5,G14,0)</f>
        <v>0</v>
      </c>
      <c r="CZ14" s="145">
        <v>0</v>
      </c>
    </row>
    <row r="15" spans="1:104" x14ac:dyDescent="0.2">
      <c r="A15" s="179"/>
      <c r="B15" s="180"/>
      <c r="C15" s="237">
        <v>1</v>
      </c>
      <c r="D15" s="238"/>
      <c r="E15" s="238"/>
      <c r="F15" s="238"/>
      <c r="G15" s="239"/>
      <c r="O15" s="172">
        <v>3</v>
      </c>
    </row>
    <row r="16" spans="1:104" x14ac:dyDescent="0.2">
      <c r="A16" s="179"/>
      <c r="B16" s="180"/>
      <c r="C16" s="240" t="s">
        <v>236</v>
      </c>
      <c r="D16" s="241"/>
      <c r="E16" s="196">
        <v>178.64</v>
      </c>
      <c r="F16" s="197"/>
      <c r="G16" s="198"/>
      <c r="M16" s="199" t="s">
        <v>236</v>
      </c>
      <c r="O16" s="172"/>
    </row>
    <row r="17" spans="1:104" x14ac:dyDescent="0.2">
      <c r="A17" s="173">
        <v>4</v>
      </c>
      <c r="B17" s="174" t="s">
        <v>123</v>
      </c>
      <c r="C17" s="175" t="s">
        <v>124</v>
      </c>
      <c r="D17" s="176" t="s">
        <v>125</v>
      </c>
      <c r="E17" s="177">
        <v>154.15</v>
      </c>
      <c r="F17" s="244">
        <v>0</v>
      </c>
      <c r="G17" s="178">
        <f>E17*F17</f>
        <v>0</v>
      </c>
      <c r="O17" s="172">
        <v>2</v>
      </c>
      <c r="AA17" s="145">
        <v>12</v>
      </c>
      <c r="AB17" s="145">
        <v>0</v>
      </c>
      <c r="AC17" s="145">
        <v>4</v>
      </c>
      <c r="AZ17" s="145">
        <v>1</v>
      </c>
      <c r="BA17" s="145">
        <f>IF(AZ17=1,G17,0)</f>
        <v>0</v>
      </c>
      <c r="BB17" s="145">
        <f>IF(AZ17=2,G17,0)</f>
        <v>0</v>
      </c>
      <c r="BC17" s="145">
        <f>IF(AZ17=3,G17,0)</f>
        <v>0</v>
      </c>
      <c r="BD17" s="145">
        <f>IF(AZ17=4,G17,0)</f>
        <v>0</v>
      </c>
      <c r="BE17" s="145">
        <f>IF(AZ17=5,G17,0)</f>
        <v>0</v>
      </c>
      <c r="CZ17" s="145">
        <v>0</v>
      </c>
    </row>
    <row r="18" spans="1:104" x14ac:dyDescent="0.2">
      <c r="A18" s="179"/>
      <c r="B18" s="180"/>
      <c r="C18" s="237" t="s">
        <v>235</v>
      </c>
      <c r="D18" s="238"/>
      <c r="E18" s="238"/>
      <c r="F18" s="238"/>
      <c r="G18" s="239"/>
      <c r="O18" s="172">
        <v>3</v>
      </c>
    </row>
    <row r="19" spans="1:104" x14ac:dyDescent="0.2">
      <c r="A19" s="179"/>
      <c r="B19" s="180"/>
      <c r="C19" s="240" t="s">
        <v>234</v>
      </c>
      <c r="D19" s="241"/>
      <c r="E19" s="196">
        <v>154.15</v>
      </c>
      <c r="F19" s="197"/>
      <c r="G19" s="198"/>
      <c r="M19" s="199" t="s">
        <v>234</v>
      </c>
      <c r="O19" s="172"/>
    </row>
    <row r="20" spans="1:104" x14ac:dyDescent="0.2">
      <c r="A20" s="173">
        <v>5</v>
      </c>
      <c r="B20" s="174" t="s">
        <v>233</v>
      </c>
      <c r="C20" s="175" t="s">
        <v>232</v>
      </c>
      <c r="D20" s="176" t="s">
        <v>119</v>
      </c>
      <c r="E20" s="177">
        <v>27.486999999999998</v>
      </c>
      <c r="F20" s="244">
        <v>0</v>
      </c>
      <c r="G20" s="178">
        <f>E20*F20</f>
        <v>0</v>
      </c>
      <c r="O20" s="172">
        <v>2</v>
      </c>
      <c r="AA20" s="145">
        <v>12</v>
      </c>
      <c r="AB20" s="145">
        <v>0</v>
      </c>
      <c r="AC20" s="145">
        <v>5</v>
      </c>
      <c r="AZ20" s="145">
        <v>1</v>
      </c>
      <c r="BA20" s="145">
        <f>IF(AZ20=1,G20,0)</f>
        <v>0</v>
      </c>
      <c r="BB20" s="145">
        <f>IF(AZ20=2,G20,0)</f>
        <v>0</v>
      </c>
      <c r="BC20" s="145">
        <f>IF(AZ20=3,G20,0)</f>
        <v>0</v>
      </c>
      <c r="BD20" s="145">
        <f>IF(AZ20=4,G20,0)</f>
        <v>0</v>
      </c>
      <c r="BE20" s="145">
        <f>IF(AZ20=5,G20,0)</f>
        <v>0</v>
      </c>
      <c r="CZ20" s="145">
        <v>0</v>
      </c>
    </row>
    <row r="21" spans="1:104" ht="24.75" customHeight="1" x14ac:dyDescent="0.2">
      <c r="A21" s="179"/>
      <c r="B21" s="180"/>
      <c r="C21" s="237" t="s">
        <v>231</v>
      </c>
      <c r="D21" s="238"/>
      <c r="E21" s="238"/>
      <c r="F21" s="238"/>
      <c r="G21" s="239"/>
      <c r="O21" s="172">
        <v>3</v>
      </c>
    </row>
    <row r="22" spans="1:104" x14ac:dyDescent="0.2">
      <c r="A22" s="179"/>
      <c r="B22" s="180"/>
      <c r="C22" s="240" t="s">
        <v>276</v>
      </c>
      <c r="D22" s="241"/>
      <c r="E22" s="196">
        <v>15.795500000000001</v>
      </c>
      <c r="F22" s="197"/>
      <c r="G22" s="198"/>
      <c r="M22" s="199" t="s">
        <v>276</v>
      </c>
      <c r="O22" s="172"/>
    </row>
    <row r="23" spans="1:104" x14ac:dyDescent="0.2">
      <c r="A23" s="179"/>
      <c r="B23" s="180"/>
      <c r="C23" s="240" t="s">
        <v>275</v>
      </c>
      <c r="D23" s="241"/>
      <c r="E23" s="196">
        <v>11.6915</v>
      </c>
      <c r="F23" s="197"/>
      <c r="G23" s="198"/>
      <c r="M23" s="199" t="s">
        <v>275</v>
      </c>
      <c r="O23" s="172"/>
    </row>
    <row r="24" spans="1:104" x14ac:dyDescent="0.2">
      <c r="A24" s="173">
        <v>6</v>
      </c>
      <c r="B24" s="174" t="s">
        <v>128</v>
      </c>
      <c r="C24" s="175" t="s">
        <v>129</v>
      </c>
      <c r="D24" s="176" t="s">
        <v>119</v>
      </c>
      <c r="E24" s="177">
        <v>183.21960000000001</v>
      </c>
      <c r="F24" s="244">
        <v>0</v>
      </c>
      <c r="G24" s="178">
        <f>E24*F24</f>
        <v>0</v>
      </c>
      <c r="O24" s="172">
        <v>2</v>
      </c>
      <c r="AA24" s="145">
        <v>12</v>
      </c>
      <c r="AB24" s="145">
        <v>0</v>
      </c>
      <c r="AC24" s="145">
        <v>6</v>
      </c>
      <c r="AZ24" s="145">
        <v>1</v>
      </c>
      <c r="BA24" s="145">
        <f>IF(AZ24=1,G24,0)</f>
        <v>0</v>
      </c>
      <c r="BB24" s="145">
        <f>IF(AZ24=2,G24,0)</f>
        <v>0</v>
      </c>
      <c r="BC24" s="145">
        <f>IF(AZ24=3,G24,0)</f>
        <v>0</v>
      </c>
      <c r="BD24" s="145">
        <f>IF(AZ24=4,G24,0)</f>
        <v>0</v>
      </c>
      <c r="BE24" s="145">
        <f>IF(AZ24=5,G24,0)</f>
        <v>0</v>
      </c>
      <c r="CZ24" s="145">
        <v>0</v>
      </c>
    </row>
    <row r="25" spans="1:104" ht="49.5" customHeight="1" x14ac:dyDescent="0.2">
      <c r="A25" s="179"/>
      <c r="B25" s="180"/>
      <c r="C25" s="237" t="s">
        <v>274</v>
      </c>
      <c r="D25" s="238"/>
      <c r="E25" s="238"/>
      <c r="F25" s="238"/>
      <c r="G25" s="239"/>
      <c r="O25" s="172">
        <v>3</v>
      </c>
    </row>
    <row r="26" spans="1:104" x14ac:dyDescent="0.2">
      <c r="A26" s="179"/>
      <c r="B26" s="180"/>
      <c r="C26" s="240" t="s">
        <v>273</v>
      </c>
      <c r="D26" s="241"/>
      <c r="E26" s="196">
        <v>104.2503</v>
      </c>
      <c r="F26" s="197"/>
      <c r="G26" s="198"/>
      <c r="M26" s="199" t="s">
        <v>273</v>
      </c>
      <c r="O26" s="172"/>
    </row>
    <row r="27" spans="1:104" x14ac:dyDescent="0.2">
      <c r="A27" s="179"/>
      <c r="B27" s="180"/>
      <c r="C27" s="240" t="s">
        <v>266</v>
      </c>
      <c r="D27" s="241"/>
      <c r="E27" s="196">
        <v>77.163899999999998</v>
      </c>
      <c r="F27" s="197"/>
      <c r="G27" s="198"/>
      <c r="M27" s="199" t="s">
        <v>266</v>
      </c>
      <c r="O27" s="172"/>
    </row>
    <row r="28" spans="1:104" x14ac:dyDescent="0.2">
      <c r="A28" s="179"/>
      <c r="B28" s="180"/>
      <c r="C28" s="240" t="s">
        <v>265</v>
      </c>
      <c r="D28" s="241"/>
      <c r="E28" s="196">
        <v>1.8053999999999999</v>
      </c>
      <c r="F28" s="197"/>
      <c r="G28" s="198"/>
      <c r="M28" s="199" t="s">
        <v>265</v>
      </c>
      <c r="O28" s="172"/>
    </row>
    <row r="29" spans="1:104" x14ac:dyDescent="0.2">
      <c r="A29" s="173">
        <v>7</v>
      </c>
      <c r="B29" s="174" t="s">
        <v>230</v>
      </c>
      <c r="C29" s="175" t="s">
        <v>229</v>
      </c>
      <c r="D29" s="176" t="s">
        <v>119</v>
      </c>
      <c r="E29" s="177">
        <v>183.21940000000001</v>
      </c>
      <c r="F29" s="244">
        <v>0</v>
      </c>
      <c r="G29" s="178">
        <f>E29*F29</f>
        <v>0</v>
      </c>
      <c r="O29" s="172">
        <v>2</v>
      </c>
      <c r="AA29" s="145">
        <v>12</v>
      </c>
      <c r="AB29" s="145">
        <v>0</v>
      </c>
      <c r="AC29" s="145">
        <v>7</v>
      </c>
      <c r="AZ29" s="145">
        <v>1</v>
      </c>
      <c r="BA29" s="145">
        <f>IF(AZ29=1,G29,0)</f>
        <v>0</v>
      </c>
      <c r="BB29" s="145">
        <f>IF(AZ29=2,G29,0)</f>
        <v>0</v>
      </c>
      <c r="BC29" s="145">
        <f>IF(AZ29=3,G29,0)</f>
        <v>0</v>
      </c>
      <c r="BD29" s="145">
        <f>IF(AZ29=4,G29,0)</f>
        <v>0</v>
      </c>
      <c r="BE29" s="145">
        <f>IF(AZ29=5,G29,0)</f>
        <v>0</v>
      </c>
      <c r="CZ29" s="145">
        <v>0</v>
      </c>
    </row>
    <row r="30" spans="1:104" x14ac:dyDescent="0.2">
      <c r="A30" s="179"/>
      <c r="B30" s="180"/>
      <c r="C30" s="237" t="s">
        <v>228</v>
      </c>
      <c r="D30" s="238"/>
      <c r="E30" s="238"/>
      <c r="F30" s="238"/>
      <c r="G30" s="239"/>
      <c r="O30" s="172">
        <v>3</v>
      </c>
    </row>
    <row r="31" spans="1:104" x14ac:dyDescent="0.2">
      <c r="A31" s="179"/>
      <c r="B31" s="180"/>
      <c r="C31" s="242">
        <v>1832194</v>
      </c>
      <c r="D31" s="241"/>
      <c r="E31" s="196">
        <v>183.21940000000001</v>
      </c>
      <c r="F31" s="197"/>
      <c r="G31" s="198"/>
      <c r="M31" s="200">
        <v>1832194</v>
      </c>
      <c r="O31" s="172"/>
    </row>
    <row r="32" spans="1:104" x14ac:dyDescent="0.2">
      <c r="A32" s="173">
        <v>8</v>
      </c>
      <c r="B32" s="174" t="s">
        <v>227</v>
      </c>
      <c r="C32" s="175" t="s">
        <v>226</v>
      </c>
      <c r="D32" s="176" t="s">
        <v>119</v>
      </c>
      <c r="E32" s="177">
        <v>183.21940000000001</v>
      </c>
      <c r="F32" s="244">
        <v>0</v>
      </c>
      <c r="G32" s="178">
        <f>E32*F32</f>
        <v>0</v>
      </c>
      <c r="O32" s="172">
        <v>2</v>
      </c>
      <c r="AA32" s="145">
        <v>12</v>
      </c>
      <c r="AB32" s="145">
        <v>0</v>
      </c>
      <c r="AC32" s="145">
        <v>8</v>
      </c>
      <c r="AZ32" s="145">
        <v>1</v>
      </c>
      <c r="BA32" s="145">
        <f>IF(AZ32=1,G32,0)</f>
        <v>0</v>
      </c>
      <c r="BB32" s="145">
        <f>IF(AZ32=2,G32,0)</f>
        <v>0</v>
      </c>
      <c r="BC32" s="145">
        <f>IF(AZ32=3,G32,0)</f>
        <v>0</v>
      </c>
      <c r="BD32" s="145">
        <f>IF(AZ32=4,G32,0)</f>
        <v>0</v>
      </c>
      <c r="BE32" s="145">
        <f>IF(AZ32=5,G32,0)</f>
        <v>0</v>
      </c>
      <c r="CZ32" s="145">
        <v>0</v>
      </c>
    </row>
    <row r="33" spans="1:104" x14ac:dyDescent="0.2">
      <c r="A33" s="179"/>
      <c r="B33" s="180"/>
      <c r="C33" s="245" t="s">
        <v>225</v>
      </c>
      <c r="D33" s="246"/>
      <c r="E33" s="246"/>
      <c r="F33" s="246"/>
      <c r="G33" s="247"/>
      <c r="O33" s="172">
        <v>3</v>
      </c>
    </row>
    <row r="34" spans="1:104" x14ac:dyDescent="0.2">
      <c r="A34" s="179"/>
      <c r="B34" s="180"/>
      <c r="C34" s="242">
        <v>1832194</v>
      </c>
      <c r="D34" s="241"/>
      <c r="E34" s="196">
        <v>183.21940000000001</v>
      </c>
      <c r="F34" s="197"/>
      <c r="G34" s="198"/>
      <c r="M34" s="200">
        <v>1832194</v>
      </c>
      <c r="O34" s="172"/>
    </row>
    <row r="35" spans="1:104" x14ac:dyDescent="0.2">
      <c r="A35" s="173">
        <v>9</v>
      </c>
      <c r="B35" s="174" t="s">
        <v>224</v>
      </c>
      <c r="C35" s="175" t="s">
        <v>223</v>
      </c>
      <c r="D35" s="176" t="s">
        <v>119</v>
      </c>
      <c r="E35" s="177">
        <v>183.21940000000001</v>
      </c>
      <c r="F35" s="244">
        <v>0</v>
      </c>
      <c r="G35" s="178">
        <f>E35*F35</f>
        <v>0</v>
      </c>
      <c r="O35" s="172">
        <v>2</v>
      </c>
      <c r="AA35" s="145">
        <v>12</v>
      </c>
      <c r="AB35" s="145">
        <v>0</v>
      </c>
      <c r="AC35" s="145">
        <v>9</v>
      </c>
      <c r="AZ35" s="145">
        <v>1</v>
      </c>
      <c r="BA35" s="145">
        <f>IF(AZ35=1,G35,0)</f>
        <v>0</v>
      </c>
      <c r="BB35" s="145">
        <f>IF(AZ35=2,G35,0)</f>
        <v>0</v>
      </c>
      <c r="BC35" s="145">
        <f>IF(AZ35=3,G35,0)</f>
        <v>0</v>
      </c>
      <c r="BD35" s="145">
        <f>IF(AZ35=4,G35,0)</f>
        <v>0</v>
      </c>
      <c r="BE35" s="145">
        <f>IF(AZ35=5,G35,0)</f>
        <v>0</v>
      </c>
      <c r="CZ35" s="145">
        <v>0</v>
      </c>
    </row>
    <row r="36" spans="1:104" x14ac:dyDescent="0.2">
      <c r="A36" s="179"/>
      <c r="B36" s="180"/>
      <c r="C36" s="242">
        <v>1832194</v>
      </c>
      <c r="D36" s="241"/>
      <c r="E36" s="196">
        <v>183.21940000000001</v>
      </c>
      <c r="F36" s="197"/>
      <c r="G36" s="198"/>
      <c r="M36" s="200">
        <v>1832194</v>
      </c>
      <c r="O36" s="172"/>
    </row>
    <row r="37" spans="1:104" x14ac:dyDescent="0.2">
      <c r="A37" s="173">
        <v>10</v>
      </c>
      <c r="B37" s="174" t="s">
        <v>130</v>
      </c>
      <c r="C37" s="175" t="s">
        <v>131</v>
      </c>
      <c r="D37" s="176" t="s">
        <v>122</v>
      </c>
      <c r="E37" s="177">
        <v>682.72</v>
      </c>
      <c r="F37" s="244">
        <v>0</v>
      </c>
      <c r="G37" s="178">
        <f>E37*F37</f>
        <v>0</v>
      </c>
      <c r="O37" s="172">
        <v>2</v>
      </c>
      <c r="AA37" s="145">
        <v>12</v>
      </c>
      <c r="AB37" s="145">
        <v>0</v>
      </c>
      <c r="AC37" s="145">
        <v>10</v>
      </c>
      <c r="AZ37" s="145">
        <v>1</v>
      </c>
      <c r="BA37" s="145">
        <f>IF(AZ37=1,G37,0)</f>
        <v>0</v>
      </c>
      <c r="BB37" s="145">
        <f>IF(AZ37=2,G37,0)</f>
        <v>0</v>
      </c>
      <c r="BC37" s="145">
        <f>IF(AZ37=3,G37,0)</f>
        <v>0</v>
      </c>
      <c r="BD37" s="145">
        <f>IF(AZ37=4,G37,0)</f>
        <v>0</v>
      </c>
      <c r="BE37" s="145">
        <f>IF(AZ37=5,G37,0)</f>
        <v>0</v>
      </c>
      <c r="CZ37" s="145">
        <v>0</v>
      </c>
    </row>
    <row r="38" spans="1:104" x14ac:dyDescent="0.2">
      <c r="A38" s="179"/>
      <c r="B38" s="180"/>
      <c r="C38" s="237" t="s">
        <v>222</v>
      </c>
      <c r="D38" s="238"/>
      <c r="E38" s="238"/>
      <c r="F38" s="238"/>
      <c r="G38" s="239"/>
      <c r="O38" s="172">
        <v>3</v>
      </c>
    </row>
    <row r="39" spans="1:104" x14ac:dyDescent="0.2">
      <c r="A39" s="179"/>
      <c r="B39" s="180"/>
      <c r="C39" s="240" t="s">
        <v>272</v>
      </c>
      <c r="D39" s="241"/>
      <c r="E39" s="196">
        <v>315.91000000000003</v>
      </c>
      <c r="F39" s="197"/>
      <c r="G39" s="198"/>
      <c r="M39" s="199" t="s">
        <v>272</v>
      </c>
      <c r="O39" s="172"/>
    </row>
    <row r="40" spans="1:104" x14ac:dyDescent="0.2">
      <c r="A40" s="179"/>
      <c r="B40" s="180"/>
      <c r="C40" s="240" t="s">
        <v>264</v>
      </c>
      <c r="D40" s="241"/>
      <c r="E40" s="196">
        <v>233.83</v>
      </c>
      <c r="F40" s="197"/>
      <c r="G40" s="198"/>
      <c r="M40" s="199" t="s">
        <v>264</v>
      </c>
      <c r="O40" s="172"/>
    </row>
    <row r="41" spans="1:104" x14ac:dyDescent="0.2">
      <c r="A41" s="179"/>
      <c r="B41" s="180"/>
      <c r="C41" s="240" t="s">
        <v>214</v>
      </c>
      <c r="D41" s="241"/>
      <c r="E41" s="196">
        <v>132.97999999999999</v>
      </c>
      <c r="F41" s="197"/>
      <c r="G41" s="198"/>
      <c r="M41" s="199" t="s">
        <v>214</v>
      </c>
      <c r="O41" s="172"/>
    </row>
    <row r="42" spans="1:104" ht="22.5" x14ac:dyDescent="0.2">
      <c r="A42" s="173">
        <v>11</v>
      </c>
      <c r="B42" s="174" t="s">
        <v>132</v>
      </c>
      <c r="C42" s="175" t="s">
        <v>133</v>
      </c>
      <c r="D42" s="176" t="s">
        <v>122</v>
      </c>
      <c r="E42" s="177">
        <v>79.53</v>
      </c>
      <c r="F42" s="244">
        <v>0</v>
      </c>
      <c r="G42" s="178">
        <f>E42*F42</f>
        <v>0</v>
      </c>
      <c r="O42" s="172">
        <v>2</v>
      </c>
      <c r="AA42" s="145">
        <v>12</v>
      </c>
      <c r="AB42" s="145">
        <v>0</v>
      </c>
      <c r="AC42" s="145">
        <v>11</v>
      </c>
      <c r="AZ42" s="145">
        <v>1</v>
      </c>
      <c r="BA42" s="145">
        <f>IF(AZ42=1,G42,0)</f>
        <v>0</v>
      </c>
      <c r="BB42" s="145">
        <f>IF(AZ42=2,G42,0)</f>
        <v>0</v>
      </c>
      <c r="BC42" s="145">
        <f>IF(AZ42=3,G42,0)</f>
        <v>0</v>
      </c>
      <c r="BD42" s="145">
        <f>IF(AZ42=4,G42,0)</f>
        <v>0</v>
      </c>
      <c r="BE42" s="145">
        <f>IF(AZ42=5,G42,0)</f>
        <v>0</v>
      </c>
      <c r="CZ42" s="145">
        <v>3.0000000000000001E-5</v>
      </c>
    </row>
    <row r="43" spans="1:104" x14ac:dyDescent="0.2">
      <c r="A43" s="179"/>
      <c r="B43" s="180"/>
      <c r="C43" s="237" t="s">
        <v>134</v>
      </c>
      <c r="D43" s="238"/>
      <c r="E43" s="238"/>
      <c r="F43" s="238"/>
      <c r="G43" s="239"/>
      <c r="O43" s="172">
        <v>3</v>
      </c>
    </row>
    <row r="44" spans="1:104" x14ac:dyDescent="0.2">
      <c r="A44" s="179"/>
      <c r="B44" s="180"/>
      <c r="C44" s="240" t="s">
        <v>221</v>
      </c>
      <c r="D44" s="241"/>
      <c r="E44" s="196">
        <v>79.53</v>
      </c>
      <c r="F44" s="197"/>
      <c r="G44" s="198"/>
      <c r="M44" s="199" t="s">
        <v>221</v>
      </c>
      <c r="O44" s="172"/>
    </row>
    <row r="45" spans="1:104" x14ac:dyDescent="0.2">
      <c r="A45" s="182"/>
      <c r="B45" s="183" t="s">
        <v>115</v>
      </c>
      <c r="C45" s="184" t="str">
        <f>CONCATENATE(B7," ",C7)</f>
        <v>1 Zemní práce</v>
      </c>
      <c r="D45" s="182"/>
      <c r="E45" s="185"/>
      <c r="F45" s="185"/>
      <c r="G45" s="186">
        <f>SUM(G7:G44)</f>
        <v>0</v>
      </c>
      <c r="O45" s="172">
        <v>4</v>
      </c>
      <c r="BA45" s="187">
        <f>SUM(BA7:BA44)</f>
        <v>0</v>
      </c>
      <c r="BB45" s="187">
        <f>SUM(BB7:BB44)</f>
        <v>0</v>
      </c>
      <c r="BC45" s="187">
        <f>SUM(BC7:BC44)</f>
        <v>0</v>
      </c>
      <c r="BD45" s="187">
        <f>SUM(BD7:BD44)</f>
        <v>0</v>
      </c>
      <c r="BE45" s="187">
        <f>SUM(BE7:BE44)</f>
        <v>0</v>
      </c>
    </row>
    <row r="46" spans="1:104" x14ac:dyDescent="0.2">
      <c r="A46" s="165" t="s">
        <v>81</v>
      </c>
      <c r="B46" s="166" t="s">
        <v>135</v>
      </c>
      <c r="C46" s="167" t="s">
        <v>136</v>
      </c>
      <c r="D46" s="168"/>
      <c r="E46" s="169"/>
      <c r="F46" s="169"/>
      <c r="G46" s="170"/>
      <c r="H46" s="171"/>
      <c r="I46" s="171"/>
      <c r="O46" s="172">
        <v>1</v>
      </c>
    </row>
    <row r="47" spans="1:104" x14ac:dyDescent="0.2">
      <c r="A47" s="173">
        <v>12</v>
      </c>
      <c r="B47" s="174" t="s">
        <v>137</v>
      </c>
      <c r="C47" s="175" t="s">
        <v>138</v>
      </c>
      <c r="D47" s="176" t="s">
        <v>122</v>
      </c>
      <c r="E47" s="177">
        <v>400.83</v>
      </c>
      <c r="F47" s="244">
        <v>0</v>
      </c>
      <c r="G47" s="178">
        <f>E47*F47</f>
        <v>0</v>
      </c>
      <c r="O47" s="172">
        <v>2</v>
      </c>
      <c r="AA47" s="145">
        <v>12</v>
      </c>
      <c r="AB47" s="145">
        <v>0</v>
      </c>
      <c r="AC47" s="145">
        <v>12</v>
      </c>
      <c r="AZ47" s="145">
        <v>1</v>
      </c>
      <c r="BA47" s="145">
        <f>IF(AZ47=1,G47,0)</f>
        <v>0</v>
      </c>
      <c r="BB47" s="145">
        <f>IF(AZ47=2,G47,0)</f>
        <v>0</v>
      </c>
      <c r="BC47" s="145">
        <f>IF(AZ47=3,G47,0)</f>
        <v>0</v>
      </c>
      <c r="BD47" s="145">
        <f>IF(AZ47=4,G47,0)</f>
        <v>0</v>
      </c>
      <c r="BE47" s="145">
        <f>IF(AZ47=5,G47,0)</f>
        <v>0</v>
      </c>
      <c r="CZ47" s="145">
        <v>7.3899999999999993E-2</v>
      </c>
    </row>
    <row r="48" spans="1:104" x14ac:dyDescent="0.2">
      <c r="A48" s="179"/>
      <c r="B48" s="180"/>
      <c r="C48" s="237" t="s">
        <v>139</v>
      </c>
      <c r="D48" s="238"/>
      <c r="E48" s="238"/>
      <c r="F48" s="238"/>
      <c r="G48" s="239"/>
      <c r="O48" s="172">
        <v>3</v>
      </c>
    </row>
    <row r="49" spans="1:104" x14ac:dyDescent="0.2">
      <c r="A49" s="179"/>
      <c r="B49" s="180"/>
      <c r="C49" s="240" t="s">
        <v>267</v>
      </c>
      <c r="D49" s="241"/>
      <c r="E49" s="196">
        <v>400.83</v>
      </c>
      <c r="F49" s="197"/>
      <c r="G49" s="198"/>
      <c r="M49" s="199" t="s">
        <v>267</v>
      </c>
      <c r="O49" s="172"/>
    </row>
    <row r="50" spans="1:104" x14ac:dyDescent="0.2">
      <c r="A50" s="173">
        <v>13</v>
      </c>
      <c r="B50" s="174" t="s">
        <v>140</v>
      </c>
      <c r="C50" s="175" t="s">
        <v>141</v>
      </c>
      <c r="D50" s="176" t="s">
        <v>122</v>
      </c>
      <c r="E50" s="177">
        <v>378</v>
      </c>
      <c r="F50" s="244">
        <v>0</v>
      </c>
      <c r="G50" s="178">
        <f>E50*F50</f>
        <v>0</v>
      </c>
      <c r="O50" s="172">
        <v>2</v>
      </c>
      <c r="AA50" s="145">
        <v>12</v>
      </c>
      <c r="AB50" s="145">
        <v>1</v>
      </c>
      <c r="AC50" s="145">
        <v>13</v>
      </c>
      <c r="AZ50" s="145">
        <v>1</v>
      </c>
      <c r="BA50" s="145">
        <f>IF(AZ50=1,G50,0)</f>
        <v>0</v>
      </c>
      <c r="BB50" s="145">
        <f>IF(AZ50=2,G50,0)</f>
        <v>0</v>
      </c>
      <c r="BC50" s="145">
        <f>IF(AZ50=3,G50,0)</f>
        <v>0</v>
      </c>
      <c r="BD50" s="145">
        <f>IF(AZ50=4,G50,0)</f>
        <v>0</v>
      </c>
      <c r="BE50" s="145">
        <f>IF(AZ50=5,G50,0)</f>
        <v>0</v>
      </c>
      <c r="CZ50" s="145">
        <v>0.152</v>
      </c>
    </row>
    <row r="51" spans="1:104" x14ac:dyDescent="0.2">
      <c r="A51" s="179"/>
      <c r="B51" s="180"/>
      <c r="C51" s="237" t="s">
        <v>142</v>
      </c>
      <c r="D51" s="238"/>
      <c r="E51" s="238"/>
      <c r="F51" s="238"/>
      <c r="G51" s="239"/>
      <c r="O51" s="172">
        <v>3</v>
      </c>
    </row>
    <row r="52" spans="1:104" x14ac:dyDescent="0.2">
      <c r="A52" s="179"/>
      <c r="B52" s="180"/>
      <c r="C52" s="240" t="s">
        <v>271</v>
      </c>
      <c r="D52" s="241"/>
      <c r="E52" s="196">
        <v>377.93189999999998</v>
      </c>
      <c r="F52" s="197"/>
      <c r="G52" s="198"/>
      <c r="M52" s="199" t="s">
        <v>271</v>
      </c>
      <c r="O52" s="172"/>
    </row>
    <row r="53" spans="1:104" x14ac:dyDescent="0.2">
      <c r="A53" s="179"/>
      <c r="B53" s="180"/>
      <c r="C53" s="240" t="s">
        <v>270</v>
      </c>
      <c r="D53" s="241"/>
      <c r="E53" s="196">
        <v>6.8099999999999994E-2</v>
      </c>
      <c r="F53" s="197"/>
      <c r="G53" s="198"/>
      <c r="M53" s="199" t="s">
        <v>270</v>
      </c>
      <c r="O53" s="172"/>
    </row>
    <row r="54" spans="1:104" x14ac:dyDescent="0.2">
      <c r="A54" s="173">
        <v>14</v>
      </c>
      <c r="B54" s="174" t="s">
        <v>220</v>
      </c>
      <c r="C54" s="175" t="s">
        <v>219</v>
      </c>
      <c r="D54" s="176" t="s">
        <v>122</v>
      </c>
      <c r="E54" s="177">
        <v>27</v>
      </c>
      <c r="F54" s="244">
        <v>0</v>
      </c>
      <c r="G54" s="178">
        <f>E54*F54</f>
        <v>0</v>
      </c>
      <c r="O54" s="172">
        <v>2</v>
      </c>
      <c r="AA54" s="145">
        <v>12</v>
      </c>
      <c r="AB54" s="145">
        <v>1</v>
      </c>
      <c r="AC54" s="145">
        <v>14</v>
      </c>
      <c r="AZ54" s="145">
        <v>1</v>
      </c>
      <c r="BA54" s="145">
        <f>IF(AZ54=1,G54,0)</f>
        <v>0</v>
      </c>
      <c r="BB54" s="145">
        <f>IF(AZ54=2,G54,0)</f>
        <v>0</v>
      </c>
      <c r="BC54" s="145">
        <f>IF(AZ54=3,G54,0)</f>
        <v>0</v>
      </c>
      <c r="BD54" s="145">
        <f>IF(AZ54=4,G54,0)</f>
        <v>0</v>
      </c>
      <c r="BE54" s="145">
        <f>IF(AZ54=5,G54,0)</f>
        <v>0</v>
      </c>
      <c r="CZ54" s="145">
        <v>0.17599999999999999</v>
      </c>
    </row>
    <row r="55" spans="1:104" x14ac:dyDescent="0.2">
      <c r="A55" s="179"/>
      <c r="B55" s="180"/>
      <c r="C55" s="237" t="s">
        <v>218</v>
      </c>
      <c r="D55" s="238"/>
      <c r="E55" s="238"/>
      <c r="F55" s="238"/>
      <c r="G55" s="239"/>
      <c r="O55" s="172">
        <v>3</v>
      </c>
    </row>
    <row r="56" spans="1:104" x14ac:dyDescent="0.2">
      <c r="A56" s="179"/>
      <c r="B56" s="180"/>
      <c r="C56" s="240" t="s">
        <v>269</v>
      </c>
      <c r="D56" s="241"/>
      <c r="E56" s="196">
        <v>26.906400000000001</v>
      </c>
      <c r="F56" s="197"/>
      <c r="G56" s="198"/>
      <c r="M56" s="199" t="s">
        <v>269</v>
      </c>
      <c r="O56" s="172"/>
    </row>
    <row r="57" spans="1:104" x14ac:dyDescent="0.2">
      <c r="A57" s="179"/>
      <c r="B57" s="180"/>
      <c r="C57" s="240" t="s">
        <v>268</v>
      </c>
      <c r="D57" s="241"/>
      <c r="E57" s="196">
        <v>9.3600000000000003E-2</v>
      </c>
      <c r="F57" s="197"/>
      <c r="G57" s="198"/>
      <c r="M57" s="199" t="s">
        <v>268</v>
      </c>
      <c r="O57" s="172"/>
    </row>
    <row r="58" spans="1:104" x14ac:dyDescent="0.2">
      <c r="A58" s="173">
        <v>15</v>
      </c>
      <c r="B58" s="174" t="s">
        <v>217</v>
      </c>
      <c r="C58" s="175" t="s">
        <v>216</v>
      </c>
      <c r="D58" s="176" t="s">
        <v>122</v>
      </c>
      <c r="E58" s="177">
        <v>132.97999999999999</v>
      </c>
      <c r="F58" s="244">
        <v>0</v>
      </c>
      <c r="G58" s="178">
        <f>E58*F58</f>
        <v>0</v>
      </c>
      <c r="O58" s="172">
        <v>2</v>
      </c>
      <c r="AA58" s="145">
        <v>12</v>
      </c>
      <c r="AB58" s="145">
        <v>0</v>
      </c>
      <c r="AC58" s="145">
        <v>15</v>
      </c>
      <c r="AZ58" s="145">
        <v>1</v>
      </c>
      <c r="BA58" s="145">
        <f>IF(AZ58=1,G58,0)</f>
        <v>0</v>
      </c>
      <c r="BB58" s="145">
        <f>IF(AZ58=2,G58,0)</f>
        <v>0</v>
      </c>
      <c r="BC58" s="145">
        <f>IF(AZ58=3,G58,0)</f>
        <v>0</v>
      </c>
      <c r="BD58" s="145">
        <f>IF(AZ58=4,G58,0)</f>
        <v>0</v>
      </c>
      <c r="BE58" s="145">
        <f>IF(AZ58=5,G58,0)</f>
        <v>0</v>
      </c>
      <c r="CZ58" s="145">
        <v>0.30131999999999998</v>
      </c>
    </row>
    <row r="59" spans="1:104" x14ac:dyDescent="0.2">
      <c r="A59" s="179"/>
      <c r="B59" s="180"/>
      <c r="C59" s="237" t="s">
        <v>215</v>
      </c>
      <c r="D59" s="238"/>
      <c r="E59" s="238"/>
      <c r="F59" s="238"/>
      <c r="G59" s="239"/>
      <c r="O59" s="172">
        <v>3</v>
      </c>
    </row>
    <row r="60" spans="1:104" x14ac:dyDescent="0.2">
      <c r="A60" s="179"/>
      <c r="B60" s="180"/>
      <c r="C60" s="240" t="s">
        <v>214</v>
      </c>
      <c r="D60" s="241"/>
      <c r="E60" s="196">
        <v>132.97999999999999</v>
      </c>
      <c r="F60" s="197"/>
      <c r="G60" s="198"/>
      <c r="M60" s="199" t="s">
        <v>214</v>
      </c>
      <c r="O60" s="172"/>
    </row>
    <row r="61" spans="1:104" x14ac:dyDescent="0.2">
      <c r="A61" s="173">
        <v>16</v>
      </c>
      <c r="B61" s="174" t="s">
        <v>213</v>
      </c>
      <c r="C61" s="175" t="s">
        <v>212</v>
      </c>
      <c r="D61" s="176" t="s">
        <v>122</v>
      </c>
      <c r="E61" s="177">
        <v>17.73</v>
      </c>
      <c r="F61" s="244">
        <v>0</v>
      </c>
      <c r="G61" s="178">
        <f>E61*F61</f>
        <v>0</v>
      </c>
      <c r="O61" s="172">
        <v>2</v>
      </c>
      <c r="AA61" s="145">
        <v>12</v>
      </c>
      <c r="AB61" s="145">
        <v>0</v>
      </c>
      <c r="AC61" s="145">
        <v>16</v>
      </c>
      <c r="AZ61" s="145">
        <v>1</v>
      </c>
      <c r="BA61" s="145">
        <f>IF(AZ61=1,G61,0)</f>
        <v>0</v>
      </c>
      <c r="BB61" s="145">
        <f>IF(AZ61=2,G61,0)</f>
        <v>0</v>
      </c>
      <c r="BC61" s="145">
        <f>IF(AZ61=3,G61,0)</f>
        <v>0</v>
      </c>
      <c r="BD61" s="145">
        <f>IF(AZ61=4,G61,0)</f>
        <v>0</v>
      </c>
      <c r="BE61" s="145">
        <f>IF(AZ61=5,G61,0)</f>
        <v>0</v>
      </c>
      <c r="CZ61" s="145">
        <v>0.11</v>
      </c>
    </row>
    <row r="62" spans="1:104" x14ac:dyDescent="0.2">
      <c r="A62" s="179"/>
      <c r="B62" s="180"/>
      <c r="C62" s="237" t="s">
        <v>211</v>
      </c>
      <c r="D62" s="238"/>
      <c r="E62" s="238"/>
      <c r="F62" s="238"/>
      <c r="G62" s="239"/>
      <c r="O62" s="172">
        <v>3</v>
      </c>
    </row>
    <row r="63" spans="1:104" x14ac:dyDescent="0.2">
      <c r="A63" s="179"/>
      <c r="B63" s="180"/>
      <c r="C63" s="240" t="s">
        <v>210</v>
      </c>
      <c r="D63" s="241"/>
      <c r="E63" s="196">
        <v>17.73</v>
      </c>
      <c r="F63" s="197"/>
      <c r="G63" s="198"/>
      <c r="M63" s="199" t="s">
        <v>210</v>
      </c>
      <c r="O63" s="172"/>
    </row>
    <row r="64" spans="1:104" x14ac:dyDescent="0.2">
      <c r="A64" s="173">
        <v>17</v>
      </c>
      <c r="B64" s="174" t="s">
        <v>209</v>
      </c>
      <c r="C64" s="175" t="s">
        <v>208</v>
      </c>
      <c r="D64" s="176" t="s">
        <v>122</v>
      </c>
      <c r="E64" s="177">
        <v>154</v>
      </c>
      <c r="F64" s="244">
        <v>0</v>
      </c>
      <c r="G64" s="178">
        <f>E64*F64</f>
        <v>0</v>
      </c>
      <c r="O64" s="172">
        <v>2</v>
      </c>
      <c r="AA64" s="145">
        <v>12</v>
      </c>
      <c r="AB64" s="145">
        <v>1</v>
      </c>
      <c r="AC64" s="145">
        <v>17</v>
      </c>
      <c r="AZ64" s="145">
        <v>1</v>
      </c>
      <c r="BA64" s="145">
        <f>IF(AZ64=1,G64,0)</f>
        <v>0</v>
      </c>
      <c r="BB64" s="145">
        <f>IF(AZ64=2,G64,0)</f>
        <v>0</v>
      </c>
      <c r="BC64" s="145">
        <f>IF(AZ64=3,G64,0)</f>
        <v>0</v>
      </c>
      <c r="BD64" s="145">
        <f>IF(AZ64=4,G64,0)</f>
        <v>0</v>
      </c>
      <c r="BE64" s="145">
        <f>IF(AZ64=5,G64,0)</f>
        <v>0</v>
      </c>
      <c r="CZ64" s="145">
        <v>0.2</v>
      </c>
    </row>
    <row r="65" spans="1:104" x14ac:dyDescent="0.2">
      <c r="A65" s="179"/>
      <c r="B65" s="180"/>
      <c r="C65" s="237" t="s">
        <v>207</v>
      </c>
      <c r="D65" s="238"/>
      <c r="E65" s="238"/>
      <c r="F65" s="238"/>
      <c r="G65" s="239"/>
      <c r="O65" s="172">
        <v>3</v>
      </c>
    </row>
    <row r="66" spans="1:104" x14ac:dyDescent="0.2">
      <c r="A66" s="179"/>
      <c r="B66" s="180"/>
      <c r="C66" s="240" t="s">
        <v>206</v>
      </c>
      <c r="D66" s="241"/>
      <c r="E66" s="196">
        <v>153.7242</v>
      </c>
      <c r="F66" s="197"/>
      <c r="G66" s="198"/>
      <c r="M66" s="199" t="s">
        <v>206</v>
      </c>
      <c r="O66" s="172"/>
    </row>
    <row r="67" spans="1:104" x14ac:dyDescent="0.2">
      <c r="A67" s="179"/>
      <c r="B67" s="180"/>
      <c r="C67" s="240" t="s">
        <v>205</v>
      </c>
      <c r="D67" s="241"/>
      <c r="E67" s="196">
        <v>0.27579999999999999</v>
      </c>
      <c r="F67" s="197"/>
      <c r="G67" s="198"/>
      <c r="M67" s="199" t="s">
        <v>205</v>
      </c>
      <c r="O67" s="172"/>
    </row>
    <row r="68" spans="1:104" x14ac:dyDescent="0.2">
      <c r="A68" s="173">
        <v>18</v>
      </c>
      <c r="B68" s="174" t="s">
        <v>204</v>
      </c>
      <c r="C68" s="175" t="s">
        <v>203</v>
      </c>
      <c r="D68" s="176" t="s">
        <v>122</v>
      </c>
      <c r="E68" s="177">
        <v>400.83</v>
      </c>
      <c r="F68" s="244">
        <v>0</v>
      </c>
      <c r="G68" s="178">
        <f>E68*F68</f>
        <v>0</v>
      </c>
      <c r="O68" s="172">
        <v>2</v>
      </c>
      <c r="AA68" s="145">
        <v>12</v>
      </c>
      <c r="AB68" s="145">
        <v>0</v>
      </c>
      <c r="AC68" s="145">
        <v>18</v>
      </c>
      <c r="AZ68" s="145">
        <v>1</v>
      </c>
      <c r="BA68" s="145">
        <f>IF(AZ68=1,G68,0)</f>
        <v>0</v>
      </c>
      <c r="BB68" s="145">
        <f>IF(AZ68=2,G68,0)</f>
        <v>0</v>
      </c>
      <c r="BC68" s="145">
        <f>IF(AZ68=3,G68,0)</f>
        <v>0</v>
      </c>
      <c r="BD68" s="145">
        <f>IF(AZ68=4,G68,0)</f>
        <v>0</v>
      </c>
      <c r="BE68" s="145">
        <f>IF(AZ68=5,G68,0)</f>
        <v>0</v>
      </c>
      <c r="CZ68" s="145">
        <v>0.37080000000000002</v>
      </c>
    </row>
    <row r="69" spans="1:104" x14ac:dyDescent="0.2">
      <c r="A69" s="179"/>
      <c r="B69" s="180"/>
      <c r="C69" s="237" t="s">
        <v>260</v>
      </c>
      <c r="D69" s="238"/>
      <c r="E69" s="238"/>
      <c r="F69" s="238"/>
      <c r="G69" s="239"/>
      <c r="O69" s="172">
        <v>3</v>
      </c>
    </row>
    <row r="70" spans="1:104" x14ac:dyDescent="0.2">
      <c r="A70" s="179"/>
      <c r="B70" s="180"/>
      <c r="C70" s="240" t="s">
        <v>267</v>
      </c>
      <c r="D70" s="241"/>
      <c r="E70" s="196">
        <v>400.83</v>
      </c>
      <c r="F70" s="197"/>
      <c r="G70" s="198"/>
      <c r="M70" s="199" t="s">
        <v>267</v>
      </c>
      <c r="O70" s="172"/>
    </row>
    <row r="71" spans="1:104" x14ac:dyDescent="0.2">
      <c r="A71" s="173">
        <v>19</v>
      </c>
      <c r="B71" s="174" t="s">
        <v>204</v>
      </c>
      <c r="C71" s="175" t="s">
        <v>203</v>
      </c>
      <c r="D71" s="176" t="s">
        <v>122</v>
      </c>
      <c r="E71" s="177">
        <v>32.9985</v>
      </c>
      <c r="F71" s="244">
        <v>0</v>
      </c>
      <c r="G71" s="178">
        <f>E71*F71</f>
        <v>0</v>
      </c>
      <c r="O71" s="172">
        <v>2</v>
      </c>
      <c r="AA71" s="145">
        <v>12</v>
      </c>
      <c r="AB71" s="145">
        <v>0</v>
      </c>
      <c r="AC71" s="145">
        <v>19</v>
      </c>
      <c r="AZ71" s="145">
        <v>1</v>
      </c>
      <c r="BA71" s="145">
        <f>IF(AZ71=1,G71,0)</f>
        <v>0</v>
      </c>
      <c r="BB71" s="145">
        <f>IF(AZ71=2,G71,0)</f>
        <v>0</v>
      </c>
      <c r="BC71" s="145">
        <f>IF(AZ71=3,G71,0)</f>
        <v>0</v>
      </c>
      <c r="BD71" s="145">
        <f>IF(AZ71=4,G71,0)</f>
        <v>0</v>
      </c>
      <c r="BE71" s="145">
        <f>IF(AZ71=5,G71,0)</f>
        <v>0</v>
      </c>
      <c r="CZ71" s="145">
        <v>0.37080000000000002</v>
      </c>
    </row>
    <row r="72" spans="1:104" ht="25.5" customHeight="1" x14ac:dyDescent="0.2">
      <c r="A72" s="179"/>
      <c r="B72" s="180"/>
      <c r="C72" s="237" t="s">
        <v>263</v>
      </c>
      <c r="D72" s="238"/>
      <c r="E72" s="238"/>
      <c r="F72" s="238"/>
      <c r="G72" s="239"/>
      <c r="O72" s="172">
        <v>3</v>
      </c>
    </row>
    <row r="73" spans="1:104" x14ac:dyDescent="0.2">
      <c r="A73" s="179"/>
      <c r="B73" s="180"/>
      <c r="C73" s="240" t="s">
        <v>261</v>
      </c>
      <c r="D73" s="241"/>
      <c r="E73" s="196">
        <v>32.9985</v>
      </c>
      <c r="F73" s="197"/>
      <c r="G73" s="198"/>
      <c r="M73" s="199" t="s">
        <v>261</v>
      </c>
      <c r="O73" s="172"/>
    </row>
    <row r="74" spans="1:104" x14ac:dyDescent="0.2">
      <c r="A74" s="173">
        <v>20</v>
      </c>
      <c r="B74" s="174" t="s">
        <v>204</v>
      </c>
      <c r="C74" s="175" t="s">
        <v>203</v>
      </c>
      <c r="D74" s="176" t="s">
        <v>122</v>
      </c>
      <c r="E74" s="177">
        <v>32.9985</v>
      </c>
      <c r="F74" s="244">
        <v>0</v>
      </c>
      <c r="G74" s="178">
        <f>E74*F74</f>
        <v>0</v>
      </c>
      <c r="O74" s="172">
        <v>2</v>
      </c>
      <c r="AA74" s="145">
        <v>12</v>
      </c>
      <c r="AB74" s="145">
        <v>0</v>
      </c>
      <c r="AC74" s="145">
        <v>20</v>
      </c>
      <c r="AZ74" s="145">
        <v>1</v>
      </c>
      <c r="BA74" s="145">
        <f>IF(AZ74=1,G74,0)</f>
        <v>0</v>
      </c>
      <c r="BB74" s="145">
        <f>IF(AZ74=2,G74,0)</f>
        <v>0</v>
      </c>
      <c r="BC74" s="145">
        <f>IF(AZ74=3,G74,0)</f>
        <v>0</v>
      </c>
      <c r="BD74" s="145">
        <f>IF(AZ74=4,G74,0)</f>
        <v>0</v>
      </c>
      <c r="BE74" s="145">
        <f>IF(AZ74=5,G74,0)</f>
        <v>0</v>
      </c>
      <c r="CZ74" s="145">
        <v>0.37080000000000002</v>
      </c>
    </row>
    <row r="75" spans="1:104" ht="27.75" customHeight="1" x14ac:dyDescent="0.2">
      <c r="A75" s="179"/>
      <c r="B75" s="180"/>
      <c r="C75" s="237" t="s">
        <v>262</v>
      </c>
      <c r="D75" s="238"/>
      <c r="E75" s="238"/>
      <c r="F75" s="238"/>
      <c r="G75" s="239"/>
      <c r="O75" s="172">
        <v>3</v>
      </c>
    </row>
    <row r="76" spans="1:104" x14ac:dyDescent="0.2">
      <c r="A76" s="179"/>
      <c r="B76" s="180"/>
      <c r="C76" s="240" t="s">
        <v>261</v>
      </c>
      <c r="D76" s="241"/>
      <c r="E76" s="196">
        <v>32.9985</v>
      </c>
      <c r="F76" s="197"/>
      <c r="G76" s="198"/>
      <c r="M76" s="199" t="s">
        <v>261</v>
      </c>
      <c r="O76" s="172"/>
    </row>
    <row r="77" spans="1:104" x14ac:dyDescent="0.2">
      <c r="A77" s="173">
        <v>21</v>
      </c>
      <c r="B77" s="174" t="s">
        <v>259</v>
      </c>
      <c r="C77" s="175" t="s">
        <v>258</v>
      </c>
      <c r="D77" s="176" t="s">
        <v>122</v>
      </c>
      <c r="E77" s="177">
        <v>14.67</v>
      </c>
      <c r="F77" s="244">
        <v>0</v>
      </c>
      <c r="G77" s="178">
        <f>E77*F77</f>
        <v>0</v>
      </c>
      <c r="O77" s="172">
        <v>2</v>
      </c>
      <c r="AA77" s="145">
        <v>12</v>
      </c>
      <c r="AB77" s="145">
        <v>0</v>
      </c>
      <c r="AC77" s="145">
        <v>21</v>
      </c>
      <c r="AZ77" s="145">
        <v>1</v>
      </c>
      <c r="BA77" s="145">
        <f>IF(AZ77=1,G77,0)</f>
        <v>0</v>
      </c>
      <c r="BB77" s="145">
        <f>IF(AZ77=2,G77,0)</f>
        <v>0</v>
      </c>
      <c r="BC77" s="145">
        <f>IF(AZ77=3,G77,0)</f>
        <v>0</v>
      </c>
      <c r="BD77" s="145">
        <f>IF(AZ77=4,G77,0)</f>
        <v>0</v>
      </c>
      <c r="BE77" s="145">
        <f>IF(AZ77=5,G77,0)</f>
        <v>0</v>
      </c>
      <c r="CZ77" s="145">
        <v>0.26375999999999999</v>
      </c>
    </row>
    <row r="78" spans="1:104" x14ac:dyDescent="0.2">
      <c r="A78" s="179"/>
      <c r="B78" s="180"/>
      <c r="C78" s="237" t="s">
        <v>253</v>
      </c>
      <c r="D78" s="238"/>
      <c r="E78" s="238"/>
      <c r="F78" s="238"/>
      <c r="G78" s="239"/>
      <c r="O78" s="172">
        <v>3</v>
      </c>
    </row>
    <row r="79" spans="1:104" x14ac:dyDescent="0.2">
      <c r="A79" s="179"/>
      <c r="B79" s="180"/>
      <c r="C79" s="240" t="s">
        <v>252</v>
      </c>
      <c r="D79" s="241"/>
      <c r="E79" s="196">
        <v>14.67</v>
      </c>
      <c r="F79" s="197"/>
      <c r="G79" s="198"/>
      <c r="M79" s="199" t="s">
        <v>252</v>
      </c>
      <c r="O79" s="172"/>
    </row>
    <row r="80" spans="1:104" x14ac:dyDescent="0.2">
      <c r="A80" s="173">
        <v>22</v>
      </c>
      <c r="B80" s="174" t="s">
        <v>257</v>
      </c>
      <c r="C80" s="175" t="s">
        <v>256</v>
      </c>
      <c r="D80" s="176" t="s">
        <v>122</v>
      </c>
      <c r="E80" s="177">
        <v>14.67</v>
      </c>
      <c r="F80" s="244">
        <v>0</v>
      </c>
      <c r="G80" s="178">
        <f>E80*F80</f>
        <v>0</v>
      </c>
      <c r="O80" s="172">
        <v>2</v>
      </c>
      <c r="AA80" s="145">
        <v>12</v>
      </c>
      <c r="AB80" s="145">
        <v>0</v>
      </c>
      <c r="AC80" s="145">
        <v>22</v>
      </c>
      <c r="AZ80" s="145">
        <v>1</v>
      </c>
      <c r="BA80" s="145">
        <f>IF(AZ80=1,G80,0)</f>
        <v>0</v>
      </c>
      <c r="BB80" s="145">
        <f>IF(AZ80=2,G80,0)</f>
        <v>0</v>
      </c>
      <c r="BC80" s="145">
        <f>IF(AZ80=3,G80,0)</f>
        <v>0</v>
      </c>
      <c r="BD80" s="145">
        <f>IF(AZ80=4,G80,0)</f>
        <v>0</v>
      </c>
      <c r="BE80" s="145">
        <f>IF(AZ80=5,G80,0)</f>
        <v>0</v>
      </c>
      <c r="CZ80" s="145">
        <v>0.12966</v>
      </c>
    </row>
    <row r="81" spans="1:104" x14ac:dyDescent="0.2">
      <c r="A81" s="179"/>
      <c r="B81" s="180"/>
      <c r="C81" s="237" t="s">
        <v>253</v>
      </c>
      <c r="D81" s="238"/>
      <c r="E81" s="238"/>
      <c r="F81" s="238"/>
      <c r="G81" s="239"/>
      <c r="O81" s="172">
        <v>3</v>
      </c>
    </row>
    <row r="82" spans="1:104" x14ac:dyDescent="0.2">
      <c r="A82" s="179"/>
      <c r="B82" s="180"/>
      <c r="C82" s="240" t="s">
        <v>252</v>
      </c>
      <c r="D82" s="241"/>
      <c r="E82" s="196">
        <v>14.67</v>
      </c>
      <c r="F82" s="197"/>
      <c r="G82" s="198"/>
      <c r="M82" s="199" t="s">
        <v>252</v>
      </c>
      <c r="O82" s="172"/>
    </row>
    <row r="83" spans="1:104" x14ac:dyDescent="0.2">
      <c r="A83" s="173">
        <v>23</v>
      </c>
      <c r="B83" s="174" t="s">
        <v>255</v>
      </c>
      <c r="C83" s="175" t="s">
        <v>254</v>
      </c>
      <c r="D83" s="176" t="s">
        <v>122</v>
      </c>
      <c r="E83" s="177">
        <v>14.67</v>
      </c>
      <c r="F83" s="244">
        <v>0</v>
      </c>
      <c r="G83" s="178">
        <f>E83*F83</f>
        <v>0</v>
      </c>
      <c r="O83" s="172">
        <v>2</v>
      </c>
      <c r="AA83" s="145">
        <v>12</v>
      </c>
      <c r="AB83" s="145">
        <v>0</v>
      </c>
      <c r="AC83" s="145">
        <v>23</v>
      </c>
      <c r="AZ83" s="145">
        <v>1</v>
      </c>
      <c r="BA83" s="145">
        <f>IF(AZ83=1,G83,0)</f>
        <v>0</v>
      </c>
      <c r="BB83" s="145">
        <f>IF(AZ83=2,G83,0)</f>
        <v>0</v>
      </c>
      <c r="BC83" s="145">
        <f>IF(AZ83=3,G83,0)</f>
        <v>0</v>
      </c>
      <c r="BD83" s="145">
        <f>IF(AZ83=4,G83,0)</f>
        <v>0</v>
      </c>
      <c r="BE83" s="145">
        <f>IF(AZ83=5,G83,0)</f>
        <v>0</v>
      </c>
      <c r="CZ83" s="145">
        <v>0.12966</v>
      </c>
    </row>
    <row r="84" spans="1:104" x14ac:dyDescent="0.2">
      <c r="A84" s="179"/>
      <c r="B84" s="180"/>
      <c r="C84" s="237" t="s">
        <v>253</v>
      </c>
      <c r="D84" s="238"/>
      <c r="E84" s="238"/>
      <c r="F84" s="238"/>
      <c r="G84" s="239"/>
      <c r="O84" s="172">
        <v>3</v>
      </c>
    </row>
    <row r="85" spans="1:104" x14ac:dyDescent="0.2">
      <c r="A85" s="179"/>
      <c r="B85" s="180"/>
      <c r="C85" s="240" t="s">
        <v>252</v>
      </c>
      <c r="D85" s="241"/>
      <c r="E85" s="196">
        <v>14.67</v>
      </c>
      <c r="F85" s="197"/>
      <c r="G85" s="198"/>
      <c r="M85" s="199" t="s">
        <v>252</v>
      </c>
      <c r="O85" s="172"/>
    </row>
    <row r="86" spans="1:104" x14ac:dyDescent="0.2">
      <c r="A86" s="173">
        <v>24</v>
      </c>
      <c r="B86" s="174" t="s">
        <v>251</v>
      </c>
      <c r="C86" s="175" t="s">
        <v>250</v>
      </c>
      <c r="D86" s="176" t="s">
        <v>125</v>
      </c>
      <c r="E86" s="177">
        <v>73.33</v>
      </c>
      <c r="F86" s="244">
        <v>0</v>
      </c>
      <c r="G86" s="178">
        <f>E86*F86</f>
        <v>0</v>
      </c>
      <c r="O86" s="172">
        <v>2</v>
      </c>
      <c r="AA86" s="145">
        <v>12</v>
      </c>
      <c r="AB86" s="145">
        <v>0</v>
      </c>
      <c r="AC86" s="145">
        <v>24</v>
      </c>
      <c r="AZ86" s="145">
        <v>1</v>
      </c>
      <c r="BA86" s="145">
        <f>IF(AZ86=1,G86,0)</f>
        <v>0</v>
      </c>
      <c r="BB86" s="145">
        <f>IF(AZ86=2,G86,0)</f>
        <v>0</v>
      </c>
      <c r="BC86" s="145">
        <f>IF(AZ86=3,G86,0)</f>
        <v>0</v>
      </c>
      <c r="BD86" s="145">
        <f>IF(AZ86=4,G86,0)</f>
        <v>0</v>
      </c>
      <c r="BE86" s="145">
        <f>IF(AZ86=5,G86,0)</f>
        <v>0</v>
      </c>
      <c r="CZ86" s="145">
        <v>2.2399999999999998E-3</v>
      </c>
    </row>
    <row r="87" spans="1:104" x14ac:dyDescent="0.2">
      <c r="A87" s="179"/>
      <c r="B87" s="180"/>
      <c r="C87" s="237" t="s">
        <v>249</v>
      </c>
      <c r="D87" s="238"/>
      <c r="E87" s="238"/>
      <c r="F87" s="238"/>
      <c r="G87" s="239"/>
      <c r="O87" s="172">
        <v>3</v>
      </c>
    </row>
    <row r="88" spans="1:104" x14ac:dyDescent="0.2">
      <c r="A88" s="179"/>
      <c r="B88" s="180"/>
      <c r="C88" s="240" t="s">
        <v>245</v>
      </c>
      <c r="D88" s="241"/>
      <c r="E88" s="196">
        <v>73.33</v>
      </c>
      <c r="F88" s="197"/>
      <c r="G88" s="198"/>
      <c r="M88" s="199" t="s">
        <v>245</v>
      </c>
      <c r="O88" s="172"/>
    </row>
    <row r="89" spans="1:104" x14ac:dyDescent="0.2">
      <c r="A89" s="182"/>
      <c r="B89" s="183" t="s">
        <v>115</v>
      </c>
      <c r="C89" s="184" t="str">
        <f>CONCATENATE(B46," ",C46)</f>
        <v>5 Komunikace</v>
      </c>
      <c r="D89" s="182"/>
      <c r="E89" s="185"/>
      <c r="F89" s="185"/>
      <c r="G89" s="186">
        <f>SUM(G46:G88)</f>
        <v>0</v>
      </c>
      <c r="O89" s="172">
        <v>4</v>
      </c>
      <c r="BA89" s="187">
        <f>SUM(BA46:BA88)</f>
        <v>0</v>
      </c>
      <c r="BB89" s="187">
        <f>SUM(BB46:BB88)</f>
        <v>0</v>
      </c>
      <c r="BC89" s="187">
        <f>SUM(BC46:BC88)</f>
        <v>0</v>
      </c>
      <c r="BD89" s="187">
        <f>SUM(BD46:BD88)</f>
        <v>0</v>
      </c>
      <c r="BE89" s="187">
        <f>SUM(BE46:BE88)</f>
        <v>0</v>
      </c>
    </row>
    <row r="90" spans="1:104" x14ac:dyDescent="0.2">
      <c r="A90" s="165" t="s">
        <v>81</v>
      </c>
      <c r="B90" s="166" t="s">
        <v>143</v>
      </c>
      <c r="C90" s="167" t="s">
        <v>144</v>
      </c>
      <c r="D90" s="168"/>
      <c r="E90" s="169"/>
      <c r="F90" s="169"/>
      <c r="G90" s="170"/>
      <c r="H90" s="171"/>
      <c r="I90" s="171"/>
      <c r="O90" s="172">
        <v>1</v>
      </c>
    </row>
    <row r="91" spans="1:104" x14ac:dyDescent="0.2">
      <c r="A91" s="173">
        <v>25</v>
      </c>
      <c r="B91" s="174" t="s">
        <v>202</v>
      </c>
      <c r="C91" s="175" t="s">
        <v>201</v>
      </c>
      <c r="D91" s="176" t="s">
        <v>145</v>
      </c>
      <c r="E91" s="177">
        <v>2</v>
      </c>
      <c r="F91" s="244">
        <v>0</v>
      </c>
      <c r="G91" s="178">
        <f>E91*F91</f>
        <v>0</v>
      </c>
      <c r="O91" s="172">
        <v>2</v>
      </c>
      <c r="AA91" s="145">
        <v>12</v>
      </c>
      <c r="AB91" s="145">
        <v>0</v>
      </c>
      <c r="AC91" s="145">
        <v>25</v>
      </c>
      <c r="AZ91" s="145">
        <v>1</v>
      </c>
      <c r="BA91" s="145">
        <f>IF(AZ91=1,G91,0)</f>
        <v>0</v>
      </c>
      <c r="BB91" s="145">
        <f>IF(AZ91=2,G91,0)</f>
        <v>0</v>
      </c>
      <c r="BC91" s="145">
        <f>IF(AZ91=3,G91,0)</f>
        <v>0</v>
      </c>
      <c r="BD91" s="145">
        <f>IF(AZ91=4,G91,0)</f>
        <v>0</v>
      </c>
      <c r="BE91" s="145">
        <f>IF(AZ91=5,G91,0)</f>
        <v>0</v>
      </c>
      <c r="CZ91" s="145">
        <v>0.43381999999999998</v>
      </c>
    </row>
    <row r="92" spans="1:104" x14ac:dyDescent="0.2">
      <c r="A92" s="179"/>
      <c r="B92" s="180"/>
      <c r="C92" s="237" t="s">
        <v>200</v>
      </c>
      <c r="D92" s="238"/>
      <c r="E92" s="238"/>
      <c r="F92" s="238"/>
      <c r="G92" s="239"/>
      <c r="O92" s="172">
        <v>3</v>
      </c>
    </row>
    <row r="93" spans="1:104" x14ac:dyDescent="0.2">
      <c r="A93" s="179"/>
      <c r="B93" s="180"/>
      <c r="C93" s="240">
        <v>2</v>
      </c>
      <c r="D93" s="241"/>
      <c r="E93" s="196">
        <v>2</v>
      </c>
      <c r="F93" s="197"/>
      <c r="G93" s="198"/>
      <c r="M93" s="199">
        <v>2</v>
      </c>
      <c r="O93" s="172"/>
    </row>
    <row r="94" spans="1:104" x14ac:dyDescent="0.2">
      <c r="A94" s="182"/>
      <c r="B94" s="183" t="s">
        <v>115</v>
      </c>
      <c r="C94" s="184" t="str">
        <f>CONCATENATE(B90," ",C90)</f>
        <v>8 Trubní vedení</v>
      </c>
      <c r="D94" s="182"/>
      <c r="E94" s="185"/>
      <c r="F94" s="185"/>
      <c r="G94" s="186">
        <f>SUM(G90:G93)</f>
        <v>0</v>
      </c>
      <c r="O94" s="172">
        <v>4</v>
      </c>
      <c r="BA94" s="187">
        <f>SUM(BA90:BA93)</f>
        <v>0</v>
      </c>
      <c r="BB94" s="187">
        <f>SUM(BB90:BB93)</f>
        <v>0</v>
      </c>
      <c r="BC94" s="187">
        <f>SUM(BC90:BC93)</f>
        <v>0</v>
      </c>
      <c r="BD94" s="187">
        <f>SUM(BD90:BD93)</f>
        <v>0</v>
      </c>
      <c r="BE94" s="187">
        <f>SUM(BE90:BE93)</f>
        <v>0</v>
      </c>
    </row>
    <row r="95" spans="1:104" x14ac:dyDescent="0.2">
      <c r="A95" s="165" t="s">
        <v>81</v>
      </c>
      <c r="B95" s="166" t="s">
        <v>146</v>
      </c>
      <c r="C95" s="167" t="s">
        <v>147</v>
      </c>
      <c r="D95" s="168"/>
      <c r="E95" s="169"/>
      <c r="F95" s="169"/>
      <c r="G95" s="170"/>
      <c r="H95" s="171"/>
      <c r="I95" s="171"/>
      <c r="O95" s="172">
        <v>1</v>
      </c>
    </row>
    <row r="96" spans="1:104" x14ac:dyDescent="0.2">
      <c r="A96" s="173">
        <v>26</v>
      </c>
      <c r="B96" s="174" t="s">
        <v>148</v>
      </c>
      <c r="C96" s="175" t="s">
        <v>149</v>
      </c>
      <c r="D96" s="176" t="s">
        <v>125</v>
      </c>
      <c r="E96" s="177">
        <v>425.49</v>
      </c>
      <c r="F96" s="244">
        <v>0</v>
      </c>
      <c r="G96" s="178">
        <f>E96*F96</f>
        <v>0</v>
      </c>
      <c r="O96" s="172">
        <v>2</v>
      </c>
      <c r="AA96" s="145">
        <v>12</v>
      </c>
      <c r="AB96" s="145">
        <v>0</v>
      </c>
      <c r="AC96" s="145">
        <v>26</v>
      </c>
      <c r="AZ96" s="145">
        <v>1</v>
      </c>
      <c r="BA96" s="145">
        <f>IF(AZ96=1,G96,0)</f>
        <v>0</v>
      </c>
      <c r="BB96" s="145">
        <f>IF(AZ96=2,G96,0)</f>
        <v>0</v>
      </c>
      <c r="BC96" s="145">
        <f>IF(AZ96=3,G96,0)</f>
        <v>0</v>
      </c>
      <c r="BD96" s="145">
        <f>IF(AZ96=4,G96,0)</f>
        <v>0</v>
      </c>
      <c r="BE96" s="145">
        <f>IF(AZ96=5,G96,0)</f>
        <v>0</v>
      </c>
      <c r="CZ96" s="145">
        <v>0.14424000000000001</v>
      </c>
    </row>
    <row r="97" spans="1:104" x14ac:dyDescent="0.2">
      <c r="A97" s="179"/>
      <c r="B97" s="180"/>
      <c r="C97" s="237" t="s">
        <v>199</v>
      </c>
      <c r="D97" s="238"/>
      <c r="E97" s="238"/>
      <c r="F97" s="238"/>
      <c r="G97" s="239"/>
      <c r="O97" s="172">
        <v>3</v>
      </c>
    </row>
    <row r="98" spans="1:104" x14ac:dyDescent="0.2">
      <c r="A98" s="179"/>
      <c r="B98" s="180"/>
      <c r="C98" s="240" t="s">
        <v>198</v>
      </c>
      <c r="D98" s="241"/>
      <c r="E98" s="196">
        <v>425.49</v>
      </c>
      <c r="F98" s="197"/>
      <c r="G98" s="198"/>
      <c r="M98" s="199" t="s">
        <v>198</v>
      </c>
      <c r="O98" s="172"/>
    </row>
    <row r="99" spans="1:104" x14ac:dyDescent="0.2">
      <c r="A99" s="179"/>
      <c r="B99" s="180"/>
      <c r="C99" s="240"/>
      <c r="D99" s="241"/>
      <c r="E99" s="196">
        <v>0</v>
      </c>
      <c r="F99" s="197"/>
      <c r="G99" s="198"/>
      <c r="M99" s="199"/>
      <c r="O99" s="172"/>
    </row>
    <row r="100" spans="1:104" x14ac:dyDescent="0.2">
      <c r="A100" s="173">
        <v>27</v>
      </c>
      <c r="B100" s="174" t="s">
        <v>197</v>
      </c>
      <c r="C100" s="175" t="s">
        <v>196</v>
      </c>
      <c r="D100" s="176" t="s">
        <v>145</v>
      </c>
      <c r="E100" s="177">
        <v>154</v>
      </c>
      <c r="F100" s="244">
        <v>0</v>
      </c>
      <c r="G100" s="178">
        <f>E100*F100</f>
        <v>0</v>
      </c>
      <c r="O100" s="172">
        <v>2</v>
      </c>
      <c r="AA100" s="145">
        <v>12</v>
      </c>
      <c r="AB100" s="145">
        <v>1</v>
      </c>
      <c r="AC100" s="145">
        <v>27</v>
      </c>
      <c r="AZ100" s="145">
        <v>1</v>
      </c>
      <c r="BA100" s="145">
        <f>IF(AZ100=1,G100,0)</f>
        <v>0</v>
      </c>
      <c r="BB100" s="145">
        <f>IF(AZ100=2,G100,0)</f>
        <v>0</v>
      </c>
      <c r="BC100" s="145">
        <f>IF(AZ100=3,G100,0)</f>
        <v>0</v>
      </c>
      <c r="BD100" s="145">
        <f>IF(AZ100=4,G100,0)</f>
        <v>0</v>
      </c>
      <c r="BE100" s="145">
        <f>IF(AZ100=5,G100,0)</f>
        <v>0</v>
      </c>
      <c r="CZ100" s="145">
        <v>0.08</v>
      </c>
    </row>
    <row r="101" spans="1:104" x14ac:dyDescent="0.2">
      <c r="A101" s="179"/>
      <c r="B101" s="180"/>
      <c r="C101" s="237" t="s">
        <v>184</v>
      </c>
      <c r="D101" s="238"/>
      <c r="E101" s="238"/>
      <c r="F101" s="238"/>
      <c r="G101" s="239"/>
      <c r="O101" s="172">
        <v>3</v>
      </c>
    </row>
    <row r="102" spans="1:104" x14ac:dyDescent="0.2">
      <c r="A102" s="179"/>
      <c r="B102" s="180"/>
      <c r="C102" s="240" t="s">
        <v>195</v>
      </c>
      <c r="D102" s="241"/>
      <c r="E102" s="196">
        <v>153.6917</v>
      </c>
      <c r="F102" s="197"/>
      <c r="G102" s="198"/>
      <c r="M102" s="199" t="s">
        <v>195</v>
      </c>
      <c r="O102" s="172"/>
    </row>
    <row r="103" spans="1:104" x14ac:dyDescent="0.2">
      <c r="A103" s="179"/>
      <c r="B103" s="180"/>
      <c r="C103" s="240" t="s">
        <v>194</v>
      </c>
      <c r="D103" s="241"/>
      <c r="E103" s="196">
        <v>0.30830000000000002</v>
      </c>
      <c r="F103" s="197"/>
      <c r="G103" s="198"/>
      <c r="M103" s="199" t="s">
        <v>194</v>
      </c>
      <c r="O103" s="172"/>
    </row>
    <row r="104" spans="1:104" x14ac:dyDescent="0.2">
      <c r="A104" s="173">
        <v>28</v>
      </c>
      <c r="B104" s="174" t="s">
        <v>150</v>
      </c>
      <c r="C104" s="175" t="s">
        <v>151</v>
      </c>
      <c r="D104" s="176" t="s">
        <v>145</v>
      </c>
      <c r="E104" s="177">
        <v>81</v>
      </c>
      <c r="F104" s="244">
        <v>0</v>
      </c>
      <c r="G104" s="178">
        <f>E104*F104</f>
        <v>0</v>
      </c>
      <c r="O104" s="172">
        <v>2</v>
      </c>
      <c r="AA104" s="145">
        <v>12</v>
      </c>
      <c r="AB104" s="145">
        <v>1</v>
      </c>
      <c r="AC104" s="145">
        <v>28</v>
      </c>
      <c r="AZ104" s="145">
        <v>1</v>
      </c>
      <c r="BA104" s="145">
        <f>IF(AZ104=1,G104,0)</f>
        <v>0</v>
      </c>
      <c r="BB104" s="145">
        <f>IF(AZ104=2,G104,0)</f>
        <v>0</v>
      </c>
      <c r="BC104" s="145">
        <f>IF(AZ104=3,G104,0)</f>
        <v>0</v>
      </c>
      <c r="BD104" s="145">
        <f>IF(AZ104=4,G104,0)</f>
        <v>0</v>
      </c>
      <c r="BE104" s="145">
        <f>IF(AZ104=5,G104,0)</f>
        <v>0</v>
      </c>
      <c r="CZ104" s="145">
        <v>4.8000000000000001E-2</v>
      </c>
    </row>
    <row r="105" spans="1:104" x14ac:dyDescent="0.2">
      <c r="A105" s="179"/>
      <c r="B105" s="180"/>
      <c r="C105" s="237" t="s">
        <v>193</v>
      </c>
      <c r="D105" s="238"/>
      <c r="E105" s="238"/>
      <c r="F105" s="238"/>
      <c r="G105" s="239"/>
      <c r="O105" s="172">
        <v>3</v>
      </c>
    </row>
    <row r="106" spans="1:104" x14ac:dyDescent="0.2">
      <c r="A106" s="179"/>
      <c r="B106" s="180"/>
      <c r="C106" s="237"/>
      <c r="D106" s="238"/>
      <c r="E106" s="238"/>
      <c r="F106" s="238"/>
      <c r="G106" s="239"/>
      <c r="O106" s="172">
        <v>3</v>
      </c>
    </row>
    <row r="107" spans="1:104" x14ac:dyDescent="0.2">
      <c r="A107" s="179"/>
      <c r="B107" s="180"/>
      <c r="C107" s="240" t="s">
        <v>192</v>
      </c>
      <c r="D107" s="241"/>
      <c r="E107" s="196">
        <v>80.476799999999997</v>
      </c>
      <c r="F107" s="197"/>
      <c r="G107" s="198"/>
      <c r="M107" s="199" t="s">
        <v>192</v>
      </c>
      <c r="O107" s="172"/>
    </row>
    <row r="108" spans="1:104" x14ac:dyDescent="0.2">
      <c r="A108" s="179"/>
      <c r="B108" s="180"/>
      <c r="C108" s="240" t="s">
        <v>191</v>
      </c>
      <c r="D108" s="241"/>
      <c r="E108" s="196">
        <v>0.5232</v>
      </c>
      <c r="F108" s="197"/>
      <c r="G108" s="198"/>
      <c r="M108" s="199" t="s">
        <v>191</v>
      </c>
      <c r="O108" s="172"/>
    </row>
    <row r="109" spans="1:104" x14ac:dyDescent="0.2">
      <c r="A109" s="173">
        <v>29</v>
      </c>
      <c r="B109" s="174" t="s">
        <v>190</v>
      </c>
      <c r="C109" s="175" t="s">
        <v>189</v>
      </c>
      <c r="D109" s="176" t="s">
        <v>145</v>
      </c>
      <c r="E109" s="177">
        <v>9</v>
      </c>
      <c r="F109" s="244">
        <v>0</v>
      </c>
      <c r="G109" s="178">
        <f>E109*F109</f>
        <v>0</v>
      </c>
      <c r="O109" s="172">
        <v>2</v>
      </c>
      <c r="AA109" s="145">
        <v>12</v>
      </c>
      <c r="AB109" s="145">
        <v>1</v>
      </c>
      <c r="AC109" s="145">
        <v>29</v>
      </c>
      <c r="AZ109" s="145">
        <v>1</v>
      </c>
      <c r="BA109" s="145">
        <f>IF(AZ109=1,G109,0)</f>
        <v>0</v>
      </c>
      <c r="BB109" s="145">
        <f>IF(AZ109=2,G109,0)</f>
        <v>0</v>
      </c>
      <c r="BC109" s="145">
        <f>IF(AZ109=3,G109,0)</f>
        <v>0</v>
      </c>
      <c r="BD109" s="145">
        <f>IF(AZ109=4,G109,0)</f>
        <v>0</v>
      </c>
      <c r="BE109" s="145">
        <f>IF(AZ109=5,G109,0)</f>
        <v>0</v>
      </c>
      <c r="CZ109" s="145">
        <v>6.4000000000000001E-2</v>
      </c>
    </row>
    <row r="110" spans="1:104" x14ac:dyDescent="0.2">
      <c r="A110" s="179"/>
      <c r="B110" s="180"/>
      <c r="C110" s="240">
        <v>9</v>
      </c>
      <c r="D110" s="241"/>
      <c r="E110" s="196">
        <v>9</v>
      </c>
      <c r="F110" s="197"/>
      <c r="G110" s="198"/>
      <c r="M110" s="199">
        <v>9</v>
      </c>
      <c r="O110" s="172"/>
    </row>
    <row r="111" spans="1:104" x14ac:dyDescent="0.2">
      <c r="A111" s="173">
        <v>30</v>
      </c>
      <c r="B111" s="174" t="s">
        <v>188</v>
      </c>
      <c r="C111" s="175" t="s">
        <v>187</v>
      </c>
      <c r="D111" s="176" t="s">
        <v>145</v>
      </c>
      <c r="E111" s="177">
        <v>9</v>
      </c>
      <c r="F111" s="244">
        <v>0</v>
      </c>
      <c r="G111" s="178">
        <f>E111*F111</f>
        <v>0</v>
      </c>
      <c r="O111" s="172">
        <v>2</v>
      </c>
      <c r="AA111" s="145">
        <v>12</v>
      </c>
      <c r="AB111" s="145">
        <v>1</v>
      </c>
      <c r="AC111" s="145">
        <v>30</v>
      </c>
      <c r="AZ111" s="145">
        <v>1</v>
      </c>
      <c r="BA111" s="145">
        <f>IF(AZ111=1,G111,0)</f>
        <v>0</v>
      </c>
      <c r="BB111" s="145">
        <f>IF(AZ111=2,G111,0)</f>
        <v>0</v>
      </c>
      <c r="BC111" s="145">
        <f>IF(AZ111=3,G111,0)</f>
        <v>0</v>
      </c>
      <c r="BD111" s="145">
        <f>IF(AZ111=4,G111,0)</f>
        <v>0</v>
      </c>
      <c r="BE111" s="145">
        <f>IF(AZ111=5,G111,0)</f>
        <v>0</v>
      </c>
      <c r="CZ111" s="145">
        <v>6.4000000000000001E-2</v>
      </c>
    </row>
    <row r="112" spans="1:104" x14ac:dyDescent="0.2">
      <c r="A112" s="179"/>
      <c r="B112" s="180"/>
      <c r="C112" s="240">
        <v>9</v>
      </c>
      <c r="D112" s="241"/>
      <c r="E112" s="196">
        <v>9</v>
      </c>
      <c r="F112" s="197"/>
      <c r="G112" s="198"/>
      <c r="M112" s="199">
        <v>9</v>
      </c>
      <c r="O112" s="172"/>
    </row>
    <row r="113" spans="1:104" x14ac:dyDescent="0.2">
      <c r="A113" s="173">
        <v>31</v>
      </c>
      <c r="B113" s="174" t="s">
        <v>186</v>
      </c>
      <c r="C113" s="175" t="s">
        <v>185</v>
      </c>
      <c r="D113" s="176" t="s">
        <v>145</v>
      </c>
      <c r="E113" s="177">
        <v>178</v>
      </c>
      <c r="F113" s="244">
        <v>0</v>
      </c>
      <c r="G113" s="178">
        <f>E113*F113</f>
        <v>0</v>
      </c>
      <c r="O113" s="172">
        <v>2</v>
      </c>
      <c r="AA113" s="145">
        <v>12</v>
      </c>
      <c r="AB113" s="145">
        <v>1</v>
      </c>
      <c r="AC113" s="145">
        <v>31</v>
      </c>
      <c r="AZ113" s="145">
        <v>1</v>
      </c>
      <c r="BA113" s="145">
        <f>IF(AZ113=1,G113,0)</f>
        <v>0</v>
      </c>
      <c r="BB113" s="145">
        <f>IF(AZ113=2,G113,0)</f>
        <v>0</v>
      </c>
      <c r="BC113" s="145">
        <f>IF(AZ113=3,G113,0)</f>
        <v>0</v>
      </c>
      <c r="BD113" s="145">
        <f>IF(AZ113=4,G113,0)</f>
        <v>0</v>
      </c>
      <c r="BE113" s="145">
        <f>IF(AZ113=5,G113,0)</f>
        <v>0</v>
      </c>
      <c r="CZ113" s="145">
        <v>4.8000000000000001E-2</v>
      </c>
    </row>
    <row r="114" spans="1:104" x14ac:dyDescent="0.2">
      <c r="A114" s="179"/>
      <c r="B114" s="180"/>
      <c r="C114" s="237" t="s">
        <v>184</v>
      </c>
      <c r="D114" s="238"/>
      <c r="E114" s="238"/>
      <c r="F114" s="238"/>
      <c r="G114" s="239"/>
      <c r="O114" s="172">
        <v>3</v>
      </c>
    </row>
    <row r="115" spans="1:104" x14ac:dyDescent="0.2">
      <c r="A115" s="179"/>
      <c r="B115" s="180"/>
      <c r="C115" s="240" t="s">
        <v>183</v>
      </c>
      <c r="D115" s="241"/>
      <c r="E115" s="196">
        <v>177.3964</v>
      </c>
      <c r="F115" s="197"/>
      <c r="G115" s="198"/>
      <c r="M115" s="199" t="s">
        <v>183</v>
      </c>
      <c r="O115" s="172"/>
    </row>
    <row r="116" spans="1:104" x14ac:dyDescent="0.2">
      <c r="A116" s="179"/>
      <c r="B116" s="180"/>
      <c r="C116" s="240" t="s">
        <v>182</v>
      </c>
      <c r="D116" s="241"/>
      <c r="E116" s="196">
        <v>0.60360000000000003</v>
      </c>
      <c r="F116" s="197"/>
      <c r="G116" s="198"/>
      <c r="M116" s="199" t="s">
        <v>182</v>
      </c>
      <c r="O116" s="172"/>
    </row>
    <row r="117" spans="1:104" x14ac:dyDescent="0.2">
      <c r="A117" s="173">
        <v>32</v>
      </c>
      <c r="B117" s="174" t="s">
        <v>248</v>
      </c>
      <c r="C117" s="175" t="s">
        <v>247</v>
      </c>
      <c r="D117" s="176" t="s">
        <v>125</v>
      </c>
      <c r="E117" s="177">
        <v>73.33</v>
      </c>
      <c r="F117" s="244">
        <v>0</v>
      </c>
      <c r="G117" s="178">
        <f>E117*F117</f>
        <v>0</v>
      </c>
      <c r="O117" s="172">
        <v>2</v>
      </c>
      <c r="AA117" s="145">
        <v>12</v>
      </c>
      <c r="AB117" s="145">
        <v>0</v>
      </c>
      <c r="AC117" s="145">
        <v>32</v>
      </c>
      <c r="AZ117" s="145">
        <v>1</v>
      </c>
      <c r="BA117" s="145">
        <f>IF(AZ117=1,G117,0)</f>
        <v>0</v>
      </c>
      <c r="BB117" s="145">
        <f>IF(AZ117=2,G117,0)</f>
        <v>0</v>
      </c>
      <c r="BC117" s="145">
        <f>IF(AZ117=3,G117,0)</f>
        <v>0</v>
      </c>
      <c r="BD117" s="145">
        <f>IF(AZ117=4,G117,0)</f>
        <v>0</v>
      </c>
      <c r="BE117" s="145">
        <f>IF(AZ117=5,G117,0)</f>
        <v>0</v>
      </c>
      <c r="CZ117" s="145">
        <v>0</v>
      </c>
    </row>
    <row r="118" spans="1:104" x14ac:dyDescent="0.2">
      <c r="A118" s="179"/>
      <c r="B118" s="180"/>
      <c r="C118" s="237" t="s">
        <v>246</v>
      </c>
      <c r="D118" s="238"/>
      <c r="E118" s="238"/>
      <c r="F118" s="238"/>
      <c r="G118" s="239"/>
      <c r="O118" s="172">
        <v>3</v>
      </c>
    </row>
    <row r="119" spans="1:104" x14ac:dyDescent="0.2">
      <c r="A119" s="179"/>
      <c r="B119" s="180"/>
      <c r="C119" s="240" t="s">
        <v>245</v>
      </c>
      <c r="D119" s="241"/>
      <c r="E119" s="196">
        <v>73.33</v>
      </c>
      <c r="F119" s="197"/>
      <c r="G119" s="198"/>
      <c r="M119" s="199" t="s">
        <v>245</v>
      </c>
      <c r="O119" s="172"/>
    </row>
    <row r="120" spans="1:104" x14ac:dyDescent="0.2">
      <c r="A120" s="182"/>
      <c r="B120" s="183" t="s">
        <v>115</v>
      </c>
      <c r="C120" s="184" t="str">
        <f>CONCATENATE(B95," ",C95)</f>
        <v>91 Doplňující práce na komunikaci</v>
      </c>
      <c r="D120" s="182"/>
      <c r="E120" s="185"/>
      <c r="F120" s="185"/>
      <c r="G120" s="186">
        <f>SUM(G95:G119)</f>
        <v>0</v>
      </c>
      <c r="O120" s="172">
        <v>4</v>
      </c>
      <c r="BA120" s="187">
        <f>SUM(BA95:BA119)</f>
        <v>0</v>
      </c>
      <c r="BB120" s="187">
        <f>SUM(BB95:BB119)</f>
        <v>0</v>
      </c>
      <c r="BC120" s="187">
        <f>SUM(BC95:BC119)</f>
        <v>0</v>
      </c>
      <c r="BD120" s="187">
        <f>SUM(BD95:BD119)</f>
        <v>0</v>
      </c>
      <c r="BE120" s="187">
        <f>SUM(BE95:BE119)</f>
        <v>0</v>
      </c>
    </row>
    <row r="121" spans="1:104" x14ac:dyDescent="0.2">
      <c r="A121" s="165" t="s">
        <v>81</v>
      </c>
      <c r="B121" s="166" t="s">
        <v>152</v>
      </c>
      <c r="C121" s="167" t="s">
        <v>153</v>
      </c>
      <c r="D121" s="168"/>
      <c r="E121" s="169"/>
      <c r="F121" s="169"/>
      <c r="G121" s="170"/>
      <c r="H121" s="171"/>
      <c r="I121" s="171"/>
      <c r="O121" s="172">
        <v>1</v>
      </c>
    </row>
    <row r="122" spans="1:104" x14ac:dyDescent="0.2">
      <c r="A122" s="173">
        <v>33</v>
      </c>
      <c r="B122" s="174" t="s">
        <v>159</v>
      </c>
      <c r="C122" s="175" t="s">
        <v>160</v>
      </c>
      <c r="D122" s="176" t="s">
        <v>122</v>
      </c>
      <c r="E122" s="177">
        <v>65.290000000000006</v>
      </c>
      <c r="F122" s="244">
        <v>0</v>
      </c>
      <c r="G122" s="178">
        <f>E122*F122</f>
        <v>0</v>
      </c>
      <c r="O122" s="172">
        <v>2</v>
      </c>
      <c r="AA122" s="145">
        <v>12</v>
      </c>
      <c r="AB122" s="145">
        <v>0</v>
      </c>
      <c r="AC122" s="145">
        <v>33</v>
      </c>
      <c r="AZ122" s="145">
        <v>1</v>
      </c>
      <c r="BA122" s="145">
        <f>IF(AZ122=1,G122,0)</f>
        <v>0</v>
      </c>
      <c r="BB122" s="145">
        <f>IF(AZ122=2,G122,0)</f>
        <v>0</v>
      </c>
      <c r="BC122" s="145">
        <f>IF(AZ122=3,G122,0)</f>
        <v>0</v>
      </c>
      <c r="BD122" s="145">
        <f>IF(AZ122=4,G122,0)</f>
        <v>0</v>
      </c>
      <c r="BE122" s="145">
        <f>IF(AZ122=5,G122,0)</f>
        <v>0</v>
      </c>
      <c r="CZ122" s="145">
        <v>0</v>
      </c>
    </row>
    <row r="123" spans="1:104" x14ac:dyDescent="0.2">
      <c r="A123" s="179"/>
      <c r="B123" s="180"/>
      <c r="C123" s="237" t="s">
        <v>161</v>
      </c>
      <c r="D123" s="238"/>
      <c r="E123" s="238"/>
      <c r="F123" s="238"/>
      <c r="G123" s="239"/>
      <c r="O123" s="172">
        <v>3</v>
      </c>
    </row>
    <row r="124" spans="1:104" x14ac:dyDescent="0.2">
      <c r="A124" s="179"/>
      <c r="B124" s="180"/>
      <c r="C124" s="240" t="s">
        <v>181</v>
      </c>
      <c r="D124" s="241"/>
      <c r="E124" s="196">
        <v>65.290000000000006</v>
      </c>
      <c r="F124" s="197"/>
      <c r="G124" s="198"/>
      <c r="M124" s="199" t="s">
        <v>181</v>
      </c>
      <c r="O124" s="172"/>
    </row>
    <row r="125" spans="1:104" x14ac:dyDescent="0.2">
      <c r="A125" s="173">
        <v>34</v>
      </c>
      <c r="B125" s="174" t="s">
        <v>180</v>
      </c>
      <c r="C125" s="175" t="s">
        <v>179</v>
      </c>
      <c r="D125" s="176" t="s">
        <v>156</v>
      </c>
      <c r="E125" s="177">
        <v>5.0926</v>
      </c>
      <c r="F125" s="244">
        <v>0</v>
      </c>
      <c r="G125" s="178">
        <f>E125*F125</f>
        <v>0</v>
      </c>
      <c r="O125" s="172">
        <v>2</v>
      </c>
      <c r="AA125" s="145">
        <v>12</v>
      </c>
      <c r="AB125" s="145">
        <v>0</v>
      </c>
      <c r="AC125" s="145">
        <v>34</v>
      </c>
      <c r="AZ125" s="145">
        <v>1</v>
      </c>
      <c r="BA125" s="145">
        <f>IF(AZ125=1,G125,0)</f>
        <v>0</v>
      </c>
      <c r="BB125" s="145">
        <f>IF(AZ125=2,G125,0)</f>
        <v>0</v>
      </c>
      <c r="BC125" s="145">
        <f>IF(AZ125=3,G125,0)</f>
        <v>0</v>
      </c>
      <c r="BD125" s="145">
        <f>IF(AZ125=4,G125,0)</f>
        <v>0</v>
      </c>
      <c r="BE125" s="145">
        <f>IF(AZ125=5,G125,0)</f>
        <v>0</v>
      </c>
      <c r="CZ125" s="145">
        <v>0</v>
      </c>
    </row>
    <row r="126" spans="1:104" x14ac:dyDescent="0.2">
      <c r="A126" s="179"/>
      <c r="B126" s="180"/>
      <c r="C126" s="237" t="s">
        <v>178</v>
      </c>
      <c r="D126" s="238"/>
      <c r="E126" s="238"/>
      <c r="F126" s="238"/>
      <c r="G126" s="239"/>
      <c r="O126" s="172">
        <v>3</v>
      </c>
    </row>
    <row r="127" spans="1:104" x14ac:dyDescent="0.2">
      <c r="A127" s="179"/>
      <c r="B127" s="180"/>
      <c r="C127" s="240" t="s">
        <v>177</v>
      </c>
      <c r="D127" s="241"/>
      <c r="E127" s="196">
        <v>5.0926</v>
      </c>
      <c r="F127" s="197"/>
      <c r="G127" s="198"/>
      <c r="M127" s="199" t="s">
        <v>177</v>
      </c>
      <c r="O127" s="172"/>
    </row>
    <row r="128" spans="1:104" x14ac:dyDescent="0.2">
      <c r="A128" s="173">
        <v>35</v>
      </c>
      <c r="B128" s="174" t="s">
        <v>154</v>
      </c>
      <c r="C128" s="175" t="s">
        <v>155</v>
      </c>
      <c r="D128" s="176" t="s">
        <v>156</v>
      </c>
      <c r="E128" s="177">
        <v>5.0926</v>
      </c>
      <c r="F128" s="244">
        <v>0</v>
      </c>
      <c r="G128" s="178">
        <f>E128*F128</f>
        <v>0</v>
      </c>
      <c r="O128" s="172">
        <v>2</v>
      </c>
      <c r="AA128" s="145">
        <v>12</v>
      </c>
      <c r="AB128" s="145">
        <v>0</v>
      </c>
      <c r="AC128" s="145">
        <v>35</v>
      </c>
      <c r="AZ128" s="145">
        <v>1</v>
      </c>
      <c r="BA128" s="145">
        <f>IF(AZ128=1,G128,0)</f>
        <v>0</v>
      </c>
      <c r="BB128" s="145">
        <f>IF(AZ128=2,G128,0)</f>
        <v>0</v>
      </c>
      <c r="BC128" s="145">
        <f>IF(AZ128=3,G128,0)</f>
        <v>0</v>
      </c>
      <c r="BD128" s="145">
        <f>IF(AZ128=4,G128,0)</f>
        <v>0</v>
      </c>
      <c r="BE128" s="145">
        <f>IF(AZ128=5,G128,0)</f>
        <v>0</v>
      </c>
      <c r="CZ128" s="145">
        <v>0</v>
      </c>
    </row>
    <row r="129" spans="1:104" x14ac:dyDescent="0.2">
      <c r="A129" s="179"/>
      <c r="B129" s="180"/>
      <c r="C129" s="237" t="s">
        <v>176</v>
      </c>
      <c r="D129" s="238"/>
      <c r="E129" s="238"/>
      <c r="F129" s="238"/>
      <c r="G129" s="239"/>
      <c r="O129" s="172">
        <v>3</v>
      </c>
    </row>
    <row r="130" spans="1:104" x14ac:dyDescent="0.2">
      <c r="A130" s="179"/>
      <c r="B130" s="180"/>
      <c r="C130" s="242">
        <v>50926</v>
      </c>
      <c r="D130" s="241"/>
      <c r="E130" s="196">
        <v>5.0926</v>
      </c>
      <c r="F130" s="197"/>
      <c r="G130" s="198"/>
      <c r="M130" s="200">
        <v>50926</v>
      </c>
      <c r="O130" s="172"/>
    </row>
    <row r="131" spans="1:104" x14ac:dyDescent="0.2">
      <c r="A131" s="173">
        <v>36</v>
      </c>
      <c r="B131" s="174" t="s">
        <v>175</v>
      </c>
      <c r="C131" s="175" t="s">
        <v>174</v>
      </c>
      <c r="D131" s="176" t="s">
        <v>156</v>
      </c>
      <c r="E131" s="177">
        <v>37.190899999999999</v>
      </c>
      <c r="F131" s="244">
        <v>0</v>
      </c>
      <c r="G131" s="178">
        <f>E131*F131</f>
        <v>0</v>
      </c>
      <c r="O131" s="172">
        <v>2</v>
      </c>
      <c r="AA131" s="145">
        <v>12</v>
      </c>
      <c r="AB131" s="145">
        <v>0</v>
      </c>
      <c r="AC131" s="145">
        <v>36</v>
      </c>
      <c r="AZ131" s="145">
        <v>1</v>
      </c>
      <c r="BA131" s="145">
        <f>IF(AZ131=1,G131,0)</f>
        <v>0</v>
      </c>
      <c r="BB131" s="145">
        <f>IF(AZ131=2,G131,0)</f>
        <v>0</v>
      </c>
      <c r="BC131" s="145">
        <f>IF(AZ131=3,G131,0)</f>
        <v>0</v>
      </c>
      <c r="BD131" s="145">
        <f>IF(AZ131=4,G131,0)</f>
        <v>0</v>
      </c>
      <c r="BE131" s="145">
        <f>IF(AZ131=5,G131,0)</f>
        <v>0</v>
      </c>
      <c r="CZ131" s="145">
        <v>0</v>
      </c>
    </row>
    <row r="132" spans="1:104" x14ac:dyDescent="0.2">
      <c r="A132" s="179"/>
      <c r="B132" s="180"/>
      <c r="C132" s="237" t="s">
        <v>173</v>
      </c>
      <c r="D132" s="238"/>
      <c r="E132" s="238"/>
      <c r="F132" s="238"/>
      <c r="G132" s="239"/>
      <c r="O132" s="172">
        <v>3</v>
      </c>
    </row>
    <row r="133" spans="1:104" x14ac:dyDescent="0.2">
      <c r="A133" s="179"/>
      <c r="B133" s="180"/>
      <c r="C133" s="240" t="s">
        <v>172</v>
      </c>
      <c r="D133" s="241"/>
      <c r="E133" s="196">
        <v>20.3705</v>
      </c>
      <c r="F133" s="197"/>
      <c r="G133" s="198"/>
      <c r="M133" s="199" t="s">
        <v>172</v>
      </c>
      <c r="O133" s="172"/>
    </row>
    <row r="134" spans="1:104" x14ac:dyDescent="0.2">
      <c r="A134" s="179"/>
      <c r="B134" s="180"/>
      <c r="C134" s="240" t="s">
        <v>171</v>
      </c>
      <c r="D134" s="241"/>
      <c r="E134" s="196">
        <v>13.063000000000001</v>
      </c>
      <c r="F134" s="197"/>
      <c r="G134" s="198"/>
      <c r="M134" s="199" t="s">
        <v>171</v>
      </c>
      <c r="O134" s="172"/>
    </row>
    <row r="135" spans="1:104" x14ac:dyDescent="0.2">
      <c r="A135" s="179"/>
      <c r="B135" s="180"/>
      <c r="C135" s="240" t="s">
        <v>170</v>
      </c>
      <c r="D135" s="241"/>
      <c r="E135" s="196">
        <v>3.7574000000000001</v>
      </c>
      <c r="F135" s="197"/>
      <c r="G135" s="198"/>
      <c r="M135" s="199" t="s">
        <v>170</v>
      </c>
      <c r="O135" s="172"/>
    </row>
    <row r="136" spans="1:104" x14ac:dyDescent="0.2">
      <c r="A136" s="173">
        <v>37</v>
      </c>
      <c r="B136" s="174" t="s">
        <v>154</v>
      </c>
      <c r="C136" s="175" t="s">
        <v>155</v>
      </c>
      <c r="D136" s="176" t="s">
        <v>156</v>
      </c>
      <c r="E136" s="177">
        <v>37.190899999999999</v>
      </c>
      <c r="F136" s="244">
        <v>0</v>
      </c>
      <c r="G136" s="178">
        <f>E136*F136</f>
        <v>0</v>
      </c>
      <c r="O136" s="172">
        <v>2</v>
      </c>
      <c r="AA136" s="145">
        <v>12</v>
      </c>
      <c r="AB136" s="145">
        <v>0</v>
      </c>
      <c r="AC136" s="145">
        <v>37</v>
      </c>
      <c r="AZ136" s="145">
        <v>1</v>
      </c>
      <c r="BA136" s="145">
        <f>IF(AZ136=1,G136,0)</f>
        <v>0</v>
      </c>
      <c r="BB136" s="145">
        <f>IF(AZ136=2,G136,0)</f>
        <v>0</v>
      </c>
      <c r="BC136" s="145">
        <f>IF(AZ136=3,G136,0)</f>
        <v>0</v>
      </c>
      <c r="BD136" s="145">
        <f>IF(AZ136=4,G136,0)</f>
        <v>0</v>
      </c>
      <c r="BE136" s="145">
        <f>IF(AZ136=5,G136,0)</f>
        <v>0</v>
      </c>
      <c r="CZ136" s="145">
        <v>0</v>
      </c>
    </row>
    <row r="137" spans="1:104" x14ac:dyDescent="0.2">
      <c r="A137" s="179"/>
      <c r="B137" s="180"/>
      <c r="C137" s="237" t="s">
        <v>169</v>
      </c>
      <c r="D137" s="238"/>
      <c r="E137" s="238"/>
      <c r="F137" s="238"/>
      <c r="G137" s="239"/>
      <c r="O137" s="172">
        <v>3</v>
      </c>
    </row>
    <row r="138" spans="1:104" x14ac:dyDescent="0.2">
      <c r="A138" s="179"/>
      <c r="B138" s="180"/>
      <c r="C138" s="242">
        <v>371909</v>
      </c>
      <c r="D138" s="241"/>
      <c r="E138" s="196">
        <v>37.190899999999999</v>
      </c>
      <c r="F138" s="197"/>
      <c r="G138" s="198"/>
      <c r="M138" s="200">
        <v>371909</v>
      </c>
      <c r="O138" s="172"/>
    </row>
    <row r="139" spans="1:104" x14ac:dyDescent="0.2">
      <c r="A139" s="179"/>
      <c r="B139" s="180"/>
      <c r="C139" s="240"/>
      <c r="D139" s="241"/>
      <c r="E139" s="196">
        <v>0</v>
      </c>
      <c r="F139" s="197"/>
      <c r="G139" s="198"/>
      <c r="M139" s="199"/>
      <c r="O139" s="172"/>
    </row>
    <row r="140" spans="1:104" x14ac:dyDescent="0.2">
      <c r="A140" s="173">
        <v>38</v>
      </c>
      <c r="B140" s="174" t="s">
        <v>157</v>
      </c>
      <c r="C140" s="175" t="s">
        <v>158</v>
      </c>
      <c r="D140" s="176" t="s">
        <v>156</v>
      </c>
      <c r="E140" s="177">
        <v>37.190899999999999</v>
      </c>
      <c r="F140" s="244">
        <v>0</v>
      </c>
      <c r="G140" s="178">
        <f>E140*F140</f>
        <v>0</v>
      </c>
      <c r="O140" s="172">
        <v>2</v>
      </c>
      <c r="AA140" s="145">
        <v>12</v>
      </c>
      <c r="AB140" s="145">
        <v>0</v>
      </c>
      <c r="AC140" s="145">
        <v>38</v>
      </c>
      <c r="AZ140" s="145">
        <v>1</v>
      </c>
      <c r="BA140" s="145">
        <f>IF(AZ140=1,G140,0)</f>
        <v>0</v>
      </c>
      <c r="BB140" s="145">
        <f>IF(AZ140=2,G140,0)</f>
        <v>0</v>
      </c>
      <c r="BC140" s="145">
        <f>IF(AZ140=3,G140,0)</f>
        <v>0</v>
      </c>
      <c r="BD140" s="145">
        <f>IF(AZ140=4,G140,0)</f>
        <v>0</v>
      </c>
      <c r="BE140" s="145">
        <f>IF(AZ140=5,G140,0)</f>
        <v>0</v>
      </c>
      <c r="CZ140" s="145">
        <v>0</v>
      </c>
    </row>
    <row r="141" spans="1:104" x14ac:dyDescent="0.2">
      <c r="A141" s="179"/>
      <c r="B141" s="180"/>
      <c r="C141" s="242">
        <v>371909</v>
      </c>
      <c r="D141" s="241"/>
      <c r="E141" s="196">
        <v>37.190899999999999</v>
      </c>
      <c r="F141" s="197"/>
      <c r="G141" s="198"/>
      <c r="M141" s="200">
        <v>371909</v>
      </c>
      <c r="O141" s="172"/>
    </row>
    <row r="142" spans="1:104" x14ac:dyDescent="0.2">
      <c r="A142" s="173">
        <v>39</v>
      </c>
      <c r="B142" s="174" t="s">
        <v>162</v>
      </c>
      <c r="C142" s="175" t="s">
        <v>163</v>
      </c>
      <c r="D142" s="176" t="s">
        <v>156</v>
      </c>
      <c r="E142" s="177">
        <v>37.190899999999999</v>
      </c>
      <c r="F142" s="244">
        <v>0</v>
      </c>
      <c r="G142" s="178">
        <f>E142*F142</f>
        <v>0</v>
      </c>
      <c r="O142" s="172">
        <v>2</v>
      </c>
      <c r="AA142" s="145">
        <v>12</v>
      </c>
      <c r="AB142" s="145">
        <v>0</v>
      </c>
      <c r="AC142" s="145">
        <v>39</v>
      </c>
      <c r="AZ142" s="145">
        <v>1</v>
      </c>
      <c r="BA142" s="145">
        <f>IF(AZ142=1,G142,0)</f>
        <v>0</v>
      </c>
      <c r="BB142" s="145">
        <f>IF(AZ142=2,G142,0)</f>
        <v>0</v>
      </c>
      <c r="BC142" s="145">
        <f>IF(AZ142=3,G142,0)</f>
        <v>0</v>
      </c>
      <c r="BD142" s="145">
        <f>IF(AZ142=4,G142,0)</f>
        <v>0</v>
      </c>
      <c r="BE142" s="145">
        <f>IF(AZ142=5,G142,0)</f>
        <v>0</v>
      </c>
      <c r="CZ142" s="145">
        <v>0</v>
      </c>
    </row>
    <row r="143" spans="1:104" x14ac:dyDescent="0.2">
      <c r="A143" s="179"/>
      <c r="B143" s="180"/>
      <c r="C143" s="242">
        <v>371909</v>
      </c>
      <c r="D143" s="241"/>
      <c r="E143" s="196">
        <v>37.190899999999999</v>
      </c>
      <c r="F143" s="197"/>
      <c r="G143" s="198"/>
      <c r="M143" s="200">
        <v>371909</v>
      </c>
      <c r="O143" s="172"/>
    </row>
    <row r="144" spans="1:104" x14ac:dyDescent="0.2">
      <c r="A144" s="182"/>
      <c r="B144" s="183" t="s">
        <v>115</v>
      </c>
      <c r="C144" s="184" t="str">
        <f>CONCATENATE(B121," ",C121)</f>
        <v>97 Prorážení otvorů</v>
      </c>
      <c r="D144" s="182"/>
      <c r="E144" s="185"/>
      <c r="F144" s="185"/>
      <c r="G144" s="186">
        <f>SUM(G121:G143)</f>
        <v>0</v>
      </c>
      <c r="O144" s="172">
        <v>4</v>
      </c>
      <c r="BA144" s="187">
        <f>SUM(BA121:BA143)</f>
        <v>0</v>
      </c>
      <c r="BB144" s="187">
        <f>SUM(BB121:BB143)</f>
        <v>0</v>
      </c>
      <c r="BC144" s="187">
        <f>SUM(BC121:BC143)</f>
        <v>0</v>
      </c>
      <c r="BD144" s="187">
        <f>SUM(BD121:BD143)</f>
        <v>0</v>
      </c>
      <c r="BE144" s="187">
        <f>SUM(BE121:BE143)</f>
        <v>0</v>
      </c>
    </row>
    <row r="145" spans="1:104" x14ac:dyDescent="0.2">
      <c r="A145" s="165" t="s">
        <v>81</v>
      </c>
      <c r="B145" s="166" t="s">
        <v>164</v>
      </c>
      <c r="C145" s="167" t="s">
        <v>165</v>
      </c>
      <c r="D145" s="168"/>
      <c r="E145" s="169"/>
      <c r="F145" s="169"/>
      <c r="G145" s="170"/>
      <c r="H145" s="171"/>
      <c r="I145" s="171"/>
      <c r="O145" s="172">
        <v>1</v>
      </c>
    </row>
    <row r="146" spans="1:104" x14ac:dyDescent="0.2">
      <c r="A146" s="173">
        <v>40</v>
      </c>
      <c r="B146" s="174" t="s">
        <v>166</v>
      </c>
      <c r="C146" s="175" t="s">
        <v>167</v>
      </c>
      <c r="D146" s="176" t="s">
        <v>156</v>
      </c>
      <c r="E146" s="177">
        <v>94.8</v>
      </c>
      <c r="F146" s="244">
        <v>0</v>
      </c>
      <c r="G146" s="178">
        <f>E146*F146</f>
        <v>0</v>
      </c>
      <c r="O146" s="172">
        <v>2</v>
      </c>
      <c r="AA146" s="145">
        <v>12</v>
      </c>
      <c r="AB146" s="145">
        <v>0</v>
      </c>
      <c r="AC146" s="145">
        <v>40</v>
      </c>
      <c r="AZ146" s="145">
        <v>1</v>
      </c>
      <c r="BA146" s="145">
        <f>IF(AZ146=1,G146,0)</f>
        <v>0</v>
      </c>
      <c r="BB146" s="145">
        <f>IF(AZ146=2,G146,0)</f>
        <v>0</v>
      </c>
      <c r="BC146" s="145">
        <f>IF(AZ146=3,G146,0)</f>
        <v>0</v>
      </c>
      <c r="BD146" s="145">
        <f>IF(AZ146=4,G146,0)</f>
        <v>0</v>
      </c>
      <c r="BE146" s="145">
        <f>IF(AZ146=5,G146,0)</f>
        <v>0</v>
      </c>
      <c r="CZ146" s="145">
        <v>0</v>
      </c>
    </row>
    <row r="147" spans="1:104" x14ac:dyDescent="0.2">
      <c r="A147" s="179"/>
      <c r="B147" s="180"/>
      <c r="C147" s="242">
        <v>948000</v>
      </c>
      <c r="D147" s="241"/>
      <c r="E147" s="196">
        <v>94.8</v>
      </c>
      <c r="F147" s="197"/>
      <c r="G147" s="198"/>
      <c r="M147" s="200">
        <v>948000</v>
      </c>
      <c r="O147" s="172"/>
    </row>
    <row r="148" spans="1:104" x14ac:dyDescent="0.2">
      <c r="A148" s="173">
        <v>41</v>
      </c>
      <c r="B148" s="174" t="s">
        <v>244</v>
      </c>
      <c r="C148" s="175" t="s">
        <v>243</v>
      </c>
      <c r="D148" s="176" t="s">
        <v>156</v>
      </c>
      <c r="E148" s="177">
        <v>7.6736000000000004</v>
      </c>
      <c r="F148" s="244">
        <v>0</v>
      </c>
      <c r="G148" s="178">
        <f>E148*F148</f>
        <v>0</v>
      </c>
      <c r="O148" s="172">
        <v>2</v>
      </c>
      <c r="AA148" s="145">
        <v>12</v>
      </c>
      <c r="AB148" s="145">
        <v>0</v>
      </c>
      <c r="AC148" s="145">
        <v>41</v>
      </c>
      <c r="AZ148" s="145">
        <v>1</v>
      </c>
      <c r="BA148" s="145">
        <f>IF(AZ148=1,G148,0)</f>
        <v>0</v>
      </c>
      <c r="BB148" s="145">
        <f>IF(AZ148=2,G148,0)</f>
        <v>0</v>
      </c>
      <c r="BC148" s="145">
        <f>IF(AZ148=3,G148,0)</f>
        <v>0</v>
      </c>
      <c r="BD148" s="145">
        <f>IF(AZ148=4,G148,0)</f>
        <v>0</v>
      </c>
      <c r="BE148" s="145">
        <f>IF(AZ148=5,G148,0)</f>
        <v>0</v>
      </c>
      <c r="CZ148" s="145">
        <v>0</v>
      </c>
    </row>
    <row r="149" spans="1:104" x14ac:dyDescent="0.2">
      <c r="A149" s="179"/>
      <c r="B149" s="180"/>
      <c r="C149" s="242">
        <v>767358</v>
      </c>
      <c r="D149" s="241"/>
      <c r="E149" s="196">
        <v>7.6736000000000004</v>
      </c>
      <c r="F149" s="197"/>
      <c r="G149" s="198"/>
      <c r="M149" s="200">
        <v>767358</v>
      </c>
      <c r="O149" s="172"/>
    </row>
    <row r="150" spans="1:104" x14ac:dyDescent="0.2">
      <c r="A150" s="182"/>
      <c r="B150" s="183" t="s">
        <v>115</v>
      </c>
      <c r="C150" s="184" t="str">
        <f>CONCATENATE(B145," ",C145)</f>
        <v>99 Staveništní přesun hmot</v>
      </c>
      <c r="D150" s="182"/>
      <c r="E150" s="185"/>
      <c r="F150" s="185"/>
      <c r="G150" s="186">
        <f>SUM(G145:G149)</f>
        <v>0</v>
      </c>
      <c r="O150" s="172">
        <v>4</v>
      </c>
      <c r="BA150" s="187">
        <f>SUM(BA145:BA149)</f>
        <v>0</v>
      </c>
      <c r="BB150" s="187">
        <f>SUM(BB145:BB149)</f>
        <v>0</v>
      </c>
      <c r="BC150" s="187">
        <f>SUM(BC145:BC149)</f>
        <v>0</v>
      </c>
      <c r="BD150" s="187">
        <f>SUM(BD145:BD149)</f>
        <v>0</v>
      </c>
      <c r="BE150" s="187">
        <f>SUM(BE145:BE149)</f>
        <v>0</v>
      </c>
    </row>
    <row r="151" spans="1:104" x14ac:dyDescent="0.2">
      <c r="A151" s="146"/>
      <c r="B151" s="146"/>
      <c r="C151" s="146"/>
      <c r="D151" s="146"/>
      <c r="E151" s="146"/>
      <c r="F151" s="146"/>
      <c r="G151" s="146"/>
    </row>
    <row r="152" spans="1:104" x14ac:dyDescent="0.2">
      <c r="E152" s="145"/>
    </row>
    <row r="153" spans="1:104" x14ac:dyDescent="0.2">
      <c r="E153" s="145"/>
    </row>
    <row r="154" spans="1:104" x14ac:dyDescent="0.2">
      <c r="E154" s="145"/>
    </row>
    <row r="155" spans="1:104" x14ac:dyDescent="0.2">
      <c r="E155" s="145"/>
    </row>
    <row r="156" spans="1:104" x14ac:dyDescent="0.2">
      <c r="E156" s="145"/>
    </row>
    <row r="157" spans="1:104" x14ac:dyDescent="0.2">
      <c r="E157" s="145"/>
    </row>
    <row r="158" spans="1:104" x14ac:dyDescent="0.2">
      <c r="E158" s="145"/>
    </row>
    <row r="159" spans="1:104" x14ac:dyDescent="0.2">
      <c r="E159" s="145"/>
    </row>
    <row r="160" spans="1:104" x14ac:dyDescent="0.2">
      <c r="E160" s="145"/>
    </row>
    <row r="161" spans="1:7" x14ac:dyDescent="0.2">
      <c r="E161" s="145"/>
    </row>
    <row r="162" spans="1:7" x14ac:dyDescent="0.2">
      <c r="E162" s="145"/>
    </row>
    <row r="163" spans="1:7" x14ac:dyDescent="0.2">
      <c r="E163" s="145"/>
    </row>
    <row r="164" spans="1:7" x14ac:dyDescent="0.2">
      <c r="E164" s="145"/>
    </row>
    <row r="165" spans="1:7" x14ac:dyDescent="0.2">
      <c r="E165" s="145"/>
    </row>
    <row r="166" spans="1:7" x14ac:dyDescent="0.2">
      <c r="E166" s="145"/>
    </row>
    <row r="167" spans="1:7" x14ac:dyDescent="0.2">
      <c r="E167" s="145"/>
    </row>
    <row r="168" spans="1:7" x14ac:dyDescent="0.2">
      <c r="E168" s="145"/>
    </row>
    <row r="169" spans="1:7" x14ac:dyDescent="0.2">
      <c r="E169" s="145"/>
    </row>
    <row r="170" spans="1:7" x14ac:dyDescent="0.2">
      <c r="E170" s="145"/>
    </row>
    <row r="171" spans="1:7" x14ac:dyDescent="0.2">
      <c r="E171" s="145"/>
    </row>
    <row r="172" spans="1:7" x14ac:dyDescent="0.2">
      <c r="E172" s="145"/>
    </row>
    <row r="173" spans="1:7" x14ac:dyDescent="0.2">
      <c r="E173" s="145"/>
    </row>
    <row r="174" spans="1:7" x14ac:dyDescent="0.2">
      <c r="A174" s="188"/>
      <c r="B174" s="188"/>
      <c r="C174" s="188"/>
      <c r="D174" s="188"/>
      <c r="E174" s="188"/>
      <c r="F174" s="188"/>
      <c r="G174" s="188"/>
    </row>
    <row r="175" spans="1:7" x14ac:dyDescent="0.2">
      <c r="A175" s="188"/>
      <c r="B175" s="188"/>
      <c r="C175" s="188"/>
      <c r="D175" s="188"/>
      <c r="E175" s="188"/>
      <c r="F175" s="188"/>
      <c r="G175" s="188"/>
    </row>
    <row r="176" spans="1:7" x14ac:dyDescent="0.2">
      <c r="A176" s="188"/>
      <c r="B176" s="188"/>
      <c r="C176" s="188"/>
      <c r="D176" s="188"/>
      <c r="E176" s="188"/>
      <c r="F176" s="188"/>
      <c r="G176" s="188"/>
    </row>
    <row r="177" spans="1:7" x14ac:dyDescent="0.2">
      <c r="A177" s="188"/>
      <c r="B177" s="188"/>
      <c r="C177" s="188"/>
      <c r="D177" s="188"/>
      <c r="E177" s="188"/>
      <c r="F177" s="188"/>
      <c r="G177" s="188"/>
    </row>
    <row r="178" spans="1:7" x14ac:dyDescent="0.2">
      <c r="E178" s="145"/>
    </row>
    <row r="179" spans="1:7" x14ac:dyDescent="0.2">
      <c r="E179" s="145"/>
    </row>
    <row r="180" spans="1:7" x14ac:dyDescent="0.2">
      <c r="E180" s="145"/>
    </row>
    <row r="181" spans="1:7" x14ac:dyDescent="0.2">
      <c r="E181" s="145"/>
    </row>
    <row r="182" spans="1:7" x14ac:dyDescent="0.2">
      <c r="E182" s="145"/>
    </row>
    <row r="183" spans="1:7" x14ac:dyDescent="0.2">
      <c r="E183" s="145"/>
    </row>
    <row r="184" spans="1:7" x14ac:dyDescent="0.2">
      <c r="E184" s="145"/>
    </row>
    <row r="185" spans="1:7" x14ac:dyDescent="0.2">
      <c r="E185" s="145"/>
    </row>
    <row r="186" spans="1:7" x14ac:dyDescent="0.2">
      <c r="E186" s="145"/>
    </row>
    <row r="187" spans="1:7" x14ac:dyDescent="0.2">
      <c r="E187" s="145"/>
    </row>
    <row r="188" spans="1:7" x14ac:dyDescent="0.2">
      <c r="E188" s="145"/>
    </row>
    <row r="189" spans="1:7" x14ac:dyDescent="0.2">
      <c r="E189" s="145"/>
    </row>
    <row r="190" spans="1:7" x14ac:dyDescent="0.2">
      <c r="E190" s="145"/>
    </row>
    <row r="191" spans="1:7" x14ac:dyDescent="0.2">
      <c r="E191" s="145"/>
    </row>
    <row r="192" spans="1:7" x14ac:dyDescent="0.2">
      <c r="E192" s="145"/>
    </row>
    <row r="193" spans="5:5" x14ac:dyDescent="0.2">
      <c r="E193" s="145"/>
    </row>
    <row r="194" spans="5:5" x14ac:dyDescent="0.2">
      <c r="E194" s="145"/>
    </row>
    <row r="195" spans="5:5" x14ac:dyDescent="0.2">
      <c r="E195" s="145"/>
    </row>
    <row r="196" spans="5:5" x14ac:dyDescent="0.2">
      <c r="E196" s="145"/>
    </row>
    <row r="197" spans="5:5" x14ac:dyDescent="0.2">
      <c r="E197" s="145"/>
    </row>
    <row r="198" spans="5:5" x14ac:dyDescent="0.2">
      <c r="E198" s="145"/>
    </row>
    <row r="199" spans="5:5" x14ac:dyDescent="0.2">
      <c r="E199" s="145"/>
    </row>
    <row r="200" spans="5:5" x14ac:dyDescent="0.2">
      <c r="E200" s="145"/>
    </row>
    <row r="201" spans="5:5" x14ac:dyDescent="0.2">
      <c r="E201" s="145"/>
    </row>
    <row r="202" spans="5:5" x14ac:dyDescent="0.2">
      <c r="E202" s="145"/>
    </row>
    <row r="203" spans="5:5" x14ac:dyDescent="0.2">
      <c r="E203" s="145"/>
    </row>
    <row r="204" spans="5:5" x14ac:dyDescent="0.2">
      <c r="E204" s="145"/>
    </row>
    <row r="205" spans="5:5" x14ac:dyDescent="0.2">
      <c r="E205" s="145"/>
    </row>
    <row r="206" spans="5:5" x14ac:dyDescent="0.2">
      <c r="E206" s="145"/>
    </row>
    <row r="207" spans="5:5" x14ac:dyDescent="0.2">
      <c r="E207" s="145"/>
    </row>
    <row r="208" spans="5:5" x14ac:dyDescent="0.2">
      <c r="E208" s="145"/>
    </row>
    <row r="209" spans="1:7" x14ac:dyDescent="0.2">
      <c r="A209" s="189"/>
      <c r="B209" s="189"/>
    </row>
    <row r="210" spans="1:7" x14ac:dyDescent="0.2">
      <c r="A210" s="188"/>
      <c r="B210" s="188"/>
      <c r="C210" s="191"/>
      <c r="D210" s="191"/>
      <c r="E210" s="192"/>
      <c r="F210" s="191"/>
      <c r="G210" s="193"/>
    </row>
    <row r="211" spans="1:7" x14ac:dyDescent="0.2">
      <c r="A211" s="194"/>
      <c r="B211" s="194"/>
      <c r="C211" s="188"/>
      <c r="D211" s="188"/>
      <c r="E211" s="195"/>
      <c r="F211" s="188"/>
      <c r="G211" s="188"/>
    </row>
    <row r="212" spans="1:7" x14ac:dyDescent="0.2">
      <c r="A212" s="188"/>
      <c r="B212" s="188"/>
      <c r="C212" s="188"/>
      <c r="D212" s="188"/>
      <c r="E212" s="195"/>
      <c r="F212" s="188"/>
      <c r="G212" s="188"/>
    </row>
    <row r="213" spans="1:7" x14ac:dyDescent="0.2">
      <c r="A213" s="188"/>
      <c r="B213" s="188"/>
      <c r="C213" s="188"/>
      <c r="D213" s="188"/>
      <c r="E213" s="195"/>
      <c r="F213" s="188"/>
      <c r="G213" s="188"/>
    </row>
    <row r="214" spans="1:7" x14ac:dyDescent="0.2">
      <c r="A214" s="188"/>
      <c r="B214" s="188"/>
      <c r="C214" s="188"/>
      <c r="D214" s="188"/>
      <c r="E214" s="195"/>
      <c r="F214" s="188"/>
      <c r="G214" s="188"/>
    </row>
    <row r="215" spans="1:7" x14ac:dyDescent="0.2">
      <c r="A215" s="188"/>
      <c r="B215" s="188"/>
      <c r="C215" s="188"/>
      <c r="D215" s="188"/>
      <c r="E215" s="195"/>
      <c r="F215" s="188"/>
      <c r="G215" s="188"/>
    </row>
    <row r="216" spans="1:7" x14ac:dyDescent="0.2">
      <c r="A216" s="188"/>
      <c r="B216" s="188"/>
      <c r="C216" s="188"/>
      <c r="D216" s="188"/>
      <c r="E216" s="195"/>
      <c r="F216" s="188"/>
      <c r="G216" s="188"/>
    </row>
    <row r="217" spans="1:7" x14ac:dyDescent="0.2">
      <c r="A217" s="188"/>
      <c r="B217" s="188"/>
      <c r="C217" s="188"/>
      <c r="D217" s="188"/>
      <c r="E217" s="195"/>
      <c r="F217" s="188"/>
      <c r="G217" s="188"/>
    </row>
    <row r="218" spans="1:7" x14ac:dyDescent="0.2">
      <c r="A218" s="188"/>
      <c r="B218" s="188"/>
      <c r="C218" s="188"/>
      <c r="D218" s="188"/>
      <c r="E218" s="195"/>
      <c r="F218" s="188"/>
      <c r="G218" s="188"/>
    </row>
    <row r="219" spans="1:7" x14ac:dyDescent="0.2">
      <c r="A219" s="188"/>
      <c r="B219" s="188"/>
      <c r="C219" s="188"/>
      <c r="D219" s="188"/>
      <c r="E219" s="195"/>
      <c r="F219" s="188"/>
      <c r="G219" s="188"/>
    </row>
    <row r="220" spans="1:7" x14ac:dyDescent="0.2">
      <c r="A220" s="188"/>
      <c r="B220" s="188"/>
      <c r="C220" s="188"/>
      <c r="D220" s="188"/>
      <c r="E220" s="195"/>
      <c r="F220" s="188"/>
      <c r="G220" s="188"/>
    </row>
    <row r="221" spans="1:7" x14ac:dyDescent="0.2">
      <c r="A221" s="188"/>
      <c r="B221" s="188"/>
      <c r="C221" s="188"/>
      <c r="D221" s="188"/>
      <c r="E221" s="195"/>
      <c r="F221" s="188"/>
      <c r="G221" s="188"/>
    </row>
    <row r="222" spans="1:7" x14ac:dyDescent="0.2">
      <c r="A222" s="188"/>
      <c r="B222" s="188"/>
      <c r="C222" s="188"/>
      <c r="D222" s="188"/>
      <c r="E222" s="195"/>
      <c r="F222" s="188"/>
      <c r="G222" s="188"/>
    </row>
    <row r="223" spans="1:7" x14ac:dyDescent="0.2">
      <c r="A223" s="188"/>
      <c r="B223" s="188"/>
      <c r="C223" s="188"/>
      <c r="D223" s="188"/>
      <c r="E223" s="195"/>
      <c r="F223" s="188"/>
      <c r="G223" s="188"/>
    </row>
  </sheetData>
  <sheetProtection password="EA73" sheet="1" objects="1" scenarios="1"/>
  <protectedRanges>
    <protectedRange sqref="F149 F148 F149 F146 F142 F140 F136 F131 F128 F125 F122 F117 F113 F111 F109 F104 F100 F96 F91 F86 F83 F80 F77 F74 F71 F68 F64 F61 F58 F54 F50 F47 F42 F37 F35 F32 F29 F24 F20 F17 F14 F11 F8" name="Oblast1"/>
  </protectedRanges>
  <mergeCells count="95">
    <mergeCell ref="C12:G12"/>
    <mergeCell ref="C13:D13"/>
    <mergeCell ref="A1:G1"/>
    <mergeCell ref="A3:B3"/>
    <mergeCell ref="A4:B4"/>
    <mergeCell ref="E4:G4"/>
    <mergeCell ref="C9:G9"/>
    <mergeCell ref="C10:D10"/>
    <mergeCell ref="C15:G15"/>
    <mergeCell ref="C16:D16"/>
    <mergeCell ref="C18:G18"/>
    <mergeCell ref="C19:D19"/>
    <mergeCell ref="C21:G21"/>
    <mergeCell ref="C22:D22"/>
    <mergeCell ref="C23:D23"/>
    <mergeCell ref="C25:G25"/>
    <mergeCell ref="C26:D26"/>
    <mergeCell ref="C27:D27"/>
    <mergeCell ref="C28:D28"/>
    <mergeCell ref="C30:G30"/>
    <mergeCell ref="C51:G51"/>
    <mergeCell ref="C52:D52"/>
    <mergeCell ref="C31:D31"/>
    <mergeCell ref="C33:G33"/>
    <mergeCell ref="C34:D34"/>
    <mergeCell ref="C36:D36"/>
    <mergeCell ref="C38:G38"/>
    <mergeCell ref="C39:D39"/>
    <mergeCell ref="C40:D40"/>
    <mergeCell ref="C41:D41"/>
    <mergeCell ref="C43:G43"/>
    <mergeCell ref="C44:D44"/>
    <mergeCell ref="C48:G48"/>
    <mergeCell ref="C49:D49"/>
    <mergeCell ref="C53:D53"/>
    <mergeCell ref="C55:G55"/>
    <mergeCell ref="C56:D56"/>
    <mergeCell ref="C57:D57"/>
    <mergeCell ref="C59:G59"/>
    <mergeCell ref="C60:D60"/>
    <mergeCell ref="C62:G62"/>
    <mergeCell ref="C63:D63"/>
    <mergeCell ref="C65:G65"/>
    <mergeCell ref="C66:D66"/>
    <mergeCell ref="C67:D67"/>
    <mergeCell ref="C69:G69"/>
    <mergeCell ref="C70:D70"/>
    <mergeCell ref="C72:G72"/>
    <mergeCell ref="C73:D73"/>
    <mergeCell ref="C75:G75"/>
    <mergeCell ref="C76:D76"/>
    <mergeCell ref="C78:G78"/>
    <mergeCell ref="C112:D112"/>
    <mergeCell ref="C114:G114"/>
    <mergeCell ref="C79:D79"/>
    <mergeCell ref="C81:G81"/>
    <mergeCell ref="C82:D82"/>
    <mergeCell ref="C84:G84"/>
    <mergeCell ref="C85:D85"/>
    <mergeCell ref="C87:G87"/>
    <mergeCell ref="C107:D107"/>
    <mergeCell ref="C88:D88"/>
    <mergeCell ref="C92:G92"/>
    <mergeCell ref="C93:D93"/>
    <mergeCell ref="C108:D108"/>
    <mergeCell ref="C110:D110"/>
    <mergeCell ref="C126:G126"/>
    <mergeCell ref="C127:D127"/>
    <mergeCell ref="C97:G97"/>
    <mergeCell ref="C98:D98"/>
    <mergeCell ref="C99:D99"/>
    <mergeCell ref="C101:G101"/>
    <mergeCell ref="C102:D102"/>
    <mergeCell ref="C103:D103"/>
    <mergeCell ref="C105:G105"/>
    <mergeCell ref="C106:G106"/>
    <mergeCell ref="C115:D115"/>
    <mergeCell ref="C116:D116"/>
    <mergeCell ref="C118:G118"/>
    <mergeCell ref="C119:D119"/>
    <mergeCell ref="C123:G123"/>
    <mergeCell ref="C124:D124"/>
    <mergeCell ref="C129:G129"/>
    <mergeCell ref="C130:D130"/>
    <mergeCell ref="C132:G132"/>
    <mergeCell ref="C133:D133"/>
    <mergeCell ref="C134:D134"/>
    <mergeCell ref="C135:D135"/>
    <mergeCell ref="C147:D147"/>
    <mergeCell ref="C149:D149"/>
    <mergeCell ref="C137:G137"/>
    <mergeCell ref="C138:D138"/>
    <mergeCell ref="C139:D139"/>
    <mergeCell ref="C141:D141"/>
    <mergeCell ref="C143:D143"/>
  </mergeCells>
  <printOptions gridLinesSet="0"/>
  <pageMargins left="0.59055118110236227" right="0.39370078740157483" top="0.19685039370078741" bottom="0.19685039370078741" header="0" footer="0.19685039370078741"/>
  <pageSetup paperSize="9" scale="98" orientation="portrait" horizontalDpi="300" r:id="rId1"/>
  <headerFooter alignWithMargins="0">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190</vt:i4>
      </vt:variant>
    </vt:vector>
  </HeadingPairs>
  <TitlesOfParts>
    <vt:vector size="197" baseType="lpstr">
      <vt:lpstr>Souhrn</vt:lpstr>
      <vt:lpstr>so000 Krycí list</vt:lpstr>
      <vt:lpstr>so000 Rekapitulace</vt:lpstr>
      <vt:lpstr>so000 Položky</vt:lpstr>
      <vt:lpstr>so100 Krycí list</vt:lpstr>
      <vt:lpstr>so100 Rekapitulace</vt:lpstr>
      <vt:lpstr>so100 Položky</vt:lpstr>
      <vt:lpstr>'so000 Krycí list'!cisloobjektu</vt:lpstr>
      <vt:lpstr>'so000 Položky'!cisloobjektu</vt:lpstr>
      <vt:lpstr>'so000 Rekapitulace'!cisloobjektu</vt:lpstr>
      <vt:lpstr>'so100 Krycí list'!cisloobjektu</vt:lpstr>
      <vt:lpstr>'so100 Položky'!cisloobjektu</vt:lpstr>
      <vt:lpstr>'so100 Rekapitulace'!cisloobjektu</vt:lpstr>
      <vt:lpstr>Souhrn!cisloobjektu</vt:lpstr>
      <vt:lpstr>'so000 Krycí list'!cislostavby</vt:lpstr>
      <vt:lpstr>'so000 Položky'!cislostavby</vt:lpstr>
      <vt:lpstr>'so000 Rekapitulace'!cislostavby</vt:lpstr>
      <vt:lpstr>'so100 Krycí list'!cislostavby</vt:lpstr>
      <vt:lpstr>'so100 Položky'!cislostavby</vt:lpstr>
      <vt:lpstr>'so100 Rekapitulace'!cislostavby</vt:lpstr>
      <vt:lpstr>Souhrn!cislostavby</vt:lpstr>
      <vt:lpstr>'so000 Krycí list'!Datum</vt:lpstr>
      <vt:lpstr>'so000 Položky'!Datum</vt:lpstr>
      <vt:lpstr>'so000 Rekapitulace'!Datum</vt:lpstr>
      <vt:lpstr>'so100 Krycí list'!Datum</vt:lpstr>
      <vt:lpstr>'so100 Položky'!Datum</vt:lpstr>
      <vt:lpstr>'so100 Rekapitulace'!Datum</vt:lpstr>
      <vt:lpstr>Souhrn!Datum</vt:lpstr>
      <vt:lpstr>'so000 Položky'!Dil</vt:lpstr>
      <vt:lpstr>'so000 Rekapitulace'!Dil</vt:lpstr>
      <vt:lpstr>'so100 Položky'!Dil</vt:lpstr>
      <vt:lpstr>'so100 Rekapitulace'!Dil</vt:lpstr>
      <vt:lpstr>'so000 Krycí list'!Dodavka</vt:lpstr>
      <vt:lpstr>'so000 Položky'!Dodavka</vt:lpstr>
      <vt:lpstr>'so000 Rekapitulace'!Dodavka</vt:lpstr>
      <vt:lpstr>'so100 Krycí list'!Dodavka</vt:lpstr>
      <vt:lpstr>'so100 Položky'!Dodavka</vt:lpstr>
      <vt:lpstr>'so100 Rekapitulace'!Dodavka</vt:lpstr>
      <vt:lpstr>'so000 Krycí list'!HSV</vt:lpstr>
      <vt:lpstr>'so000 Položky'!HSV</vt:lpstr>
      <vt:lpstr>'so000 Rekapitulace'!HSV</vt:lpstr>
      <vt:lpstr>'so100 Krycí list'!HSV</vt:lpstr>
      <vt:lpstr>'so100 Položky'!HSV</vt:lpstr>
      <vt:lpstr>'so100 Rekapitulace'!HSV</vt:lpstr>
      <vt:lpstr>'so000 Krycí list'!HZS</vt:lpstr>
      <vt:lpstr>'so000 Položky'!HZS</vt:lpstr>
      <vt:lpstr>'so000 Rekapitulace'!HZS</vt:lpstr>
      <vt:lpstr>'so100 Krycí list'!HZS</vt:lpstr>
      <vt:lpstr>'so100 Položky'!HZS</vt:lpstr>
      <vt:lpstr>'so100 Rekapitulace'!HZS</vt:lpstr>
      <vt:lpstr>'so000 Krycí list'!JKSO</vt:lpstr>
      <vt:lpstr>'so000 Položky'!JKSO</vt:lpstr>
      <vt:lpstr>'so000 Rekapitulace'!JKSO</vt:lpstr>
      <vt:lpstr>'so100 Krycí list'!JKSO</vt:lpstr>
      <vt:lpstr>'so100 Položky'!JKSO</vt:lpstr>
      <vt:lpstr>'so100 Rekapitulace'!JKSO</vt:lpstr>
      <vt:lpstr>Souhrn!JKSO</vt:lpstr>
      <vt:lpstr>'so000 Krycí list'!MJ</vt:lpstr>
      <vt:lpstr>'so000 Položky'!MJ</vt:lpstr>
      <vt:lpstr>'so000 Rekapitulace'!MJ</vt:lpstr>
      <vt:lpstr>'so100 Krycí list'!MJ</vt:lpstr>
      <vt:lpstr>'so100 Položky'!MJ</vt:lpstr>
      <vt:lpstr>'so100 Rekapitulace'!MJ</vt:lpstr>
      <vt:lpstr>Souhrn!MJ</vt:lpstr>
      <vt:lpstr>'so000 Krycí list'!Mont</vt:lpstr>
      <vt:lpstr>'so000 Položky'!Mont</vt:lpstr>
      <vt:lpstr>'so000 Rekapitulace'!Mont</vt:lpstr>
      <vt:lpstr>'so100 Krycí list'!Mont</vt:lpstr>
      <vt:lpstr>'so100 Položky'!Mont</vt:lpstr>
      <vt:lpstr>'so100 Rekapitulace'!Mont</vt:lpstr>
      <vt:lpstr>'so000 Položky'!NazevDilu</vt:lpstr>
      <vt:lpstr>'so000 Rekapitulace'!NazevDilu</vt:lpstr>
      <vt:lpstr>'so100 Položky'!NazevDilu</vt:lpstr>
      <vt:lpstr>'so100 Rekapitulace'!NazevDilu</vt:lpstr>
      <vt:lpstr>'so000 Krycí list'!nazevobjektu</vt:lpstr>
      <vt:lpstr>'so000 Položky'!nazevobjektu</vt:lpstr>
      <vt:lpstr>'so000 Rekapitulace'!nazevobjektu</vt:lpstr>
      <vt:lpstr>'so100 Krycí list'!nazevobjektu</vt:lpstr>
      <vt:lpstr>'so100 Položky'!nazevobjektu</vt:lpstr>
      <vt:lpstr>'so100 Rekapitulace'!nazevobjektu</vt:lpstr>
      <vt:lpstr>Souhrn!nazevobjektu</vt:lpstr>
      <vt:lpstr>'so000 Krycí list'!nazevstavby</vt:lpstr>
      <vt:lpstr>'so000 Položky'!nazevstavby</vt:lpstr>
      <vt:lpstr>'so000 Rekapitulace'!nazevstavby</vt:lpstr>
      <vt:lpstr>'so100 Krycí list'!nazevstavby</vt:lpstr>
      <vt:lpstr>'so100 Položky'!nazevstavby</vt:lpstr>
      <vt:lpstr>'so100 Rekapitulace'!nazevstavby</vt:lpstr>
      <vt:lpstr>Souhrn!nazevstavby</vt:lpstr>
      <vt:lpstr>'so000 Položky'!Názvy_tisku</vt:lpstr>
      <vt:lpstr>'so000 Rekapitulace'!Názvy_tisku</vt:lpstr>
      <vt:lpstr>'so100 Položky'!Názvy_tisku</vt:lpstr>
      <vt:lpstr>'so100 Rekapitulace'!Názvy_tisku</vt:lpstr>
      <vt:lpstr>'so000 Krycí list'!Objednatel</vt:lpstr>
      <vt:lpstr>'so000 Položky'!Objednatel</vt:lpstr>
      <vt:lpstr>'so000 Rekapitulace'!Objednatel</vt:lpstr>
      <vt:lpstr>'so100 Krycí list'!Objednatel</vt:lpstr>
      <vt:lpstr>'so100 Položky'!Objednatel</vt:lpstr>
      <vt:lpstr>'so100 Rekapitulace'!Objednatel</vt:lpstr>
      <vt:lpstr>Souhrn!Objednatel</vt:lpstr>
      <vt:lpstr>'so000 Krycí list'!Oblast_tisku</vt:lpstr>
      <vt:lpstr>'so000 Položky'!Oblast_tisku</vt:lpstr>
      <vt:lpstr>'so000 Rekapitulace'!Oblast_tisku</vt:lpstr>
      <vt:lpstr>'so100 Krycí list'!Oblast_tisku</vt:lpstr>
      <vt:lpstr>'so100 Položky'!Oblast_tisku</vt:lpstr>
      <vt:lpstr>'so100 Rekapitulace'!Oblast_tisku</vt:lpstr>
      <vt:lpstr>Souhrn!Oblast_tisku</vt:lpstr>
      <vt:lpstr>'so000 Krycí list'!PocetMJ</vt:lpstr>
      <vt:lpstr>'so000 Položky'!PocetMJ</vt:lpstr>
      <vt:lpstr>'so000 Rekapitulace'!PocetMJ</vt:lpstr>
      <vt:lpstr>'so100 Krycí list'!PocetMJ</vt:lpstr>
      <vt:lpstr>'so100 Položky'!PocetMJ</vt:lpstr>
      <vt:lpstr>'so100 Rekapitulace'!PocetMJ</vt:lpstr>
      <vt:lpstr>Souhrn!PocetMJ</vt:lpstr>
      <vt:lpstr>'so000 Krycí list'!Poznamka</vt:lpstr>
      <vt:lpstr>'so000 Položky'!Poznamka</vt:lpstr>
      <vt:lpstr>'so000 Rekapitulace'!Poznamka</vt:lpstr>
      <vt:lpstr>'so100 Krycí list'!Poznamka</vt:lpstr>
      <vt:lpstr>'so100 Položky'!Poznamka</vt:lpstr>
      <vt:lpstr>'so100 Rekapitulace'!Poznamka</vt:lpstr>
      <vt:lpstr>Souhrn!Poznamka</vt:lpstr>
      <vt:lpstr>'so000 Krycí list'!Projektant</vt:lpstr>
      <vt:lpstr>'so000 Položky'!Projektant</vt:lpstr>
      <vt:lpstr>'so000 Rekapitulace'!Projektant</vt:lpstr>
      <vt:lpstr>'so100 Krycí list'!Projektant</vt:lpstr>
      <vt:lpstr>'so100 Položky'!Projektant</vt:lpstr>
      <vt:lpstr>'so100 Rekapitulace'!Projektant</vt:lpstr>
      <vt:lpstr>Souhrn!Projektant</vt:lpstr>
      <vt:lpstr>'so000 Krycí list'!PSV</vt:lpstr>
      <vt:lpstr>'so000 Položky'!PSV</vt:lpstr>
      <vt:lpstr>'so000 Rekapitulace'!PSV</vt:lpstr>
      <vt:lpstr>'so100 Krycí list'!PSV</vt:lpstr>
      <vt:lpstr>'so100 Položky'!PSV</vt:lpstr>
      <vt:lpstr>'so100 Rekapitulace'!PSV</vt:lpstr>
      <vt:lpstr>'so000 Položky'!SloupecCC</vt:lpstr>
      <vt:lpstr>'so100 Položky'!SloupecCC</vt:lpstr>
      <vt:lpstr>'so000 Položky'!SloupecCisloPol</vt:lpstr>
      <vt:lpstr>'so100 Položky'!SloupecCisloPol</vt:lpstr>
      <vt:lpstr>'so000 Položky'!SloupecJC</vt:lpstr>
      <vt:lpstr>'so100 Položky'!SloupecJC</vt:lpstr>
      <vt:lpstr>'so000 Položky'!SloupecMJ</vt:lpstr>
      <vt:lpstr>'so100 Položky'!SloupecMJ</vt:lpstr>
      <vt:lpstr>'so000 Položky'!SloupecMnozstvi</vt:lpstr>
      <vt:lpstr>'so100 Položky'!SloupecMnozstvi</vt:lpstr>
      <vt:lpstr>'so000 Položky'!SloupecNazPol</vt:lpstr>
      <vt:lpstr>'so100 Položky'!SloupecNazPol</vt:lpstr>
      <vt:lpstr>'so000 Položky'!SloupecPC</vt:lpstr>
      <vt:lpstr>'so100 Položky'!SloupecPC</vt:lpstr>
      <vt:lpstr>'so000 Krycí list'!VRN</vt:lpstr>
      <vt:lpstr>'so000 Položky'!VRN</vt:lpstr>
      <vt:lpstr>'so000 Rekapitulace'!VRN</vt:lpstr>
      <vt:lpstr>'so100 Krycí list'!VRN</vt:lpstr>
      <vt:lpstr>'so100 Položky'!VRN</vt:lpstr>
      <vt:lpstr>'so100 Rekapitulace'!VRN</vt:lpstr>
      <vt:lpstr>'so000 Položky'!VRNKc</vt:lpstr>
      <vt:lpstr>'so000 Rekapitulace'!VRNKc</vt:lpstr>
      <vt:lpstr>'so100 Položky'!VRNKc</vt:lpstr>
      <vt:lpstr>'so100 Rekapitulace'!VRNKc</vt:lpstr>
      <vt:lpstr>'so000 Položky'!VRNnazev</vt:lpstr>
      <vt:lpstr>'so000 Rekapitulace'!VRNnazev</vt:lpstr>
      <vt:lpstr>'so100 Položky'!VRNnazev</vt:lpstr>
      <vt:lpstr>'so100 Rekapitulace'!VRNnazev</vt:lpstr>
      <vt:lpstr>'so000 Položky'!VRNproc</vt:lpstr>
      <vt:lpstr>'so000 Rekapitulace'!VRNproc</vt:lpstr>
      <vt:lpstr>'so100 Položky'!VRNproc</vt:lpstr>
      <vt:lpstr>'so100 Rekapitulace'!VRNproc</vt:lpstr>
      <vt:lpstr>'so000 Položky'!VRNzakl</vt:lpstr>
      <vt:lpstr>'so000 Rekapitulace'!VRNzakl</vt:lpstr>
      <vt:lpstr>'so100 Položky'!VRNzakl</vt:lpstr>
      <vt:lpstr>'so100 Rekapitulace'!VRNzakl</vt:lpstr>
      <vt:lpstr>'so000 Krycí list'!Zakazka</vt:lpstr>
      <vt:lpstr>'so000 Položky'!Zakazka</vt:lpstr>
      <vt:lpstr>'so000 Rekapitulace'!Zakazka</vt:lpstr>
      <vt:lpstr>'so100 Krycí list'!Zakazka</vt:lpstr>
      <vt:lpstr>'so100 Položky'!Zakazka</vt:lpstr>
      <vt:lpstr>'so100 Rekapitulace'!Zakazka</vt:lpstr>
      <vt:lpstr>Souhrn!Zakazka</vt:lpstr>
      <vt:lpstr>'so000 Krycí list'!Zaklad22</vt:lpstr>
      <vt:lpstr>'so000 Položky'!Zaklad22</vt:lpstr>
      <vt:lpstr>'so000 Rekapitulace'!Zaklad22</vt:lpstr>
      <vt:lpstr>'so100 Krycí list'!Zaklad22</vt:lpstr>
      <vt:lpstr>'so100 Položky'!Zaklad22</vt:lpstr>
      <vt:lpstr>'so100 Rekapitulace'!Zaklad22</vt:lpstr>
      <vt:lpstr>Souhrn!Zaklad22</vt:lpstr>
      <vt:lpstr>'so000 Krycí list'!Zaklad5</vt:lpstr>
      <vt:lpstr>'so000 Položky'!Zaklad5</vt:lpstr>
      <vt:lpstr>'so000 Rekapitulace'!Zaklad5</vt:lpstr>
      <vt:lpstr>'so100 Krycí list'!Zaklad5</vt:lpstr>
      <vt:lpstr>'so100 Položky'!Zaklad5</vt:lpstr>
      <vt:lpstr>'so100 Rekapitulace'!Zaklad5</vt:lpstr>
      <vt:lpstr>Souhrn!Zaklad5</vt:lpstr>
      <vt:lpstr>'so000 Krycí list'!Zhotovitel</vt:lpstr>
      <vt:lpstr>'so000 Položky'!Zhotovitel</vt:lpstr>
      <vt:lpstr>'so000 Rekapitulace'!Zhotovitel</vt:lpstr>
      <vt:lpstr>'so100 Krycí list'!Zhotovitel</vt:lpstr>
      <vt:lpstr>'so100 Položky'!Zhotovitel</vt:lpstr>
      <vt:lpstr>'so100 Rekapitulace'!Zhotovitel</vt:lpstr>
      <vt:lpstr>Souhrn!Zhotovitel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dc:creator>
  <cp:lastModifiedBy>Vláčil Jan, Bc.</cp:lastModifiedBy>
  <cp:lastPrinted>2017-04-03T11:10:24Z</cp:lastPrinted>
  <dcterms:created xsi:type="dcterms:W3CDTF">2016-08-10T14:55:37Z</dcterms:created>
  <dcterms:modified xsi:type="dcterms:W3CDTF">2018-04-19T06:20:24Z</dcterms:modified>
</cp:coreProperties>
</file>