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324" yWindow="552" windowWidth="12156" windowHeight="10260" activeTab="5"/>
  </bookViews>
  <sheets>
    <sheet name="Rekapitulace stavby" sheetId="1" r:id="rId1"/>
    <sheet name="A - Stoka" sheetId="2" r:id="rId2"/>
    <sheet name="B - Stoka " sheetId="3" r:id="rId3"/>
    <sheet name="B-1 - Stoka " sheetId="4" r:id="rId4"/>
    <sheet name="OK1 - Odlehčovací komora" sheetId="5" r:id="rId5"/>
    <sheet name="VO - Výústní objekt" sheetId="6" r:id="rId6"/>
    <sheet name="VON - Vedlejší a ostatní ..." sheetId="7" r:id="rId7"/>
    <sheet name="Pokyny pro vyplnění" sheetId="8" r:id="rId8"/>
  </sheets>
  <definedNames>
    <definedName name="_xlnm._FilterDatabase" localSheetId="1" hidden="1">'A - Stoka'!$C$81:$K$644</definedName>
    <definedName name="_xlnm._FilterDatabase" localSheetId="2" hidden="1">'B - Stoka '!$C$81:$K$390</definedName>
    <definedName name="_xlnm._FilterDatabase" localSheetId="3" hidden="1">'B-1 - Stoka '!$C$81:$K$293</definedName>
    <definedName name="_xlnm._FilterDatabase" localSheetId="4" hidden="1">'OK1 - Odlehčovací komora'!$C$81:$K$234</definedName>
    <definedName name="_xlnm._FilterDatabase" localSheetId="5" hidden="1">'VO - Výústní objekt'!$C$81:$K$172</definedName>
    <definedName name="_xlnm._FilterDatabase" localSheetId="6" hidden="1">'VON - Vedlejší a ostatní ...'!$C$80:$K$92</definedName>
    <definedName name="_xlnm.Print_Area" localSheetId="1">'A - Stoka'!$C$4:$J$36,'A - Stoka'!$C$42:$J$63,'A - Stoka'!$C$69:$K$644</definedName>
    <definedName name="_xlnm.Print_Area" localSheetId="2">'B - Stoka '!$C$4:$J$36,'B - Stoka '!$C$42:$J$63,'B - Stoka '!$C$69:$K$390</definedName>
    <definedName name="_xlnm.Print_Area" localSheetId="3">'B-1 - Stoka '!$C$4:$J$36,'B-1 - Stoka '!$C$42:$J$63,'B-1 - Stoka '!$C$69:$K$293</definedName>
    <definedName name="_xlnm.Print_Area" localSheetId="4">'OK1 - Odlehčovací komora'!$C$4:$J$36,'OK1 - Odlehčovací komora'!$C$42:$J$63,'OK1 - Odlehčovací komora'!$C$69:$K$234</definedName>
    <definedName name="_xlnm.Print_Area" localSheetId="7">'Pokyny pro vyplnění'!$B$2:$K$69,'Pokyny pro vyplnění'!$B$72:$K$116,'Pokyny pro vyplnění'!$B$119:$K$188,'Pokyny pro vyplnění'!$B$196:$K$216</definedName>
    <definedName name="_xlnm.Print_Area" localSheetId="0">'Rekapitulace stavby'!$D$4:$AO$33,'Rekapitulace stavby'!$C$39:$AQ$58</definedName>
    <definedName name="_xlnm.Print_Area" localSheetId="5">'VO - Výústní objekt'!$C$4:$J$36,'VO - Výústní objekt'!$C$42:$J$63,'VO - Výústní objekt'!$C$69:$K$172</definedName>
    <definedName name="_xlnm.Print_Area" localSheetId="6">'VON - Vedlejší a ostatní ...'!$C$4:$J$36,'VON - Vedlejší a ostatní ...'!$C$42:$J$62,'VON - Vedlejší a ostatní ...'!$C$68:$K$92</definedName>
    <definedName name="_xlnm.Print_Titles" localSheetId="0">'Rekapitulace stavby'!$49:$49</definedName>
    <definedName name="_xlnm.Print_Titles" localSheetId="1">'A - Stoka'!$81:$81</definedName>
    <definedName name="_xlnm.Print_Titles" localSheetId="2">'B - Stoka '!$81:$81</definedName>
    <definedName name="_xlnm.Print_Titles" localSheetId="3">'B-1 - Stoka '!$81:$81</definedName>
    <definedName name="_xlnm.Print_Titles" localSheetId="4">'OK1 - Odlehčovací komora'!$81:$81</definedName>
    <definedName name="_xlnm.Print_Titles" localSheetId="5">'VO - Výústní objekt'!$81:$81</definedName>
    <definedName name="_xlnm.Print_Titles" localSheetId="6">'VON - Vedlejší a ostatní ...'!$80:$80</definedName>
  </definedNames>
  <calcPr calcId="145621"/>
</workbook>
</file>

<file path=xl/sharedStrings.xml><?xml version="1.0" encoding="utf-8"?>
<sst xmlns="http://schemas.openxmlformats.org/spreadsheetml/2006/main" count="13975" uniqueCount="1388">
  <si>
    <t>Export VZ</t>
  </si>
  <si>
    <t>List obsahuje:</t>
  </si>
  <si>
    <t>1) Rekapitulace stavby</t>
  </si>
  <si>
    <t>2) Rekapitulace objektů stavby a soupisů prací</t>
  </si>
  <si>
    <t>3.0</t>
  </si>
  <si>
    <t/>
  </si>
  <si>
    <t>False</t>
  </si>
  <si>
    <t>{14ae0296-757b-4314-b037-c52c5cefb27c}</t>
  </si>
  <si>
    <t>&gt;&gt;  skryté sloupce  &lt;&lt;</t>
  </si>
  <si>
    <t>0,01</t>
  </si>
  <si>
    <t>21</t>
  </si>
  <si>
    <t>15</t>
  </si>
  <si>
    <t>REKAPITULACE STAVBY</t>
  </si>
  <si>
    <t>v ---  níže se nacházejí doplnkové a pomocné údaje k sestavám  --- v</t>
  </si>
  <si>
    <t>Návod na vyplnění</t>
  </si>
  <si>
    <t>0,001</t>
  </si>
  <si>
    <t>Kód:</t>
  </si>
  <si>
    <t>20170810</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</si>
  <si>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</si>
  <si>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</si>
  <si>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Kanalizační sběrač Toužín</t>
  </si>
  <si>
    <t>KSO:</t>
  </si>
  <si>
    <t>827 22 11</t>
  </si>
  <si>
    <t>CC-CZ:</t>
  </si>
  <si>
    <t>Místo:</t>
  </si>
  <si>
    <t>Toužín</t>
  </si>
  <si>
    <t>Datum:</t>
  </si>
  <si>
    <t>21. 8. 2017</t>
  </si>
  <si>
    <t>Zadavatel:</t>
  </si>
  <si>
    <t>IČ:</t>
  </si>
  <si>
    <t xml:space="preserve"> </t>
  </si>
  <si>
    <t>DIČ:</t>
  </si>
  <si>
    <t>Uchazeč:</t>
  </si>
  <si>
    <t>Vyplň údaj</t>
  </si>
  <si>
    <t>Projektant:</t>
  </si>
  <si>
    <t>10291121</t>
  </si>
  <si>
    <t>Ing. Zděněk Hejtman</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</si>
  <si>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</si>
  <si>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</si>
  <si>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</si>
  <si>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</si>
  <si>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</si>
  <si>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</si>
  <si>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</si>
  <si>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</si>
  <si>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</si>
  <si>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</si>
  <si>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</si>
  <si>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</si>
  <si>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</si>
  <si>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</si>
  <si>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</si>
  <si>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</si>
  <si>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</si>
  <si>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</si>
  <si>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</si>
  <si>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</si>
  <si>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</si>
  <si>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</si>
  <si>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</si>
  <si>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</si>
  <si>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</si>
  <si>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</si>
  <si>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</si>
  <si>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</si>
  <si>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</si>
  <si>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</si>
  <si>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</si>
  <si>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</si>
  <si>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</si>
  <si>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</si>
  <si>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</si>
  <si>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</si>
  <si>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</si>
  <si>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</si>
  <si>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</si>
  <si>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</si>
  <si>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</si>
  <si>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</si>
  <si>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A</t>
  </si>
  <si>
    <t>Stoka</t>
  </si>
  <si>
    <t>ING</t>
  </si>
  <si>
    <t>1</t>
  </si>
  <si>
    <t>{4126f6ef-a7f2-4f3d-a5aa-84a9c74bdc3d}</t>
  </si>
  <si>
    <t>2</t>
  </si>
  <si>
    <t>B</t>
  </si>
  <si>
    <t xml:space="preserve">Stoka </t>
  </si>
  <si>
    <t>{f3066d78-acd8-401f-9ce3-7f75d7dace30}</t>
  </si>
  <si>
    <t>B-1</t>
  </si>
  <si>
    <t>{c087393b-075a-434d-a08f-3110757da809}</t>
  </si>
  <si>
    <t>OK1</t>
  </si>
  <si>
    <t>Odlehčovací komora</t>
  </si>
  <si>
    <t>STA</t>
  </si>
  <si>
    <t>{04be21ee-54e1-4099-a8ef-93f6ab64ae8b}</t>
  </si>
  <si>
    <t>VO</t>
  </si>
  <si>
    <t>Výústní objekt</t>
  </si>
  <si>
    <t>{e5e82697-5a1f-4e5e-bbfb-a35ec8cfaea1}</t>
  </si>
  <si>
    <t>VON</t>
  </si>
  <si>
    <t>Vedlejší a ostatní náklady</t>
  </si>
  <si>
    <t>{a8f3a3d3-9d44-4c0d-bc98-3055e864552f}</t>
  </si>
  <si>
    <t>1) Krycí list soupisu</t>
  </si>
  <si>
    <t>2) Rekapitulace</t>
  </si>
  <si>
    <t>3) Soupis prací</t>
  </si>
  <si>
    <t>Zpět na list:</t>
  </si>
  <si>
    <t>Rekapitulace stavby</t>
  </si>
  <si>
    <t>KRYCÍ LIST SOUPISU</t>
  </si>
  <si>
    <t>Objekt:</t>
  </si>
  <si>
    <t>A - Stoka</t>
  </si>
  <si>
    <t>REKAPITULACE ČLENĚNÍ SOUPISU PRACÍ</t>
  </si>
  <si>
    <t>Kód dílu - Popis</t>
  </si>
  <si>
    <t>Cena celkem [CZK]</t>
  </si>
  <si>
    <t>Náklady soupisu celkem</t>
  </si>
  <si>
    <t>-1</t>
  </si>
  <si>
    <t>HSV - Práce a dodávky HSV</t>
  </si>
  <si>
    <t xml:space="preserve">    1 - Zemní práce</t>
  </si>
  <si>
    <t xml:space="preserve">    3 - Svislé a kompletní konstrukce</t>
  </si>
  <si>
    <t xml:space="preserve">    4 - Vodorovné konstrukce</t>
  </si>
  <si>
    <t xml:space="preserve">    8 - Trubní vedení</t>
  </si>
  <si>
    <t xml:space="preserve">    998 - Přesun hmot</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</si>
  <si>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</si>
  <si>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</si>
  <si>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</si>
  <si>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</si>
  <si>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</si>
  <si>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</si>
  <si>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</si>
  <si>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</si>
  <si>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</si>
  <si>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</si>
  <si>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</si>
  <si>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</si>
  <si>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</si>
  <si>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</si>
  <si>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</si>
  <si>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</si>
  <si>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</si>
  <si>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</si>
  <si>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</si>
  <si>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111201101</t>
  </si>
  <si>
    <t>Odstranění křovin a stromů s odstraněním kořenů průměru kmene do 100 mm do sklonu terénu 1 : 5, při celkové ploše do 1 000 m2</t>
  </si>
  <si>
    <t>m2</t>
  </si>
  <si>
    <t>CS ÚRS 2017 02</t>
  </si>
  <si>
    <t>4</t>
  </si>
  <si>
    <t>-1695523309</t>
  </si>
  <si>
    <t>PSC</t>
  </si>
  <si>
    <t xml:space="preserve">Poznámka k souboru cen:
1. Cenu -1104 lze použít jestliže se odstranění stromů a křovin neprovádí na holo. 2. Cena -1101 je určena i pro: a) odstraňování křovin a stromů o průměru kmene do 100 mm z ploch, jejichž celková výměra je větší než 1 000 m2 při sklonu terénu strmějším než 1 : 5; b) LTM při jakékoliv celkové ploše jednotlivě přes 30 m2. 3. V ceně jsou započteny i náklady na případné nutné odklizení křovin a stromů na hromady na vzdálenost do 50 m nebo naložení na dopravní prostředek. 4. Průměr kmenů stromů (křovin) se měří 0,15 m nad přilehlým terénem. 5.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</si>
  <si>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VV</t>
  </si>
  <si>
    <t>200"výkres číslo D2</t>
  </si>
  <si>
    <t>111201401</t>
  </si>
  <si>
    <t>Spálení odstraněných křovin a stromů na hromadách průměru kmene do 100 mm pro jakoukoliv plochu</t>
  </si>
  <si>
    <t>-1398727437</t>
  </si>
  <si>
    <t xml:space="preserve">Poznámka k souboru cen:
1. V ceně jsou započteny i náklady snesení křovin na hromady, přihrnování, očištění spáleniště, uložení popela a zbytků na hromadu. 2. V ceně nejsou započteny náklady na popř. nutné použití kropícího vozu, tyto se oceňují samostatně. 3. Množství jednotek se určí samostatně za každý objekt v m2 půdorysné plochy, z níž byly křoviny a stromy shromážděny. </t>
  </si>
  <si>
    <t>3</t>
  </si>
  <si>
    <t>115101201</t>
  </si>
  <si>
    <t>Čerpání vody na dopravní výšku do 10 m s uvažovaným průměrným přítokem do 500 l/min</t>
  </si>
  <si>
    <t>hod</t>
  </si>
  <si>
    <t>91107669</t>
  </si>
  <si>
    <t xml:space="preserve">Poznámka k souboru cen:
1. Ceny jsou určeny pro čerpání ve dne, v noci, v pracovní dny i ve dnech pracovního klidu 2. Ceny nelze použít pro čerpání vody při snižování hladiny podzemní vody soustavou čerpacích jehel; toto snižování hladiny vody se oceňuje cenami souborů cen: a) 115 20-12 Čerpací jehla, b) 115 20-13 Montáž a demontáž zařízení čerpací a odsávací stanice, c) 115 20-14 Montáž, opotřebení a demontáž sběrného potrubí, d) 115 20-15 Montáž a demontáž odpadního potrubí, e) 115 20-16 Odsávání a čerpání vody sběrným potrubím. 3. V cenách jsou započteny i náklady na odpadní potrubí v délce do 20 m, na lešení pod čerpadla a pod odpadní potrubí. Pro převedení vody na vzdálenost větší než 20 m se použijí položky souboru cen 115 00-11 Převedení vody potrubím tohoto katalogu. 4. V cenách nejsou započteny náklady na zřízení čerpacích jímek nebo projektovaných studní: a) kopaných; tyto se oceňují příslušnými cenami části A 02 Zemní práce pro objekty oborů 821 až 828, b) vrtaných; tyto se oceňují příslušnými cenami katalogu 800-2 Zvláštní zakládání objektů. 5. Doba, po kterou nejsou čerpadla v činnosti, se neoceňuje. Výjimkou je přerušení čerpání vody na dobu do 15 minut jednotlivě; toto přerušení se od doby čerpání neodečítá. 6. Dopravní výškou vody se rozumí svislá vzdálenost mezi hladinou vody v jímce sníženou čerpáním a vodorovnou rovinou proloženou osou nejvyššího bodu výtlačného potrubí. 7. Množství jednotek se určuje v hodinách doby, po kterou je jednotlivé čerpadlo, popř. celý soubor čerpadel v činnosti. 8. Počet měrných jednotek se určí samostatně za každé čerpací místo (jámu, studnu, šachtu) </t>
  </si>
  <si>
    <t>8*30"výkres číslo D3</t>
  </si>
  <si>
    <t>115101301</t>
  </si>
  <si>
    <t>Pohotovost záložní čerpací soupravy pro dopravní výšku do 10 m s uvažovaným průměrným přítokem do 500 l/min</t>
  </si>
  <si>
    <t>den</t>
  </si>
  <si>
    <t>-260156454</t>
  </si>
  <si>
    <t xml:space="preserve">Poznámka k souboru cen:
1. V ceně nejsou započteny náklady na sací a výtlačné potrubí, příp. na odpadní žlaby a náklady na lešení pod čerpadlo a pod potrubí nebo pod odpadní žlaby, na energii a na záložní zdroje energie. 2. Oceňují se všechny kalendářní dny od skončení montáže do započetí demontáže čerpací soupravy s odečtením kalendářních dnů, ve kterých je tato souprava v činnosti. 3. Pohotovost záložní čerpací soupravy se oceňuje jen se souhlasem investora a to tehdy, mohla-li by porucha v čerpání ohrozit bezpečnost pracujících nebo budované dílo, příp. termín výstavby. 4. Dopravní výškou vody se rozumí svislá vzdálenost mezi hladinou vody v jímce sníženou čerpáním a vodorovnou rovinou, proloženou osou nejvyššího bodu výtlačného potrubí. 5. Počet měrných jednotek se určí samostatně za každé čerpací místo (jámu, studnu, šachtu) 6. Pokud projekt předepíše zřízení samostatného sacího nebo výtlačného potrubí, oceňují se tyto náklady cenami souboru cen 115 00-11 Převedení vody potrubím. </t>
  </si>
  <si>
    <t>30"výkres číslo D3</t>
  </si>
  <si>
    <t>5</t>
  </si>
  <si>
    <t>119001401</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</si>
  <si>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potrubí ocelového nebo litinového, jmenovité světlosti DN do 200</t>
  </si>
  <si>
    <t>m</t>
  </si>
  <si>
    <t>23803181</t>
  </si>
  <si>
    <t xml:space="preserve">Poznámka k souboru cen:
1. Ceny nelze použít pro dočasné zajištění potrubí v provozu pod tlakem přes 1 MPa a potrubí nebo jiných vedení v provozu u nichž investor zakazuje použít při vykopávce kovové nástroje nebo nářadí. 2. Ztížení vykopávky v blízkosti vedení, potrubí a stok ve výkopišti nebo podél jeho stěn se oceňuje cenami souboru cen 120 00- . . a 130 00- . . Příplatky za ztížení vykopávky. Dočasné zajištění potrubí větších rozměrů než DN 500 se oceňuje individuálně. </t>
  </si>
  <si>
    <t>1,5"výkres číslo D3</t>
  </si>
  <si>
    <t>6</t>
  </si>
  <si>
    <t>119001412</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</si>
  <si>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potrubí betonového, kameninového nebo železobetonového, světlosti DN přes 200 do 500</t>
  </si>
  <si>
    <t>1408885385</t>
  </si>
  <si>
    <t>1,5*2"výkres číslo D3</t>
  </si>
  <si>
    <t>7</t>
  </si>
  <si>
    <t>119001421</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</si>
  <si>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kabelů a kabelových tratí z volně ložených kabelů a to do 3 kabelů</t>
  </si>
  <si>
    <t>-575691677</t>
  </si>
  <si>
    <t>8</t>
  </si>
  <si>
    <t>120001101</t>
  </si>
  <si>
    <t>Příplatek k cenám vykopávek za ztížení vykopávky v blízkosti podzemního vedení nebo výbušnin v horninách jakékoliv třídy</t>
  </si>
  <si>
    <t>m3</t>
  </si>
  <si>
    <t>763745320</t>
  </si>
  <si>
    <t xml:space="preserve">Poznámka k souboru cen:
1. Cena je určena pro: a) podzemní vedení procházející odkopávkou nebo prokopávkou, korytem vodoteče, melioračním kanálem nebo uložené ve stěně výkopu při jakékoliv hloubce vedení pod původním terénem nebo jeho výšce nade dnem výkopu a jakémkoliv jeho směru ke stranám výkopu; b) výbušniny nezaložené dodavatelem. 2. Cenu lze použít i tehdy, narazí-li se na vedení nebo výbušninu až při vykopávce, a to pro objem výkopu, který je projektantem nebo investorem označen, v němž by toto nebo jiné nepředvídané vedení nebo výbušnina mohlo být uloženo. Toto ustanovení neplatí pro objem tř. 6 a 7. 3. Cenu nelze použít pro ztížení vykopávky v blízkosti podzemních vedení nebo výbušnin, u nichž je projektem zakázáno použít při vykopávce kovové nástroje nebo nářadí. Tyto práce se ocení individuálně. 4. Množství ztížení vykopávky v blízkosti: a) podzemního vedení, jehož půdorysná a výšková plocha: - je v projektu uvedena, určí se jako objem myšleného hranolu, jehož průřezem je obdélník, jehož horní vodorovná a obě svislé strany jsou ve vzdálenosti 0,5 m a dolní vodorovná strana je ve vzdálenosti 1 m od přilehlého vnějšího líce vedení, příp. jeho obalu a délka se rovná osové délce vedení ve výkopišti nebo délce vedení ve stěně výkopu. Vymezí-li projekt prostor, v němž je nutno při vykopávce postupovat opatrně větší, platí cena pro celý objem výkopku v tomto prostoru. Od takto zjištěného množství se odečítá objem vedení i s příp. se vyskytujícím obalem. - není v projektu uvedena, avšak která podle projektu nebo podle sdělení investora jsou pravděpodobně ve výkopišti uložena, se rovná objemu výkopu, který je projektem nebo investorem takto označen. b) výbušniny určí vždy projektant nebo investor, ať je v projektu uvedeno či neuvedeno. 5. Je-li vedení položeno ve výkopišti tak, že se vykopávka v celém výše popsaném objemu nevykopává, např. blízko stěn nebo dna výkopu, oceňuje se ztížení vykopávky jen pro tu část objemu, v níž se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9. Množství jednotek ztížení vykopávky v blízkosti výbušnin nezaložených dodavatelem se určí přiměřeně podle poznámek č. 2 a 4. </t>
  </si>
  <si>
    <t>4*1*2*5"výkres číslo D3</t>
  </si>
  <si>
    <t>9</t>
  </si>
  <si>
    <t>121101101</t>
  </si>
  <si>
    <t>Sejmutí ornice nebo lesní půdy s vodorovným přemístěním na hromady v místě upotřebení nebo na dočasné či trvalé skládky se složením, na vzdálenost do 50 m</t>
  </si>
  <si>
    <t>716714681</t>
  </si>
  <si>
    <t xml:space="preserve">Poznámka k souboru cen: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</si>
  <si>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266*1,2*0,15+2,5*2,5*0,15*9"výkres číslo D3</t>
  </si>
  <si>
    <t>(2*5+2*2)*0,15"výkres číslo D10</t>
  </si>
  <si>
    <t>Součet</t>
  </si>
  <si>
    <t>10</t>
  </si>
  <si>
    <t>132201202</t>
  </si>
  <si>
    <t>Hloubení zapažených i nezapažených rýh šířky přes 600 do 2 000 mm s urovnáním dna do předepsaného profilu a spádu v hornině tř. 3 přes 100 do 1 000 m3</t>
  </si>
  <si>
    <t>1983823449</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</si>
  <si>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</si>
  <si>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2*5*2,7+2*2*2,3"výkres číslo D3</t>
  </si>
  <si>
    <t>Mezisoučet</t>
  </si>
  <si>
    <t>2,1*1*(1,54+2)*0,5</t>
  </si>
  <si>
    <t>(12,2-2,1)*1*(1,45+1,54)*0,5</t>
  </si>
  <si>
    <t>(31,15-12,2)*1*(1,58+1,45)*0,5</t>
  </si>
  <si>
    <t>(46,3-31,15)*1*(1,93+1,58)*0,5</t>
  </si>
  <si>
    <t>(48,3-46,3)*1*(1,2+1,93)*0,5</t>
  </si>
  <si>
    <t>(51,45-48,3)*1*(1,18+1,2)*0,5</t>
  </si>
  <si>
    <t>(53,35-51,45)*1*(1,94+1,18)*0,5</t>
  </si>
  <si>
    <t>(65,8-53,35)*1*(2,35+1,94)*0,5</t>
  </si>
  <si>
    <t>(68,5-65,8)*1*(2,37+2,35)*0,5</t>
  </si>
  <si>
    <t>(77,3-68,5)*1*(2,14+2,37)*0,5</t>
  </si>
  <si>
    <t>(88,75-77,3-2)*1*(2,17+2,14)*0,5</t>
  </si>
  <si>
    <t>(111,4-102,65)*1*(2,42+2,17)*0,5</t>
  </si>
  <si>
    <t>(136,75-111,4)*1*(2,35+2,42)*0,5</t>
  </si>
  <si>
    <t>(152,75-136,75)*1*(1,97+2,35)*0,5</t>
  </si>
  <si>
    <t>(155,15-152,75)*1*(1,33+1,97)*0,5</t>
  </si>
  <si>
    <t>(178,4-155,15)*1*(1,2+1,33)*0,5</t>
  </si>
  <si>
    <t>(240,5-178,4)*1*(1,03+1,2)*0,5</t>
  </si>
  <si>
    <t>(249,1-240,5)*1*(1,32+1,03)*0,5</t>
  </si>
  <si>
    <t>(266-249,1)*1*(0,84+1,32)*0,5</t>
  </si>
  <si>
    <t>Mezisoučet"výkres číslo D3</t>
  </si>
  <si>
    <t>439,514*0,5"50% celkového objemu výkopu</t>
  </si>
  <si>
    <t>11</t>
  </si>
  <si>
    <t>132201209</t>
  </si>
  <si>
    <t>Hloubení zapažených i nezapažených rýh šířky přes 600 do 2 000 mm s urovnáním dna do předepsaného profilu a spádu v hornině tř. 3 Příplatek k cenám za lepivost horniny tř. 3</t>
  </si>
  <si>
    <t>1254857257</t>
  </si>
  <si>
    <t>12</t>
  </si>
  <si>
    <t>132301202</t>
  </si>
  <si>
    <t>Hloubení zapažených i nezapažených rýh šířky přes 600 do 2 000 mm s urovnáním dna do předepsaného profilu a spádu v hornině tř. 4 přes 100 do 1 000 m3</t>
  </si>
  <si>
    <t>-1109283908</t>
  </si>
  <si>
    <t>439,514*0,45"45% celkového objemu výkopu</t>
  </si>
  <si>
    <t>13</t>
  </si>
  <si>
    <t>132301209</t>
  </si>
  <si>
    <t>Hloubení zapažených i nezapažených rýh šířky přes 600 do 2 000 mm s urovnáním dna do předepsaného profilu a spádu v hornině tř. 4 Příplatek k cenám za lepivost horniny tř. 4</t>
  </si>
  <si>
    <t>-1711181615</t>
  </si>
  <si>
    <t>14</t>
  </si>
  <si>
    <t>132401201</t>
  </si>
  <si>
    <t>Hloubení zapažených i nezapažených rýh šířky přes 600 do 2 000 mm s urovnáním dna do předepsaného profilu a spádu s použitím trhavin v hornině tř. 5 pro jakékoliv množství</t>
  </si>
  <si>
    <t>2083640759</t>
  </si>
  <si>
    <t>439,514*0,05"5% celkového objemu výkopu</t>
  </si>
  <si>
    <t>133201101</t>
  </si>
  <si>
    <t>Hloubení zapažených i nezapažených šachet s případným nutným přemístěním výkopku ve výkopišti v hornině tř. 3 do 100 m3</t>
  </si>
  <si>
    <t>157818023</t>
  </si>
  <si>
    <t xml:space="preserve">Poznámka k souboru cen:
1. Ceny 10-1101 až 40-1101 jsou určeny jen pro šachty hloubky do 12 m. Šachty větších hloubek se oceňují individuálně. 2. V cenách jsou započteny i náklady na: a) svislé přemístění výkopku, b) urovnání dna do předepsaného profilu a spádu. c) přehození výkopku na přilehlém terénu na vzdálenost do 5 m od hrany šachty nebo naložení na dopravní prostředek. 3. V cenách nejsou započteny náklady na roubení. 4. Pažení šachet bentonitovou suspenzí se oceňuje takto: a) dodání bentonitové suspenze cenou 239 68-1711 Bentonitová suspenze pro pažení rýh pro podzemní stěny – její výroba katalogu 800-2 Zvlášní zakládání objektů; množství v m2 se určí jako součin objemu vyhloubeného prostoru (v m3) a koeficientu 1,667, b) doplnění bentonitové suspenze se ocení cenou 239 68-4111 Doplnění bentonitové suspenze katalogu 800-2 Zvlášní zakládání objektů. 5. Vodorovné přemístění výkopku ze šachet, pažených bentonitovou suspenzí, se oceňuje cenami souboru cen 162 . 0-31 Vodorovné přemístění výkopku z rýh podzemních stěn, vodorovné přemístění znehodnocené bentonitové suspenze se oceňuje cenami souboru cen 162 . . -4 . Vodorovné přemístění znehodnocené suspenze katalogu 800-2 Zvláštní zakládání objektů. </t>
  </si>
  <si>
    <t>2,5*2,5*(1,58+2,25+2,17+2,4+2,38+1,33+1,2+1,32+0,84)"výkres číslo D3</t>
  </si>
  <si>
    <t>96,688*0,5"50% celkového objemu</t>
  </si>
  <si>
    <t>16</t>
  </si>
  <si>
    <t>133201109</t>
  </si>
  <si>
    <t>Hloubení zapažených i nezapažených šachet s případným nutným přemístěním výkopku ve výkopišti v hornině tř. 3 Příplatek k cenám za lepivost horniny tř. 3</t>
  </si>
  <si>
    <t>-1672617441</t>
  </si>
  <si>
    <t>17</t>
  </si>
  <si>
    <t>133301101</t>
  </si>
  <si>
    <t>Hloubení zapažených i nezapažených šachet s případným nutným přemístěním výkopku ve výkopišti v hornině tř. 4 do 100 m3</t>
  </si>
  <si>
    <t>-999845673</t>
  </si>
  <si>
    <t>96,688*0,45"45% celkového objemu</t>
  </si>
  <si>
    <t>18</t>
  </si>
  <si>
    <t>133301109</t>
  </si>
  <si>
    <t>Hloubení zapažených i nezapažených šachet s případným nutným přemístěním výkopku ve výkopišti v hornině tř. 4 Příplatek k cenám za lepivost horniny tř. 4</t>
  </si>
  <si>
    <t>-695674311</t>
  </si>
  <si>
    <t>19</t>
  </si>
  <si>
    <t>133401101</t>
  </si>
  <si>
    <t>Hloubení zapažených i nezapažených šachet s případným nutným přemístěním výkopku ve výkopišti v hornině tř. 5 pro jakýkoliv objem výkopu</t>
  </si>
  <si>
    <t>-1708856302</t>
  </si>
  <si>
    <t>96,688*0,05"5% celkového objemu</t>
  </si>
  <si>
    <t>20</t>
  </si>
  <si>
    <t>141721120</t>
  </si>
  <si>
    <t>Řízený zemní protlak hloubky do 20 m vnějšího průměru do 600 mm v hornině tř 1 až 4</t>
  </si>
  <si>
    <t>1780145819</t>
  </si>
  <si>
    <t>16"výkres číslo D10</t>
  </si>
  <si>
    <t>151101101</t>
  </si>
  <si>
    <t>Zřízení pažení a rozepření stěn rýh pro podzemní vedení pro všechny šířky rýhy příložné pro jakoukoliv mezerovitost, hloubky do 2 m</t>
  </si>
  <si>
    <t>-183121893</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</si>
  <si>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 </t>
  </si>
  <si>
    <t>2,1*2*(1,54+2)*0,5</t>
  </si>
  <si>
    <t>(12,2-2,1)*2*(1,45+1,54)*0,5</t>
  </si>
  <si>
    <t>(31,15-12,2)*2*(1,58+1,45)*0,5</t>
  </si>
  <si>
    <t>(46,3-31,15)*2*(1,93+1,58)*0,5</t>
  </si>
  <si>
    <t>(48,3-46,3)*2*(1,2+1,93)*0,5</t>
  </si>
  <si>
    <t>(51,45-48,3)*2*(1,18+1,2)*0,5</t>
  </si>
  <si>
    <t>(53,35-51,45)*2*(1,94+1,18)*0,5</t>
  </si>
  <si>
    <t>(155,15-152,75)*2*(1,33+1,97)*0,5</t>
  </si>
  <si>
    <t>(178,4-155,15)*2*(1,2+1,33)*0,5</t>
  </si>
  <si>
    <t>(240,5-178,4)*2*(1,03+1,2)*0,5</t>
  </si>
  <si>
    <t>(249,1-240,5)*2*(1,32+1,03)*0,5</t>
  </si>
  <si>
    <t>(266-249,1)*2*(0,84+1,32)*0,5</t>
  </si>
  <si>
    <t>22</t>
  </si>
  <si>
    <t>151101102</t>
  </si>
  <si>
    <t>Zřízení pažení a rozepření stěn rýh pro podzemní vedení pro všechny šířky rýhy příložné pro jakoukoliv mezerovitost, hloubky do 4 m</t>
  </si>
  <si>
    <t>1933274594</t>
  </si>
  <si>
    <t>(65,8-53,35)*2*(2,35+1,94)*0,5</t>
  </si>
  <si>
    <t>(68,5-65,8)*2*(2,37+2,35)*0,5</t>
  </si>
  <si>
    <t>(77,3-68,5)*2*(2,14+2,37)*0,5</t>
  </si>
  <si>
    <t>(88,75-77,3-2)*2*(2,17+2,14)*0,5</t>
  </si>
  <si>
    <t>(111,4-102,65)*2*(2,42+2,17)*0,5</t>
  </si>
  <si>
    <t>(136,75-111,4)*2*(2,35+2,42)*0,5</t>
  </si>
  <si>
    <t>(152,75-136,75)*2*(1,97+2,35)*0,5</t>
  </si>
  <si>
    <t>23</t>
  </si>
  <si>
    <t>151101111</t>
  </si>
  <si>
    <t>Odstranění pažení a rozepření stěn rýh pro podzemní vedení s uložením materiálu na vzdálenost do 3 m od kraje výkopu příložné, hloubky do 2 m</t>
  </si>
  <si>
    <t>-414873817</t>
  </si>
  <si>
    <t>24</t>
  </si>
  <si>
    <t>151101112</t>
  </si>
  <si>
    <t>Odstranění pažení a rozepření stěn rýh pro podzemní vedení s uložením materiálu na vzdálenost do 3 m od kraje výkopu příložné, hloubky přes 2 do 4 m</t>
  </si>
  <si>
    <t>-1021080537</t>
  </si>
  <si>
    <t>25</t>
  </si>
  <si>
    <t>151101201</t>
  </si>
  <si>
    <t>Zřízení pažení stěn výkopu bez rozepření nebo vzepření příložné, hloubky do 4 m</t>
  </si>
  <si>
    <t>1910857891</t>
  </si>
  <si>
    <t xml:space="preserve">Poznámka k souboru cen:
1. Ceny nelze použít pro oceňování rozepřeného pažení stěn rýh pro podzemní vedení; toto se oceňuje cenami souboru cen 151 . 0-11 Zřízení pažení a rozepření stěn rýh pro podzemní vedení pro všechny šířky rýhy. 2. Plocha mezer mezi pažinami příložného pažení se od plochy příložného pažení neodečítá; nezapažené plochy u pažení zátažného nebo hnaného se od plochy pažení odečítají. </t>
  </si>
  <si>
    <t>2,5*4*(1,58+2,25+2,17+2,4+2,38+1,33+1,2+1,32+0,84)"výkres číslo D3</t>
  </si>
  <si>
    <t>26</t>
  </si>
  <si>
    <t>151101211</t>
  </si>
  <si>
    <t>Odstranění pažení stěn výkopu s uložením pažin na vzdálenost do 3 m od okraje výkopu příložné, hloubky do 4 m</t>
  </si>
  <si>
    <t>70717487</t>
  </si>
  <si>
    <t>27</t>
  </si>
  <si>
    <t>151101301</t>
  </si>
  <si>
    <t>Zřízení rozepření zapažených stěn výkopů s potřebným přepažováním při roubení příložném, hloubky do 4 m</t>
  </si>
  <si>
    <t>1377807690</t>
  </si>
  <si>
    <t xml:space="preserve">Poznámka k souboru cen:
1. Ceny nelze použít pro oceňování rozepření stěn rýh pro podzemní vedení v hloubce do 8m; toto rozepření je započteno v cenách souboru cen 151 . 0-11 Zřízení pažení a rozepření stěn rýh pro podzemní vedení pro všechny šířky rýhy. </t>
  </si>
  <si>
    <t>28</t>
  </si>
  <si>
    <t>151101311</t>
  </si>
  <si>
    <t>Odstranění rozepření stěn výkopů s uložením materiálu na vzdálenost do 3 m od okraje výkopu roubení příložného, hloubky do 4 m</t>
  </si>
  <si>
    <t>1600143216</t>
  </si>
  <si>
    <t>29</t>
  </si>
  <si>
    <t>161101101</t>
  </si>
  <si>
    <t>Svislé přemístění výkopku bez naložení do dopravní nádoby avšak s vyprázdněním dopravní nádoby na hromadu nebo do dopravního prostředku z horniny tř. 1 až 4, při hloubce výkopu přes 1 do 2,5 m</t>
  </si>
  <si>
    <t>-1994835336</t>
  </si>
  <si>
    <t xml:space="preserve">Poznámka k souboru cen: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</si>
  <si>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439,514*0,95*0,5"50% celkového objemu výkopu</t>
  </si>
  <si>
    <t>30</t>
  </si>
  <si>
    <t>161101151</t>
  </si>
  <si>
    <t>Svislé přemístění výkopku bez naložení do dopravní nádoby avšak s vyprázdněním dopravní nádoby na hromadu nebo do dopravního prostředku z horniny tř. 5 až 7, při hloubce výkopu přes 1 do 2,5 m</t>
  </si>
  <si>
    <t>-1185680644</t>
  </si>
  <si>
    <t>439,514*0,05*0,5"50% celkového objemu výkopu</t>
  </si>
  <si>
    <t>31</t>
  </si>
  <si>
    <t>162601102</t>
  </si>
  <si>
    <t>Vodorovné přemístění výkopku nebo sypaniny po suchu na obvyklém dopravním prostředku, bez naložení výkopku, avšak se složením bez rozhrnutí z horniny tř. 1 až 4 na vzdálenost přes 4 000 do 5 000 m</t>
  </si>
  <si>
    <t>-1422211398</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</si>
  <si>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</si>
  <si>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219,757*2+48,344*2-332,334-16,343-3,5"položky dílu 1</t>
  </si>
  <si>
    <t>(128,75+20,7)*pi*0,2*0,2</t>
  </si>
  <si>
    <t>26,4*pi*0,15*0,15</t>
  </si>
  <si>
    <t>73,25*pi*0,13*0,13</t>
  </si>
  <si>
    <t>16,9*pi*0,1*0,1</t>
  </si>
  <si>
    <t>Mezisoučet objem potrubí</t>
  </si>
  <si>
    <t>32</t>
  </si>
  <si>
    <t>167101102</t>
  </si>
  <si>
    <t>Nakládání, skládání a překládání neulehlého výkopku nebo sypaniny nakládání, množství přes 100 m3, z hornin tř. 1 až 4</t>
  </si>
  <si>
    <t>14836774</t>
  </si>
  <si>
    <t xml:space="preserve">Poznámka k souboru cen: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</si>
  <si>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33</t>
  </si>
  <si>
    <t>171101101</t>
  </si>
  <si>
    <t>Uložení sypaniny do násypů s rozprostřením sypaniny ve vrstvách a s hrubým urovnáním zhutněných s uzavřením povrchu násypu z hornin soudržných s předepsanou mírou zhutnění v procentech výsledků zkoušek Proctor-Standard (dále jen PS) na 95 % PS</t>
  </si>
  <si>
    <t>-968769338</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</si>
  <si>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</si>
  <si>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3,5"zásyp po stávajícím VO</t>
  </si>
  <si>
    <t>34</t>
  </si>
  <si>
    <t>171201201</t>
  </si>
  <si>
    <t>Uložení sypaniny na skládky</t>
  </si>
  <si>
    <t>595353807</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</si>
  <si>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</si>
  <si>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35</t>
  </si>
  <si>
    <t>171201211</t>
  </si>
  <si>
    <t>Uložení sypaniny poplatek za uložení sypaniny na skládce (skládkovné)</t>
  </si>
  <si>
    <t>t</t>
  </si>
  <si>
    <t>155593756</t>
  </si>
  <si>
    <t>209,091*2</t>
  </si>
  <si>
    <t>418,182*2 'Přepočtené koeficientem množství</t>
  </si>
  <si>
    <t>36</t>
  </si>
  <si>
    <t>171203111</t>
  </si>
  <si>
    <t>Uložení výkopku bez zhutnění s hrubým rozhrnutím v rovině nebo na svahu do 1:5</t>
  </si>
  <si>
    <t>49265378</t>
  </si>
  <si>
    <t xml:space="preserve">Poznámka k souboru cen:
1. Ceny jsou určeny pro ukládání výkopku objemu do 200 m3 na jednom objektu; pro ukládání výkopku přes 200 m3 lze použít ceny souboru cen 171 20-12 Uložení sypaniny, části A01 katalogu 800-1 Zemní práce. 2. V cenách o sklonu svahu přes 1:1 jsou uvažovány podmínky pro svahy běžně schůdné; bez použití lezeckých technik. V případě použití lezeckých technik se tyto náklady oceňují individuálně. </t>
  </si>
  <si>
    <t>(168,1-155,15)*2*0,15*0,5</t>
  </si>
  <si>
    <t>(221,3-186,1)*2*0,3*0,5</t>
  </si>
  <si>
    <t>(240,5-221,3)*2*0,2*0,5</t>
  </si>
  <si>
    <t>Součet"výkres číslo D3 navýšení krytí potrubí</t>
  </si>
  <si>
    <t>37</t>
  </si>
  <si>
    <t>174101101</t>
  </si>
  <si>
    <t>Zásyp sypaninou z jakékoliv horniny s uložením výkopku ve vrstvách se zhutněním jam, šachet, rýh nebo kolem objektů v těchto vykopávkách</t>
  </si>
  <si>
    <t>-70342394</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</si>
  <si>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</si>
  <si>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219,757*2+48,344*2"položky dílu 1</t>
  </si>
  <si>
    <t>-pi*0,62*0,62*(1,58+2,25+2,17+2,4+2,38+1,33+1,2+1,32+0,84)"výkres číslo D3</t>
  </si>
  <si>
    <t>-26,6-3,6-3,6"položky dílu 4</t>
  </si>
  <si>
    <t>-(128,75+20,7)*1*0,65</t>
  </si>
  <si>
    <t>-26,4*1*0,55</t>
  </si>
  <si>
    <t>-73,25*1*0,45</t>
  </si>
  <si>
    <t>-16,9*1*0,4</t>
  </si>
  <si>
    <t>Mezisoučet "výkres číslo D3</t>
  </si>
  <si>
    <t>38</t>
  </si>
  <si>
    <t>175151101</t>
  </si>
  <si>
    <t>Obsypání potrubí strojně sypaninou z vhodných hornin tř. 1 až 4 nebo materiálem připraveným podél výkopu ve vzdálenosti do 3 m od jeho kraje, pro jakoukoliv hloubku výkopu a míru zhutnění bez prohození sypaniny</t>
  </si>
  <si>
    <t>1292181767</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</si>
  <si>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</si>
  <si>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(128,75+20,7)*(1*0,65-pi*0,2*0,2)</t>
  </si>
  <si>
    <t>26,4*(1*0,55-pi*0,15*0,15)</t>
  </si>
  <si>
    <t>73,25*1*0,45</t>
  </si>
  <si>
    <t>16,9*1*0,4</t>
  </si>
  <si>
    <t>Součet"výkres číslo D3</t>
  </si>
  <si>
    <t>39</t>
  </si>
  <si>
    <t>M</t>
  </si>
  <si>
    <t>583313500</t>
  </si>
  <si>
    <t>kamenivo těžené drobné frakce 0-4</t>
  </si>
  <si>
    <t>239374686</t>
  </si>
  <si>
    <t>130,739*2 'Přepočtené koeficientem množství</t>
  </si>
  <si>
    <t>40</t>
  </si>
  <si>
    <t>181301102</t>
  </si>
  <si>
    <t>Rozprostření a urovnání ornice v rovině nebo ve svahu sklonu do 1:5 při souvislé ploše do 500 m2, tl. vrstvy přes 100 do 150 mm</t>
  </si>
  <si>
    <t>-611639918</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</si>
  <si>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</si>
  <si>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266*1,2+2,5*2,5*9"výkres číslo D3</t>
  </si>
  <si>
    <t>(2*5+2*2)"výkres číslo D10</t>
  </si>
  <si>
    <t>41</t>
  </si>
  <si>
    <t>181411121</t>
  </si>
  <si>
    <t>Založení trávníku na půdě předem připravené plochy do 1000 m2 výsevem včetně utažení lučního v rovině nebo na svahu do 1:5</t>
  </si>
  <si>
    <t>1400873600</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</si>
  <si>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</si>
  <si>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266*1,5+2,5*2,5*9"výkres číslo D3</t>
  </si>
  <si>
    <t>42</t>
  </si>
  <si>
    <t>005724740</t>
  </si>
  <si>
    <t>osivo směs travní krajinná - svahová</t>
  </si>
  <si>
    <t>kg</t>
  </si>
  <si>
    <t>1686941897</t>
  </si>
  <si>
    <t>469,25*0,025</t>
  </si>
  <si>
    <t>11,731*0,025 'Přepočtené koeficientem množství</t>
  </si>
  <si>
    <t>Svislé a kompletní konstrukce</t>
  </si>
  <si>
    <t>43</t>
  </si>
  <si>
    <t>359901211</t>
  </si>
  <si>
    <t>Monitoring stok (kamerový systém) jakékoli výšky nová kanalizace</t>
  </si>
  <si>
    <t>1989388221</t>
  </si>
  <si>
    <t xml:space="preserve">Poznámka k souboru cen:
1. V ceně jsou započteny náklady na zhotovení záznamu o prohlídce a protokolu prohlídky. </t>
  </si>
  <si>
    <t>16,9+73,25+26,4+149,45"položky dílu 8</t>
  </si>
  <si>
    <t>Vodorovné konstrukce</t>
  </si>
  <si>
    <t>44</t>
  </si>
  <si>
    <t>451572111</t>
  </si>
  <si>
    <t>Lože pod potrubí, stoky a drobné objekty v otevřeném výkopu z kameniva drobného těženého 0 až 4 mm</t>
  </si>
  <si>
    <t>2108413441</t>
  </si>
  <si>
    <t xml:space="preserve">Poznámka k souboru cen:
1. Ceny -1111 a -1192 lze použít i pro zřízení sběrných vrstev nad drenážními trubkami. 2. V cenách -5111 a -1192 jsou započteny i náklady na prohození výkopku získaného při zemních pracích. </t>
  </si>
  <si>
    <t>266*1*0,1"výkres číslo D3</t>
  </si>
  <si>
    <t>45</t>
  </si>
  <si>
    <t>451573111</t>
  </si>
  <si>
    <t>Lože pod potrubí, stoky a drobné objekty v otevřeném výkopu z písku a štěrkopísku do 63 mm</t>
  </si>
  <si>
    <t>-1683802121</t>
  </si>
  <si>
    <t>2*2*0,1*9"výkres číslo D3</t>
  </si>
  <si>
    <t>46</t>
  </si>
  <si>
    <t>452311131</t>
  </si>
  <si>
    <t>Podkladní a zajišťovací konstrukce z betonu prostého v otevřeném výkopu desky pod potrubí, stoky a drobné objekty z betonu tř. C 12/15</t>
  </si>
  <si>
    <t>1996094036</t>
  </si>
  <si>
    <t xml:space="preserve">Poznámka k souboru cen:
1. Ceny -1121 až -1181 a -1192 lze použít i pro ochrannou vrstvu pod železobetonové konstrukce. 2. Ceny -2121 až -2181 a -2192 jsou určeny pro jakékoliv úkosy sedel. </t>
  </si>
  <si>
    <t>47</t>
  </si>
  <si>
    <t>463212121</t>
  </si>
  <si>
    <t>Rovnanina z lomového kamene upraveného, tříděného jakékoliv tloušťky rovnaniny s vyplněním spár a dutin těženým kamenivem</t>
  </si>
  <si>
    <t>1245918402</t>
  </si>
  <si>
    <t xml:space="preserve">Poznámka k souboru cen:
1. Ceny lze použít i pro rovnaniny za opěrami a křídly pro jakýkoliv jejich sklon. 2. Ceny neplatí s výjimkou rovnanin za opěrami a křídly pro rovnaninu o sklonu přes 1:1; tyto se oceňují cenami 321 21-4511 Zdivo nadzákladové z lomového kamene na sucho s tím, že vyplnění spár a dutin těženým kamenivem se oceňuje cenou 469 57-1112 Vyplnění otvorů kamenivem těženým v množství 0,25 m3 kameniva na 1 m3 rovnaniny. 3. Množství měrných jednotek a) rovnaniny se stanoví v m3 konstrukce rovnaniny, b) příplatků se stanoví v m2 vypracovaných líců. </t>
  </si>
  <si>
    <t>0,85*0,8*6+2*6*0,3"po rušeném VO</t>
  </si>
  <si>
    <t>48</t>
  </si>
  <si>
    <t>463212191</t>
  </si>
  <si>
    <t>Rovnanina z lomového kamene upraveného, tříděného Příplatek k cenám za vypracování líce</t>
  </si>
  <si>
    <t>-1749502492</t>
  </si>
  <si>
    <t>0,85*6+2*6"porušeném VO</t>
  </si>
  <si>
    <t>Trubní vedení</t>
  </si>
  <si>
    <t>49</t>
  </si>
  <si>
    <t>871350420</t>
  </si>
  <si>
    <t>Montáž kanalizačního potrubí z plastů z polypropylenu PP korugovaného SN 12 DN 200</t>
  </si>
  <si>
    <t>-730269288</t>
  </si>
  <si>
    <t xml:space="preserve">Poznámka k souboru cen: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 </t>
  </si>
  <si>
    <t>16,9"výkres číslo D3</t>
  </si>
  <si>
    <t>50</t>
  </si>
  <si>
    <t>871360420</t>
  </si>
  <si>
    <t>Montáž kanalizačního potrubí z plastů z polypropylenu PP korugovaného SN 12 DN 250</t>
  </si>
  <si>
    <t>-772112403</t>
  </si>
  <si>
    <t>73,25"výkres číslo D3</t>
  </si>
  <si>
    <t>51</t>
  </si>
  <si>
    <t>871370420</t>
  </si>
  <si>
    <t>Montáž kanalizačního potrubí z plastů z polypropylenu PP korugovaného SN 12 DN 300</t>
  </si>
  <si>
    <t>1719561368</t>
  </si>
  <si>
    <t>26,4"výkres číslo D3</t>
  </si>
  <si>
    <t>52</t>
  </si>
  <si>
    <t>871390420</t>
  </si>
  <si>
    <t>Montáž kanalizačního potrubí z plastů z polypropylenu PP korugovaného SN 12 DN 400</t>
  </si>
  <si>
    <t>382965780</t>
  </si>
  <si>
    <t>128,75+20,7"výkres číslo D3</t>
  </si>
  <si>
    <t>53</t>
  </si>
  <si>
    <t>286147220</t>
  </si>
  <si>
    <t>trubka kanalizační žebrovaná PP vnitřní průměr 200mm, dl. 5m</t>
  </si>
  <si>
    <t>kus</t>
  </si>
  <si>
    <t>-788718640</t>
  </si>
  <si>
    <t>3"výkres číslo D3</t>
  </si>
  <si>
    <t>54</t>
  </si>
  <si>
    <t>286147200</t>
  </si>
  <si>
    <t>trubka kanalizační žebrovaná PP vnitřní průměr 200mm, dl. 2m</t>
  </si>
  <si>
    <t>951126636</t>
  </si>
  <si>
    <t>1"výkres číslo D3</t>
  </si>
  <si>
    <t>55</t>
  </si>
  <si>
    <t>286147270</t>
  </si>
  <si>
    <t>trubka kanalizační žebrovaná PP vnitřní průměr 250mm, dl. 6m</t>
  </si>
  <si>
    <t>-1352134058</t>
  </si>
  <si>
    <t>12"výkres číslo D3</t>
  </si>
  <si>
    <t>56</t>
  </si>
  <si>
    <t>286147250</t>
  </si>
  <si>
    <t>trubka kanalizační žebrovaná PP vnitřní průměr 250mm, dl. 3m</t>
  </si>
  <si>
    <t>-355863324</t>
  </si>
  <si>
    <t>2"výkres číslo D3</t>
  </si>
  <si>
    <t>57</t>
  </si>
  <si>
    <t>286147310</t>
  </si>
  <si>
    <t>trubka kanalizační žebrovaná PP vnitřní průměr 300mm, dl. 6m</t>
  </si>
  <si>
    <t>495824878</t>
  </si>
  <si>
    <t>58</t>
  </si>
  <si>
    <t>286147300</t>
  </si>
  <si>
    <t>trubka kanalizační žebrovaná PP vnitřní průměr 300mm, dl. 5m</t>
  </si>
  <si>
    <t>-320359993</t>
  </si>
  <si>
    <t>59</t>
  </si>
  <si>
    <t>286147350</t>
  </si>
  <si>
    <t>trubka kanalizační žebrovaná PP vnitřní průměr 400mm, dl. 6m</t>
  </si>
  <si>
    <t>-1493286130</t>
  </si>
  <si>
    <t>20"výkres číslo D3</t>
  </si>
  <si>
    <t>60</t>
  </si>
  <si>
    <t>286147340</t>
  </si>
  <si>
    <t>trubka kanalizační žebrovaná PP vnitřní průměr 400mm, dl. 5m</t>
  </si>
  <si>
    <t>600974263</t>
  </si>
  <si>
    <t>6"výkres číslo D3</t>
  </si>
  <si>
    <t>61</t>
  </si>
  <si>
    <t>286147330</t>
  </si>
  <si>
    <t>trubka kanalizační žebrovaná PP vnitřní průměr 400mm, dl. 3m</t>
  </si>
  <si>
    <t>-1366810664</t>
  </si>
  <si>
    <t>62</t>
  </si>
  <si>
    <t>286147320</t>
  </si>
  <si>
    <t>trubka kanalizační žebrovaná PP vnitřní průměr 400mm, dl. 2m</t>
  </si>
  <si>
    <t>-669659542</t>
  </si>
  <si>
    <t>2"výkres číslo D8</t>
  </si>
  <si>
    <t>63</t>
  </si>
  <si>
    <t>877310440</t>
  </si>
  <si>
    <t>Montáž tvarovek na kanalizačním plastovém potrubí z polypropylenu PP korugovaného šachtových vložek DN 150</t>
  </si>
  <si>
    <t>-1249546622</t>
  </si>
  <si>
    <t xml:space="preserve">Poznámka k souboru cen:
1. V cenách montáže tvarovek nejsou započteny náklady na dodání tvarovek. Tyto náklady se oceňují ve specifikaci. 2. V cenách montáže tvarovek jsou započteny náklady na dodání těsnicích kroužků, pokud tyto nejsou součástí dodávky tvarovek. </t>
  </si>
  <si>
    <t>64</t>
  </si>
  <si>
    <t>877360440</t>
  </si>
  <si>
    <t>Montáž tvarovek na kanalizačním plastovém potrubí z polypropylenu PP korugovaného šachtových vložek DN 250</t>
  </si>
  <si>
    <t>-240398424</t>
  </si>
  <si>
    <t>5"výkres číslo D8</t>
  </si>
  <si>
    <t>65</t>
  </si>
  <si>
    <t>877370440</t>
  </si>
  <si>
    <t>Montáž tvarovek na kanalizačním plastovém potrubí z polypropylenu PP korugovaného šachtových vložek DN 300</t>
  </si>
  <si>
    <t>131776874</t>
  </si>
  <si>
    <t>3"výkres číslo D8</t>
  </si>
  <si>
    <t>66</t>
  </si>
  <si>
    <t>877390440</t>
  </si>
  <si>
    <t>Montáž tvarovek na kanalizačním plastovém potrubí z polypropylenu PP korugovaného šachtových vložek DN 400</t>
  </si>
  <si>
    <t>1355640284</t>
  </si>
  <si>
    <t>11"výkres číslo D8</t>
  </si>
  <si>
    <t>67</t>
  </si>
  <si>
    <t>286174800</t>
  </si>
  <si>
    <t>vložka šachtová kanalizace PP korugované DN 160</t>
  </si>
  <si>
    <t>-1086511353</t>
  </si>
  <si>
    <t>68</t>
  </si>
  <si>
    <t>286174820</t>
  </si>
  <si>
    <t>vložka šachtová kanalizace PP korugované DN 250</t>
  </si>
  <si>
    <t>-633041293</t>
  </si>
  <si>
    <t>69</t>
  </si>
  <si>
    <t>286174830</t>
  </si>
  <si>
    <t>vložka šachtová kanalizace PP korugované DN 300</t>
  </si>
  <si>
    <t>-694233356</t>
  </si>
  <si>
    <t>70</t>
  </si>
  <si>
    <t>286174840</t>
  </si>
  <si>
    <t>vložka šachtová kanalizace PP korugované DN 400</t>
  </si>
  <si>
    <t>714185287</t>
  </si>
  <si>
    <t>71</t>
  </si>
  <si>
    <t>892351111</t>
  </si>
  <si>
    <t>Tlakové zkoušky vodou na potrubí DN 150 nebo 200</t>
  </si>
  <si>
    <t>1740329945</t>
  </si>
  <si>
    <t xml:space="preserve">Poznámka k souboru cen:
1. Ceny -2111 jsou určeny pro zabezpečení jednoho konce zkoušeného úseku jakéhokoliv druhu potrubí. 2. V cenách jsou započteny náklady: a) u cen -1111 - na přísun, montáž, demontáž a odsun zkoušecího čerpadla, napuštění tlakovou vodou a dodání vody pro tlakovou zkoušku, b) u cen -2111 - na montáž a demontáž výrobků nebo dílců pro zabezpečení konce zkoušeného úseku potrubí, na montáž a demontáž koncových tvarovek, na montáž zaslepovací příruby, na zaslepení odboček pro hydranty, vzdušníky a jiné armatury a odbočky pro odbočující řady, </t>
  </si>
  <si>
    <t>72</t>
  </si>
  <si>
    <t>892372111</t>
  </si>
  <si>
    <t>Tlakové zkoušky vodou zabezpečení konců potrubí při tlakových zkouškách DN do 300</t>
  </si>
  <si>
    <t>-1564767257</t>
  </si>
  <si>
    <t>73</t>
  </si>
  <si>
    <t>892381111</t>
  </si>
  <si>
    <t>Tlakové zkoušky vodou na potrubí DN 250, 300 nebo 350</t>
  </si>
  <si>
    <t>1005987628</t>
  </si>
  <si>
    <t>73,25+26,4"výkres číslo D3</t>
  </si>
  <si>
    <t>74</t>
  </si>
  <si>
    <t>892421111</t>
  </si>
  <si>
    <t>Tlakové zkoušky vodou na potrubí DN 400 nebo 500</t>
  </si>
  <si>
    <t>-258776942</t>
  </si>
  <si>
    <t>75</t>
  </si>
  <si>
    <t>892442111</t>
  </si>
  <si>
    <t>Tlakové zkoušky vodou zabezpečení konců potrubí při tlakových zkouškách DN přes 300 do 600</t>
  </si>
  <si>
    <t>-1151528367</t>
  </si>
  <si>
    <t>76</t>
  </si>
  <si>
    <t>894411121</t>
  </si>
  <si>
    <t>Zřízení šachet kanalizačních z betonových dílců výšky vstupu do 1,50 m s obložením dna betonem tř. C 25/30, na potrubí DN přes 200 do 300</t>
  </si>
  <si>
    <t>1123000141</t>
  </si>
  <si>
    <t xml:space="preserve">Poznámka k souboru cen:
1. Příplatek k ceně šachet z betonových dílců za každých dalších i započatých 0,60 m výšky vstupu se oceňuje cenou 894 11-8001 této části katalogu. 2. V cenách jsou započteny i náklady na: a) podkladní desku z betonu prostého. b) zhotovení monolitického dna 3. V cenách nejsou započteny náklady na: a) litinové poklopy; osazení litinových poklopů se oceňuje cenami souboru cen 899 10- . 1 Osazení poklopů litinových a ocelových včetně rámů části A 01 tohoto katalogu; dodání poklopů se oceňuje ve specifikaci, b) dodání betonových dílců (vyrovnávací prstenec, přechodová skruž, přechodová deska, skruže, šachtové a skružová těsnění); tyto se oceňují ve specifikaci. </t>
  </si>
  <si>
    <t>77</t>
  </si>
  <si>
    <t>894411131</t>
  </si>
  <si>
    <t>Zřízení šachet kanalizačních z betonových dílců výšky vstupu do 1,50 m s obložením dna betonem tř. C 25/30, na potrubí DN přes 300 do 400</t>
  </si>
  <si>
    <t>1402625031</t>
  </si>
  <si>
    <t>78</t>
  </si>
  <si>
    <t>592243120</t>
  </si>
  <si>
    <t>konus šachetní betonový kapsové plastové stupadlo 100x62,5x58 cm</t>
  </si>
  <si>
    <t>579717952</t>
  </si>
  <si>
    <t>79</t>
  </si>
  <si>
    <t>592243150</t>
  </si>
  <si>
    <t>deska betonová zákrytová pro čtvercové šachty 100/62,5 x 16,5 cm</t>
  </si>
  <si>
    <t>-614882100</t>
  </si>
  <si>
    <t>80</t>
  </si>
  <si>
    <t>592241620</t>
  </si>
  <si>
    <t>skruž kanalizační s ocelovými stupadly 100 x 100 x 12 cm</t>
  </si>
  <si>
    <t>-1442706508</t>
  </si>
  <si>
    <t>1+1+1+1"výkres číslo D8</t>
  </si>
  <si>
    <t>81</t>
  </si>
  <si>
    <t>592241610</t>
  </si>
  <si>
    <t>skruž kanalizační s ocelovými stupadly 100 x 50 x 12 cm</t>
  </si>
  <si>
    <t>850319859</t>
  </si>
  <si>
    <t>1+1+1"výkres číslo D8</t>
  </si>
  <si>
    <t>82</t>
  </si>
  <si>
    <t>592241600</t>
  </si>
  <si>
    <t>skruž kanalizační s ocelovými stupadly 100 x 25 x 12 cm</t>
  </si>
  <si>
    <t>1054349897</t>
  </si>
  <si>
    <t>1+1+1+1+1"výkres číslo D8</t>
  </si>
  <si>
    <t>83</t>
  </si>
  <si>
    <t>SPCM5921</t>
  </si>
  <si>
    <t>skruž betonová se stupadly+PE povlakem TBS.Q.1 120/100</t>
  </si>
  <si>
    <t>-2021036655</t>
  </si>
  <si>
    <t>2,000"výkres číslo D8</t>
  </si>
  <si>
    <t>84</t>
  </si>
  <si>
    <t>592243380</t>
  </si>
  <si>
    <t>dno betonové šachty kanalizační přímé 100x80x50 cm</t>
  </si>
  <si>
    <t>-1356493912</t>
  </si>
  <si>
    <t>85</t>
  </si>
  <si>
    <t>592243370</t>
  </si>
  <si>
    <t>dno betonové šachty kanalizační přímé 100x60x40 cm</t>
  </si>
  <si>
    <t>810044812</t>
  </si>
  <si>
    <t>1"výkres číslo D8</t>
  </si>
  <si>
    <t>86</t>
  </si>
  <si>
    <t>SPCM5922</t>
  </si>
  <si>
    <t>dno betonové šachty kanalizační TBZ-Q.1 100/535 KOM tl.15cm</t>
  </si>
  <si>
    <t>1635409978</t>
  </si>
  <si>
    <t>1,000"výkres číslo D8</t>
  </si>
  <si>
    <t>87</t>
  </si>
  <si>
    <t>SPCM5923</t>
  </si>
  <si>
    <t>dno betonové šachty kanalizační TBZ-Q.1 120/965 KOM</t>
  </si>
  <si>
    <t>1693356543</t>
  </si>
  <si>
    <t>88</t>
  </si>
  <si>
    <t>SPCM5924</t>
  </si>
  <si>
    <t>dno betonové šachty kanalizační TBZ-Q.1 100/785 KOM tl.15cm</t>
  </si>
  <si>
    <t>595995042</t>
  </si>
  <si>
    <t>89</t>
  </si>
  <si>
    <t>592243480</t>
  </si>
  <si>
    <t>těsnění elastomerové pro spojení šachetních dílů DN 1000</t>
  </si>
  <si>
    <t>421980530</t>
  </si>
  <si>
    <t>3+3+3+3+3+2+2"výkres číslo D8</t>
  </si>
  <si>
    <t>90</t>
  </si>
  <si>
    <t>SPCM5925</t>
  </si>
  <si>
    <t>těsnění elastomerové pro spojení čachetních dílů EMT DN 1200</t>
  </si>
  <si>
    <t>582907660</t>
  </si>
  <si>
    <t>91</t>
  </si>
  <si>
    <t>894812201</t>
  </si>
  <si>
    <t>Revizní a čistící šachta z polypropylenu PP pro hladké trouby DN 425 šachtové dno (DN šachty / DN trubního vedení) DN 425/150 průtočné</t>
  </si>
  <si>
    <t>-1799685093</t>
  </si>
  <si>
    <t xml:space="preserve">Poznámka k souboru cen:
1. V cenách jsou započteny i náklady na: a) vyrovnávací násypnou vrstvu ze štěrkopísku tl. 100 mm, b) dodání a montáž šachtového dna, trouby šachty, teleskopu a poklopu, příslušného dílu šachty, c) napojení stávajícího kanalizačního potrubí. 2. V cenách nejsou započteny náklady na: a) fixování šachty obsypem, který se oceňuje cenami souboru 174 . 0-11 Zásyp sypaninou z jakékoliv horniny, katalogu 800-1 Zemní práce části A 01. </t>
  </si>
  <si>
    <t>1"výkres číslo D9</t>
  </si>
  <si>
    <t>92</t>
  </si>
  <si>
    <t>894812232</t>
  </si>
  <si>
    <t>Revizní a čistící šachta z polypropylenu PP pro hladké trouby DN 425 roura šachtová korugovaná bez hrdla, světlé hloubky 2000 mm</t>
  </si>
  <si>
    <t>-503974365</t>
  </si>
  <si>
    <t>93</t>
  </si>
  <si>
    <t>894812249</t>
  </si>
  <si>
    <t>Revizní a čistící šachta z polypropylenu PP pro hladké trouby DN 425 roura šachtová korugovaná Příplatek k cenám 2231 - 2242 za uříznutí šachtové roury</t>
  </si>
  <si>
    <t>408588159</t>
  </si>
  <si>
    <t>94</t>
  </si>
  <si>
    <t>894812251</t>
  </si>
  <si>
    <t>Revizní a čistící šachta z polypropylenu PP pro hladké trouby DN 425 poklop betonový (pro zatížení) s betonovým konusem (7 t)</t>
  </si>
  <si>
    <t>-1398905121</t>
  </si>
  <si>
    <t>95</t>
  </si>
  <si>
    <t>899203112</t>
  </si>
  <si>
    <t>Osazení mříží litinových včetně rámů a košů na bahno pro třídu zatížení B125, C250</t>
  </si>
  <si>
    <t>1566290548</t>
  </si>
  <si>
    <t xml:space="preserve">Poznámka k souboru cen:
1. V cenách nejsou započteny náklady na dodání mříží, rámů a košů na bahno; tyto náklady se oceňují ve specifikaci. </t>
  </si>
  <si>
    <t>8"výkres číslo D8</t>
  </si>
  <si>
    <t>96</t>
  </si>
  <si>
    <t>592246601</t>
  </si>
  <si>
    <t>poklop šachtový betonová výplň+ litina 785(610)x160 mm, bez odvětrání</t>
  </si>
  <si>
    <t>1174152744</t>
  </si>
  <si>
    <t>8,000"výkres číslo D8</t>
  </si>
  <si>
    <t>97</t>
  </si>
  <si>
    <t>899722113</t>
  </si>
  <si>
    <t>Krytí potrubí z plastů výstražnou fólií z PVC šířky 34cm</t>
  </si>
  <si>
    <t>-253730533</t>
  </si>
  <si>
    <t>266"výkres číslo D3</t>
  </si>
  <si>
    <t>98</t>
  </si>
  <si>
    <t>899911110</t>
  </si>
  <si>
    <t>Kluzné objímky (pojízdná sedla) pro zasunutí potrubí do chráničky výšky 25 mm vnějšího průměru potrubí do 582 mm</t>
  </si>
  <si>
    <t>-921241246</t>
  </si>
  <si>
    <t>10+17"výkres číslo D10</t>
  </si>
  <si>
    <t>99</t>
  </si>
  <si>
    <t>899913166</t>
  </si>
  <si>
    <t>Koncové uzavírací manžety chrániček DN potrubí x DN chráničky DN 400 x 600</t>
  </si>
  <si>
    <t>-1058841774</t>
  </si>
  <si>
    <t xml:space="preserve">Poznámka k souboru cen:
1. V cenách jsou započteny i náklady na nerezové upínací pásky daných průměrů. </t>
  </si>
  <si>
    <t>4"výkres číslo D10</t>
  </si>
  <si>
    <t>100</t>
  </si>
  <si>
    <t>899914117</t>
  </si>
  <si>
    <t>Montáž ocelové chráničky v otevřeném výkopu vnějšího průměru D 426 x 10 mm</t>
  </si>
  <si>
    <t>-615998492</t>
  </si>
  <si>
    <t>9+16"výkres číslo D3</t>
  </si>
  <si>
    <t>101</t>
  </si>
  <si>
    <t>140332441</t>
  </si>
  <si>
    <t>trubka ocelová bezešvá hladká  ČSN 425715.01, D630 tl 10 mm</t>
  </si>
  <si>
    <t>-147811994</t>
  </si>
  <si>
    <t>102</t>
  </si>
  <si>
    <t>899951501</t>
  </si>
  <si>
    <t>Napojení kanalizace DN400 na stávající šachtu sběrače Šss6</t>
  </si>
  <si>
    <t>-282860569</t>
  </si>
  <si>
    <t>1"výkres číslo D2</t>
  </si>
  <si>
    <t>103</t>
  </si>
  <si>
    <t>899951502</t>
  </si>
  <si>
    <t>Napojení stávajícího kanalizačního potrubí do nové šachty</t>
  </si>
  <si>
    <t>450943271</t>
  </si>
  <si>
    <t>3"výkres číslo D2</t>
  </si>
  <si>
    <t>104</t>
  </si>
  <si>
    <t>899981001</t>
  </si>
  <si>
    <t>Demontáž a likvidace stávající kanalizace BT DN 400mm včetně zemních prací</t>
  </si>
  <si>
    <t>1875807840</t>
  </si>
  <si>
    <t>105</t>
  </si>
  <si>
    <t>899981002</t>
  </si>
  <si>
    <t>Demontáž a likvidace stávajícího VO</t>
  </si>
  <si>
    <t>907736655</t>
  </si>
  <si>
    <t>998</t>
  </si>
  <si>
    <t>Přesun hmot</t>
  </si>
  <si>
    <t>106</t>
  </si>
  <si>
    <t>998276101</t>
  </si>
  <si>
    <t>Přesun hmot pro trubní vedení hloubené z trub z plastických hmot nebo sklolaminátových pro vodovody nebo kanalizace v otevřeném výkopu dopravní vzdálenost do 15 m</t>
  </si>
  <si>
    <t>-1459879482</t>
  </si>
  <si>
    <t xml:space="preserve">Poznámka k souboru cen:
1. Položky přesunu hmot nelze užít pro zeminu, sypaniny, štěrkopísek, kamenivo ap. Případná manipulace s tímto materiálem se oceňuje souborem cen 162 .0-11 Vodorovné přemístění výkopku nebo sypaniny katalogu 800-1 Zemní práce. </t>
  </si>
  <si>
    <t xml:space="preserve">B - Stoka </t>
  </si>
  <si>
    <t>1481522502</t>
  </si>
  <si>
    <t>8*5"výkres číslo D4</t>
  </si>
  <si>
    <t>439848259</t>
  </si>
  <si>
    <t>5"výkres číslo D4</t>
  </si>
  <si>
    <t>1585206947</t>
  </si>
  <si>
    <t>1,5*5"výkres číslo D4</t>
  </si>
  <si>
    <t>-255882730</t>
  </si>
  <si>
    <t>4*1*1,5*5"výkres číslo D4</t>
  </si>
  <si>
    <t>-665728415</t>
  </si>
  <si>
    <t>69,2*1,2*0,15+2,5*2,5*0,15*4"výkres číslo D4</t>
  </si>
  <si>
    <t>(2*5+1,5*2)*0,15"výkres číslo D11</t>
  </si>
  <si>
    <t>1233473303</t>
  </si>
  <si>
    <t>13,7*1*(1,97+2,17)*0,5</t>
  </si>
  <si>
    <t>(23,9-13,7)*1*(2,52+1,97)*0,5</t>
  </si>
  <si>
    <t>(43,4-29,55)*1*(1,97+2,37)*0,5</t>
  </si>
  <si>
    <t>(56-43,4)*1*(2,01+1,97)*0,5</t>
  </si>
  <si>
    <t>(69,2-56)*1*(1,6+2,01)*0,5</t>
  </si>
  <si>
    <t>Mezisoučet"výkres číslo D4</t>
  </si>
  <si>
    <t>5*2*2,5+1,5*2*2,5</t>
  </si>
  <si>
    <t>162,713*0,5"50% celkového objemu výkopu</t>
  </si>
  <si>
    <t>-1254847457</t>
  </si>
  <si>
    <t>1078891561</t>
  </si>
  <si>
    <t>162,713*0,45"45% celkového objemu výkopu</t>
  </si>
  <si>
    <t>-1856254227</t>
  </si>
  <si>
    <t>2069927338</t>
  </si>
  <si>
    <t>162,713*0,05"5% celkového objemu výkopu</t>
  </si>
  <si>
    <t>-1881266515</t>
  </si>
  <si>
    <t>2,5*2,5*(2,16+2,24+2,01+1,6)"výkres číslo D4</t>
  </si>
  <si>
    <t>50,063*0,5"50% celkového objemu</t>
  </si>
  <si>
    <t>-1273495090</t>
  </si>
  <si>
    <t>-1788738258</t>
  </si>
  <si>
    <t>50,063*0,45"45% celkového objemu</t>
  </si>
  <si>
    <t>-1593050309</t>
  </si>
  <si>
    <t>-762996605</t>
  </si>
  <si>
    <t>50,063*0,05"5% celkového objemu</t>
  </si>
  <si>
    <t>2011009834</t>
  </si>
  <si>
    <t>7,6"výkres číslo D11</t>
  </si>
  <si>
    <t>363659094</t>
  </si>
  <si>
    <t>(69,2-56)*2*(1,6+2,01)*0,5</t>
  </si>
  <si>
    <t>-1968827692</t>
  </si>
  <si>
    <t>13,7*2*(1,97+2,17)*0,5</t>
  </si>
  <si>
    <t>(23,9-13,7)*2*(2,52+1,97)*0,5</t>
  </si>
  <si>
    <t>(43,4-29,55)*2*(1,97+2,37)*0,5</t>
  </si>
  <si>
    <t>(56-43,4)*2*(2,01+1,97)*0,5</t>
  </si>
  <si>
    <t>-1819701136</t>
  </si>
  <si>
    <t>-779103347</t>
  </si>
  <si>
    <t>-1078420785</t>
  </si>
  <si>
    <t>2,5*4*(2,16+2,24+2,01+1,6)"výkres číslo D4</t>
  </si>
  <si>
    <t>-1795031948</t>
  </si>
  <si>
    <t>-764168864</t>
  </si>
  <si>
    <t>2088782797</t>
  </si>
  <si>
    <t>2032159502</t>
  </si>
  <si>
    <t>162,713*0,95*0,5"50% celkového objemu výkopu</t>
  </si>
  <si>
    <t>-574652646</t>
  </si>
  <si>
    <t>162,713*0,05*0,5"50% celkového objemu výkopu</t>
  </si>
  <si>
    <t>1201196371</t>
  </si>
  <si>
    <t>81,357*2+25,032*2-154,925"položky dílu 1</t>
  </si>
  <si>
    <t>69,2*pi*0,15*0,15</t>
  </si>
  <si>
    <t>-2094238574</t>
  </si>
  <si>
    <t>-1757031327</t>
  </si>
  <si>
    <t>-151348238</t>
  </si>
  <si>
    <t>62,744*2</t>
  </si>
  <si>
    <t>-1928872466</t>
  </si>
  <si>
    <t>81,357*2+25,032*2"položky dílu 1</t>
  </si>
  <si>
    <t>-pi*0,62*0,62*(2,16+2,24+2,01+1,6)"výkres číslo D4</t>
  </si>
  <si>
    <t>-6,92-1,6-1,6"položky dílu 4</t>
  </si>
  <si>
    <t>-69,2*1*0,55</t>
  </si>
  <si>
    <t>Mezisoučet "výkres číslo D4</t>
  </si>
  <si>
    <t>-1216895273</t>
  </si>
  <si>
    <t>69,2*(1*0,55-pi*0,15*0,15)</t>
  </si>
  <si>
    <t>Součet"výkres číslo D4</t>
  </si>
  <si>
    <t>825555000</t>
  </si>
  <si>
    <t>33,169*2 'Přepočtené koeficientem množství</t>
  </si>
  <si>
    <t>-1317098608</t>
  </si>
  <si>
    <t>69,2*1,2+2,5*2,5*4"výkres číslo D4</t>
  </si>
  <si>
    <t>2*5+1,5*2"výkres číslo D11</t>
  </si>
  <si>
    <t>-240718772</t>
  </si>
  <si>
    <t>69,2*1,5+2,5*2,5*4"výkres číslo D4</t>
  </si>
  <si>
    <t>2*5+2*2"výkres číslo D11</t>
  </si>
  <si>
    <t>-186571970</t>
  </si>
  <si>
    <t>142,8*0,025</t>
  </si>
  <si>
    <t>-708420518</t>
  </si>
  <si>
    <t>69,2"položka dílu 8</t>
  </si>
  <si>
    <t>-669376924</t>
  </si>
  <si>
    <t>69,2*1*0,1"výkres číslo D4</t>
  </si>
  <si>
    <t>369105349</t>
  </si>
  <si>
    <t>2*2*0,1*4"výkres číslo D4</t>
  </si>
  <si>
    <t>598088633</t>
  </si>
  <si>
    <t>1963445502</t>
  </si>
  <si>
    <t>69,2"výkres číslo D4</t>
  </si>
  <si>
    <t>286147280</t>
  </si>
  <si>
    <t>trubka kanalizační žebrovaná PP vnitřní průměr 300mm, dl. 2m</t>
  </si>
  <si>
    <t>-1477622826</t>
  </si>
  <si>
    <t>4"výkres číslo D4</t>
  </si>
  <si>
    <t>286147290</t>
  </si>
  <si>
    <t>trubka kanalizační žebrovaná PP vnitřní průměr 300mm, dl. 3m</t>
  </si>
  <si>
    <t>1219224861</t>
  </si>
  <si>
    <t>1"výkres číslo D4</t>
  </si>
  <si>
    <t>232850226</t>
  </si>
  <si>
    <t>6"výkres číslo D4</t>
  </si>
  <si>
    <t>744171851</t>
  </si>
  <si>
    <t>-1136824012</t>
  </si>
  <si>
    <t>6"výkres číslo D8</t>
  </si>
  <si>
    <t>134718477</t>
  </si>
  <si>
    <t>527326069</t>
  </si>
  <si>
    <t>2"výkres číslo D4</t>
  </si>
  <si>
    <t>-1926615128</t>
  </si>
  <si>
    <t>-889235645</t>
  </si>
  <si>
    <t>1226320647</t>
  </si>
  <si>
    <t>4"výkres číslo D8</t>
  </si>
  <si>
    <t>78504559</t>
  </si>
  <si>
    <t>1809076516</t>
  </si>
  <si>
    <t>-19474128</t>
  </si>
  <si>
    <t>-993678910</t>
  </si>
  <si>
    <t>2+2+2+2"výkres číslo D8</t>
  </si>
  <si>
    <t>-1634305957</t>
  </si>
  <si>
    <t>842889711</t>
  </si>
  <si>
    <t>-1795860753</t>
  </si>
  <si>
    <t>899911108</t>
  </si>
  <si>
    <t>Kluzné objímky (pojízdná sedla) pro zasunutí potrubí do chráničky výšky 25 mm vnějšího průměru potrubí do 473 mm</t>
  </si>
  <si>
    <t>-1738007187</t>
  </si>
  <si>
    <t>9"výkres číslo D11</t>
  </si>
  <si>
    <t>899913164</t>
  </si>
  <si>
    <t>Koncové uzavírací manžety chrániček DN potrubí x DN chráničky DN 300 x 400</t>
  </si>
  <si>
    <t>358738848</t>
  </si>
  <si>
    <t>2"výkres číslo D11</t>
  </si>
  <si>
    <t>899914116</t>
  </si>
  <si>
    <t>1275917732</t>
  </si>
  <si>
    <t>140332340</t>
  </si>
  <si>
    <t>trubka ocelová bezešvá hladká ČSN 41 1375.1 D426 tl 8 mm</t>
  </si>
  <si>
    <t>-511385856</t>
  </si>
  <si>
    <t>-649840482</t>
  </si>
  <si>
    <t>470705023</t>
  </si>
  <si>
    <t xml:space="preserve">B-1 - Stoka </t>
  </si>
  <si>
    <t>-290905448</t>
  </si>
  <si>
    <t>1,5"výkres číslo D4</t>
  </si>
  <si>
    <t>1719888630</t>
  </si>
  <si>
    <t>4*1*1,5"výkres číslo D4</t>
  </si>
  <si>
    <t>-1149649136</t>
  </si>
  <si>
    <t>8,2*1,2*0,15+2,5*2,5*0,15"výkres číslo D4</t>
  </si>
  <si>
    <t>539947687</t>
  </si>
  <si>
    <t>8,2*1*(2,2+2,24)*0,5</t>
  </si>
  <si>
    <t>18,204*0,5"50% celkového objemu výkopu</t>
  </si>
  <si>
    <t>-2068805765</t>
  </si>
  <si>
    <t>-700788482</t>
  </si>
  <si>
    <t>18,204*0,45"45% celkového objemu výkopu</t>
  </si>
  <si>
    <t>108469118</t>
  </si>
  <si>
    <t>1193168272</t>
  </si>
  <si>
    <t>18,204*0,05"5% celkového objemu výkopu</t>
  </si>
  <si>
    <t>-229238604</t>
  </si>
  <si>
    <t>2,5*2,5*2,2"výkres číslo D4</t>
  </si>
  <si>
    <t>13,75*0,5"50% celkového objemu</t>
  </si>
  <si>
    <t>561156255</t>
  </si>
  <si>
    <t>490806578</t>
  </si>
  <si>
    <t>13,75*0,45"45% celkového objemu</t>
  </si>
  <si>
    <t>-604040049</t>
  </si>
  <si>
    <t>852627058</t>
  </si>
  <si>
    <t>13,75*0,05"5% celkového objemu</t>
  </si>
  <si>
    <t>-1795635800</t>
  </si>
  <si>
    <t>8,2*2*(2,2+2,24)*0,5</t>
  </si>
  <si>
    <t>-830865730</t>
  </si>
  <si>
    <t>-1810668145</t>
  </si>
  <si>
    <t>2,5*4*2,2"výkres číslo D4</t>
  </si>
  <si>
    <t>-693903005</t>
  </si>
  <si>
    <t>1612945681</t>
  </si>
  <si>
    <t>-1351442165</t>
  </si>
  <si>
    <t>1517386260</t>
  </si>
  <si>
    <t>18,204*0,95*0,5"50% celkového objemu výkopu</t>
  </si>
  <si>
    <t>1800436167</t>
  </si>
  <si>
    <t>18,204*0,05*0,5"50% celkového objemu výkopu</t>
  </si>
  <si>
    <t>1954919248</t>
  </si>
  <si>
    <t>9,102*2+6,875*2-23,167"položky dílu 1</t>
  </si>
  <si>
    <t>8,2*pi*0,15*0,15</t>
  </si>
  <si>
    <t>978346030</t>
  </si>
  <si>
    <t>-468598345</t>
  </si>
  <si>
    <t>-1667648012</t>
  </si>
  <si>
    <t>9,367*2</t>
  </si>
  <si>
    <t>-1770124654</t>
  </si>
  <si>
    <t>9,102*2+6,875*2"položky dílu 1</t>
  </si>
  <si>
    <t>-pi*0,62*0,62*2,2"výkres číslo D4</t>
  </si>
  <si>
    <t>-0,82-0,4-0,4"položky dílu 4</t>
  </si>
  <si>
    <t>-8,2*1*0,55</t>
  </si>
  <si>
    <t>-275603600</t>
  </si>
  <si>
    <t>8,2*(1*0,55-pi*0,15*0,15)</t>
  </si>
  <si>
    <t>-1000315726</t>
  </si>
  <si>
    <t>3,93*2 'Přepočtené koeficientem množství</t>
  </si>
  <si>
    <t>-1025005523</t>
  </si>
  <si>
    <t>8,2*1,2+2,5*2,5"výkres číslo D4</t>
  </si>
  <si>
    <t>-2083827486</t>
  </si>
  <si>
    <t>8,2*1,5+2,5*2,5"výkres číslo D4</t>
  </si>
  <si>
    <t>41065796</t>
  </si>
  <si>
    <t>16,09*0,025</t>
  </si>
  <si>
    <t>2076744967</t>
  </si>
  <si>
    <t>8,2"položka dílu 8</t>
  </si>
  <si>
    <t>1691374101</t>
  </si>
  <si>
    <t>8,2*1*0,1"výkres číslo D4</t>
  </si>
  <si>
    <t>778928450</t>
  </si>
  <si>
    <t>2*2*0,1"výkres číslo D4</t>
  </si>
  <si>
    <t>1117880699</t>
  </si>
  <si>
    <t>1905592103</t>
  </si>
  <si>
    <t>8,2"výkres číslo D4</t>
  </si>
  <si>
    <t>-1653038490</t>
  </si>
  <si>
    <t>393276641</t>
  </si>
  <si>
    <t>1600725731</t>
  </si>
  <si>
    <t>-1218144987</t>
  </si>
  <si>
    <t>-985152742</t>
  </si>
  <si>
    <t>522381066</t>
  </si>
  <si>
    <t>1285156969</t>
  </si>
  <si>
    <t>1144540534</t>
  </si>
  <si>
    <t>-980110887</t>
  </si>
  <si>
    <t>-1315772951</t>
  </si>
  <si>
    <t>749144519</t>
  </si>
  <si>
    <t>-370014755</t>
  </si>
  <si>
    <t>960351778</t>
  </si>
  <si>
    <t>1305914334</t>
  </si>
  <si>
    <t>1606716022</t>
  </si>
  <si>
    <t>1672299608</t>
  </si>
  <si>
    <t>-1297295734</t>
  </si>
  <si>
    <t>OK1 - Odlehčovací komora</t>
  </si>
  <si>
    <t>1919263654</t>
  </si>
  <si>
    <t>8*5"výkres číslo D12</t>
  </si>
  <si>
    <t>886618432</t>
  </si>
  <si>
    <t>5"výkres číslo D12</t>
  </si>
  <si>
    <t>1764188069</t>
  </si>
  <si>
    <t>6,1*4,9*0,15+5*1*0,15"výkres číslo D12</t>
  </si>
  <si>
    <t>131201101</t>
  </si>
  <si>
    <t>Hloubení nezapažených jam a zářezů s urovnáním dna do předepsaného profilu a spádu v hornině tř. 3 do 100 m3</t>
  </si>
  <si>
    <t>-545966534</t>
  </si>
  <si>
    <t xml:space="preserve">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</si>
  <si>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(4,1*2,9+6,1*4,9)*0,5*1,06"výkres číslo D12</t>
  </si>
  <si>
    <t>22,143*0,5"50% celkového objemu výkopu</t>
  </si>
  <si>
    <t>131201109</t>
  </si>
  <si>
    <t>Hloubení nezapažených jam a zářezů s urovnáním dna do předepsaného profilu a spádu Příplatek k cenám za lepivost horniny tř. 3</t>
  </si>
  <si>
    <t>1024271661</t>
  </si>
  <si>
    <t>131301101</t>
  </si>
  <si>
    <t>Hloubení nezapažených jam a zářezů s urovnáním dna do předepsaného profilu a spádu v hornině tř. 4 do 100 m3</t>
  </si>
  <si>
    <t>383204684</t>
  </si>
  <si>
    <t>22,143*0,45"45% celkového objemu výkopu</t>
  </si>
  <si>
    <t>131301109</t>
  </si>
  <si>
    <t>Hloubení nezapažených jam a zářezů s urovnáním dna do předepsaného profilu a spádu Příplatek k cenám za lepivost horniny tř. 4</t>
  </si>
  <si>
    <t>-1548753521</t>
  </si>
  <si>
    <t>131401101</t>
  </si>
  <si>
    <t>Hloubení nezapažených jam a zářezů s urovnáním dna do předepsaného profilu a spádu v hornině tř. 5 do 100 m3</t>
  </si>
  <si>
    <t>1666160314</t>
  </si>
  <si>
    <t>22,143*0,05"5% celkového objemu výkopu</t>
  </si>
  <si>
    <t>132201201</t>
  </si>
  <si>
    <t>Hloubení zapažených i nezapažených rýh šířky přes 600 do 2 000 mm s urovnáním dna do předepsaného profilu a spádu v hornině tř. 3 do 100 m3</t>
  </si>
  <si>
    <t>1748883718</t>
  </si>
  <si>
    <t>(6,05-4,9)*1*1,1"výkres číslo D12</t>
  </si>
  <si>
    <t>1,265*0,5"50% celkového objemu</t>
  </si>
  <si>
    <t>1286581426</t>
  </si>
  <si>
    <t>132301201</t>
  </si>
  <si>
    <t>Hloubení zapažených i nezapažených rýh šířky přes 600 do 2 000 mm s urovnáním dna do předepsaného profilu a spádu v hornině tř. 4 do 100 m3</t>
  </si>
  <si>
    <t>-1222537049</t>
  </si>
  <si>
    <t>327589349</t>
  </si>
  <si>
    <t>-858417589</t>
  </si>
  <si>
    <t>11,072*2+0,633*2-11,668"položky dílu 1</t>
  </si>
  <si>
    <t>(6,05-4,9)*pi*0,2*0,2"objem potrubí do VO</t>
  </si>
  <si>
    <t>167101101</t>
  </si>
  <si>
    <t>Nakládání, skládání a překládání neulehlého výkopku nebo sypaniny nakládání, množství do 100 m3, z hornin tř. 1 až 4</t>
  </si>
  <si>
    <t>205037812</t>
  </si>
  <si>
    <t>938766815</t>
  </si>
  <si>
    <t>1993362149</t>
  </si>
  <si>
    <t>11,887*2</t>
  </si>
  <si>
    <t>1894670222</t>
  </si>
  <si>
    <t>-3,1*1,9*1-3,5*2,3*0,15-3,78"výkres číslo D12</t>
  </si>
  <si>
    <t>(6,05-4,9)*1*(1,1-0,1-0,65)"výkres číslo D12 potrubí do VO</t>
  </si>
  <si>
    <t>-1306116027</t>
  </si>
  <si>
    <t>(6,05-4,9)*1*0,65"výkres číslo D5</t>
  </si>
  <si>
    <t>-883349828</t>
  </si>
  <si>
    <t>0,748*2 'Přepočtené koeficientem množství</t>
  </si>
  <si>
    <t>1989558354</t>
  </si>
  <si>
    <t>6,1*4,9+5*1"výkres číslo D12</t>
  </si>
  <si>
    <t>-1378572067</t>
  </si>
  <si>
    <t>40"výkres číslo D12</t>
  </si>
  <si>
    <t>2065646232</t>
  </si>
  <si>
    <t>40*0,025</t>
  </si>
  <si>
    <t>1*0,025 'Přepočtené koeficientem množství</t>
  </si>
  <si>
    <t>380316232</t>
  </si>
  <si>
    <t>Kompletní konstrukce čistíren odpadních vod, nádrží, vodojemů, kanálů z betonu prostého pro prostředí s mrazovými cykly tř. C 25/30, tl. přes 150 do 300 mm</t>
  </si>
  <si>
    <t>-1083079889</t>
  </si>
  <si>
    <t xml:space="preserve">Poznámka k souboru cen:
1. Ceny -1422, -1532 lze použít i pro jakoukoliv tloušťku betonu prostého obyčejného určeného: a) k vyplnění prostoru pod betonovými konstrukcemi nebo na nich (beton výplňový), b) k vytvoření spádů pod betonovými konstrukcemi nebo na nich (beton spádový), c) k vytvoření podkladu na základové spáře pro uložení jiných betonových konstrukcí (beton vyrovnávací), pokud povrch těchto konstrukcí je rovinný. </t>
  </si>
  <si>
    <t>2,5*1,3*0,25"výkres číslo D12</t>
  </si>
  <si>
    <t>380326232</t>
  </si>
  <si>
    <t>Kompletní konstrukce čistíren odpadních vod, nádrží, vodojemů, kanálů z betonu železového bez výztuže a bednění pro prostředí s mrazovými cykly tř. C 25/30, tl. přes 150 do 300 mm</t>
  </si>
  <si>
    <t>1686931666</t>
  </si>
  <si>
    <t>3,1*1,9*0,3"dno</t>
  </si>
  <si>
    <t>(3,1+1,3)*2*1*0,3"stěny</t>
  </si>
  <si>
    <t>3,1*1,9*0,2"obetonávka</t>
  </si>
  <si>
    <t>Součet"výkres číslo D12</t>
  </si>
  <si>
    <t>380356231</t>
  </si>
  <si>
    <t>Bednění kompletních konstrukcí čistíren odpadních vod, nádrží, vodojemů, kanálů konstrukcí neomítaných z betonu prostého nebo železového ploch rovinných zřízení</t>
  </si>
  <si>
    <t>-1851399403</t>
  </si>
  <si>
    <t xml:space="preserve">Poznámka k souboru cen:
1. V případech, kdy konstrukce jsou obsypávány, oceňuje se bednění vnějších neomítaných obsypávaných stěn a) rovinných cenou 380 35-6211 (zřízení) a 380 35-6212 (odstranění), b) zaoblených cenou 380 35-6221 (zřízení) a 380 35-6222 (odstranění). </t>
  </si>
  <si>
    <t>(3,1+1,9)*2*1,6+(2,5+1,3)*2*1+0,5*0,1"výkres číslo D12</t>
  </si>
  <si>
    <t>380356232</t>
  </si>
  <si>
    <t>Bednění kompletních konstrukcí čistíren odpadních vod, nádrží, vodojemů, kanálů konstrukcí neomítaných z betonu prostého nebo železového ploch rovinných odstranění</t>
  </si>
  <si>
    <t>1173571447</t>
  </si>
  <si>
    <t>380361006</t>
  </si>
  <si>
    <t>Výztuž kompletních konstrukcí čistíren odpadních vod, nádrží, vodojemů, kanálů z oceli 10 505 (R) nebo BSt 500</t>
  </si>
  <si>
    <t>393485258</t>
  </si>
  <si>
    <t>5,585*0,15"výkres číslo D12</t>
  </si>
  <si>
    <t>411121232</t>
  </si>
  <si>
    <t>Montáž prefabrikovaných železobetonových stropů se zalitím spár, včetně podpěrné konstrukce, na cementovou maltu ze stropních desek, šířky do 600 mm a délky přes 900 do 1800 mm</t>
  </si>
  <si>
    <t>1131677532</t>
  </si>
  <si>
    <t xml:space="preserve">Poznámka k souboru cen:
1. Montáž stropních panelů šířky do 600 mm a délky do 3300 mm se oceňuje jako montáž stropní desky. 2. Montáž stropní desky šířky přes 600 mm se ocení jako montáž stropních panelů. 3. Šířkou se rozumí šířka skladebná. 4. V cenách nejsou započteny náklady na dodávku hlavních materiálů, tato se ocení ve specifikaci.. </t>
  </si>
  <si>
    <t>6+7"výkres číslo D12</t>
  </si>
  <si>
    <t>593412180</t>
  </si>
  <si>
    <t>deska stropní plná PZD 120x30x9 cm</t>
  </si>
  <si>
    <t>-134992171</t>
  </si>
  <si>
    <t>7"výkres číslo D12</t>
  </si>
  <si>
    <t>593411210</t>
  </si>
  <si>
    <t>deska stropní plná PZD 179x29x10 cm</t>
  </si>
  <si>
    <t>-1724806644</t>
  </si>
  <si>
    <t>6"výkres číslo D12</t>
  </si>
  <si>
    <t>-463750238</t>
  </si>
  <si>
    <t>(6,05-4,9)*1*0,1"výkres číslo D5</t>
  </si>
  <si>
    <t>-1377443113</t>
  </si>
  <si>
    <t>4,2*3*0,3"výkres číslo D12</t>
  </si>
  <si>
    <t>452321141</t>
  </si>
  <si>
    <t>Podkladní a zajišťovací konstrukce z betonu železového v otevřeném výkopu desky pod potrubí, stoky a drobné objekty z betonu tř. C 16/20</t>
  </si>
  <si>
    <t>-1938430157</t>
  </si>
  <si>
    <t>3,5*2,3*0,15"výkres číslo D12</t>
  </si>
  <si>
    <t>452351101</t>
  </si>
  <si>
    <t>Bednění podkladních a zajišťovacích konstrukcí v otevřeném výkopu desek nebo sedlových loží pod potrubí, stoky a drobné objekty</t>
  </si>
  <si>
    <t>-1123427203</t>
  </si>
  <si>
    <t>(3,5+2,3)*2*0,15"výkres číslo D12</t>
  </si>
  <si>
    <t>452368211</t>
  </si>
  <si>
    <t>Výztuž podkladních desek, bloků nebo pražců v otevřeném výkopu ze svařovaných sítí typu Kari</t>
  </si>
  <si>
    <t>1038466851</t>
  </si>
  <si>
    <t>3,5*2,3*4,5*1,25*0,001"výkres číslo D12</t>
  </si>
  <si>
    <t>717404048</t>
  </si>
  <si>
    <t>3"výkres číslo D12</t>
  </si>
  <si>
    <t>-654405677</t>
  </si>
  <si>
    <t>1"výkres číslo D12</t>
  </si>
  <si>
    <t>877390410</t>
  </si>
  <si>
    <t>Montáž tvarovek na kanalizačním plastovém potrubí z polypropylenu PP korugovaného kolen DN 400</t>
  </si>
  <si>
    <t>-1360161488</t>
  </si>
  <si>
    <t>286147571</t>
  </si>
  <si>
    <t>koleno 30st. 450mm pro potrubí kanalizační žebrované PP</t>
  </si>
  <si>
    <t>-1339960480</t>
  </si>
  <si>
    <t>1,000"výkres číslo D12</t>
  </si>
  <si>
    <t>2018939907</t>
  </si>
  <si>
    <t>562071061</t>
  </si>
  <si>
    <t>899104112</t>
  </si>
  <si>
    <t>Osazení poklopů litinových a ocelových včetně rámů pro třídu zatížení D400, E600</t>
  </si>
  <si>
    <t>1501560300</t>
  </si>
  <si>
    <t xml:space="preserve">Poznámka k souboru cen:
1. V cenách 899 10 -.112 nejsou započteny náklady na dodání poklopů včetně rámů; tyto náklady se oceňují ve specifikaci. 2. V cenách 899 10 -.113 nejsou započteny náklady na: a) dodání poklopů; tyto náklady se oceňují ve specifikaci, b) montáž rámů, která se oceňuje cenami souboru 452 11-21.. části A01 tohoto katalogu. 3. Poklopy a vtokové mříže dělíme do těchto tříd zatížení: a) A15, A50 pro plochy používané výlučně chodci a cyklisty, b) B125 pro chodníky, pěší zóny a plochy srovnatelné, plochy pro stání a parkování osobních automobilů i v patrech, c) C250 pro poklopy umístěné v ploše odvodňovacích proužků pozemní komunikace, která měřeno od hrany obrubníku, zasahuje nejvíce 0,5 m do vozovkya nejvíce 0,2 m do chodníku, d) D400 pro vozovky pozemních komunikací, ulice pro pěší, zpevněné krajnice a parkovací plochy, které jsou přístupné pro všechny druhy silničních vozidel, e) E600 pro plochy, které budou vystavené zvláště vysokému zatížení kol. </t>
  </si>
  <si>
    <t>2"výkres číslo D12</t>
  </si>
  <si>
    <t>552410200</t>
  </si>
  <si>
    <t>poklop šachtový třída D 400, čtvercový rám 850, vstup 600 mm, bez ventilace</t>
  </si>
  <si>
    <t>1620190215</t>
  </si>
  <si>
    <t>899201501</t>
  </si>
  <si>
    <t>Dodávka a soazení nerezového hradítka DN250</t>
  </si>
  <si>
    <t>110800148</t>
  </si>
  <si>
    <t>532109925</t>
  </si>
  <si>
    <t>6,05-4,9"výkres číslo D5</t>
  </si>
  <si>
    <t>1880194346</t>
  </si>
  <si>
    <t>VO - Výústní objekt</t>
  </si>
  <si>
    <t>115001105</t>
  </si>
  <si>
    <t>Převedení vody potrubím průměru DN přes 300 do 600</t>
  </si>
  <si>
    <t>-1846729604</t>
  </si>
  <si>
    <t xml:space="preserve">Poznámka k souboru cen:
1. Ceny lze použít na převedení vody na vzdálenost větší než 20 m, tedy za každý další metr přes 20 m. 2. Ceny lze použít i pro převedení vody žlaby; přitom lze použít ceny : a) 1101 pro žlaby rozvinutého obvodu do 0,30 m, b) 1102 pro žlaby rozvinutého obvodu do 0,50 m, c) 1103 pro žlaby rozvinutého obvodu do 0,80 m, d) 1104 pro žlaby rozvinutého obvodu do 1,00 m, e) 1105 pro žlaby rozvinutého obvodu do 2,00 m, f) 1106 pro žlaby rozvinutého obvodu do 3,00 m. 3. Ceny lze použít i pro ocenění výtlačného potrubí. 4. Ceny lze použít jen pro převedení vody, získané čerpáním při provádění stavebních prací. 5. V ceně jsou započteny i náklady na: a) montáž a demontáž potrubí nebo žlabu, těsnění po dobu provozu a opotřebení hmot, b) podpěrné konstrukce dřevěné. 6. V ceně nejsou započteny náklady na nutné zemní práce; tyto se oceňují příslušnými cenami souborů cen této části. </t>
  </si>
  <si>
    <t>4"výkres číslo D13</t>
  </si>
  <si>
    <t>-654340016</t>
  </si>
  <si>
    <t>8*5"výkres číslo D13</t>
  </si>
  <si>
    <t>-82313347</t>
  </si>
  <si>
    <t>5"výkres číslo D13</t>
  </si>
  <si>
    <t>-1065858605</t>
  </si>
  <si>
    <t>4,5*2,5*0,15"výkres číslo D13</t>
  </si>
  <si>
    <t>132201101</t>
  </si>
  <si>
    <t>Hloubení zapažených i nezapažených rýh šířky do 600 mm s urovnáním dna do předepsaného profilu a spádu v hornině tř. 3 do 100 m3</t>
  </si>
  <si>
    <t>72995201</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</si>
  <si>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</si>
  <si>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2,1*0,4*0,8</t>
  </si>
  <si>
    <t>132201109</t>
  </si>
  <si>
    <t>Hloubení zapažených i nezapažených rýh šířky do 600 mm s urovnáním dna do předepsaného profilu a spádu v hornině tř. 3 Příplatek k cenám za lepivost horniny tř. 3</t>
  </si>
  <si>
    <t>1999543987</t>
  </si>
  <si>
    <t>-334172009</t>
  </si>
  <si>
    <t>3,6*1,5*1+3"výkres číslo D13</t>
  </si>
  <si>
    <t>8,4*0,5"50% celkového objemu</t>
  </si>
  <si>
    <t>2048506140</t>
  </si>
  <si>
    <t>2089549183</t>
  </si>
  <si>
    <t>-2114445750</t>
  </si>
  <si>
    <t>-1872020799</t>
  </si>
  <si>
    <t>0,672+4,2*2"položky dílu 1</t>
  </si>
  <si>
    <t>-1913087436</t>
  </si>
  <si>
    <t>-1141610871</t>
  </si>
  <si>
    <t>133355737</t>
  </si>
  <si>
    <t>9,072*2</t>
  </si>
  <si>
    <t>18,144*2 'Přepočtené koeficientem množství</t>
  </si>
  <si>
    <t>-858864399</t>
  </si>
  <si>
    <t>6"výkres číslo D13</t>
  </si>
  <si>
    <t>-1861203530</t>
  </si>
  <si>
    <t>10"výkres číslo D13</t>
  </si>
  <si>
    <t>543421314</t>
  </si>
  <si>
    <t>10*0,025</t>
  </si>
  <si>
    <t>0,25*0,025 'Přepočtené koeficientem množství</t>
  </si>
  <si>
    <t>321311115</t>
  </si>
  <si>
    <t>Konstrukce z betonu vodních staveb přehrad, jezů a plavebních komor, spodní stavby vodních elektráren, jader přehrad, odběrných věží a výpustných zařízení, opěrných zdí, šachet, šachtic a ostatních konstrukcí prostého pro prostředí s mrazovými cykly tř. C 25/30</t>
  </si>
  <si>
    <t>-1086402059</t>
  </si>
  <si>
    <t xml:space="preserve">Poznámka k souboru cen:
1. Ceny lze použít i pro: a) konstrukce těsnících ostruh, vývarů, patek, dotlačných klínů, vtoků hrází a vodních elektráren, injekčních, revizních a komunikačních štol a základových výpustí hrází, podklad pod dlažbu dna vývaru, b) betony nevodostavebné a nemrazuvzdorné, pokud jsou výjimečně použity v částech konstrukcí. 2. Ceny neplatí pro: a) předsádkový beton; tento se oceňuje cenami souboru cen 313 43- .1 Předsádkový beton konstrukcí vodních staveb, b) betonový podklad pod dlažbu; tento se oceňuje cenami souboru cen 451 31-51 Podkladní a výplňové vrstvy z betonu prostého pod dlažbu, c) betonovou těsnící nebo opevňovací vrstvu; tato se oceňuje cenami souboru cen 457 31- Těsnicí vrstva z betonu odolného proti agresivnímu prostředí, d) betonové zálivky kotevních šroubů, ocelových konstrukcí, různých dutin apod.; tyto se oceňují cenami souboru cen 936 45-71 Zálivka kotevních šroubů, ocelových konstrukcí, různých dutin apod.. 3. V cenách jsou započteny i náklady na : a) úpravu, opracování a ošetření pracovních spár tlakovou vodou, vzduchem nebo odstraněním betonové vrstvy, b) spojovací vrstvu na pracovních spárách, c) ošetření a ochranu čerstvého betonu proti povětrnostním vlivům a proti vysýchání, d) odstranění drátů z líce konstrukce a na úpravu líce v místě po odstraněných drátech, e) osazení kotevních želez při betonování konstrukce, f) ztížení práce u drážek otvorů, kapes, injekčních trubek apod.. 4. Objem se stanoví v m3 betonové konstrukce; objem dutin jednotlivě do 0,20 m3 se od celkového objemu neodečítá. </t>
  </si>
  <si>
    <t>2,1*0,4*2"výkres číslo D13</t>
  </si>
  <si>
    <t>321351010</t>
  </si>
  <si>
    <t>Bednění konstrukcí z betonu prostého nebo železového vodních staveb přehrad, jezů a plavebních komor, spodní stavby vodních elektráren, jader přehrad, odběrných věží a výpustných zařízení, opěrných zdí, šachet, šachtic a ostatních konstrukcí zřízení ploch rovinných</t>
  </si>
  <si>
    <t>-1805047307</t>
  </si>
  <si>
    <t xml:space="preserve">Poznámka k souboru cen:
1. Ceny jsou určeny pro: a) bednění prováděné v prostorách zapažených nebo nezapažených, b) bednění ploch vodorovných, svislých nebo skloněných, c) bednění v prostoru bez výztuže nebo s výztuží jakékoliv hustoty, d) bednění prováděné taženou lištou, taženým bedněním, prefabrikovaným bedněním apod., kromě betonového prefabrikovaného bednění. 2. Ceny neplatí pro: a) bednění pohledových betonů. Tyto náklady se oceňují individuálně; b) bednění konstrukcí spirál a savek. Tyto náklady se oceňují cenami souboru cen 321 35-6111 až -6940 Obednění a odbednění spirál a savek. c) bednění základových pasů, tyto práce lze ocenit cenami 27.35 katalogu 801-1. 3. V cenách jsou započteny i náklady na: a) podíl bednění otvorů, kapes, rýh, prostupů, výklenků apod. objemu jednotlivě do 1 m3, b) bednění v provedení, které nevyžaduje další úpravu betonových a železobetonových konstrukcí. 4. V cenách nejsou započteny náklady na podpěrné konstrukce; tyto se oceňují cenami katalogu 800-3 Lešení. 5. Plocha se stanoví v m2 rozvinuté plochy obedňované konstrukce. 6. Při výpočtu rozvinuté plochy obedňované konstrukce se neberou v úvahu otvory, kapsy, rýhy, prostupy, výklenky apod. objemu jednotlivě do 1 m3 . </t>
  </si>
  <si>
    <t>(2,1+0,4)*2*2"výkres číslo D13</t>
  </si>
  <si>
    <t>321352010</t>
  </si>
  <si>
    <t>Bednění konstrukcí z betonu prostého nebo železového vodních staveb přehrad, jezů a plavebních komor, spodní stavby vodních elektráren, jader přehrad, odběrných věží a výpustných zařízení, opěrných zdí, šachet, šachtic a ostatních konstrukcí odstranění ploch rovinných</t>
  </si>
  <si>
    <t>-2005200135</t>
  </si>
  <si>
    <t>451311521</t>
  </si>
  <si>
    <t>Podklad z prostého betonu pod dlažbu pro prostředí s mrazovými cykly, ve vrstvě tl. přes 100 do 150 mm</t>
  </si>
  <si>
    <t>-642503735</t>
  </si>
  <si>
    <t xml:space="preserve">Poznámka k souboru cen:
1. Ceny lze použít i pro podklady z prostého betonu pod schody a pod prefabrikované konstrukce. 2. Ceny neplatí pro: a) těsnící nebo opevňovací betonovou vrstvu; tato se oceňuje cenami souboru cen 457 31- . . Těsnicí vrstva z betonu odolného proti agresivnímu prostředí b) podklad z prostého betonu pod dlažbu dna vývaru; tento se oceňuje cenami souboru cen 321 31-11 Konstrukce z prostého betonu. 3. V cenách nejsou započteny náklady na úpravu a těsnění dilatačních spár; tyto se oceňují cenami souboru cen 931 . . - . . Úprava dilatační spáry konstrukcí z prostého nebo železového betonu. 4. Plocha se stanoví v m2 dlažby, pod níž je podklad určen. </t>
  </si>
  <si>
    <t>3,56*0,5+3,56*1,3*0,5*2"výkres číslo D13</t>
  </si>
  <si>
    <t>463212111</t>
  </si>
  <si>
    <t>Rovnanina z lomového kamene upraveného, tříděného jakékoliv tloušťky rovnaniny s vyklínováním spár a dutin úlomky kamene</t>
  </si>
  <si>
    <t>-1576879904</t>
  </si>
  <si>
    <t>1,6*1,55*0,3+(1,6+0,7)*0,5*0,9*0,6"výkres číslo D13</t>
  </si>
  <si>
    <t>-298049601</t>
  </si>
  <si>
    <t>1,55*1,6+(0,7+1,6)*0,5*0,9"výkres číslo D13</t>
  </si>
  <si>
    <t>465513227</t>
  </si>
  <si>
    <t>Dlažba z lomového kamene lomařsky upraveného na cementovou maltu, s vyspárováním cementovou maltou, tl. kamene 250 mm</t>
  </si>
  <si>
    <t>488474851</t>
  </si>
  <si>
    <t xml:space="preserve">Poznámka k souboru cen:
1. Ceny neplatí pro: a) dlažby o sklonu přes 1:1; tyto se oceňují příslušnými cenami souboru cen 326 21-1 . Zdivo nadzákladové z lomového kamene upraveného. 2. V cenách nejsou započteny náklady na: a) podkladní betonové lože; toto se oceňuje cenami souboru cen 451 31-51 Podkladní a výplňové vrstvy z betonu prostého, b) lože z kameniva; toto se oceňuje cenami souboru cen 451 . . - . . Lože z kameniva. 3. Plocha se stanoví v m2 rozvinuté lícní plochy dlažby. </t>
  </si>
  <si>
    <t>891395211</t>
  </si>
  <si>
    <t>Montáž vodovodních armatur na potrubí koncových klapek přírubových DN 400</t>
  </si>
  <si>
    <t>-2121899073</t>
  </si>
  <si>
    <t xml:space="preserve">Poznámka k souboru cen:
1. V cenách jsou započteny i náklady: a) u šoupátek ceny -1112 na vytvoření otvorů ve stropech šachet pro prostup zemních souprav šoupátek, b) u hlavních ventilů ceny -3111 na osazení zemních souprav, c) u navrtávacích pasů ceny -9111 na výkop montážních jamek, opravu izolace ocelových trubek a na osazení zemních souprav. 2. V cenách nejsou započteny náklady na: a) dodání vodoměrů, šoupátek, uzavíracích klapek, ventilů, montážních vložek, kompenzátorů, koncových nebo zpětných klapek, hydrantů, zemních souprav, šoupátkových koleček, šoupátkových a hydrantových klíčů, navrtávacích pasů, tvarovek a kompenzačních nástavců; tyto armatury se oceňují ve specifikaci, b) podkladní bloky pod armatury; bloky se oceňují příslušnými cenami souborů cen 452 2 . - . 1 Podkladní a zajišťovací konstrukce zděné na maltu cementovou, 452 3*- . 1 Podkladní a zajišťovací konstrukce z betonu, 452 35- . 1 Bednění podkladních a zajišťovacích konstrukcí části A 01 tohoto ceníku, c) obsyp odvodňovacího zařízení hydrantů ze štěrku nebo štěrkopísku; obsyp se oceňuje příslušnými cenami souboru cen 451 5 . - . 1 Lože pod potrubí, stoky a drobné objekty části A 01 tohoto katalogu, d) osazení hydrantových, šoupátkových a ventilových poklopů; osazení poklopů se oceňuje příslušnými cenami souboru cen 899 40-11 Osazení poklopů litinových části A 01 tohoto katalogu. 3. V cenách 891 52-4121 a -5211 nejsou započteny náklady na dodání těsnících pryžových kroužků. Tyto se oceňují ve specifikaci, nejsou-li zahrnuty v ceně trub. 4. V cenách 891 ..-5313 nejsou započteny náklady na dodání potrubní spojky. Tyto jsou zahrnuty v ceně trub. </t>
  </si>
  <si>
    <t>1"výkres číslo D13</t>
  </si>
  <si>
    <t>SPCM8911</t>
  </si>
  <si>
    <t>zpětná klapka DN 400</t>
  </si>
  <si>
    <t>951296326</t>
  </si>
  <si>
    <t>50603908</t>
  </si>
  <si>
    <t>VON - Vedlejší a ostatní náklady</t>
  </si>
  <si>
    <t>VRN - Vedlejší rozpočtové náklady</t>
  </si>
  <si>
    <t xml:space="preserve">    VRN1 - Průzkumné, geodetické a projektové práce</t>
  </si>
  <si>
    <t xml:space="preserve">    VRN3 - Zařízení staveniště</t>
  </si>
  <si>
    <t xml:space="preserve">    VRN7 - Provozní vlivy</t>
  </si>
  <si>
    <t xml:space="preserve">    VRN9 - Ostatní náklady</t>
  </si>
  <si>
    <t>VRN</t>
  </si>
  <si>
    <t>Vedlejší rozpočtové náklady</t>
  </si>
  <si>
    <t>VRN1</t>
  </si>
  <si>
    <t>Průzkumné, geodetické a projektové práce</t>
  </si>
  <si>
    <t>012203000</t>
  </si>
  <si>
    <t>Geodetické práce při provádění stavby, průběžné geodetické zaměřování prováděných prací apod.</t>
  </si>
  <si>
    <t>1024</t>
  </si>
  <si>
    <t>-1358840040</t>
  </si>
  <si>
    <t>012303000</t>
  </si>
  <si>
    <t>Geodetické práce po výstavbě, geometrické plány věcných břemen dotčených pozemků v počtu 15 výtisků, geodetická zaměření skutečného provedení stavby (výškopis, polohopis) na podkladu katastrální mapy (dwg) v počtu 3x</t>
  </si>
  <si>
    <t>1855027287</t>
  </si>
  <si>
    <t>013254001</t>
  </si>
  <si>
    <t>Průzkumné, geodetické a projektové práce projektové práce dokumentace stavby (výkresová a textová) Dokumentace skutečného provedení stavby prováděna dle vyhlášky č.499/2006 sb. příloha č.7- 3x tištěné paré, 1x elektronicky na CD</t>
  </si>
  <si>
    <t>-1963675120</t>
  </si>
  <si>
    <t>VRN3</t>
  </si>
  <si>
    <t>Zařízení staveniště</t>
  </si>
  <si>
    <t>030001000</t>
  </si>
  <si>
    <t>Zařízení staveniště - náklady na jeho zřízení, provoz a odstranění, zajištění médií (voda, elektřina apod.) včetně provizorního oplocení staveniště a zabezpečení výkopů, sklad pro potřeby stavby, maringotku pro pracovní čety atd.</t>
  </si>
  <si>
    <t>-587554125</t>
  </si>
  <si>
    <t>VRN7</t>
  </si>
  <si>
    <t>Provozní vlivy</t>
  </si>
  <si>
    <t>072002001</t>
  </si>
  <si>
    <t>Hlavní tituly průvodních činností a nákladů provozní vlivy Silniční provoz - dopravně-inženýrské opatření, dočasné dopravní značení, čištění komunkací, zajištění přístupu a obslužnosti (návrh, vyřízení, realizace)</t>
  </si>
  <si>
    <t>670601564</t>
  </si>
  <si>
    <t>VRN9</t>
  </si>
  <si>
    <t>Ostatní náklady</t>
  </si>
  <si>
    <t>090001003</t>
  </si>
  <si>
    <t>Vytýčení stávajících sítí, zajištění dozoru a kontrol správců sítí, provozní zkoušky poad.</t>
  </si>
  <si>
    <t>-1690213491</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</si>
  <si>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</si>
  <si>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</si>
  <si>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</si>
  <si>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</si>
  <si>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</si>
  <si>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</si>
  <si>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</si>
  <si>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</si>
  <si>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</si>
  <si>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</si>
  <si>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</si>
  <si>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Stavební objekt inženýrský</t>
  </si>
  <si>
    <t>PRO</t>
  </si>
  <si>
    <t>Provozní soubor</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</si>
  <si>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</si>
  <si>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</si>
  <si>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</si>
  <si>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</si>
  <si>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</si>
  <si>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</si>
  <si>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</si>
  <si>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</si>
  <si>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</si>
  <si>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</si>
  <si>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</si>
  <si>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</si>
  <si>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</si>
  <si>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</si>
  <si>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</si>
  <si>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</si>
  <si>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</si>
  <si>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</si>
  <si>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</si>
  <si>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</si>
  <si>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</si>
  <si>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</si>
  <si>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</si>
  <si>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</si>
  <si>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</si>
  <si>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</si>
  <si>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</si>
  <si>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</si>
  <si>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</si>
  <si>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</si>
  <si>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</si>
  <si>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</si>
  <si>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</si>
  <si>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</si>
  <si>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</si>
  <si>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</si>
  <si>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</si>
  <si>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</si>
  <si>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</si>
  <si>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</si>
  <si>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</si>
  <si>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</si>
  <si>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</si>
  <si>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</si>
  <si>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</si>
  <si>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</si>
  <si>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</si>
  <si>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</si>
  <si>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</si>
  <si>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</si>
  <si>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</si>
  <si>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</si>
  <si>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</si>
  <si>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</si>
  <si>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</si>
  <si>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</si>
  <si>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</si>
  <si>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</si>
  <si>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</si>
  <si>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</si>
  <si>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</si>
  <si>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</si>
  <si>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</si>
  <si>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</si>
  <si>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</si>
  <si>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</si>
  <si>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</si>
  <si>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</si>
  <si>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</si>
  <si>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</si>
  <si>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</si>
  <si>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</si>
  <si>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</si>
  <si>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</si>
  <si>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</si>
  <si>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</si>
  <si>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</si>
  <si>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</si>
  <si>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</si>
  <si>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</si>
  <si>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</si>
  <si>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</si>
  <si>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</si>
  <si>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</si>
  <si>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</si>
  <si>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</si>
  <si>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</si>
  <si>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</si>
  <si>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</si>
  <si>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</si>
  <si>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</si>
  <si>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</si>
  <si>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</si>
  <si>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</si>
  <si>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</si>
  <si>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</si>
  <si>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</si>
  <si>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</si>
  <si>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</si>
  <si>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</si>
  <si>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</si>
  <si>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</si>
  <si>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</si>
  <si>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</si>
  <si>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</si>
  <si>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</si>
  <si>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</si>
  <si>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</si>
  <si>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</si>
  <si>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</si>
  <si>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</si>
  <si>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</si>
  <si>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</si>
  <si>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</si>
  <si>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</si>
  <si>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</si>
  <si>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</si>
  <si>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</si>
  <si>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</si>
  <si>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</si>
  <si>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</si>
  <si>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</si>
  <si>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</si>
  <si>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</si>
  <si>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</si>
  <si>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</si>
  <si>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</si>
  <si>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</si>
  <si>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</si>
  <si>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</si>
  <si>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</si>
  <si>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</si>
  <si>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</si>
  <si>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</si>
  <si>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</si>
  <si>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</si>
  <si>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</si>
  <si>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</si>
  <si>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</si>
  <si>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</si>
  <si>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</si>
  <si>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</si>
  <si>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</si>
  <si>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</si>
  <si>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</si>
  <si>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</si>
  <si>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</si>
  <si>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</si>
  <si>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</si>
  <si>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</si>
  <si>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</si>
  <si>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</si>
  <si>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</si>
  <si>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</si>
  <si>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</si>
  <si>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</si>
  <si>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</si>
  <si>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</si>
  <si>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</si>
  <si>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</si>
  <si>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</si>
  <si>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</si>
  <si>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</si>
  <si>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</si>
  <si>
    <t>soub</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</si>
</sst>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0">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F0000"/>
      <name val="Trebuchet MS"/>
      <family val="2"/>
    </font>
    <font>
      <sz val="8"/>
      <color rgb="FF0000A8"/>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sz val="8"/>
      <color rgb="FF3366FF"/>
      <name val="Trebuchet MS"/>
      <family val="2"/>
    </font>
    <font>
      <b/>
      <sz val="16"/>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7">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D2D2D2"/>
        <bgColor indexed="64"/>
      </patternFill>
    </fill>
    <fill>
      <patternFill patternType="solid">
        <fgColor rgb="FFBEBEBE"/>
        <bgColor indexed="64"/>
      </patternFill>
    </fill>
    <fill>
      <patternFill patternType="solid">
        <fgColor rgb="FFC0C0C0"/>
        <bgColor indexed="64"/>
      </patternFill>
    </fill>
  </fills>
  <borders count="36">
    <border>
      <left/>
      <right/>
      <top/>
      <bottom/>
      <diagonal/>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969696"/>
      </top>
      <bottom/>
    </border>
    <border>
      <left/>
      <right style="thin">
        <color rgb="FF000000"/>
      </right>
      <top style="hair">
        <color rgb="FF969696"/>
      </top>
      <bottom/>
    </border>
    <border>
      <left style="hair">
        <color rgb="FF000000"/>
      </left>
      <right/>
      <top style="hair">
        <color rgb="FF000000"/>
      </top>
      <bottom style="hair">
        <color rgb="FF000000"/>
      </bottom>
    </border>
    <border>
      <left/>
      <right/>
      <top style="hair">
        <color rgb="FF000000"/>
      </top>
      <bottom style="hair">
        <color rgb="FF000000"/>
      </bottom>
    </border>
    <border>
      <left/>
      <right style="thin">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bottom style="hair">
        <color rgb="FF969696"/>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right style="hair">
        <color rgb="FF969696"/>
      </right>
      <top/>
      <bottom style="hair">
        <color rgb="FF969696"/>
      </bottom>
    </border>
    <border>
      <left style="hair">
        <color rgb="FF969696"/>
      </left>
      <right/>
      <top/>
      <bottom style="hair">
        <color rgb="FF969696"/>
      </bottom>
    </border>
    <border>
      <left/>
      <right/>
      <top style="hair">
        <color rgb="FF000000"/>
      </top>
      <bottom/>
    </border>
    <border>
      <left/>
      <right/>
      <top/>
      <bottom style="hair">
        <color rgb="FF000000"/>
      </bottom>
    </border>
    <border>
      <left/>
      <right style="hair">
        <color rgb="FF000000"/>
      </right>
      <top style="hair">
        <color rgb="FF000000"/>
      </top>
      <bottom style="hair">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0" borderId="0" applyNumberFormat="0" applyFill="0" applyBorder="0" applyAlignment="0" applyProtection="0"/>
  </cellStyleXfs>
  <cellXfs count="343">
    <xf numFmtId="0" fontId="0" fillId="0" borderId="0" xfId="0"/>
    <xf numFmtId="0" fontId="0" fillId="0" borderId="0" xfId="0" applyAlignment="1" applyProtection="1">
      <alignment horizontal="center" vertical="center"/>
      <protection locked="0"/>
    </xf>
    <xf numFmtId="0" fontId="12" fillId="2" borderId="0" xfId="0" applyFont="1" applyFill="1" applyAlignment="1" applyProtection="1">
      <alignment horizontal="left" vertical="center"/>
      <protection/>
    </xf>
    <xf numFmtId="0" fontId="13" fillId="2" borderId="0" xfId="0" applyFont="1" applyFill="1" applyAlignment="1" applyProtection="1">
      <alignment vertical="center"/>
      <protection/>
    </xf>
    <xf numFmtId="0" fontId="14" fillId="2" borderId="0" xfId="0" applyFont="1" applyFill="1" applyAlignment="1" applyProtection="1">
      <alignment horizontal="left" vertical="center"/>
      <protection/>
    </xf>
    <xf numFmtId="0" fontId="15" fillId="2" borderId="0" xfId="20" applyFont="1" applyFill="1" applyAlignment="1" applyProtection="1">
      <alignment vertical="center"/>
      <protection/>
    </xf>
    <xf numFmtId="0" fontId="3" fillId="3" borderId="0" xfId="0" applyFont="1" applyFill="1" applyBorder="1" applyAlignment="1" applyProtection="1">
      <alignment horizontal="left" vertical="center"/>
      <protection locked="0"/>
    </xf>
    <xf numFmtId="0" fontId="0" fillId="0" borderId="0" xfId="0" applyFont="1" applyBorder="1" applyAlignment="1" applyProtection="1">
      <alignment vertical="center"/>
      <protection locked="0"/>
    </xf>
    <xf numFmtId="0" fontId="8" fillId="0" borderId="0" xfId="0" applyFont="1" applyAlignment="1" applyProtection="1">
      <alignment/>
      <protection locked="0"/>
    </xf>
    <xf numFmtId="4" fontId="0" fillId="3" borderId="1" xfId="0" applyNumberFormat="1" applyFont="1" applyFill="1" applyBorder="1" applyAlignment="1" applyProtection="1">
      <alignment vertical="center"/>
      <protection locked="0"/>
    </xf>
    <xf numFmtId="0" fontId="0" fillId="0" borderId="0" xfId="0" applyFont="1" applyAlignment="1" applyProtection="1">
      <alignment vertical="center"/>
      <protection locked="0"/>
    </xf>
    <xf numFmtId="0" fontId="9" fillId="0" borderId="0" xfId="0" applyFont="1" applyAlignment="1" applyProtection="1">
      <alignment vertical="center"/>
      <protection locked="0"/>
    </xf>
    <xf numFmtId="0" fontId="10" fillId="0" borderId="0" xfId="0" applyFont="1" applyAlignment="1" applyProtection="1">
      <alignment vertical="center"/>
      <protection locked="0"/>
    </xf>
    <xf numFmtId="0" fontId="11" fillId="0" borderId="0" xfId="0" applyFont="1" applyAlignment="1" applyProtection="1">
      <alignment vertical="center"/>
      <protection locked="0"/>
    </xf>
    <xf numFmtId="4" fontId="37" fillId="3" borderId="1" xfId="0" applyNumberFormat="1" applyFont="1" applyFill="1" applyBorder="1" applyAlignment="1" applyProtection="1">
      <alignment vertical="center"/>
      <protection locked="0"/>
    </xf>
    <xf numFmtId="0" fontId="0" fillId="0" borderId="0" xfId="0" applyAlignment="1" applyProtection="1">
      <alignment vertical="top"/>
      <protection locked="0"/>
    </xf>
    <xf numFmtId="0" fontId="0" fillId="0" borderId="2" xfId="0" applyFont="1" applyBorder="1" applyAlignment="1" applyProtection="1">
      <alignment vertical="center" wrapText="1"/>
      <protection locked="0"/>
    </xf>
    <xf numFmtId="0" fontId="0" fillId="0" borderId="3" xfId="0" applyFont="1" applyBorder="1" applyAlignment="1" applyProtection="1">
      <alignment vertical="center" wrapText="1"/>
      <protection locked="0"/>
    </xf>
    <xf numFmtId="0" fontId="0" fillId="0" borderId="4" xfId="0" applyFont="1" applyBorder="1" applyAlignment="1" applyProtection="1">
      <alignment vertical="center" wrapText="1"/>
      <protection locked="0"/>
    </xf>
    <xf numFmtId="0" fontId="0" fillId="0" borderId="5" xfId="0" applyFont="1" applyBorder="1" applyAlignment="1" applyProtection="1">
      <alignment horizontal="center" vertical="center" wrapText="1"/>
      <protection locked="0"/>
    </xf>
    <xf numFmtId="0" fontId="0" fillId="0" borderId="6" xfId="0" applyFont="1" applyBorder="1" applyAlignment="1" applyProtection="1">
      <alignment horizontal="center" vertical="center" wrapText="1"/>
      <protection locked="0"/>
    </xf>
    <xf numFmtId="0" fontId="0" fillId="0" borderId="5" xfId="0" applyFont="1" applyBorder="1" applyAlignment="1" applyProtection="1">
      <alignment vertical="center" wrapText="1"/>
      <protection locked="0"/>
    </xf>
    <xf numFmtId="0" fontId="0" fillId="0" borderId="6"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5"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7" xfId="0" applyFont="1" applyBorder="1" applyAlignment="1" applyProtection="1">
      <alignment vertical="center" wrapText="1"/>
      <protection locked="0"/>
    </xf>
    <xf numFmtId="0" fontId="13" fillId="0" borderId="8" xfId="0" applyFont="1" applyBorder="1" applyAlignment="1" applyProtection="1">
      <alignment vertical="center" wrapText="1"/>
      <protection locked="0"/>
    </xf>
    <xf numFmtId="0" fontId="0" fillId="0" borderId="9"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 xfId="0" applyFont="1" applyBorder="1" applyAlignment="1" applyProtection="1">
      <alignment horizontal="left" vertical="center"/>
      <protection locked="0"/>
    </xf>
    <xf numFmtId="0" fontId="0" fillId="0" borderId="3" xfId="0" applyFont="1" applyBorder="1" applyAlignment="1" applyProtection="1">
      <alignment horizontal="left" vertical="center"/>
      <protection locked="0"/>
    </xf>
    <xf numFmtId="0" fontId="0" fillId="0" borderId="4" xfId="0" applyFont="1" applyBorder="1" applyAlignment="1" applyProtection="1">
      <alignment horizontal="left" vertical="center"/>
      <protection locked="0"/>
    </xf>
    <xf numFmtId="0" fontId="0" fillId="0" borderId="5" xfId="0" applyFont="1" applyBorder="1" applyAlignment="1" applyProtection="1">
      <alignment horizontal="left" vertical="center"/>
      <protection locked="0"/>
    </xf>
    <xf numFmtId="0" fontId="0" fillId="0" borderId="6"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9" fillId="0" borderId="8" xfId="0" applyFont="1" applyBorder="1" applyAlignment="1" applyProtection="1">
      <alignment horizontal="left" vertical="center"/>
      <protection locked="0"/>
    </xf>
    <xf numFmtId="0" fontId="29" fillId="0" borderId="8" xfId="0" applyFont="1" applyBorder="1" applyAlignment="1" applyProtection="1">
      <alignment horizontal="center" vertical="center"/>
      <protection locked="0"/>
    </xf>
    <xf numFmtId="0" fontId="5" fillId="0" borderId="8"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5"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7" xfId="0" applyFont="1" applyBorder="1" applyAlignment="1" applyProtection="1">
      <alignment horizontal="left" vertical="center"/>
      <protection locked="0"/>
    </xf>
    <xf numFmtId="0" fontId="13" fillId="0" borderId="8" xfId="0" applyFont="1" applyBorder="1" applyAlignment="1" applyProtection="1">
      <alignment horizontal="left" vertical="center"/>
      <protection locked="0"/>
    </xf>
    <xf numFmtId="0" fontId="0" fillId="0" borderId="9"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8"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 xfId="0" applyFont="1" applyBorder="1" applyAlignment="1" applyProtection="1">
      <alignment horizontal="left" vertical="center" wrapText="1"/>
      <protection locked="0"/>
    </xf>
    <xf numFmtId="0" fontId="0" fillId="0" borderId="3" xfId="0" applyFont="1" applyBorder="1" applyAlignment="1" applyProtection="1">
      <alignment horizontal="left" vertical="center" wrapText="1"/>
      <protection locked="0"/>
    </xf>
    <xf numFmtId="0" fontId="0" fillId="0" borderId="4" xfId="0" applyFont="1" applyBorder="1" applyAlignment="1" applyProtection="1">
      <alignment horizontal="left" vertical="center" wrapText="1"/>
      <protection locked="0"/>
    </xf>
    <xf numFmtId="0" fontId="0" fillId="0" borderId="5" xfId="0" applyFont="1" applyBorder="1" applyAlignment="1" applyProtection="1">
      <alignment horizontal="left" vertical="center" wrapText="1"/>
      <protection locked="0"/>
    </xf>
    <xf numFmtId="0" fontId="0" fillId="0" borderId="6"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3" fillId="0" borderId="6" xfId="0" applyFont="1" applyBorder="1" applyAlignment="1" applyProtection="1">
      <alignment horizontal="left" vertical="center"/>
      <protection locked="0"/>
    </xf>
    <xf numFmtId="0" fontId="3" fillId="0" borderId="7"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7" xfId="0" applyFont="1" applyBorder="1" applyAlignment="1" applyProtection="1">
      <alignment horizontal="left" vertical="center"/>
      <protection locked="0"/>
    </xf>
    <xf numFmtId="0" fontId="3" fillId="0" borderId="9"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5" fillId="0" borderId="8" xfId="0" applyFont="1" applyBorder="1" applyAlignment="1" applyProtection="1">
      <alignment vertical="center"/>
      <protection locked="0"/>
    </xf>
    <xf numFmtId="0" fontId="29" fillId="0" borderId="8"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8" xfId="0" applyBorder="1" applyAlignment="1" applyProtection="1">
      <alignment vertical="top"/>
      <protection locked="0"/>
    </xf>
    <xf numFmtId="0" fontId="29" fillId="0" borderId="8" xfId="0" applyFont="1" applyBorder="1" applyAlignment="1" applyProtection="1">
      <alignment horizontal="left"/>
      <protection locked="0"/>
    </xf>
    <xf numFmtId="0" fontId="5" fillId="0" borderId="8" xfId="0" applyFont="1" applyBorder="1" applyAlignment="1" applyProtection="1">
      <alignment/>
      <protection locked="0"/>
    </xf>
    <xf numFmtId="0" fontId="0" fillId="0" borderId="5" xfId="0" applyFont="1" applyBorder="1" applyAlignment="1" applyProtection="1">
      <alignment vertical="top"/>
      <protection locked="0"/>
    </xf>
    <xf numFmtId="0" fontId="0" fillId="0" borderId="6"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7" xfId="0" applyFont="1" applyBorder="1" applyAlignment="1" applyProtection="1">
      <alignment vertical="top"/>
      <protection locked="0"/>
    </xf>
    <xf numFmtId="0" fontId="0" fillId="0" borderId="8" xfId="0" applyFont="1" applyBorder="1" applyAlignment="1" applyProtection="1">
      <alignment vertical="top"/>
      <protection locked="0"/>
    </xf>
    <xf numFmtId="0" fontId="0" fillId="0" borderId="9" xfId="0" applyFont="1" applyBorder="1" applyAlignment="1" applyProtection="1">
      <alignment vertical="top"/>
      <protection locked="0"/>
    </xf>
    <xf numFmtId="49" fontId="3" fillId="3" borderId="0" xfId="0" applyNumberFormat="1" applyFont="1" applyFill="1" applyBorder="1" applyAlignment="1" applyProtection="1">
      <alignment horizontal="left" vertical="center"/>
      <protection locked="0"/>
    </xf>
    <xf numFmtId="0" fontId="0" fillId="2" borderId="0" xfId="0" applyFill="1" applyProtection="1">
      <protection/>
    </xf>
    <xf numFmtId="0" fontId="31" fillId="2" borderId="0" xfId="20" applyFont="1" applyFill="1" applyAlignment="1" applyProtection="1">
      <alignment vertical="center"/>
      <protection/>
    </xf>
    <xf numFmtId="0" fontId="38" fillId="2" borderId="0" xfId="20" applyFill="1" applyProtection="1">
      <protection/>
    </xf>
    <xf numFmtId="0" fontId="0" fillId="0" borderId="0" xfId="0" applyProtection="1">
      <protection/>
    </xf>
    <xf numFmtId="0" fontId="0" fillId="0" borderId="0" xfId="0" applyFont="1" applyAlignment="1" applyProtection="1">
      <alignment horizontal="left" vertical="center"/>
      <protection/>
    </xf>
    <xf numFmtId="0" fontId="0" fillId="0" borderId="10" xfId="0" applyBorder="1" applyProtection="1">
      <protection/>
    </xf>
    <xf numFmtId="0" fontId="0" fillId="0" borderId="11" xfId="0" applyBorder="1" applyProtection="1">
      <protection/>
    </xf>
    <xf numFmtId="0" fontId="0" fillId="0" borderId="12" xfId="0" applyBorder="1" applyProtection="1">
      <protection/>
    </xf>
    <xf numFmtId="0" fontId="0" fillId="0" borderId="13" xfId="0" applyBorder="1" applyProtection="1">
      <protection/>
    </xf>
    <xf numFmtId="0" fontId="0" fillId="0" borderId="0" xfId="0" applyBorder="1" applyProtection="1">
      <protection/>
    </xf>
    <xf numFmtId="0" fontId="17" fillId="0" borderId="0" xfId="0" applyFont="1" applyBorder="1" applyAlignment="1" applyProtection="1">
      <alignment horizontal="left" vertical="center"/>
      <protection/>
    </xf>
    <xf numFmtId="0" fontId="0" fillId="0" borderId="14" xfId="0" applyBorder="1" applyProtection="1">
      <protection/>
    </xf>
    <xf numFmtId="0" fontId="16" fillId="0" borderId="0" xfId="0" applyFont="1" applyAlignment="1" applyProtection="1">
      <alignment horizontal="left" vertical="center"/>
      <protection/>
    </xf>
    <xf numFmtId="0" fontId="19" fillId="0" borderId="0" xfId="0" applyFont="1" applyBorder="1" applyAlignment="1" applyProtection="1">
      <alignment horizontal="left" vertical="center"/>
      <protection/>
    </xf>
    <xf numFmtId="0" fontId="0" fillId="0" borderId="0" xfId="0" applyFont="1" applyAlignment="1" applyProtection="1">
      <alignment vertical="center"/>
      <protection/>
    </xf>
    <xf numFmtId="0" fontId="0" fillId="0" borderId="13" xfId="0" applyFont="1" applyBorder="1" applyAlignment="1" applyProtection="1">
      <alignment vertical="center"/>
      <protection/>
    </xf>
    <xf numFmtId="0" fontId="0" fillId="0" borderId="0" xfId="0" applyFont="1" applyBorder="1" applyAlignment="1" applyProtection="1">
      <alignment vertical="center"/>
      <protection/>
    </xf>
    <xf numFmtId="0" fontId="0" fillId="0" borderId="14" xfId="0" applyFont="1" applyBorder="1" applyAlignment="1" applyProtection="1">
      <alignment vertical="center"/>
      <protection/>
    </xf>
    <xf numFmtId="0" fontId="3" fillId="0" borderId="0" xfId="0" applyFont="1" applyBorder="1" applyAlignment="1" applyProtection="1">
      <alignment horizontal="left" vertical="center"/>
      <protection/>
    </xf>
    <xf numFmtId="165" fontId="3" fillId="0" borderId="0" xfId="0" applyNumberFormat="1" applyFont="1" applyBorder="1" applyAlignment="1" applyProtection="1">
      <alignment horizontal="left" vertical="center"/>
      <protection/>
    </xf>
    <xf numFmtId="0" fontId="0" fillId="0" borderId="13"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14" xfId="0" applyFont="1" applyBorder="1" applyAlignment="1" applyProtection="1">
      <alignment vertical="center" wrapText="1"/>
      <protection/>
    </xf>
    <xf numFmtId="0" fontId="0" fillId="0" borderId="0" xfId="0" applyFont="1" applyAlignment="1" applyProtection="1">
      <alignment vertical="center" wrapText="1"/>
      <protection/>
    </xf>
    <xf numFmtId="0" fontId="0"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21" fillId="0" borderId="0" xfId="0" applyFont="1" applyBorder="1" applyAlignment="1" applyProtection="1">
      <alignment horizontal="left" vertical="center"/>
      <protection/>
    </xf>
    <xf numFmtId="4" fontId="24"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0" xfId="0" applyFont="1" applyBorder="1" applyAlignment="1" applyProtection="1">
      <alignment horizontal="left" vertical="center"/>
      <protection/>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xf>
    <xf numFmtId="0" fontId="0" fillId="4" borderId="0" xfId="0" applyFont="1" applyFill="1" applyBorder="1" applyAlignment="1" applyProtection="1">
      <alignment vertical="center"/>
      <protection/>
    </xf>
    <xf numFmtId="0" fontId="4" fillId="4" borderId="17" xfId="0" applyFont="1" applyFill="1" applyBorder="1" applyAlignment="1" applyProtection="1">
      <alignment horizontal="left" vertical="center"/>
      <protection/>
    </xf>
    <xf numFmtId="0" fontId="0" fillId="4" borderId="18" xfId="0" applyFont="1" applyFill="1" applyBorder="1" applyAlignment="1" applyProtection="1">
      <alignment vertical="center"/>
      <protection/>
    </xf>
    <xf numFmtId="0" fontId="4" fillId="4" borderId="18" xfId="0" applyFont="1" applyFill="1" applyBorder="1" applyAlignment="1" applyProtection="1">
      <alignment horizontal="right" vertical="center"/>
      <protection/>
    </xf>
    <xf numFmtId="0" fontId="4" fillId="4" borderId="18" xfId="0" applyFont="1" applyFill="1" applyBorder="1" applyAlignment="1" applyProtection="1">
      <alignment horizontal="center" vertical="center"/>
      <protection/>
    </xf>
    <xf numFmtId="4" fontId="4" fillId="4" borderId="18" xfId="0" applyNumberFormat="1" applyFont="1" applyFill="1" applyBorder="1" applyAlignment="1" applyProtection="1">
      <alignment vertical="center"/>
      <protection/>
    </xf>
    <xf numFmtId="0" fontId="0" fillId="4" borderId="19" xfId="0" applyFont="1" applyFill="1"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22"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3" fillId="4" borderId="0" xfId="0" applyFont="1" applyFill="1" applyBorder="1" applyAlignment="1" applyProtection="1">
      <alignment horizontal="left" vertical="center"/>
      <protection/>
    </xf>
    <xf numFmtId="0" fontId="3" fillId="4" borderId="0" xfId="0" applyFont="1" applyFill="1" applyBorder="1" applyAlignment="1" applyProtection="1">
      <alignment horizontal="right" vertical="center"/>
      <protection/>
    </xf>
    <xf numFmtId="0" fontId="0" fillId="4" borderId="14" xfId="0" applyFont="1" applyFill="1" applyBorder="1" applyAlignment="1" applyProtection="1">
      <alignment vertical="center"/>
      <protection/>
    </xf>
    <xf numFmtId="0" fontId="32" fillId="0" borderId="0" xfId="0" applyFont="1" applyBorder="1" applyAlignment="1" applyProtection="1">
      <alignment horizontal="left" vertical="center"/>
      <protection/>
    </xf>
    <xf numFmtId="0" fontId="6" fillId="0" borderId="13"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4" fontId="6" fillId="0" borderId="23" xfId="0" applyNumberFormat="1" applyFont="1" applyBorder="1" applyAlignment="1" applyProtection="1">
      <alignment vertical="center"/>
      <protection/>
    </xf>
    <xf numFmtId="0" fontId="6" fillId="0" borderId="14" xfId="0" applyFont="1" applyBorder="1" applyAlignment="1" applyProtection="1">
      <alignment vertical="center"/>
      <protection/>
    </xf>
    <xf numFmtId="0" fontId="6" fillId="0" borderId="0" xfId="0" applyFont="1" applyAlignment="1" applyProtection="1">
      <alignment vertical="center"/>
      <protection/>
    </xf>
    <xf numFmtId="0" fontId="7" fillId="0" borderId="13"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4" fontId="7" fillId="0" borderId="23" xfId="0" applyNumberFormat="1" applyFont="1" applyBorder="1" applyAlignment="1" applyProtection="1">
      <alignment vertical="center"/>
      <protection/>
    </xf>
    <xf numFmtId="0" fontId="7" fillId="0" borderId="14" xfId="0" applyFont="1" applyBorder="1" applyAlignment="1" applyProtection="1">
      <alignment vertical="center"/>
      <protection/>
    </xf>
    <xf numFmtId="0" fontId="7" fillId="0" borderId="0" xfId="0" applyFont="1" applyAlignment="1" applyProtection="1">
      <alignment vertical="center"/>
      <protection/>
    </xf>
    <xf numFmtId="0" fontId="17" fillId="0" borderId="0" xfId="0" applyFont="1" applyAlignment="1" applyProtection="1">
      <alignment horizontal="left" vertical="center"/>
      <protection/>
    </xf>
    <xf numFmtId="0" fontId="19" fillId="0" borderId="0" xfId="0" applyFont="1" applyAlignment="1" applyProtection="1">
      <alignment horizontal="left" vertical="center"/>
      <protection/>
    </xf>
    <xf numFmtId="0" fontId="3" fillId="0" borderId="0" xfId="0" applyFont="1" applyAlignment="1" applyProtection="1">
      <alignment horizontal="lef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pplyProtection="1">
      <alignment horizontal="center" vertical="center" wrapText="1"/>
      <protection/>
    </xf>
    <xf numFmtId="0" fontId="3" fillId="4" borderId="24" xfId="0" applyFont="1" applyFill="1" applyBorder="1" applyAlignment="1" applyProtection="1">
      <alignment horizontal="center" vertical="center" wrapText="1"/>
      <protection/>
    </xf>
    <xf numFmtId="0" fontId="3" fillId="4" borderId="25" xfId="0" applyFont="1" applyFill="1" applyBorder="1" applyAlignment="1" applyProtection="1">
      <alignment horizontal="center" vertical="center" wrapText="1"/>
      <protection/>
    </xf>
    <xf numFmtId="0" fontId="3" fillId="4" borderId="26" xfId="0" applyFont="1" applyFill="1" applyBorder="1" applyAlignment="1" applyProtection="1">
      <alignment horizontal="center" vertical="center" wrapText="1"/>
      <protection/>
    </xf>
    <xf numFmtId="0" fontId="19" fillId="0" borderId="24" xfId="0" applyFont="1" applyBorder="1" applyAlignment="1" applyProtection="1">
      <alignment horizontal="center" vertical="center" wrapText="1"/>
      <protection/>
    </xf>
    <xf numFmtId="0" fontId="19" fillId="0" borderId="25" xfId="0" applyFont="1" applyBorder="1" applyAlignment="1" applyProtection="1">
      <alignment horizontal="center" vertical="center" wrapText="1"/>
      <protection/>
    </xf>
    <xf numFmtId="0" fontId="19" fillId="0" borderId="26" xfId="0" applyFont="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0" fontId="24" fillId="0" borderId="0" xfId="0" applyFont="1" applyAlignment="1" applyProtection="1">
      <alignment horizontal="left" vertical="center"/>
      <protection/>
    </xf>
    <xf numFmtId="4" fontId="24" fillId="0" borderId="0" xfId="0" applyNumberFormat="1" applyFont="1" applyAlignment="1" applyProtection="1">
      <alignment/>
      <protection/>
    </xf>
    <xf numFmtId="0" fontId="0" fillId="0" borderId="27" xfId="0" applyFont="1" applyBorder="1" applyAlignment="1" applyProtection="1">
      <alignment vertical="center"/>
      <protection/>
    </xf>
    <xf numFmtId="166" fontId="33" fillId="0" borderId="15" xfId="0" applyNumberFormat="1" applyFont="1" applyBorder="1" applyAlignment="1" applyProtection="1">
      <alignment/>
      <protection/>
    </xf>
    <xf numFmtId="166" fontId="33" fillId="0" borderId="28" xfId="0" applyNumberFormat="1" applyFont="1" applyBorder="1" applyAlignment="1" applyProtection="1">
      <alignment/>
      <protection/>
    </xf>
    <xf numFmtId="4" fontId="34" fillId="0" borderId="0" xfId="0" applyNumberFormat="1" applyFont="1" applyAlignment="1" applyProtection="1">
      <alignment vertical="center"/>
      <protection/>
    </xf>
    <xf numFmtId="0" fontId="8" fillId="0" borderId="13"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4" fontId="6" fillId="0" borderId="0" xfId="0" applyNumberFormat="1" applyFont="1" applyAlignment="1" applyProtection="1">
      <alignment/>
      <protection/>
    </xf>
    <xf numFmtId="0" fontId="8" fillId="0" borderId="29"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30" xfId="0" applyNumberFormat="1" applyFont="1" applyBorder="1" applyAlignment="1" applyProtection="1">
      <alignment/>
      <protection/>
    </xf>
    <xf numFmtId="0" fontId="8" fillId="0" borderId="0" xfId="0" applyFont="1" applyAlignment="1" applyProtection="1">
      <alignment horizontal="center"/>
      <protection/>
    </xf>
    <xf numFmtId="4" fontId="8" fillId="0" borderId="0" xfId="0" applyNumberFormat="1" applyFont="1" applyAlignment="1" applyProtection="1">
      <alignment vertical="center"/>
      <protection/>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1" xfId="0" applyFont="1" applyBorder="1" applyAlignment="1" applyProtection="1">
      <alignment horizontal="center" vertical="center"/>
      <protection/>
    </xf>
    <xf numFmtId="49" fontId="0" fillId="0" borderId="1" xfId="0" applyNumberFormat="1" applyFont="1" applyBorder="1" applyAlignment="1" applyProtection="1">
      <alignment horizontal="left" vertical="center" wrapText="1"/>
      <protection/>
    </xf>
    <xf numFmtId="0" fontId="0" fillId="0" borderId="1" xfId="0" applyFont="1" applyBorder="1" applyAlignment="1" applyProtection="1">
      <alignment horizontal="left" vertical="center" wrapText="1"/>
      <protection/>
    </xf>
    <xf numFmtId="0" fontId="0" fillId="0" borderId="1" xfId="0" applyFont="1" applyBorder="1" applyAlignment="1" applyProtection="1">
      <alignment horizontal="center" vertical="center" wrapText="1"/>
      <protection/>
    </xf>
    <xf numFmtId="167" fontId="0" fillId="0" borderId="1" xfId="0" applyNumberFormat="1" applyFont="1" applyBorder="1" applyAlignment="1" applyProtection="1">
      <alignment vertical="center"/>
      <protection/>
    </xf>
    <xf numFmtId="4" fontId="0" fillId="0" borderId="1" xfId="0" applyNumberFormat="1" applyFont="1" applyBorder="1" applyAlignment="1" applyProtection="1">
      <alignment vertical="center"/>
      <protection/>
    </xf>
    <xf numFmtId="0" fontId="2" fillId="3" borderId="1" xfId="0" applyFont="1" applyFill="1" applyBorder="1" applyAlignment="1" applyProtection="1">
      <alignment horizontal="left" vertical="center"/>
      <protection/>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30" xfId="0" applyNumberFormat="1" applyFont="1" applyBorder="1" applyAlignment="1" applyProtection="1">
      <alignment vertical="center"/>
      <protection/>
    </xf>
    <xf numFmtId="4" fontId="0" fillId="0" borderId="0" xfId="0" applyNumberFormat="1" applyFont="1" applyAlignment="1" applyProtection="1">
      <alignment vertical="center"/>
      <protection/>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31" xfId="0" applyNumberFormat="1" applyFont="1" applyBorder="1" applyAlignment="1" applyProtection="1">
      <alignment vertical="center"/>
      <protection/>
    </xf>
    <xf numFmtId="0" fontId="35" fillId="0" borderId="0" xfId="0" applyFont="1" applyAlignment="1" applyProtection="1">
      <alignment horizontal="left" vertical="center"/>
      <protection/>
    </xf>
    <xf numFmtId="0" fontId="36" fillId="0" borderId="0" xfId="0" applyFont="1" applyAlignment="1" applyProtection="1">
      <alignment vertical="center" wrapText="1"/>
      <protection/>
    </xf>
    <xf numFmtId="0" fontId="0" fillId="0" borderId="29" xfId="0" applyFont="1" applyBorder="1" applyAlignment="1" applyProtection="1">
      <alignment vertical="center"/>
      <protection/>
    </xf>
    <xf numFmtId="0" fontId="0" fillId="0" borderId="30" xfId="0" applyFont="1" applyBorder="1" applyAlignment="1" applyProtection="1">
      <alignment vertical="center"/>
      <protection/>
    </xf>
    <xf numFmtId="0" fontId="9" fillId="0" borderId="13"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9" fillId="0" borderId="29"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30" xfId="0" applyFont="1" applyBorder="1" applyAlignment="1" applyProtection="1">
      <alignment vertical="center"/>
      <protection/>
    </xf>
    <xf numFmtId="0" fontId="37" fillId="0" borderId="1" xfId="0" applyFont="1" applyBorder="1" applyAlignment="1" applyProtection="1">
      <alignment horizontal="center" vertical="center"/>
      <protection/>
    </xf>
    <xf numFmtId="49" fontId="37" fillId="0" borderId="1" xfId="0" applyNumberFormat="1" applyFont="1" applyBorder="1" applyAlignment="1" applyProtection="1">
      <alignment horizontal="left" vertical="center" wrapText="1"/>
      <protection/>
    </xf>
    <xf numFmtId="0" fontId="37" fillId="0" borderId="1" xfId="0" applyFont="1" applyBorder="1" applyAlignment="1" applyProtection="1">
      <alignment horizontal="left" vertical="center" wrapText="1"/>
      <protection/>
    </xf>
    <xf numFmtId="0" fontId="37" fillId="0" borderId="1" xfId="0" applyFont="1" applyBorder="1" applyAlignment="1" applyProtection="1">
      <alignment horizontal="center" vertical="center" wrapText="1"/>
      <protection/>
    </xf>
    <xf numFmtId="167" fontId="37" fillId="0" borderId="1" xfId="0" applyNumberFormat="1" applyFont="1" applyBorder="1" applyAlignment="1" applyProtection="1">
      <alignment vertical="center"/>
      <protection/>
    </xf>
    <xf numFmtId="4" fontId="37" fillId="0" borderId="1" xfId="0" applyNumberFormat="1" applyFont="1" applyBorder="1" applyAlignment="1" applyProtection="1">
      <alignment vertical="center"/>
      <protection/>
    </xf>
    <xf numFmtId="0" fontId="37" fillId="0" borderId="13" xfId="0" applyFont="1" applyBorder="1" applyAlignment="1" applyProtection="1">
      <alignment vertical="center"/>
      <protection/>
    </xf>
    <xf numFmtId="0" fontId="37" fillId="3" borderId="1" xfId="0" applyFont="1" applyFill="1" applyBorder="1" applyAlignment="1" applyProtection="1">
      <alignment horizontal="left" vertical="center"/>
      <protection/>
    </xf>
    <xf numFmtId="0" fontId="37" fillId="0" borderId="0" xfId="0" applyFont="1" applyBorder="1" applyAlignment="1" applyProtection="1">
      <alignment horizontal="center" vertical="center"/>
      <protection/>
    </xf>
    <xf numFmtId="0" fontId="0" fillId="0" borderId="32" xfId="0" applyFont="1" applyBorder="1" applyAlignment="1" applyProtection="1">
      <alignment vertical="center"/>
      <protection/>
    </xf>
    <xf numFmtId="0" fontId="0" fillId="0" borderId="31" xfId="0" applyFont="1" applyBorder="1" applyAlignment="1" applyProtection="1">
      <alignment vertical="center"/>
      <protection/>
    </xf>
    <xf numFmtId="0" fontId="3" fillId="0" borderId="0" xfId="0" applyFont="1" applyBorder="1" applyAlignment="1" applyProtection="1">
      <alignment horizontal="left" vertical="center"/>
      <protection locked="0"/>
    </xf>
    <xf numFmtId="0" fontId="10" fillId="0" borderId="1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29"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30" xfId="0" applyFont="1" applyBorder="1" applyAlignment="1" applyProtection="1">
      <alignment vertical="center"/>
      <protection/>
    </xf>
    <xf numFmtId="0" fontId="11" fillId="0" borderId="1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29"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30" xfId="0" applyFont="1" applyBorder="1" applyAlignment="1" applyProtection="1">
      <alignment vertical="center"/>
      <protection/>
    </xf>
    <xf numFmtId="0" fontId="12" fillId="0" borderId="0" xfId="0" applyFont="1" applyAlignment="1" applyProtection="1">
      <alignment horizontal="left" vertical="center"/>
      <protection/>
    </xf>
    <xf numFmtId="0" fontId="18" fillId="0" borderId="0" xfId="0" applyFont="1" applyAlignment="1" applyProtection="1">
      <alignment horizontal="left" vertical="center"/>
      <protection/>
    </xf>
    <xf numFmtId="0" fontId="19" fillId="0" borderId="0" xfId="0" applyFont="1" applyBorder="1" applyAlignment="1" applyProtection="1">
      <alignment horizontal="left" vertical="top"/>
      <protection/>
    </xf>
    <xf numFmtId="0" fontId="4" fillId="0" borderId="0" xfId="0" applyFont="1" applyBorder="1" applyAlignment="1" applyProtection="1">
      <alignment horizontal="left" vertical="top"/>
      <protection/>
    </xf>
    <xf numFmtId="0" fontId="0" fillId="0" borderId="33" xfId="0" applyBorder="1" applyProtection="1">
      <protection/>
    </xf>
    <xf numFmtId="0" fontId="21" fillId="0" borderId="34" xfId="0" applyFont="1" applyBorder="1" applyAlignment="1" applyProtection="1">
      <alignment horizontal="left" vertical="center"/>
      <protection/>
    </xf>
    <xf numFmtId="0" fontId="0" fillId="0" borderId="34" xfId="0" applyFont="1" applyBorder="1" applyAlignment="1" applyProtection="1">
      <alignment vertical="center"/>
      <protection/>
    </xf>
    <xf numFmtId="0" fontId="2" fillId="0" borderId="13"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14" xfId="0" applyFont="1" applyBorder="1" applyAlignment="1" applyProtection="1">
      <alignment vertical="center"/>
      <protection/>
    </xf>
    <xf numFmtId="0" fontId="2" fillId="0" borderId="0" xfId="0" applyFont="1" applyAlignment="1" applyProtection="1">
      <alignment vertical="center"/>
      <protection/>
    </xf>
    <xf numFmtId="0" fontId="0" fillId="5" borderId="0" xfId="0" applyFont="1" applyFill="1" applyBorder="1" applyAlignment="1" applyProtection="1">
      <alignment vertical="center"/>
      <protection/>
    </xf>
    <xf numFmtId="0" fontId="4" fillId="5" borderId="17" xfId="0" applyFont="1" applyFill="1" applyBorder="1" applyAlignment="1" applyProtection="1">
      <alignment horizontal="left" vertical="center"/>
      <protection/>
    </xf>
    <xf numFmtId="0" fontId="0" fillId="5" borderId="18" xfId="0" applyFont="1" applyFill="1" applyBorder="1" applyAlignment="1" applyProtection="1">
      <alignment vertical="center"/>
      <protection/>
    </xf>
    <xf numFmtId="0" fontId="4" fillId="5" borderId="18" xfId="0" applyFont="1" applyFill="1" applyBorder="1" applyAlignment="1" applyProtection="1">
      <alignment horizontal="center" vertical="center"/>
      <protection/>
    </xf>
    <xf numFmtId="0" fontId="0" fillId="5" borderId="14" xfId="0" applyFont="1" applyFill="1" applyBorder="1" applyAlignment="1" applyProtection="1">
      <alignment vertical="center"/>
      <protection/>
    </xf>
    <xf numFmtId="0" fontId="3" fillId="0" borderId="13" xfId="0" applyFont="1" applyBorder="1" applyAlignment="1" applyProtection="1">
      <alignment vertical="center"/>
      <protection/>
    </xf>
    <xf numFmtId="0" fontId="3" fillId="0" borderId="0" xfId="0" applyFont="1" applyAlignment="1" applyProtection="1">
      <alignment vertical="center"/>
      <protection/>
    </xf>
    <xf numFmtId="0" fontId="4" fillId="0" borderId="1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22" fillId="0" borderId="0" xfId="0" applyFont="1" applyAlignment="1" applyProtection="1">
      <alignment vertical="center"/>
      <protection/>
    </xf>
    <xf numFmtId="0" fontId="0" fillId="0" borderId="28" xfId="0" applyFont="1" applyBorder="1" applyAlignment="1" applyProtection="1">
      <alignment vertical="center"/>
      <protection/>
    </xf>
    <xf numFmtId="0" fontId="3" fillId="4" borderId="35" xfId="0" applyFont="1" applyFill="1" applyBorder="1" applyAlignment="1" applyProtection="1">
      <alignment horizontal="center" vertical="center"/>
      <protection/>
    </xf>
    <xf numFmtId="0" fontId="24" fillId="0" borderId="0" xfId="0" applyFont="1" applyAlignment="1" applyProtection="1">
      <alignment vertical="center"/>
      <protection/>
    </xf>
    <xf numFmtId="0" fontId="4" fillId="0" borderId="0" xfId="0" applyFont="1" applyAlignment="1" applyProtection="1">
      <alignment horizontal="center" vertical="center"/>
      <protection/>
    </xf>
    <xf numFmtId="4" fontId="23" fillId="0" borderId="29" xfId="0" applyNumberFormat="1" applyFont="1" applyBorder="1" applyAlignment="1" applyProtection="1">
      <alignment vertical="center"/>
      <protection/>
    </xf>
    <xf numFmtId="4" fontId="23" fillId="0" borderId="0" xfId="0" applyNumberFormat="1" applyFont="1" applyBorder="1" applyAlignment="1" applyProtection="1">
      <alignment vertical="center"/>
      <protection/>
    </xf>
    <xf numFmtId="166" fontId="23" fillId="0" borderId="0" xfId="0" applyNumberFormat="1" applyFont="1" applyBorder="1" applyAlignment="1" applyProtection="1">
      <alignment vertical="center"/>
      <protection/>
    </xf>
    <xf numFmtId="4" fontId="23" fillId="0" borderId="30" xfId="0" applyNumberFormat="1" applyFont="1" applyBorder="1" applyAlignment="1" applyProtection="1">
      <alignment vertical="center"/>
      <protection/>
    </xf>
    <xf numFmtId="0" fontId="25" fillId="0" borderId="0" xfId="0" applyFont="1" applyAlignment="1" applyProtection="1">
      <alignment horizontal="left" vertical="center"/>
      <protection/>
    </xf>
    <xf numFmtId="0" fontId="26" fillId="0" borderId="0" xfId="20" applyFont="1" applyAlignment="1" applyProtection="1">
      <alignment horizontal="center" vertical="center"/>
      <protection/>
    </xf>
    <xf numFmtId="0" fontId="5" fillId="0" borderId="13" xfId="0" applyFont="1" applyBorder="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horizontal="center" vertical="center"/>
      <protection/>
    </xf>
    <xf numFmtId="4" fontId="30" fillId="0" borderId="29"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30" xfId="0" applyNumberFormat="1" applyFont="1" applyBorder="1" applyAlignment="1" applyProtection="1">
      <alignment vertical="center"/>
      <protection/>
    </xf>
    <xf numFmtId="0" fontId="5" fillId="0" borderId="0" xfId="0" applyFont="1" applyAlignment="1" applyProtection="1">
      <alignment vertical="center"/>
      <protection/>
    </xf>
    <xf numFmtId="0" fontId="5" fillId="0" borderId="0" xfId="0" applyFont="1" applyAlignment="1" applyProtection="1">
      <alignment horizontal="left" vertical="center"/>
      <protection/>
    </xf>
    <xf numFmtId="4" fontId="30" fillId="0" borderId="32" xfId="0" applyNumberFormat="1" applyFont="1" applyBorder="1" applyAlignment="1" applyProtection="1">
      <alignment vertical="center"/>
      <protection/>
    </xf>
    <xf numFmtId="4" fontId="30" fillId="0" borderId="23" xfId="0" applyNumberFormat="1" applyFont="1" applyBorder="1" applyAlignment="1" applyProtection="1">
      <alignment vertical="center"/>
      <protection/>
    </xf>
    <xf numFmtId="166" fontId="30" fillId="0" borderId="23" xfId="0" applyNumberFormat="1" applyFont="1" applyBorder="1" applyAlignment="1" applyProtection="1">
      <alignment vertical="center"/>
      <protection/>
    </xf>
    <xf numFmtId="4" fontId="30" fillId="0" borderId="31"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0" fontId="2" fillId="0" borderId="0" xfId="0" applyFont="1" applyBorder="1" applyAlignment="1" applyProtection="1">
      <alignment vertical="center"/>
      <protection/>
    </xf>
    <xf numFmtId="164" fontId="2" fillId="0" borderId="0" xfId="0" applyNumberFormat="1" applyFont="1" applyBorder="1" applyAlignment="1" applyProtection="1">
      <alignment horizontal="center" vertical="center"/>
      <protection/>
    </xf>
    <xf numFmtId="0" fontId="20" fillId="0" borderId="0" xfId="0" applyFont="1" applyAlignment="1" applyProtection="1">
      <alignment horizontal="left" vertical="top" wrapText="1"/>
      <protection/>
    </xf>
    <xf numFmtId="0" fontId="20" fillId="0" borderId="0" xfId="0" applyFont="1" applyAlignment="1" applyProtection="1">
      <alignment horizontal="left" vertical="center"/>
      <protection/>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locked="0"/>
    </xf>
    <xf numFmtId="0" fontId="3" fillId="0" borderId="0" xfId="0" applyFont="1" applyBorder="1" applyAlignment="1" applyProtection="1">
      <alignment horizontal="left" vertical="center" wrapText="1"/>
      <protection/>
    </xf>
    <xf numFmtId="4" fontId="21" fillId="0" borderId="34" xfId="0" applyNumberFormat="1" applyFont="1" applyBorder="1" applyAlignment="1" applyProtection="1">
      <alignment vertical="center"/>
      <protection/>
    </xf>
    <xf numFmtId="0" fontId="0" fillId="0" borderId="34" xfId="0" applyFont="1" applyBorder="1" applyAlignment="1" applyProtection="1">
      <alignment vertical="center"/>
      <protection/>
    </xf>
    <xf numFmtId="0" fontId="2" fillId="0" borderId="0" xfId="0" applyFont="1" applyBorder="1" applyAlignment="1" applyProtection="1">
      <alignment horizontal="right" vertical="center"/>
      <protection/>
    </xf>
    <xf numFmtId="0" fontId="3" fillId="4" borderId="17" xfId="0" applyFont="1" applyFill="1" applyBorder="1" applyAlignment="1" applyProtection="1">
      <alignment horizontal="center" vertical="center"/>
      <protection/>
    </xf>
    <xf numFmtId="0" fontId="3" fillId="4" borderId="18" xfId="0" applyFont="1" applyFill="1" applyBorder="1" applyAlignment="1" applyProtection="1">
      <alignment horizontal="left" vertical="center"/>
      <protection/>
    </xf>
    <xf numFmtId="0" fontId="3" fillId="4" borderId="18" xfId="0" applyFont="1" applyFill="1" applyBorder="1" applyAlignment="1" applyProtection="1">
      <alignment horizontal="center" vertical="center"/>
      <protection/>
    </xf>
    <xf numFmtId="0" fontId="3" fillId="4" borderId="18" xfId="0" applyFont="1" applyFill="1" applyBorder="1" applyAlignment="1" applyProtection="1">
      <alignment horizontal="right" vertical="center"/>
      <protection/>
    </xf>
    <xf numFmtId="0" fontId="4" fillId="5" borderId="18" xfId="0" applyFont="1" applyFill="1" applyBorder="1" applyAlignment="1" applyProtection="1">
      <alignment horizontal="left" vertical="center"/>
      <protection/>
    </xf>
    <xf numFmtId="0" fontId="0" fillId="5" borderId="18" xfId="0" applyFont="1" applyFill="1" applyBorder="1" applyAlignment="1" applyProtection="1">
      <alignment vertical="center"/>
      <protection/>
    </xf>
    <xf numFmtId="4" fontId="4" fillId="5" borderId="18" xfId="0" applyNumberFormat="1" applyFont="1" applyFill="1" applyBorder="1" applyAlignment="1" applyProtection="1">
      <alignment vertical="center"/>
      <protection/>
    </xf>
    <xf numFmtId="0" fontId="0" fillId="5" borderId="35" xfId="0" applyFont="1" applyFill="1" applyBorder="1" applyAlignment="1" applyProtection="1">
      <alignment vertical="center"/>
      <protection/>
    </xf>
    <xf numFmtId="0" fontId="27" fillId="0" borderId="0" xfId="0" applyFont="1" applyAlignment="1" applyProtection="1">
      <alignment horizontal="left" vertical="center" wrapText="1"/>
      <protection/>
    </xf>
    <xf numFmtId="4" fontId="28" fillId="0" borderId="0" xfId="0" applyNumberFormat="1" applyFont="1" applyAlignment="1" applyProtection="1">
      <alignment vertical="center"/>
      <protection/>
    </xf>
    <xf numFmtId="0" fontId="28"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16" fillId="6" borderId="0" xfId="0" applyFont="1" applyFill="1" applyAlignment="1" applyProtection="1">
      <alignment horizontal="center" vertical="center"/>
      <protection/>
    </xf>
    <xf numFmtId="0" fontId="0" fillId="0" borderId="0" xfId="0" applyProtection="1">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3" fillId="0" borderId="27" xfId="0" applyFont="1" applyBorder="1" applyAlignment="1" applyProtection="1">
      <alignment horizontal="center" vertical="center"/>
      <protection/>
    </xf>
    <xf numFmtId="0" fontId="23" fillId="0" borderId="15" xfId="0" applyFont="1" applyBorder="1" applyAlignment="1" applyProtection="1">
      <alignment horizontal="left" vertical="center"/>
      <protection/>
    </xf>
    <xf numFmtId="0" fontId="2" fillId="0" borderId="29"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0" fillId="0" borderId="0" xfId="0" applyFont="1" applyBorder="1" applyAlignment="1" applyProtection="1">
      <alignment horizontal="left" vertical="center"/>
      <protection/>
    </xf>
    <xf numFmtId="0" fontId="19" fillId="0" borderId="0" xfId="0" applyFont="1" applyAlignment="1" applyProtection="1">
      <alignment horizontal="left" vertical="center" wrapText="1"/>
      <protection/>
    </xf>
    <xf numFmtId="0" fontId="19" fillId="0" borderId="0" xfId="0" applyFont="1" applyAlignment="1" applyProtection="1">
      <alignment horizontal="left" vertical="center"/>
      <protection/>
    </xf>
    <xf numFmtId="0" fontId="0" fillId="0" borderId="0" xfId="0" applyFont="1" applyAlignment="1" applyProtection="1">
      <alignment vertical="center"/>
      <protection/>
    </xf>
    <xf numFmtId="0" fontId="31" fillId="2" borderId="0" xfId="20" applyFont="1" applyFill="1" applyAlignment="1" applyProtection="1">
      <alignment vertical="center"/>
      <protection/>
    </xf>
    <xf numFmtId="0" fontId="19" fillId="0" borderId="0" xfId="0" applyFont="1" applyBorder="1" applyAlignment="1" applyProtection="1">
      <alignment horizontal="left" vertical="center" wrapText="1"/>
      <protection/>
    </xf>
    <xf numFmtId="0" fontId="19"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17" fillId="0" borderId="0" xfId="0" applyFont="1" applyBorder="1" applyAlignment="1" applyProtection="1">
      <alignment horizontal="center"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left" vertical="center" wrapText="1"/>
      <protection locked="0"/>
    </xf>
    <xf numFmtId="49" fontId="3" fillId="0" borderId="0" xfId="0" applyNumberFormat="1" applyFont="1" applyBorder="1" applyAlignment="1" applyProtection="1">
      <alignment horizontal="left" vertical="center" wrapText="1"/>
      <protection locked="0"/>
    </xf>
    <xf numFmtId="0" fontId="17" fillId="0" borderId="0" xfId="0" applyFont="1" applyBorder="1" applyAlignment="1" applyProtection="1">
      <alignment horizontal="center" vertical="center"/>
      <protection locked="0"/>
    </xf>
    <xf numFmtId="0" fontId="29" fillId="0" borderId="8" xfId="0" applyFont="1" applyBorder="1" applyAlignment="1" applyProtection="1">
      <alignment horizontal="left"/>
      <protection locked="0"/>
    </xf>
    <xf numFmtId="0" fontId="29" fillId="0" borderId="8" xfId="0" applyFont="1" applyBorder="1" applyAlignment="1" applyProtection="1">
      <alignment horizontal="left" wrapText="1"/>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9"/>
  <sheetViews>
    <sheetView showGridLines="0" workbookViewId="0" topLeftCell="O1">
      <pane ySplit="1" topLeftCell="A70" activePane="bottomLeft" state="frozen"/>
      <selection pane="bottomLeft" activeCell="AN8" sqref="AN8"/>
    </sheetView>
  </sheetViews>
  <sheetFormatPr defaultColWidth="9.33203125" defaultRowHeight="13.5"/>
  <cols>
    <col min="1" max="1" width="8.33203125" style="97" customWidth="1"/>
    <col min="2" max="2" width="1.66796875" style="97" customWidth="1"/>
    <col min="3" max="3" width="4.16015625" style="97" customWidth="1"/>
    <col min="4" max="33" width="2.66015625" style="97" customWidth="1"/>
    <col min="34" max="34" width="3.33203125" style="97" customWidth="1"/>
    <col min="35" max="35" width="31.66015625" style="97" customWidth="1"/>
    <col min="36" max="37" width="2.5" style="97" customWidth="1"/>
    <col min="38" max="38" width="8.33203125" style="97" customWidth="1"/>
    <col min="39" max="39" width="3.33203125" style="97" customWidth="1"/>
    <col min="40" max="40" width="13.33203125" style="97" customWidth="1"/>
    <col min="41" max="41" width="7.5" style="97" customWidth="1"/>
    <col min="42" max="42" width="4.16015625" style="97" customWidth="1"/>
    <col min="43" max="43" width="15.66015625" style="97" customWidth="1"/>
    <col min="44" max="44" width="13.66015625" style="97" customWidth="1"/>
    <col min="45" max="47" width="25.83203125" style="97" hidden="1" customWidth="1"/>
    <col min="48" max="52" width="21.66015625" style="97" hidden="1" customWidth="1"/>
    <col min="53" max="53" width="19.16015625" style="97" hidden="1" customWidth="1"/>
    <col min="54" max="54" width="25" style="97" hidden="1" customWidth="1"/>
    <col min="55" max="56" width="19.16015625" style="97" hidden="1" customWidth="1"/>
    <col min="57" max="57" width="66.5" style="97" customWidth="1"/>
    <col min="58" max="70" width="9.16015625" style="97" customWidth="1"/>
    <col min="71" max="91" width="9.33203125" style="97" hidden="1" customWidth="1"/>
    <col min="92" max="16384" width="9.16015625" style="97" customWidth="1"/>
  </cols>
  <sheetData>
    <row r="1" spans="1:74" ht="21.3" customHeight="1">
      <c r="A1" s="2" t="s">
        <v>0</v>
      </c>
      <c r="B1" s="3"/>
      <c r="C1" s="3"/>
      <c r="D1" s="4" t="s">
        <v>1</v>
      </c>
      <c r="E1" s="3"/>
      <c r="F1" s="3"/>
      <c r="G1" s="3"/>
      <c r="H1" s="3"/>
      <c r="I1" s="3"/>
      <c r="J1" s="3"/>
      <c r="K1" s="5" t="s">
        <v>2</v>
      </c>
      <c r="L1" s="5"/>
      <c r="M1" s="5"/>
      <c r="N1" s="5"/>
      <c r="O1" s="5"/>
      <c r="P1" s="5"/>
      <c r="Q1" s="5"/>
      <c r="R1" s="5"/>
      <c r="S1" s="5"/>
      <c r="T1" s="3"/>
      <c r="U1" s="3"/>
      <c r="V1" s="3"/>
      <c r="W1" s="5" t="s">
        <v>3</v>
      </c>
      <c r="X1" s="5"/>
      <c r="Y1" s="5"/>
      <c r="Z1" s="5"/>
      <c r="AA1" s="5"/>
      <c r="AB1" s="5"/>
      <c r="AC1" s="5"/>
      <c r="AD1" s="5"/>
      <c r="AE1" s="5"/>
      <c r="AF1" s="5"/>
      <c r="AG1" s="5"/>
      <c r="AH1" s="5"/>
      <c r="AI1" s="96"/>
      <c r="AJ1" s="94"/>
      <c r="AK1" s="94"/>
      <c r="AL1" s="94"/>
      <c r="AM1" s="94"/>
      <c r="AN1" s="94"/>
      <c r="AO1" s="94"/>
      <c r="AP1" s="94"/>
      <c r="AQ1" s="94"/>
      <c r="AR1" s="94"/>
      <c r="AS1" s="94"/>
      <c r="AT1" s="94"/>
      <c r="AU1" s="94"/>
      <c r="AV1" s="94"/>
      <c r="AW1" s="94"/>
      <c r="AX1" s="94"/>
      <c r="AY1" s="94"/>
      <c r="AZ1" s="94"/>
      <c r="BA1" s="2" t="s">
        <v>4</v>
      </c>
      <c r="BB1" s="2" t="s">
        <v>5</v>
      </c>
      <c r="BC1" s="94"/>
      <c r="BD1" s="94"/>
      <c r="BE1" s="94"/>
      <c r="BF1" s="94"/>
      <c r="BG1" s="94"/>
      <c r="BH1" s="94"/>
      <c r="BI1" s="94"/>
      <c r="BJ1" s="94"/>
      <c r="BK1" s="94"/>
      <c r="BL1" s="94"/>
      <c r="BM1" s="94"/>
      <c r="BN1" s="94"/>
      <c r="BO1" s="94"/>
      <c r="BP1" s="94"/>
      <c r="BQ1" s="94"/>
      <c r="BR1" s="94"/>
      <c r="BT1" s="243" t="s">
        <v>6</v>
      </c>
      <c r="BU1" s="243" t="s">
        <v>6</v>
      </c>
      <c r="BV1" s="243" t="s">
        <v>7</v>
      </c>
    </row>
    <row r="2" spans="3:72" ht="36.9" customHeight="1">
      <c r="AR2" s="316" t="s">
        <v>8</v>
      </c>
      <c r="AS2" s="317"/>
      <c r="AT2" s="317"/>
      <c r="AU2" s="317"/>
      <c r="AV2" s="317"/>
      <c r="AW2" s="317"/>
      <c r="AX2" s="317"/>
      <c r="AY2" s="317"/>
      <c r="AZ2" s="317"/>
      <c r="BA2" s="317"/>
      <c r="BB2" s="317"/>
      <c r="BC2" s="317"/>
      <c r="BD2" s="317"/>
      <c r="BE2" s="317"/>
      <c r="BS2" s="98" t="s">
        <v>9</v>
      </c>
      <c r="BT2" s="98" t="s">
        <v>10</v>
      </c>
    </row>
    <row r="3" spans="2:72" ht="6.9" customHeight="1">
      <c r="B3" s="99"/>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1"/>
      <c r="BS3" s="98" t="s">
        <v>9</v>
      </c>
      <c r="BT3" s="98" t="s">
        <v>11</v>
      </c>
    </row>
    <row r="4" spans="2:71" ht="36.9" customHeight="1">
      <c r="B4" s="102"/>
      <c r="C4" s="103"/>
      <c r="D4" s="104" t="s">
        <v>12</v>
      </c>
      <c r="E4" s="103"/>
      <c r="F4" s="103"/>
      <c r="G4" s="103"/>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5"/>
      <c r="AS4" s="106" t="s">
        <v>13</v>
      </c>
      <c r="BE4" s="244" t="s">
        <v>14</v>
      </c>
      <c r="BS4" s="98" t="s">
        <v>15</v>
      </c>
    </row>
    <row r="5" spans="2:71" ht="14.4" customHeight="1">
      <c r="B5" s="102"/>
      <c r="C5" s="103"/>
      <c r="D5" s="245" t="s">
        <v>16</v>
      </c>
      <c r="E5" s="103"/>
      <c r="F5" s="103"/>
      <c r="G5" s="103"/>
      <c r="H5" s="103"/>
      <c r="I5" s="103"/>
      <c r="J5" s="103"/>
      <c r="K5" s="294" t="s">
        <v>17</v>
      </c>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103"/>
      <c r="AQ5" s="105"/>
      <c r="BE5" s="292" t="s">
        <v>18</v>
      </c>
      <c r="BS5" s="98" t="s">
        <v>9</v>
      </c>
    </row>
    <row r="6" spans="2:71" ht="36.9" customHeight="1">
      <c r="B6" s="102"/>
      <c r="C6" s="103"/>
      <c r="D6" s="246" t="s">
        <v>19</v>
      </c>
      <c r="E6" s="103"/>
      <c r="F6" s="103"/>
      <c r="G6" s="103"/>
      <c r="H6" s="103"/>
      <c r="I6" s="103"/>
      <c r="J6" s="103"/>
      <c r="K6" s="296" t="s">
        <v>20</v>
      </c>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295"/>
      <c r="AL6" s="295"/>
      <c r="AM6" s="295"/>
      <c r="AN6" s="295"/>
      <c r="AO6" s="295"/>
      <c r="AP6" s="103"/>
      <c r="AQ6" s="105"/>
      <c r="BE6" s="293"/>
      <c r="BS6" s="98" t="s">
        <v>9</v>
      </c>
    </row>
    <row r="7" spans="2:71" ht="14.4" customHeight="1">
      <c r="B7" s="102"/>
      <c r="C7" s="103"/>
      <c r="D7" s="107" t="s">
        <v>21</v>
      </c>
      <c r="E7" s="103"/>
      <c r="F7" s="103"/>
      <c r="G7" s="103"/>
      <c r="H7" s="103"/>
      <c r="I7" s="103"/>
      <c r="J7" s="103"/>
      <c r="K7" s="112" t="s">
        <v>22</v>
      </c>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7" t="s">
        <v>23</v>
      </c>
      <c r="AL7" s="103"/>
      <c r="AM7" s="103"/>
      <c r="AN7" s="112" t="s">
        <v>5</v>
      </c>
      <c r="AO7" s="103"/>
      <c r="AP7" s="103"/>
      <c r="AQ7" s="105"/>
      <c r="BE7" s="293"/>
      <c r="BS7" s="98" t="s">
        <v>9</v>
      </c>
    </row>
    <row r="8" spans="2:71" ht="14.4" customHeight="1">
      <c r="B8" s="102"/>
      <c r="C8" s="103"/>
      <c r="D8" s="107" t="s">
        <v>24</v>
      </c>
      <c r="E8" s="103"/>
      <c r="F8" s="103"/>
      <c r="G8" s="103"/>
      <c r="H8" s="103"/>
      <c r="I8" s="103"/>
      <c r="J8" s="103"/>
      <c r="K8" s="112" t="s">
        <v>25</v>
      </c>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7" t="s">
        <v>26</v>
      </c>
      <c r="AL8" s="103"/>
      <c r="AM8" s="103"/>
      <c r="AN8" s="6" t="s">
        <v>27</v>
      </c>
      <c r="AO8" s="103"/>
      <c r="AP8" s="103"/>
      <c r="AQ8" s="105"/>
      <c r="BE8" s="293"/>
      <c r="BS8" s="98" t="s">
        <v>9</v>
      </c>
    </row>
    <row r="9" spans="2:71" ht="14.4" customHeight="1">
      <c r="B9" s="102"/>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5"/>
      <c r="BE9" s="293"/>
      <c r="BS9" s="98" t="s">
        <v>9</v>
      </c>
    </row>
    <row r="10" spans="2:71" ht="14.4" customHeight="1">
      <c r="B10" s="102"/>
      <c r="C10" s="103"/>
      <c r="D10" s="107" t="s">
        <v>28</v>
      </c>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7" t="s">
        <v>29</v>
      </c>
      <c r="AL10" s="103"/>
      <c r="AM10" s="103"/>
      <c r="AN10" s="112" t="s">
        <v>5</v>
      </c>
      <c r="AO10" s="103"/>
      <c r="AP10" s="103"/>
      <c r="AQ10" s="105"/>
      <c r="BE10" s="293"/>
      <c r="BS10" s="98" t="s">
        <v>9</v>
      </c>
    </row>
    <row r="11" spans="2:71" ht="18.45" customHeight="1">
      <c r="B11" s="102"/>
      <c r="C11" s="103"/>
      <c r="D11" s="103"/>
      <c r="E11" s="112" t="s">
        <v>30</v>
      </c>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7" t="s">
        <v>31</v>
      </c>
      <c r="AL11" s="103"/>
      <c r="AM11" s="103"/>
      <c r="AN11" s="112" t="s">
        <v>5</v>
      </c>
      <c r="AO11" s="103"/>
      <c r="AP11" s="103"/>
      <c r="AQ11" s="105"/>
      <c r="BE11" s="293"/>
      <c r="BS11" s="98" t="s">
        <v>9</v>
      </c>
    </row>
    <row r="12" spans="2:71" ht="6.9" customHeight="1">
      <c r="B12" s="102"/>
      <c r="C12" s="103"/>
      <c r="D12" s="103"/>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5"/>
      <c r="BE12" s="293"/>
      <c r="BS12" s="98" t="s">
        <v>9</v>
      </c>
    </row>
    <row r="13" spans="2:71" ht="14.4" customHeight="1">
      <c r="B13" s="102"/>
      <c r="C13" s="103"/>
      <c r="D13" s="107" t="s">
        <v>32</v>
      </c>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7" t="s">
        <v>29</v>
      </c>
      <c r="AL13" s="103"/>
      <c r="AM13" s="103"/>
      <c r="AN13" s="93" t="s">
        <v>33</v>
      </c>
      <c r="AO13" s="103"/>
      <c r="AP13" s="103"/>
      <c r="AQ13" s="105"/>
      <c r="BE13" s="293"/>
      <c r="BS13" s="98" t="s">
        <v>9</v>
      </c>
    </row>
    <row r="14" spans="2:71" ht="13.2">
      <c r="B14" s="102"/>
      <c r="C14" s="103"/>
      <c r="D14" s="103"/>
      <c r="E14" s="297" t="s">
        <v>33</v>
      </c>
      <c r="F14" s="298"/>
      <c r="G14" s="298"/>
      <c r="H14" s="298"/>
      <c r="I14" s="298"/>
      <c r="J14" s="298"/>
      <c r="K14" s="298"/>
      <c r="L14" s="298"/>
      <c r="M14" s="298"/>
      <c r="N14" s="298"/>
      <c r="O14" s="298"/>
      <c r="P14" s="298"/>
      <c r="Q14" s="298"/>
      <c r="R14" s="298"/>
      <c r="S14" s="298"/>
      <c r="T14" s="298"/>
      <c r="U14" s="298"/>
      <c r="V14" s="298"/>
      <c r="W14" s="298"/>
      <c r="X14" s="298"/>
      <c r="Y14" s="298"/>
      <c r="Z14" s="298"/>
      <c r="AA14" s="298"/>
      <c r="AB14" s="298"/>
      <c r="AC14" s="298"/>
      <c r="AD14" s="298"/>
      <c r="AE14" s="298"/>
      <c r="AF14" s="298"/>
      <c r="AG14" s="298"/>
      <c r="AH14" s="298"/>
      <c r="AI14" s="298"/>
      <c r="AJ14" s="298"/>
      <c r="AK14" s="107" t="s">
        <v>31</v>
      </c>
      <c r="AL14" s="103"/>
      <c r="AM14" s="103"/>
      <c r="AN14" s="93" t="s">
        <v>33</v>
      </c>
      <c r="AO14" s="103"/>
      <c r="AP14" s="103"/>
      <c r="AQ14" s="105"/>
      <c r="BE14" s="293"/>
      <c r="BS14" s="98" t="s">
        <v>9</v>
      </c>
    </row>
    <row r="15" spans="2:71" ht="6.9" customHeight="1">
      <c r="B15" s="102"/>
      <c r="C15" s="103"/>
      <c r="D15" s="103"/>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5"/>
      <c r="BE15" s="293"/>
      <c r="BS15" s="98" t="s">
        <v>6</v>
      </c>
    </row>
    <row r="16" spans="2:71" ht="14.4" customHeight="1">
      <c r="B16" s="102"/>
      <c r="C16" s="103"/>
      <c r="D16" s="107" t="s">
        <v>34</v>
      </c>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7" t="s">
        <v>29</v>
      </c>
      <c r="AL16" s="103"/>
      <c r="AM16" s="103"/>
      <c r="AN16" s="112" t="s">
        <v>35</v>
      </c>
      <c r="AO16" s="103"/>
      <c r="AP16" s="103"/>
      <c r="AQ16" s="105"/>
      <c r="BE16" s="293"/>
      <c r="BS16" s="98" t="s">
        <v>6</v>
      </c>
    </row>
    <row r="17" spans="2:71" ht="18.45" customHeight="1">
      <c r="B17" s="102"/>
      <c r="C17" s="103"/>
      <c r="D17" s="103"/>
      <c r="E17" s="112" t="s">
        <v>36</v>
      </c>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7" t="s">
        <v>31</v>
      </c>
      <c r="AL17" s="103"/>
      <c r="AM17" s="103"/>
      <c r="AN17" s="112" t="s">
        <v>5</v>
      </c>
      <c r="AO17" s="103"/>
      <c r="AP17" s="103"/>
      <c r="AQ17" s="105"/>
      <c r="BE17" s="293"/>
      <c r="BS17" s="98" t="s">
        <v>37</v>
      </c>
    </row>
    <row r="18" spans="2:71" ht="6.9" customHeight="1">
      <c r="B18" s="102"/>
      <c r="C18" s="103"/>
      <c r="D18" s="103"/>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5"/>
      <c r="BE18" s="293"/>
      <c r="BS18" s="98" t="s">
        <v>9</v>
      </c>
    </row>
    <row r="19" spans="2:71" ht="14.4" customHeight="1">
      <c r="B19" s="102"/>
      <c r="C19" s="103"/>
      <c r="D19" s="107" t="s">
        <v>38</v>
      </c>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5"/>
      <c r="BE19" s="293"/>
      <c r="BS19" s="98" t="s">
        <v>9</v>
      </c>
    </row>
    <row r="20" spans="2:71" ht="57" customHeight="1">
      <c r="B20" s="102"/>
      <c r="C20" s="103"/>
      <c r="D20" s="103"/>
      <c r="E20" s="299" t="s">
        <v>39</v>
      </c>
      <c r="F20" s="299"/>
      <c r="G20" s="299"/>
      <c r="H20" s="299"/>
      <c r="I20" s="299"/>
      <c r="J20" s="299"/>
      <c r="K20" s="299"/>
      <c r="L20" s="299"/>
      <c r="M20" s="299"/>
      <c r="N20" s="299"/>
      <c r="O20" s="299"/>
      <c r="P20" s="299"/>
      <c r="Q20" s="299"/>
      <c r="R20" s="299"/>
      <c r="S20" s="299"/>
      <c r="T20" s="299"/>
      <c r="U20" s="299"/>
      <c r="V20" s="299"/>
      <c r="W20" s="299"/>
      <c r="X20" s="299"/>
      <c r="Y20" s="299"/>
      <c r="Z20" s="299"/>
      <c r="AA20" s="299"/>
      <c r="AB20" s="299"/>
      <c r="AC20" s="299"/>
      <c r="AD20" s="299"/>
      <c r="AE20" s="299"/>
      <c r="AF20" s="299"/>
      <c r="AG20" s="299"/>
      <c r="AH20" s="299"/>
      <c r="AI20" s="299"/>
      <c r="AJ20" s="299"/>
      <c r="AK20" s="299"/>
      <c r="AL20" s="299"/>
      <c r="AM20" s="299"/>
      <c r="AN20" s="299"/>
      <c r="AO20" s="103"/>
      <c r="AP20" s="103"/>
      <c r="AQ20" s="105"/>
      <c r="BE20" s="293"/>
      <c r="BS20" s="98" t="s">
        <v>6</v>
      </c>
    </row>
    <row r="21" spans="2:57" ht="6.9" customHeight="1">
      <c r="B21" s="102"/>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5"/>
      <c r="BE21" s="293"/>
    </row>
    <row r="22" spans="2:57" ht="6.9" customHeight="1">
      <c r="B22" s="102"/>
      <c r="C22" s="103"/>
      <c r="D22" s="247"/>
      <c r="E22" s="247"/>
      <c r="F22" s="247"/>
      <c r="G22" s="247"/>
      <c r="H22" s="247"/>
      <c r="I22" s="247"/>
      <c r="J22" s="247"/>
      <c r="K22" s="247"/>
      <c r="L22" s="247"/>
      <c r="M22" s="247"/>
      <c r="N22" s="247"/>
      <c r="O22" s="247"/>
      <c r="P22" s="247"/>
      <c r="Q22" s="247"/>
      <c r="R22" s="247"/>
      <c r="S22" s="247"/>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103"/>
      <c r="AQ22" s="105"/>
      <c r="BE22" s="293"/>
    </row>
    <row r="23" spans="2:57" s="108" customFormat="1" ht="25.95" customHeight="1">
      <c r="B23" s="109"/>
      <c r="C23" s="110"/>
      <c r="D23" s="248" t="s">
        <v>40</v>
      </c>
      <c r="E23" s="249"/>
      <c r="F23" s="24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300">
        <f>ROUND(AG51,2)</f>
        <v>0</v>
      </c>
      <c r="AL23" s="301"/>
      <c r="AM23" s="301"/>
      <c r="AN23" s="301"/>
      <c r="AO23" s="301"/>
      <c r="AP23" s="110"/>
      <c r="AQ23" s="111"/>
      <c r="BE23" s="293"/>
    </row>
    <row r="24" spans="2:57" s="108" customFormat="1" ht="6.9" customHeight="1">
      <c r="B24" s="109"/>
      <c r="C24" s="110"/>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c r="AN24" s="110"/>
      <c r="AO24" s="110"/>
      <c r="AP24" s="110"/>
      <c r="AQ24" s="111"/>
      <c r="BE24" s="293"/>
    </row>
    <row r="25" spans="2:57" s="108" customFormat="1" ht="13.5">
      <c r="B25" s="109"/>
      <c r="C25" s="110"/>
      <c r="D25" s="110"/>
      <c r="E25" s="110"/>
      <c r="F25" s="110"/>
      <c r="G25" s="110"/>
      <c r="H25" s="110"/>
      <c r="I25" s="110"/>
      <c r="J25" s="110"/>
      <c r="K25" s="110"/>
      <c r="L25" s="302" t="s">
        <v>41</v>
      </c>
      <c r="M25" s="302"/>
      <c r="N25" s="302"/>
      <c r="O25" s="302"/>
      <c r="P25" s="110"/>
      <c r="Q25" s="110"/>
      <c r="R25" s="110"/>
      <c r="S25" s="110"/>
      <c r="T25" s="110"/>
      <c r="U25" s="110"/>
      <c r="V25" s="110"/>
      <c r="W25" s="302" t="s">
        <v>42</v>
      </c>
      <c r="X25" s="302"/>
      <c r="Y25" s="302"/>
      <c r="Z25" s="302"/>
      <c r="AA25" s="302"/>
      <c r="AB25" s="302"/>
      <c r="AC25" s="302"/>
      <c r="AD25" s="302"/>
      <c r="AE25" s="302"/>
      <c r="AF25" s="110"/>
      <c r="AG25" s="110"/>
      <c r="AH25" s="110"/>
      <c r="AI25" s="110"/>
      <c r="AJ25" s="110"/>
      <c r="AK25" s="302" t="s">
        <v>43</v>
      </c>
      <c r="AL25" s="302"/>
      <c r="AM25" s="302"/>
      <c r="AN25" s="302"/>
      <c r="AO25" s="302"/>
      <c r="AP25" s="110"/>
      <c r="AQ25" s="111"/>
      <c r="BE25" s="293"/>
    </row>
    <row r="26" spans="2:57" s="253" customFormat="1" ht="14.4" customHeight="1">
      <c r="B26" s="250"/>
      <c r="C26" s="251"/>
      <c r="D26" s="123" t="s">
        <v>44</v>
      </c>
      <c r="E26" s="251"/>
      <c r="F26" s="123" t="s">
        <v>45</v>
      </c>
      <c r="G26" s="251"/>
      <c r="H26" s="251"/>
      <c r="I26" s="251"/>
      <c r="J26" s="251"/>
      <c r="K26" s="251"/>
      <c r="L26" s="291">
        <v>0.21</v>
      </c>
      <c r="M26" s="290"/>
      <c r="N26" s="290"/>
      <c r="O26" s="290"/>
      <c r="P26" s="251"/>
      <c r="Q26" s="251"/>
      <c r="R26" s="251"/>
      <c r="S26" s="251"/>
      <c r="T26" s="251"/>
      <c r="U26" s="251"/>
      <c r="V26" s="251"/>
      <c r="W26" s="289">
        <f>ROUND(AZ51,2)</f>
        <v>0</v>
      </c>
      <c r="X26" s="290"/>
      <c r="Y26" s="290"/>
      <c r="Z26" s="290"/>
      <c r="AA26" s="290"/>
      <c r="AB26" s="290"/>
      <c r="AC26" s="290"/>
      <c r="AD26" s="290"/>
      <c r="AE26" s="290"/>
      <c r="AF26" s="251"/>
      <c r="AG26" s="251"/>
      <c r="AH26" s="251"/>
      <c r="AI26" s="251"/>
      <c r="AJ26" s="251"/>
      <c r="AK26" s="289">
        <f>ROUND(AV51,2)</f>
        <v>0</v>
      </c>
      <c r="AL26" s="290"/>
      <c r="AM26" s="290"/>
      <c r="AN26" s="290"/>
      <c r="AO26" s="290"/>
      <c r="AP26" s="251"/>
      <c r="AQ26" s="252"/>
      <c r="BE26" s="293"/>
    </row>
    <row r="27" spans="2:57" s="253" customFormat="1" ht="14.4" customHeight="1">
      <c r="B27" s="250"/>
      <c r="C27" s="251"/>
      <c r="D27" s="251"/>
      <c r="E27" s="251"/>
      <c r="F27" s="123" t="s">
        <v>46</v>
      </c>
      <c r="G27" s="251"/>
      <c r="H27" s="251"/>
      <c r="I27" s="251"/>
      <c r="J27" s="251"/>
      <c r="K27" s="251"/>
      <c r="L27" s="291">
        <v>0.15</v>
      </c>
      <c r="M27" s="290"/>
      <c r="N27" s="290"/>
      <c r="O27" s="290"/>
      <c r="P27" s="251"/>
      <c r="Q27" s="251"/>
      <c r="R27" s="251"/>
      <c r="S27" s="251"/>
      <c r="T27" s="251"/>
      <c r="U27" s="251"/>
      <c r="V27" s="251"/>
      <c r="W27" s="289">
        <f>ROUND(BA51,2)</f>
        <v>0</v>
      </c>
      <c r="X27" s="290"/>
      <c r="Y27" s="290"/>
      <c r="Z27" s="290"/>
      <c r="AA27" s="290"/>
      <c r="AB27" s="290"/>
      <c r="AC27" s="290"/>
      <c r="AD27" s="290"/>
      <c r="AE27" s="290"/>
      <c r="AF27" s="251"/>
      <c r="AG27" s="251"/>
      <c r="AH27" s="251"/>
      <c r="AI27" s="251"/>
      <c r="AJ27" s="251"/>
      <c r="AK27" s="289">
        <f>ROUND(AW51,2)</f>
        <v>0</v>
      </c>
      <c r="AL27" s="290"/>
      <c r="AM27" s="290"/>
      <c r="AN27" s="290"/>
      <c r="AO27" s="290"/>
      <c r="AP27" s="251"/>
      <c r="AQ27" s="252"/>
      <c r="BE27" s="293"/>
    </row>
    <row r="28" spans="2:57" s="253" customFormat="1" ht="14.4" customHeight="1" hidden="1">
      <c r="B28" s="250"/>
      <c r="C28" s="251"/>
      <c r="D28" s="251"/>
      <c r="E28" s="251"/>
      <c r="F28" s="123" t="s">
        <v>47</v>
      </c>
      <c r="G28" s="251"/>
      <c r="H28" s="251"/>
      <c r="I28" s="251"/>
      <c r="J28" s="251"/>
      <c r="K28" s="251"/>
      <c r="L28" s="291">
        <v>0.21</v>
      </c>
      <c r="M28" s="290"/>
      <c r="N28" s="290"/>
      <c r="O28" s="290"/>
      <c r="P28" s="251"/>
      <c r="Q28" s="251"/>
      <c r="R28" s="251"/>
      <c r="S28" s="251"/>
      <c r="T28" s="251"/>
      <c r="U28" s="251"/>
      <c r="V28" s="251"/>
      <c r="W28" s="289">
        <f>ROUND(BB51,2)</f>
        <v>0</v>
      </c>
      <c r="X28" s="290"/>
      <c r="Y28" s="290"/>
      <c r="Z28" s="290"/>
      <c r="AA28" s="290"/>
      <c r="AB28" s="290"/>
      <c r="AC28" s="290"/>
      <c r="AD28" s="290"/>
      <c r="AE28" s="290"/>
      <c r="AF28" s="251"/>
      <c r="AG28" s="251"/>
      <c r="AH28" s="251"/>
      <c r="AI28" s="251"/>
      <c r="AJ28" s="251"/>
      <c r="AK28" s="289">
        <v>0</v>
      </c>
      <c r="AL28" s="290"/>
      <c r="AM28" s="290"/>
      <c r="AN28" s="290"/>
      <c r="AO28" s="290"/>
      <c r="AP28" s="251"/>
      <c r="AQ28" s="252"/>
      <c r="BE28" s="293"/>
    </row>
    <row r="29" spans="2:57" s="253" customFormat="1" ht="14.4" customHeight="1" hidden="1">
      <c r="B29" s="250"/>
      <c r="C29" s="251"/>
      <c r="D29" s="251"/>
      <c r="E29" s="251"/>
      <c r="F29" s="123" t="s">
        <v>48</v>
      </c>
      <c r="G29" s="251"/>
      <c r="H29" s="251"/>
      <c r="I29" s="251"/>
      <c r="J29" s="251"/>
      <c r="K29" s="251"/>
      <c r="L29" s="291">
        <v>0.15</v>
      </c>
      <c r="M29" s="290"/>
      <c r="N29" s="290"/>
      <c r="O29" s="290"/>
      <c r="P29" s="251"/>
      <c r="Q29" s="251"/>
      <c r="R29" s="251"/>
      <c r="S29" s="251"/>
      <c r="T29" s="251"/>
      <c r="U29" s="251"/>
      <c r="V29" s="251"/>
      <c r="W29" s="289">
        <f>ROUND(BC51,2)</f>
        <v>0</v>
      </c>
      <c r="X29" s="290"/>
      <c r="Y29" s="290"/>
      <c r="Z29" s="290"/>
      <c r="AA29" s="290"/>
      <c r="AB29" s="290"/>
      <c r="AC29" s="290"/>
      <c r="AD29" s="290"/>
      <c r="AE29" s="290"/>
      <c r="AF29" s="251"/>
      <c r="AG29" s="251"/>
      <c r="AH29" s="251"/>
      <c r="AI29" s="251"/>
      <c r="AJ29" s="251"/>
      <c r="AK29" s="289">
        <v>0</v>
      </c>
      <c r="AL29" s="290"/>
      <c r="AM29" s="290"/>
      <c r="AN29" s="290"/>
      <c r="AO29" s="290"/>
      <c r="AP29" s="251"/>
      <c r="AQ29" s="252"/>
      <c r="BE29" s="293"/>
    </row>
    <row r="30" spans="2:57" s="253" customFormat="1" ht="14.4" customHeight="1" hidden="1">
      <c r="B30" s="250"/>
      <c r="C30" s="251"/>
      <c r="D30" s="251"/>
      <c r="E30" s="251"/>
      <c r="F30" s="123" t="s">
        <v>49</v>
      </c>
      <c r="G30" s="251"/>
      <c r="H30" s="251"/>
      <c r="I30" s="251"/>
      <c r="J30" s="251"/>
      <c r="K30" s="251"/>
      <c r="L30" s="291">
        <v>0</v>
      </c>
      <c r="M30" s="290"/>
      <c r="N30" s="290"/>
      <c r="O30" s="290"/>
      <c r="P30" s="251"/>
      <c r="Q30" s="251"/>
      <c r="R30" s="251"/>
      <c r="S30" s="251"/>
      <c r="T30" s="251"/>
      <c r="U30" s="251"/>
      <c r="V30" s="251"/>
      <c r="W30" s="289">
        <f>ROUND(BD51,2)</f>
        <v>0</v>
      </c>
      <c r="X30" s="290"/>
      <c r="Y30" s="290"/>
      <c r="Z30" s="290"/>
      <c r="AA30" s="290"/>
      <c r="AB30" s="290"/>
      <c r="AC30" s="290"/>
      <c r="AD30" s="290"/>
      <c r="AE30" s="290"/>
      <c r="AF30" s="251"/>
      <c r="AG30" s="251"/>
      <c r="AH30" s="251"/>
      <c r="AI30" s="251"/>
      <c r="AJ30" s="251"/>
      <c r="AK30" s="289">
        <v>0</v>
      </c>
      <c r="AL30" s="290"/>
      <c r="AM30" s="290"/>
      <c r="AN30" s="290"/>
      <c r="AO30" s="290"/>
      <c r="AP30" s="251"/>
      <c r="AQ30" s="252"/>
      <c r="BE30" s="293"/>
    </row>
    <row r="31" spans="2:57" s="108" customFormat="1" ht="6.9" customHeight="1">
      <c r="B31" s="109"/>
      <c r="C31" s="110"/>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1"/>
      <c r="BE31" s="293"/>
    </row>
    <row r="32" spans="2:57" s="108" customFormat="1" ht="25.95" customHeight="1">
      <c r="B32" s="109"/>
      <c r="C32" s="254"/>
      <c r="D32" s="255" t="s">
        <v>50</v>
      </c>
      <c r="E32" s="256"/>
      <c r="F32" s="256"/>
      <c r="G32" s="256"/>
      <c r="H32" s="256"/>
      <c r="I32" s="256"/>
      <c r="J32" s="256"/>
      <c r="K32" s="256"/>
      <c r="L32" s="256"/>
      <c r="M32" s="256"/>
      <c r="N32" s="256"/>
      <c r="O32" s="256"/>
      <c r="P32" s="256"/>
      <c r="Q32" s="256"/>
      <c r="R32" s="256"/>
      <c r="S32" s="256"/>
      <c r="T32" s="257" t="s">
        <v>51</v>
      </c>
      <c r="U32" s="256"/>
      <c r="V32" s="256"/>
      <c r="W32" s="256"/>
      <c r="X32" s="307" t="s">
        <v>52</v>
      </c>
      <c r="Y32" s="308"/>
      <c r="Z32" s="308"/>
      <c r="AA32" s="308"/>
      <c r="AB32" s="308"/>
      <c r="AC32" s="256"/>
      <c r="AD32" s="256"/>
      <c r="AE32" s="256"/>
      <c r="AF32" s="256"/>
      <c r="AG32" s="256"/>
      <c r="AH32" s="256"/>
      <c r="AI32" s="256"/>
      <c r="AJ32" s="256"/>
      <c r="AK32" s="309">
        <f>SUM(AK23:AK30)</f>
        <v>0</v>
      </c>
      <c r="AL32" s="308"/>
      <c r="AM32" s="308"/>
      <c r="AN32" s="308"/>
      <c r="AO32" s="310"/>
      <c r="AP32" s="254"/>
      <c r="AQ32" s="258"/>
      <c r="BE32" s="293"/>
    </row>
    <row r="33" spans="2:43" s="108" customFormat="1" ht="6.9" customHeight="1">
      <c r="B33" s="109"/>
      <c r="C33" s="110"/>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110"/>
      <c r="AN33" s="110"/>
      <c r="AO33" s="110"/>
      <c r="AP33" s="110"/>
      <c r="AQ33" s="111"/>
    </row>
    <row r="34" spans="2:43" s="108" customFormat="1" ht="6.9" customHeight="1">
      <c r="B34" s="133"/>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5"/>
    </row>
    <row r="38" spans="2:44" s="108" customFormat="1" ht="6.9" customHeight="1">
      <c r="B38" s="136"/>
      <c r="C38" s="137"/>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09"/>
    </row>
    <row r="39" spans="2:44" s="108" customFormat="1" ht="36.9" customHeight="1">
      <c r="B39" s="109"/>
      <c r="C39" s="157" t="s">
        <v>53</v>
      </c>
      <c r="AR39" s="109"/>
    </row>
    <row r="40" spans="2:44" s="108" customFormat="1" ht="6.9" customHeight="1">
      <c r="B40" s="109"/>
      <c r="AR40" s="109"/>
    </row>
    <row r="41" spans="2:44" s="260" customFormat="1" ht="14.4" customHeight="1">
      <c r="B41" s="259"/>
      <c r="C41" s="158" t="s">
        <v>16</v>
      </c>
      <c r="L41" s="260" t="str">
        <f>K5</f>
        <v>20170810</v>
      </c>
      <c r="AR41" s="259"/>
    </row>
    <row r="42" spans="2:44" s="263" customFormat="1" ht="36.9" customHeight="1">
      <c r="B42" s="261"/>
      <c r="C42" s="262" t="s">
        <v>19</v>
      </c>
      <c r="L42" s="318" t="str">
        <f>K6</f>
        <v>Kanalizační sběrač Toužín</v>
      </c>
      <c r="M42" s="319"/>
      <c r="N42" s="319"/>
      <c r="O42" s="319"/>
      <c r="P42" s="319"/>
      <c r="Q42" s="319"/>
      <c r="R42" s="319"/>
      <c r="S42" s="319"/>
      <c r="T42" s="319"/>
      <c r="U42" s="319"/>
      <c r="V42" s="319"/>
      <c r="W42" s="319"/>
      <c r="X42" s="319"/>
      <c r="Y42" s="319"/>
      <c r="Z42" s="319"/>
      <c r="AA42" s="319"/>
      <c r="AB42" s="319"/>
      <c r="AC42" s="319"/>
      <c r="AD42" s="319"/>
      <c r="AE42" s="319"/>
      <c r="AF42" s="319"/>
      <c r="AG42" s="319"/>
      <c r="AH42" s="319"/>
      <c r="AI42" s="319"/>
      <c r="AJ42" s="319"/>
      <c r="AK42" s="319"/>
      <c r="AL42" s="319"/>
      <c r="AM42" s="319"/>
      <c r="AN42" s="319"/>
      <c r="AO42" s="319"/>
      <c r="AR42" s="261"/>
    </row>
    <row r="43" spans="2:44" s="108" customFormat="1" ht="6.9" customHeight="1">
      <c r="B43" s="109"/>
      <c r="AR43" s="109"/>
    </row>
    <row r="44" spans="2:44" s="108" customFormat="1" ht="13.2">
      <c r="B44" s="109"/>
      <c r="C44" s="158" t="s">
        <v>24</v>
      </c>
      <c r="L44" s="264" t="str">
        <f>IF(K8="","",K8)</f>
        <v>Toužín</v>
      </c>
      <c r="AI44" s="158" t="s">
        <v>26</v>
      </c>
      <c r="AM44" s="320" t="str">
        <f>IF(AN8="","",AN8)</f>
        <v>21. 8. 2017</v>
      </c>
      <c r="AN44" s="320"/>
      <c r="AR44" s="109"/>
    </row>
    <row r="45" spans="2:44" s="108" customFormat="1" ht="6.9" customHeight="1">
      <c r="B45" s="109"/>
      <c r="AR45" s="109"/>
    </row>
    <row r="46" spans="2:56" s="108" customFormat="1" ht="13.2">
      <c r="B46" s="109"/>
      <c r="C46" s="158" t="s">
        <v>28</v>
      </c>
      <c r="L46" s="260" t="str">
        <f>IF(E11="","",E11)</f>
        <v xml:space="preserve"> </v>
      </c>
      <c r="AI46" s="158" t="s">
        <v>34</v>
      </c>
      <c r="AM46" s="321" t="str">
        <f>IF(E17="","",E17)</f>
        <v>Ing. Zděněk Hejtman</v>
      </c>
      <c r="AN46" s="321"/>
      <c r="AO46" s="321"/>
      <c r="AP46" s="321"/>
      <c r="AR46" s="109"/>
      <c r="AS46" s="322" t="s">
        <v>54</v>
      </c>
      <c r="AT46" s="323"/>
      <c r="AU46" s="118"/>
      <c r="AV46" s="118"/>
      <c r="AW46" s="118"/>
      <c r="AX46" s="118"/>
      <c r="AY46" s="118"/>
      <c r="AZ46" s="118"/>
      <c r="BA46" s="118"/>
      <c r="BB46" s="118"/>
      <c r="BC46" s="118"/>
      <c r="BD46" s="265"/>
    </row>
    <row r="47" spans="2:56" s="108" customFormat="1" ht="13.2">
      <c r="B47" s="109"/>
      <c r="C47" s="158" t="s">
        <v>32</v>
      </c>
      <c r="L47" s="260" t="str">
        <f>IF(E14="Vyplň údaj","",E14)</f>
        <v/>
      </c>
      <c r="AR47" s="109"/>
      <c r="AS47" s="324"/>
      <c r="AT47" s="325"/>
      <c r="AU47" s="110"/>
      <c r="AV47" s="110"/>
      <c r="AW47" s="110"/>
      <c r="AX47" s="110"/>
      <c r="AY47" s="110"/>
      <c r="AZ47" s="110"/>
      <c r="BA47" s="110"/>
      <c r="BB47" s="110"/>
      <c r="BC47" s="110"/>
      <c r="BD47" s="206"/>
    </row>
    <row r="48" spans="2:56" s="108" customFormat="1" ht="10.8" customHeight="1">
      <c r="B48" s="109"/>
      <c r="AR48" s="109"/>
      <c r="AS48" s="324"/>
      <c r="AT48" s="325"/>
      <c r="AU48" s="110"/>
      <c r="AV48" s="110"/>
      <c r="AW48" s="110"/>
      <c r="AX48" s="110"/>
      <c r="AY48" s="110"/>
      <c r="AZ48" s="110"/>
      <c r="BA48" s="110"/>
      <c r="BB48" s="110"/>
      <c r="BC48" s="110"/>
      <c r="BD48" s="206"/>
    </row>
    <row r="49" spans="2:56" s="108" customFormat="1" ht="29.25" customHeight="1">
      <c r="B49" s="109"/>
      <c r="C49" s="303" t="s">
        <v>55</v>
      </c>
      <c r="D49" s="304"/>
      <c r="E49" s="304"/>
      <c r="F49" s="304"/>
      <c r="G49" s="304"/>
      <c r="H49" s="128"/>
      <c r="I49" s="305" t="s">
        <v>56</v>
      </c>
      <c r="J49" s="304"/>
      <c r="K49" s="304"/>
      <c r="L49" s="304"/>
      <c r="M49" s="304"/>
      <c r="N49" s="304"/>
      <c r="O49" s="304"/>
      <c r="P49" s="304"/>
      <c r="Q49" s="304"/>
      <c r="R49" s="304"/>
      <c r="S49" s="304"/>
      <c r="T49" s="304"/>
      <c r="U49" s="304"/>
      <c r="V49" s="304"/>
      <c r="W49" s="304"/>
      <c r="X49" s="304"/>
      <c r="Y49" s="304"/>
      <c r="Z49" s="304"/>
      <c r="AA49" s="304"/>
      <c r="AB49" s="304"/>
      <c r="AC49" s="304"/>
      <c r="AD49" s="304"/>
      <c r="AE49" s="304"/>
      <c r="AF49" s="304"/>
      <c r="AG49" s="306" t="s">
        <v>57</v>
      </c>
      <c r="AH49" s="304"/>
      <c r="AI49" s="304"/>
      <c r="AJ49" s="304"/>
      <c r="AK49" s="304"/>
      <c r="AL49" s="304"/>
      <c r="AM49" s="304"/>
      <c r="AN49" s="305" t="s">
        <v>58</v>
      </c>
      <c r="AO49" s="304"/>
      <c r="AP49" s="304"/>
      <c r="AQ49" s="266" t="s">
        <v>59</v>
      </c>
      <c r="AR49" s="109"/>
      <c r="AS49" s="165" t="s">
        <v>60</v>
      </c>
      <c r="AT49" s="166" t="s">
        <v>61</v>
      </c>
      <c r="AU49" s="166" t="s">
        <v>62</v>
      </c>
      <c r="AV49" s="166" t="s">
        <v>63</v>
      </c>
      <c r="AW49" s="166" t="s">
        <v>64</v>
      </c>
      <c r="AX49" s="166" t="s">
        <v>65</v>
      </c>
      <c r="AY49" s="166" t="s">
        <v>66</v>
      </c>
      <c r="AZ49" s="166" t="s">
        <v>67</v>
      </c>
      <c r="BA49" s="166" t="s">
        <v>68</v>
      </c>
      <c r="BB49" s="166" t="s">
        <v>69</v>
      </c>
      <c r="BC49" s="166" t="s">
        <v>70</v>
      </c>
      <c r="BD49" s="167" t="s">
        <v>71</v>
      </c>
    </row>
    <row r="50" spans="2:56" s="108" customFormat="1" ht="10.8" customHeight="1">
      <c r="B50" s="109"/>
      <c r="AR50" s="109"/>
      <c r="AS50" s="171"/>
      <c r="AT50" s="118"/>
      <c r="AU50" s="118"/>
      <c r="AV50" s="118"/>
      <c r="AW50" s="118"/>
      <c r="AX50" s="118"/>
      <c r="AY50" s="118"/>
      <c r="AZ50" s="118"/>
      <c r="BA50" s="118"/>
      <c r="BB50" s="118"/>
      <c r="BC50" s="118"/>
      <c r="BD50" s="265"/>
    </row>
    <row r="51" spans="2:90" s="263" customFormat="1" ht="32.4" customHeight="1">
      <c r="B51" s="261"/>
      <c r="C51" s="169" t="s">
        <v>72</v>
      </c>
      <c r="D51" s="267"/>
      <c r="E51" s="267"/>
      <c r="F51" s="267"/>
      <c r="G51" s="267"/>
      <c r="H51" s="267"/>
      <c r="I51" s="267"/>
      <c r="J51" s="267"/>
      <c r="K51" s="267"/>
      <c r="L51" s="267"/>
      <c r="M51" s="267"/>
      <c r="N51" s="267"/>
      <c r="O51" s="267"/>
      <c r="P51" s="267"/>
      <c r="Q51" s="267"/>
      <c r="R51" s="267"/>
      <c r="S51" s="267"/>
      <c r="T51" s="267"/>
      <c r="U51" s="267"/>
      <c r="V51" s="267"/>
      <c r="W51" s="267"/>
      <c r="X51" s="267"/>
      <c r="Y51" s="267"/>
      <c r="Z51" s="267"/>
      <c r="AA51" s="267"/>
      <c r="AB51" s="267"/>
      <c r="AC51" s="267"/>
      <c r="AD51" s="267"/>
      <c r="AE51" s="267"/>
      <c r="AF51" s="267"/>
      <c r="AG51" s="314">
        <f>ROUND(SUM(AG52:AG57),2)</f>
        <v>0</v>
      </c>
      <c r="AH51" s="314"/>
      <c r="AI51" s="314"/>
      <c r="AJ51" s="314"/>
      <c r="AK51" s="314"/>
      <c r="AL51" s="314"/>
      <c r="AM51" s="314"/>
      <c r="AN51" s="315">
        <f aca="true" t="shared" si="0" ref="AN51:AN57">SUM(AG51,AT51)</f>
        <v>0</v>
      </c>
      <c r="AO51" s="315"/>
      <c r="AP51" s="315"/>
      <c r="AQ51" s="268" t="s">
        <v>5</v>
      </c>
      <c r="AR51" s="261"/>
      <c r="AS51" s="269">
        <f>ROUND(SUM(AS52:AS57),2)</f>
        <v>0</v>
      </c>
      <c r="AT51" s="270">
        <f aca="true" t="shared" si="1" ref="AT51:AT57">ROUND(SUM(AV51:AW51),2)</f>
        <v>0</v>
      </c>
      <c r="AU51" s="271">
        <f>ROUND(SUM(AU52:AU57),5)</f>
        <v>0</v>
      </c>
      <c r="AV51" s="270">
        <f>ROUND(AZ51*L26,2)</f>
        <v>0</v>
      </c>
      <c r="AW51" s="270">
        <f>ROUND(BA51*L27,2)</f>
        <v>0</v>
      </c>
      <c r="AX51" s="270">
        <f>ROUND(BB51*L26,2)</f>
        <v>0</v>
      </c>
      <c r="AY51" s="270">
        <f>ROUND(BC51*L27,2)</f>
        <v>0</v>
      </c>
      <c r="AZ51" s="270">
        <f>ROUND(SUM(AZ52:AZ57),2)</f>
        <v>0</v>
      </c>
      <c r="BA51" s="270">
        <f>ROUND(SUM(BA52:BA57),2)</f>
        <v>0</v>
      </c>
      <c r="BB51" s="270">
        <f>ROUND(SUM(BB52:BB57),2)</f>
        <v>0</v>
      </c>
      <c r="BC51" s="270">
        <f>ROUND(SUM(BC52:BC57),2)</f>
        <v>0</v>
      </c>
      <c r="BD51" s="272">
        <f>ROUND(SUM(BD52:BD57),2)</f>
        <v>0</v>
      </c>
      <c r="BS51" s="262" t="s">
        <v>73</v>
      </c>
      <c r="BT51" s="262" t="s">
        <v>74</v>
      </c>
      <c r="BU51" s="273" t="s">
        <v>75</v>
      </c>
      <c r="BV51" s="262" t="s">
        <v>76</v>
      </c>
      <c r="BW51" s="262" t="s">
        <v>7</v>
      </c>
      <c r="BX51" s="262" t="s">
        <v>77</v>
      </c>
      <c r="CL51" s="262" t="s">
        <v>22</v>
      </c>
    </row>
    <row r="52" spans="1:91" s="283" customFormat="1" ht="16.5" customHeight="1">
      <c r="A52" s="274" t="s">
        <v>78</v>
      </c>
      <c r="B52" s="275"/>
      <c r="C52" s="276"/>
      <c r="D52" s="311" t="s">
        <v>79</v>
      </c>
      <c r="E52" s="311"/>
      <c r="F52" s="311"/>
      <c r="G52" s="311"/>
      <c r="H52" s="311"/>
      <c r="I52" s="277"/>
      <c r="J52" s="311" t="s">
        <v>80</v>
      </c>
      <c r="K52" s="311"/>
      <c r="L52" s="311"/>
      <c r="M52" s="311"/>
      <c r="N52" s="311"/>
      <c r="O52" s="311"/>
      <c r="P52" s="311"/>
      <c r="Q52" s="311"/>
      <c r="R52" s="311"/>
      <c r="S52" s="311"/>
      <c r="T52" s="311"/>
      <c r="U52" s="311"/>
      <c r="V52" s="311"/>
      <c r="W52" s="311"/>
      <c r="X52" s="311"/>
      <c r="Y52" s="311"/>
      <c r="Z52" s="311"/>
      <c r="AA52" s="311"/>
      <c r="AB52" s="311"/>
      <c r="AC52" s="311"/>
      <c r="AD52" s="311"/>
      <c r="AE52" s="311"/>
      <c r="AF52" s="311"/>
      <c r="AG52" s="312">
        <f>'A - Stoka'!J27</f>
        <v>0</v>
      </c>
      <c r="AH52" s="313"/>
      <c r="AI52" s="313"/>
      <c r="AJ52" s="313"/>
      <c r="AK52" s="313"/>
      <c r="AL52" s="313"/>
      <c r="AM52" s="313"/>
      <c r="AN52" s="312">
        <f t="shared" si="0"/>
        <v>0</v>
      </c>
      <c r="AO52" s="313"/>
      <c r="AP52" s="313"/>
      <c r="AQ52" s="278" t="s">
        <v>81</v>
      </c>
      <c r="AR52" s="275"/>
      <c r="AS52" s="279">
        <v>0</v>
      </c>
      <c r="AT52" s="280">
        <f t="shared" si="1"/>
        <v>0</v>
      </c>
      <c r="AU52" s="281">
        <f>'A - Stoka'!P82</f>
        <v>0</v>
      </c>
      <c r="AV52" s="280">
        <f>'A - Stoka'!J30</f>
        <v>0</v>
      </c>
      <c r="AW52" s="280">
        <f>'A - Stoka'!J31</f>
        <v>0</v>
      </c>
      <c r="AX52" s="280">
        <f>'A - Stoka'!J32</f>
        <v>0</v>
      </c>
      <c r="AY52" s="280">
        <f>'A - Stoka'!J33</f>
        <v>0</v>
      </c>
      <c r="AZ52" s="280">
        <f>'A - Stoka'!F30</f>
        <v>0</v>
      </c>
      <c r="BA52" s="280">
        <f>'A - Stoka'!F31</f>
        <v>0</v>
      </c>
      <c r="BB52" s="280">
        <f>'A - Stoka'!F32</f>
        <v>0</v>
      </c>
      <c r="BC52" s="280">
        <f>'A - Stoka'!F33</f>
        <v>0</v>
      </c>
      <c r="BD52" s="282">
        <f>'A - Stoka'!F34</f>
        <v>0</v>
      </c>
      <c r="BT52" s="284" t="s">
        <v>82</v>
      </c>
      <c r="BV52" s="284" t="s">
        <v>76</v>
      </c>
      <c r="BW52" s="284" t="s">
        <v>83</v>
      </c>
      <c r="BX52" s="284" t="s">
        <v>7</v>
      </c>
      <c r="CL52" s="284" t="s">
        <v>22</v>
      </c>
      <c r="CM52" s="284" t="s">
        <v>84</v>
      </c>
    </row>
    <row r="53" spans="1:91" s="283" customFormat="1" ht="16.5" customHeight="1">
      <c r="A53" s="274" t="s">
        <v>78</v>
      </c>
      <c r="B53" s="275"/>
      <c r="C53" s="276"/>
      <c r="D53" s="311" t="s">
        <v>85</v>
      </c>
      <c r="E53" s="311"/>
      <c r="F53" s="311"/>
      <c r="G53" s="311"/>
      <c r="H53" s="311"/>
      <c r="I53" s="277"/>
      <c r="J53" s="311" t="s">
        <v>86</v>
      </c>
      <c r="K53" s="311"/>
      <c r="L53" s="311"/>
      <c r="M53" s="311"/>
      <c r="N53" s="311"/>
      <c r="O53" s="311"/>
      <c r="P53" s="311"/>
      <c r="Q53" s="311"/>
      <c r="R53" s="311"/>
      <c r="S53" s="311"/>
      <c r="T53" s="311"/>
      <c r="U53" s="311"/>
      <c r="V53" s="311"/>
      <c r="W53" s="311"/>
      <c r="X53" s="311"/>
      <c r="Y53" s="311"/>
      <c r="Z53" s="311"/>
      <c r="AA53" s="311"/>
      <c r="AB53" s="311"/>
      <c r="AC53" s="311"/>
      <c r="AD53" s="311"/>
      <c r="AE53" s="311"/>
      <c r="AF53" s="311"/>
      <c r="AG53" s="312">
        <f>'B - Stoka '!J27</f>
        <v>0</v>
      </c>
      <c r="AH53" s="313"/>
      <c r="AI53" s="313"/>
      <c r="AJ53" s="313"/>
      <c r="AK53" s="313"/>
      <c r="AL53" s="313"/>
      <c r="AM53" s="313"/>
      <c r="AN53" s="312">
        <f t="shared" si="0"/>
        <v>0</v>
      </c>
      <c r="AO53" s="313"/>
      <c r="AP53" s="313"/>
      <c r="AQ53" s="278" t="s">
        <v>81</v>
      </c>
      <c r="AR53" s="275"/>
      <c r="AS53" s="279">
        <v>0</v>
      </c>
      <c r="AT53" s="280">
        <f t="shared" si="1"/>
        <v>0</v>
      </c>
      <c r="AU53" s="281">
        <f>'B - Stoka '!P82</f>
        <v>0</v>
      </c>
      <c r="AV53" s="280">
        <f>'B - Stoka '!J30</f>
        <v>0</v>
      </c>
      <c r="AW53" s="280">
        <f>'B - Stoka '!J31</f>
        <v>0</v>
      </c>
      <c r="AX53" s="280">
        <f>'B - Stoka '!J32</f>
        <v>0</v>
      </c>
      <c r="AY53" s="280">
        <f>'B - Stoka '!J33</f>
        <v>0</v>
      </c>
      <c r="AZ53" s="280">
        <f>'B - Stoka '!F30</f>
        <v>0</v>
      </c>
      <c r="BA53" s="280">
        <f>'B - Stoka '!F31</f>
        <v>0</v>
      </c>
      <c r="BB53" s="280">
        <f>'B - Stoka '!F32</f>
        <v>0</v>
      </c>
      <c r="BC53" s="280">
        <f>'B - Stoka '!F33</f>
        <v>0</v>
      </c>
      <c r="BD53" s="282">
        <f>'B - Stoka '!F34</f>
        <v>0</v>
      </c>
      <c r="BT53" s="284" t="s">
        <v>82</v>
      </c>
      <c r="BV53" s="284" t="s">
        <v>76</v>
      </c>
      <c r="BW53" s="284" t="s">
        <v>87</v>
      </c>
      <c r="BX53" s="284" t="s">
        <v>7</v>
      </c>
      <c r="CL53" s="284" t="s">
        <v>22</v>
      </c>
      <c r="CM53" s="284" t="s">
        <v>84</v>
      </c>
    </row>
    <row r="54" spans="1:91" s="283" customFormat="1" ht="16.5" customHeight="1">
      <c r="A54" s="274" t="s">
        <v>78</v>
      </c>
      <c r="B54" s="275"/>
      <c r="C54" s="276"/>
      <c r="D54" s="311" t="s">
        <v>88</v>
      </c>
      <c r="E54" s="311"/>
      <c r="F54" s="311"/>
      <c r="G54" s="311"/>
      <c r="H54" s="311"/>
      <c r="I54" s="277"/>
      <c r="J54" s="311" t="s">
        <v>86</v>
      </c>
      <c r="K54" s="311"/>
      <c r="L54" s="311"/>
      <c r="M54" s="311"/>
      <c r="N54" s="311"/>
      <c r="O54" s="311"/>
      <c r="P54" s="311"/>
      <c r="Q54" s="311"/>
      <c r="R54" s="311"/>
      <c r="S54" s="311"/>
      <c r="T54" s="311"/>
      <c r="U54" s="311"/>
      <c r="V54" s="311"/>
      <c r="W54" s="311"/>
      <c r="X54" s="311"/>
      <c r="Y54" s="311"/>
      <c r="Z54" s="311"/>
      <c r="AA54" s="311"/>
      <c r="AB54" s="311"/>
      <c r="AC54" s="311"/>
      <c r="AD54" s="311"/>
      <c r="AE54" s="311"/>
      <c r="AF54" s="311"/>
      <c r="AG54" s="312">
        <f>'B-1 - Stoka '!J27</f>
        <v>0</v>
      </c>
      <c r="AH54" s="313"/>
      <c r="AI54" s="313"/>
      <c r="AJ54" s="313"/>
      <c r="AK54" s="313"/>
      <c r="AL54" s="313"/>
      <c r="AM54" s="313"/>
      <c r="AN54" s="312">
        <f t="shared" si="0"/>
        <v>0</v>
      </c>
      <c r="AO54" s="313"/>
      <c r="AP54" s="313"/>
      <c r="AQ54" s="278" t="s">
        <v>81</v>
      </c>
      <c r="AR54" s="275"/>
      <c r="AS54" s="279">
        <v>0</v>
      </c>
      <c r="AT54" s="280">
        <f t="shared" si="1"/>
        <v>0</v>
      </c>
      <c r="AU54" s="281">
        <f>'B-1 - Stoka '!P82</f>
        <v>0</v>
      </c>
      <c r="AV54" s="280">
        <f>'B-1 - Stoka '!J30</f>
        <v>0</v>
      </c>
      <c r="AW54" s="280">
        <f>'B-1 - Stoka '!J31</f>
        <v>0</v>
      </c>
      <c r="AX54" s="280">
        <f>'B-1 - Stoka '!J32</f>
        <v>0</v>
      </c>
      <c r="AY54" s="280">
        <f>'B-1 - Stoka '!J33</f>
        <v>0</v>
      </c>
      <c r="AZ54" s="280">
        <f>'B-1 - Stoka '!F30</f>
        <v>0</v>
      </c>
      <c r="BA54" s="280">
        <f>'B-1 - Stoka '!F31</f>
        <v>0</v>
      </c>
      <c r="BB54" s="280">
        <f>'B-1 - Stoka '!F32</f>
        <v>0</v>
      </c>
      <c r="BC54" s="280">
        <f>'B-1 - Stoka '!F33</f>
        <v>0</v>
      </c>
      <c r="BD54" s="282">
        <f>'B-1 - Stoka '!F34</f>
        <v>0</v>
      </c>
      <c r="BT54" s="284" t="s">
        <v>82</v>
      </c>
      <c r="BV54" s="284" t="s">
        <v>76</v>
      </c>
      <c r="BW54" s="284" t="s">
        <v>89</v>
      </c>
      <c r="BX54" s="284" t="s">
        <v>7</v>
      </c>
      <c r="CL54" s="284" t="s">
        <v>22</v>
      </c>
      <c r="CM54" s="284" t="s">
        <v>84</v>
      </c>
    </row>
    <row r="55" spans="1:91" s="283" customFormat="1" ht="16.5" customHeight="1">
      <c r="A55" s="274" t="s">
        <v>78</v>
      </c>
      <c r="B55" s="275"/>
      <c r="C55" s="276"/>
      <c r="D55" s="311" t="s">
        <v>90</v>
      </c>
      <c r="E55" s="311"/>
      <c r="F55" s="311"/>
      <c r="G55" s="311"/>
      <c r="H55" s="311"/>
      <c r="I55" s="277"/>
      <c r="J55" s="311" t="s">
        <v>91</v>
      </c>
      <c r="K55" s="311"/>
      <c r="L55" s="311"/>
      <c r="M55" s="311"/>
      <c r="N55" s="311"/>
      <c r="O55" s="311"/>
      <c r="P55" s="311"/>
      <c r="Q55" s="311"/>
      <c r="R55" s="311"/>
      <c r="S55" s="311"/>
      <c r="T55" s="311"/>
      <c r="U55" s="311"/>
      <c r="V55" s="311"/>
      <c r="W55" s="311"/>
      <c r="X55" s="311"/>
      <c r="Y55" s="311"/>
      <c r="Z55" s="311"/>
      <c r="AA55" s="311"/>
      <c r="AB55" s="311"/>
      <c r="AC55" s="311"/>
      <c r="AD55" s="311"/>
      <c r="AE55" s="311"/>
      <c r="AF55" s="311"/>
      <c r="AG55" s="312">
        <f>'OK1 - Odlehčovací komora'!J27</f>
        <v>0</v>
      </c>
      <c r="AH55" s="313"/>
      <c r="AI55" s="313"/>
      <c r="AJ55" s="313"/>
      <c r="AK55" s="313"/>
      <c r="AL55" s="313"/>
      <c r="AM55" s="313"/>
      <c r="AN55" s="312">
        <f t="shared" si="0"/>
        <v>0</v>
      </c>
      <c r="AO55" s="313"/>
      <c r="AP55" s="313"/>
      <c r="AQ55" s="278" t="s">
        <v>92</v>
      </c>
      <c r="AR55" s="275"/>
      <c r="AS55" s="279">
        <v>0</v>
      </c>
      <c r="AT55" s="280">
        <f t="shared" si="1"/>
        <v>0</v>
      </c>
      <c r="AU55" s="281">
        <f>'OK1 - Odlehčovací komora'!P82</f>
        <v>0</v>
      </c>
      <c r="AV55" s="280">
        <f>'OK1 - Odlehčovací komora'!J30</f>
        <v>0</v>
      </c>
      <c r="AW55" s="280">
        <f>'OK1 - Odlehčovací komora'!J31</f>
        <v>0</v>
      </c>
      <c r="AX55" s="280">
        <f>'OK1 - Odlehčovací komora'!J32</f>
        <v>0</v>
      </c>
      <c r="AY55" s="280">
        <f>'OK1 - Odlehčovací komora'!J33</f>
        <v>0</v>
      </c>
      <c r="AZ55" s="280">
        <f>'OK1 - Odlehčovací komora'!F30</f>
        <v>0</v>
      </c>
      <c r="BA55" s="280">
        <f>'OK1 - Odlehčovací komora'!F31</f>
        <v>0</v>
      </c>
      <c r="BB55" s="280">
        <f>'OK1 - Odlehčovací komora'!F32</f>
        <v>0</v>
      </c>
      <c r="BC55" s="280">
        <f>'OK1 - Odlehčovací komora'!F33</f>
        <v>0</v>
      </c>
      <c r="BD55" s="282">
        <f>'OK1 - Odlehčovací komora'!F34</f>
        <v>0</v>
      </c>
      <c r="BT55" s="284" t="s">
        <v>82</v>
      </c>
      <c r="BV55" s="284" t="s">
        <v>76</v>
      </c>
      <c r="BW55" s="284" t="s">
        <v>93</v>
      </c>
      <c r="BX55" s="284" t="s">
        <v>7</v>
      </c>
      <c r="CL55" s="284" t="s">
        <v>22</v>
      </c>
      <c r="CM55" s="284" t="s">
        <v>84</v>
      </c>
    </row>
    <row r="56" spans="1:91" s="283" customFormat="1" ht="16.5" customHeight="1">
      <c r="A56" s="274" t="s">
        <v>78</v>
      </c>
      <c r="B56" s="275"/>
      <c r="C56" s="276"/>
      <c r="D56" s="311" t="s">
        <v>94</v>
      </c>
      <c r="E56" s="311"/>
      <c r="F56" s="311"/>
      <c r="G56" s="311"/>
      <c r="H56" s="311"/>
      <c r="I56" s="277"/>
      <c r="J56" s="311" t="s">
        <v>95</v>
      </c>
      <c r="K56" s="311"/>
      <c r="L56" s="311"/>
      <c r="M56" s="311"/>
      <c r="N56" s="311"/>
      <c r="O56" s="311"/>
      <c r="P56" s="311"/>
      <c r="Q56" s="311"/>
      <c r="R56" s="311"/>
      <c r="S56" s="311"/>
      <c r="T56" s="311"/>
      <c r="U56" s="311"/>
      <c r="V56" s="311"/>
      <c r="W56" s="311"/>
      <c r="X56" s="311"/>
      <c r="Y56" s="311"/>
      <c r="Z56" s="311"/>
      <c r="AA56" s="311"/>
      <c r="AB56" s="311"/>
      <c r="AC56" s="311"/>
      <c r="AD56" s="311"/>
      <c r="AE56" s="311"/>
      <c r="AF56" s="311"/>
      <c r="AG56" s="312">
        <f>'VO - Výústní objekt'!J27</f>
        <v>0</v>
      </c>
      <c r="AH56" s="313"/>
      <c r="AI56" s="313"/>
      <c r="AJ56" s="313"/>
      <c r="AK56" s="313"/>
      <c r="AL56" s="313"/>
      <c r="AM56" s="313"/>
      <c r="AN56" s="312">
        <f t="shared" si="0"/>
        <v>0</v>
      </c>
      <c r="AO56" s="313"/>
      <c r="AP56" s="313"/>
      <c r="AQ56" s="278" t="s">
        <v>92</v>
      </c>
      <c r="AR56" s="275"/>
      <c r="AS56" s="279">
        <v>0</v>
      </c>
      <c r="AT56" s="280">
        <f t="shared" si="1"/>
        <v>0</v>
      </c>
      <c r="AU56" s="281">
        <f>'VO - Výústní objekt'!P82</f>
        <v>0</v>
      </c>
      <c r="AV56" s="280">
        <f>'VO - Výústní objekt'!J30</f>
        <v>0</v>
      </c>
      <c r="AW56" s="280">
        <f>'VO - Výústní objekt'!J31</f>
        <v>0</v>
      </c>
      <c r="AX56" s="280">
        <f>'VO - Výústní objekt'!J32</f>
        <v>0</v>
      </c>
      <c r="AY56" s="280">
        <f>'VO - Výústní objekt'!J33</f>
        <v>0</v>
      </c>
      <c r="AZ56" s="280">
        <f>'VO - Výústní objekt'!F30</f>
        <v>0</v>
      </c>
      <c r="BA56" s="280">
        <f>'VO - Výústní objekt'!F31</f>
        <v>0</v>
      </c>
      <c r="BB56" s="280">
        <f>'VO - Výústní objekt'!F32</f>
        <v>0</v>
      </c>
      <c r="BC56" s="280">
        <f>'VO - Výústní objekt'!F33</f>
        <v>0</v>
      </c>
      <c r="BD56" s="282">
        <f>'VO - Výústní objekt'!F34</f>
        <v>0</v>
      </c>
      <c r="BT56" s="284" t="s">
        <v>82</v>
      </c>
      <c r="BV56" s="284" t="s">
        <v>76</v>
      </c>
      <c r="BW56" s="284" t="s">
        <v>96</v>
      </c>
      <c r="BX56" s="284" t="s">
        <v>7</v>
      </c>
      <c r="CL56" s="284" t="s">
        <v>22</v>
      </c>
      <c r="CM56" s="284" t="s">
        <v>84</v>
      </c>
    </row>
    <row r="57" spans="1:91" s="283" customFormat="1" ht="16.5" customHeight="1">
      <c r="A57" s="274" t="s">
        <v>78</v>
      </c>
      <c r="B57" s="275"/>
      <c r="C57" s="276"/>
      <c r="D57" s="311" t="s">
        <v>97</v>
      </c>
      <c r="E57" s="311"/>
      <c r="F57" s="311"/>
      <c r="G57" s="311"/>
      <c r="H57" s="311"/>
      <c r="I57" s="277"/>
      <c r="J57" s="311" t="s">
        <v>98</v>
      </c>
      <c r="K57" s="311"/>
      <c r="L57" s="311"/>
      <c r="M57" s="311"/>
      <c r="N57" s="311"/>
      <c r="O57" s="311"/>
      <c r="P57" s="311"/>
      <c r="Q57" s="311"/>
      <c r="R57" s="311"/>
      <c r="S57" s="311"/>
      <c r="T57" s="311"/>
      <c r="U57" s="311"/>
      <c r="V57" s="311"/>
      <c r="W57" s="311"/>
      <c r="X57" s="311"/>
      <c r="Y57" s="311"/>
      <c r="Z57" s="311"/>
      <c r="AA57" s="311"/>
      <c r="AB57" s="311"/>
      <c r="AC57" s="311"/>
      <c r="AD57" s="311"/>
      <c r="AE57" s="311"/>
      <c r="AF57" s="311"/>
      <c r="AG57" s="312">
        <f>'VON - Vedlejší a ostatní ...'!J27</f>
        <v>0</v>
      </c>
      <c r="AH57" s="313"/>
      <c r="AI57" s="313"/>
      <c r="AJ57" s="313"/>
      <c r="AK57" s="313"/>
      <c r="AL57" s="313"/>
      <c r="AM57" s="313"/>
      <c r="AN57" s="312">
        <f t="shared" si="0"/>
        <v>0</v>
      </c>
      <c r="AO57" s="313"/>
      <c r="AP57" s="313"/>
      <c r="AQ57" s="278" t="s">
        <v>97</v>
      </c>
      <c r="AR57" s="275"/>
      <c r="AS57" s="285">
        <v>0</v>
      </c>
      <c r="AT57" s="286">
        <f t="shared" si="1"/>
        <v>0</v>
      </c>
      <c r="AU57" s="287">
        <f>'VON - Vedlejší a ostatní ...'!P81</f>
        <v>0</v>
      </c>
      <c r="AV57" s="286">
        <f>'VON - Vedlejší a ostatní ...'!J30</f>
        <v>0</v>
      </c>
      <c r="AW57" s="286">
        <f>'VON - Vedlejší a ostatní ...'!J31</f>
        <v>0</v>
      </c>
      <c r="AX57" s="286">
        <f>'VON - Vedlejší a ostatní ...'!J32</f>
        <v>0</v>
      </c>
      <c r="AY57" s="286">
        <f>'VON - Vedlejší a ostatní ...'!J33</f>
        <v>0</v>
      </c>
      <c r="AZ57" s="286">
        <f>'VON - Vedlejší a ostatní ...'!F30</f>
        <v>0</v>
      </c>
      <c r="BA57" s="286">
        <f>'VON - Vedlejší a ostatní ...'!F31</f>
        <v>0</v>
      </c>
      <c r="BB57" s="286">
        <f>'VON - Vedlejší a ostatní ...'!F32</f>
        <v>0</v>
      </c>
      <c r="BC57" s="286">
        <f>'VON - Vedlejší a ostatní ...'!F33</f>
        <v>0</v>
      </c>
      <c r="BD57" s="288">
        <f>'VON - Vedlejší a ostatní ...'!F34</f>
        <v>0</v>
      </c>
      <c r="BT57" s="284" t="s">
        <v>82</v>
      </c>
      <c r="BV57" s="284" t="s">
        <v>76</v>
      </c>
      <c r="BW57" s="284" t="s">
        <v>99</v>
      </c>
      <c r="BX57" s="284" t="s">
        <v>7</v>
      </c>
      <c r="CL57" s="284" t="s">
        <v>22</v>
      </c>
      <c r="CM57" s="284" t="s">
        <v>84</v>
      </c>
    </row>
    <row r="58" spans="2:44" s="108" customFormat="1" ht="30" customHeight="1">
      <c r="B58" s="109"/>
      <c r="AR58" s="109"/>
    </row>
    <row r="59" spans="2:44" s="108" customFormat="1" ht="6.9" customHeight="1">
      <c r="B59" s="133"/>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4"/>
      <c r="AD59" s="134"/>
      <c r="AE59" s="134"/>
      <c r="AF59" s="134"/>
      <c r="AG59" s="134"/>
      <c r="AH59" s="134"/>
      <c r="AI59" s="134"/>
      <c r="AJ59" s="134"/>
      <c r="AK59" s="134"/>
      <c r="AL59" s="134"/>
      <c r="AM59" s="134"/>
      <c r="AN59" s="134"/>
      <c r="AO59" s="134"/>
      <c r="AP59" s="134"/>
      <c r="AQ59" s="134"/>
      <c r="AR59" s="109"/>
    </row>
  </sheetData>
  <sheetProtection password="C6B9" sheet="1" objects="1" scenarios="1" formatColumns="0" formatRows="0" selectLockedCells="1"/>
  <mergeCells count="61">
    <mergeCell ref="AG51:AM51"/>
    <mergeCell ref="AN51:AP51"/>
    <mergeCell ref="AR2:BE2"/>
    <mergeCell ref="AN56:AP56"/>
    <mergeCell ref="AG56:AM56"/>
    <mergeCell ref="AN54:AP54"/>
    <mergeCell ref="AG54:AM54"/>
    <mergeCell ref="AN52:AP52"/>
    <mergeCell ref="AG52:AM52"/>
    <mergeCell ref="L42:AO42"/>
    <mergeCell ref="AM44:AN44"/>
    <mergeCell ref="AM46:AP46"/>
    <mergeCell ref="AS46:AT48"/>
    <mergeCell ref="W28:AE28"/>
    <mergeCell ref="AK28:AO28"/>
    <mergeCell ref="L29:O29"/>
    <mergeCell ref="D56:H56"/>
    <mergeCell ref="J56:AF56"/>
    <mergeCell ref="AN57:AP57"/>
    <mergeCell ref="AG57:AM57"/>
    <mergeCell ref="D57:H57"/>
    <mergeCell ref="J57:AF57"/>
    <mergeCell ref="D54:H54"/>
    <mergeCell ref="J54:AF54"/>
    <mergeCell ref="AN55:AP55"/>
    <mergeCell ref="AG55:AM55"/>
    <mergeCell ref="D55:H55"/>
    <mergeCell ref="J55:AF55"/>
    <mergeCell ref="D52:H52"/>
    <mergeCell ref="J52:AF52"/>
    <mergeCell ref="AN53:AP53"/>
    <mergeCell ref="AG53:AM53"/>
    <mergeCell ref="D53:H53"/>
    <mergeCell ref="J53:AF53"/>
    <mergeCell ref="AN49:AP49"/>
    <mergeCell ref="L30:O30"/>
    <mergeCell ref="W30:AE30"/>
    <mergeCell ref="AK30:AO30"/>
    <mergeCell ref="X32:AB32"/>
    <mergeCell ref="AK32:AO32"/>
    <mergeCell ref="L27:O27"/>
    <mergeCell ref="W27:AE27"/>
    <mergeCell ref="C49:G49"/>
    <mergeCell ref="I49:AF49"/>
    <mergeCell ref="AG49:AM49"/>
    <mergeCell ref="AK27:AO27"/>
    <mergeCell ref="L28:O28"/>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s>
  <hyperlinks>
    <hyperlink ref="K1:S1" location="C2" display="1) Rekapitulace stavby"/>
    <hyperlink ref="W1:AI1" location="C51" display="2) Rekapitulace objektů stavby a soupisů prací"/>
    <hyperlink ref="A52" location="'A - Stoka'!C2" display="/"/>
    <hyperlink ref="A53" location="'B - Stoka '!C2" display="/"/>
    <hyperlink ref="A54" location="'B-1 - Stoka '!C2" display="/"/>
    <hyperlink ref="A55" location="'OK1 - Odlehčovací komora'!C2" display="/"/>
    <hyperlink ref="A56" location="'VO - Výústní objekt'!C2" display="/"/>
    <hyperlink ref="A57" location="'VON - Vedlejší a ostatní ...'!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645"/>
  <sheetViews>
    <sheetView showGridLines="0" workbookViewId="0" topLeftCell="A1">
      <pane ySplit="1" topLeftCell="A74" activePane="bottomLeft" state="frozen"/>
      <selection pane="bottomLeft" activeCell="I86" sqref="I86"/>
    </sheetView>
  </sheetViews>
  <sheetFormatPr defaultColWidth="9.33203125" defaultRowHeight="13.5"/>
  <cols>
    <col min="1" max="1" width="8.33203125" style="97" customWidth="1"/>
    <col min="2" max="2" width="1.66796875" style="97" customWidth="1"/>
    <col min="3" max="3" width="4.16015625" style="97" customWidth="1"/>
    <col min="4" max="4" width="4.33203125" style="97" customWidth="1"/>
    <col min="5" max="5" width="17.16015625" style="97" customWidth="1"/>
    <col min="6" max="6" width="75" style="97" customWidth="1"/>
    <col min="7" max="7" width="8.66015625" style="97" customWidth="1"/>
    <col min="8" max="8" width="11.16015625" style="97" customWidth="1"/>
    <col min="9" max="9" width="12.66015625" style="97" customWidth="1"/>
    <col min="10" max="10" width="23.5" style="97" customWidth="1"/>
    <col min="11" max="11" width="15.5" style="97" customWidth="1"/>
    <col min="12" max="12" width="9.16015625" style="97" customWidth="1"/>
    <col min="13" max="18" width="9.33203125" style="97" hidden="1" customWidth="1"/>
    <col min="19" max="19" width="8.16015625" style="97" hidden="1" customWidth="1"/>
    <col min="20" max="20" width="29.66015625" style="97" hidden="1" customWidth="1"/>
    <col min="21" max="21" width="16.33203125" style="97" hidden="1" customWidth="1"/>
    <col min="22" max="22" width="12.33203125" style="97" customWidth="1"/>
    <col min="23" max="23" width="16.33203125" style="97" customWidth="1"/>
    <col min="24" max="24" width="12.33203125" style="97" customWidth="1"/>
    <col min="25" max="25" width="15" style="97" customWidth="1"/>
    <col min="26" max="26" width="11" style="97" customWidth="1"/>
    <col min="27" max="27" width="15" style="97" customWidth="1"/>
    <col min="28" max="28" width="16.33203125" style="97" customWidth="1"/>
    <col min="29" max="29" width="11" style="97" customWidth="1"/>
    <col min="30" max="30" width="15" style="97" customWidth="1"/>
    <col min="31" max="31" width="16.33203125" style="97" customWidth="1"/>
    <col min="32" max="43" width="9.16015625" style="97" customWidth="1"/>
    <col min="44" max="65" width="9.33203125" style="97" hidden="1" customWidth="1"/>
    <col min="66" max="16384" width="9.16015625" style="97" customWidth="1"/>
  </cols>
  <sheetData>
    <row r="1" spans="1:70" ht="21.75" customHeight="1">
      <c r="A1" s="94"/>
      <c r="B1" s="3"/>
      <c r="C1" s="3"/>
      <c r="D1" s="4" t="s">
        <v>1</v>
      </c>
      <c r="E1" s="3"/>
      <c r="F1" s="95" t="s">
        <v>100</v>
      </c>
      <c r="G1" s="330" t="s">
        <v>101</v>
      </c>
      <c r="H1" s="330"/>
      <c r="I1" s="3"/>
      <c r="J1" s="95" t="s">
        <v>102</v>
      </c>
      <c r="K1" s="4" t="s">
        <v>103</v>
      </c>
      <c r="L1" s="95" t="s">
        <v>104</v>
      </c>
      <c r="M1" s="95"/>
      <c r="N1" s="95"/>
      <c r="O1" s="95"/>
      <c r="P1" s="95"/>
      <c r="Q1" s="95"/>
      <c r="R1" s="95"/>
      <c r="S1" s="95"/>
      <c r="T1" s="95"/>
      <c r="U1" s="96"/>
      <c r="V1" s="96"/>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c r="BO1" s="94"/>
      <c r="BP1" s="94"/>
      <c r="BQ1" s="94"/>
      <c r="BR1" s="94"/>
    </row>
    <row r="2" spans="3:46" ht="36.9" customHeight="1">
      <c r="L2" s="316" t="s">
        <v>8</v>
      </c>
      <c r="M2" s="317"/>
      <c r="N2" s="317"/>
      <c r="O2" s="317"/>
      <c r="P2" s="317"/>
      <c r="Q2" s="317"/>
      <c r="R2" s="317"/>
      <c r="S2" s="317"/>
      <c r="T2" s="317"/>
      <c r="U2" s="317"/>
      <c r="V2" s="317"/>
      <c r="AT2" s="98" t="s">
        <v>83</v>
      </c>
    </row>
    <row r="3" spans="2:46" ht="6.9" customHeight="1">
      <c r="B3" s="99"/>
      <c r="C3" s="100"/>
      <c r="D3" s="100"/>
      <c r="E3" s="100"/>
      <c r="F3" s="100"/>
      <c r="G3" s="100"/>
      <c r="H3" s="100"/>
      <c r="I3" s="100"/>
      <c r="J3" s="100"/>
      <c r="K3" s="101"/>
      <c r="AT3" s="98" t="s">
        <v>84</v>
      </c>
    </row>
    <row r="4" spans="2:46" ht="36.9" customHeight="1">
      <c r="B4" s="102"/>
      <c r="C4" s="103"/>
      <c r="D4" s="104" t="s">
        <v>105</v>
      </c>
      <c r="E4" s="103"/>
      <c r="F4" s="103"/>
      <c r="G4" s="103"/>
      <c r="H4" s="103"/>
      <c r="I4" s="103"/>
      <c r="J4" s="103"/>
      <c r="K4" s="105"/>
      <c r="M4" s="106" t="s">
        <v>13</v>
      </c>
      <c r="AT4" s="98" t="s">
        <v>6</v>
      </c>
    </row>
    <row r="5" spans="2:11" ht="6.9" customHeight="1">
      <c r="B5" s="102"/>
      <c r="C5" s="103"/>
      <c r="D5" s="103"/>
      <c r="E5" s="103"/>
      <c r="F5" s="103"/>
      <c r="G5" s="103"/>
      <c r="H5" s="103"/>
      <c r="I5" s="103"/>
      <c r="J5" s="103"/>
      <c r="K5" s="105"/>
    </row>
    <row r="6" spans="2:11" ht="13.2">
      <c r="B6" s="102"/>
      <c r="C6" s="103"/>
      <c r="D6" s="107" t="s">
        <v>19</v>
      </c>
      <c r="E6" s="103"/>
      <c r="F6" s="103"/>
      <c r="G6" s="103"/>
      <c r="H6" s="103"/>
      <c r="I6" s="103"/>
      <c r="J6" s="103"/>
      <c r="K6" s="105"/>
    </row>
    <row r="7" spans="2:11" ht="16.5" customHeight="1">
      <c r="B7" s="102"/>
      <c r="C7" s="103"/>
      <c r="D7" s="103"/>
      <c r="E7" s="331" t="str">
        <f>'Rekapitulace stavby'!K6</f>
        <v>Kanalizační sběrač Toužín</v>
      </c>
      <c r="F7" s="332"/>
      <c r="G7" s="332"/>
      <c r="H7" s="332"/>
      <c r="I7" s="103"/>
      <c r="J7" s="103"/>
      <c r="K7" s="105"/>
    </row>
    <row r="8" spans="2:11" s="108" customFormat="1" ht="13.2">
      <c r="B8" s="109"/>
      <c r="C8" s="110"/>
      <c r="D8" s="107" t="s">
        <v>106</v>
      </c>
      <c r="E8" s="110"/>
      <c r="F8" s="110"/>
      <c r="G8" s="110"/>
      <c r="H8" s="110"/>
      <c r="I8" s="110"/>
      <c r="J8" s="110"/>
      <c r="K8" s="111"/>
    </row>
    <row r="9" spans="2:11" s="108" customFormat="1" ht="36.9" customHeight="1">
      <c r="B9" s="109"/>
      <c r="C9" s="110"/>
      <c r="D9" s="110"/>
      <c r="E9" s="333" t="s">
        <v>107</v>
      </c>
      <c r="F9" s="334"/>
      <c r="G9" s="334"/>
      <c r="H9" s="334"/>
      <c r="I9" s="110"/>
      <c r="J9" s="110"/>
      <c r="K9" s="111"/>
    </row>
    <row r="10" spans="2:11" s="108" customFormat="1" ht="13.5">
      <c r="B10" s="109"/>
      <c r="C10" s="110"/>
      <c r="D10" s="110"/>
      <c r="E10" s="110"/>
      <c r="F10" s="110"/>
      <c r="G10" s="110"/>
      <c r="H10" s="110"/>
      <c r="I10" s="110"/>
      <c r="J10" s="110"/>
      <c r="K10" s="111"/>
    </row>
    <row r="11" spans="2:11" s="108" customFormat="1" ht="14.4" customHeight="1">
      <c r="B11" s="109"/>
      <c r="C11" s="110"/>
      <c r="D11" s="107" t="s">
        <v>21</v>
      </c>
      <c r="E11" s="110"/>
      <c r="F11" s="112" t="s">
        <v>22</v>
      </c>
      <c r="G11" s="110"/>
      <c r="H11" s="110"/>
      <c r="I11" s="107" t="s">
        <v>23</v>
      </c>
      <c r="J11" s="112" t="s">
        <v>5</v>
      </c>
      <c r="K11" s="111"/>
    </row>
    <row r="12" spans="2:11" s="108" customFormat="1" ht="14.4" customHeight="1">
      <c r="B12" s="109"/>
      <c r="C12" s="110"/>
      <c r="D12" s="107" t="s">
        <v>24</v>
      </c>
      <c r="E12" s="110"/>
      <c r="F12" s="112" t="s">
        <v>25</v>
      </c>
      <c r="G12" s="110"/>
      <c r="H12" s="110"/>
      <c r="I12" s="107" t="s">
        <v>26</v>
      </c>
      <c r="J12" s="113" t="str">
        <f>'Rekapitulace stavby'!AN8</f>
        <v>21. 8. 2017</v>
      </c>
      <c r="K12" s="111"/>
    </row>
    <row r="13" spans="2:11" s="108" customFormat="1" ht="10.8" customHeight="1">
      <c r="B13" s="109"/>
      <c r="C13" s="110"/>
      <c r="D13" s="110"/>
      <c r="E13" s="110"/>
      <c r="F13" s="110"/>
      <c r="G13" s="110"/>
      <c r="H13" s="110"/>
      <c r="I13" s="110"/>
      <c r="J13" s="110"/>
      <c r="K13" s="111"/>
    </row>
    <row r="14" spans="2:11" s="108" customFormat="1" ht="14.4" customHeight="1">
      <c r="B14" s="109"/>
      <c r="C14" s="110"/>
      <c r="D14" s="107" t="s">
        <v>28</v>
      </c>
      <c r="E14" s="110"/>
      <c r="F14" s="110"/>
      <c r="G14" s="110"/>
      <c r="H14" s="110"/>
      <c r="I14" s="107" t="s">
        <v>29</v>
      </c>
      <c r="J14" s="112" t="str">
        <f>IF('Rekapitulace stavby'!AN10="","",'Rekapitulace stavby'!AN10)</f>
        <v/>
      </c>
      <c r="K14" s="111"/>
    </row>
    <row r="15" spans="2:11" s="108" customFormat="1" ht="18" customHeight="1">
      <c r="B15" s="109"/>
      <c r="C15" s="110"/>
      <c r="D15" s="110"/>
      <c r="E15" s="112" t="str">
        <f>IF('Rekapitulace stavby'!E11="","",'Rekapitulace stavby'!E11)</f>
        <v xml:space="preserve"> </v>
      </c>
      <c r="F15" s="110"/>
      <c r="G15" s="110"/>
      <c r="H15" s="110"/>
      <c r="I15" s="107" t="s">
        <v>31</v>
      </c>
      <c r="J15" s="112" t="str">
        <f>IF('Rekapitulace stavby'!AN11="","",'Rekapitulace stavby'!AN11)</f>
        <v/>
      </c>
      <c r="K15" s="111"/>
    </row>
    <row r="16" spans="2:11" s="108" customFormat="1" ht="6.9" customHeight="1">
      <c r="B16" s="109"/>
      <c r="C16" s="110"/>
      <c r="D16" s="110"/>
      <c r="E16" s="110"/>
      <c r="F16" s="110"/>
      <c r="G16" s="110"/>
      <c r="H16" s="110"/>
      <c r="I16" s="110"/>
      <c r="J16" s="110"/>
      <c r="K16" s="111"/>
    </row>
    <row r="17" spans="2:11" s="108" customFormat="1" ht="14.4" customHeight="1">
      <c r="B17" s="109"/>
      <c r="C17" s="110"/>
      <c r="D17" s="107" t="s">
        <v>32</v>
      </c>
      <c r="E17" s="110"/>
      <c r="F17" s="7"/>
      <c r="G17" s="110"/>
      <c r="H17" s="110"/>
      <c r="I17" s="107" t="s">
        <v>29</v>
      </c>
      <c r="J17" s="226" t="str">
        <f>IF('Rekapitulace stavby'!AN13="Vyplň údaj","",IF('Rekapitulace stavby'!AN13="","",'Rekapitulace stavby'!AN13))</f>
        <v/>
      </c>
      <c r="K17" s="111"/>
    </row>
    <row r="18" spans="2:11" s="108" customFormat="1" ht="18" customHeight="1">
      <c r="B18" s="109"/>
      <c r="C18" s="110"/>
      <c r="D18" s="110"/>
      <c r="E18" s="112" t="str">
        <f>IF('Rekapitulace stavby'!E14="Vyplň údaj","",IF('Rekapitulace stavby'!E14="","",'Rekapitulace stavby'!E14))</f>
        <v/>
      </c>
      <c r="F18" s="110"/>
      <c r="G18" s="110"/>
      <c r="H18" s="110"/>
      <c r="I18" s="107" t="s">
        <v>31</v>
      </c>
      <c r="J18" s="112" t="str">
        <f>IF('Rekapitulace stavby'!AN14="Vyplň údaj","",IF('Rekapitulace stavby'!AN14="","",'Rekapitulace stavby'!AN14))</f>
        <v/>
      </c>
      <c r="K18" s="111"/>
    </row>
    <row r="19" spans="2:11" s="108" customFormat="1" ht="6.9" customHeight="1">
      <c r="B19" s="109"/>
      <c r="C19" s="110"/>
      <c r="D19" s="110"/>
      <c r="E19" s="110"/>
      <c r="F19" s="110"/>
      <c r="G19" s="110"/>
      <c r="H19" s="110"/>
      <c r="I19" s="110"/>
      <c r="J19" s="110"/>
      <c r="K19" s="111"/>
    </row>
    <row r="20" spans="2:11" s="108" customFormat="1" ht="14.4" customHeight="1">
      <c r="B20" s="109"/>
      <c r="C20" s="110"/>
      <c r="D20" s="107" t="s">
        <v>34</v>
      </c>
      <c r="E20" s="110"/>
      <c r="F20" s="110"/>
      <c r="G20" s="110"/>
      <c r="H20" s="110"/>
      <c r="I20" s="107" t="s">
        <v>29</v>
      </c>
      <c r="J20" s="112" t="s">
        <v>35</v>
      </c>
      <c r="K20" s="111"/>
    </row>
    <row r="21" spans="2:11" s="108" customFormat="1" ht="18" customHeight="1">
      <c r="B21" s="109"/>
      <c r="C21" s="110"/>
      <c r="D21" s="110"/>
      <c r="E21" s="112" t="s">
        <v>36</v>
      </c>
      <c r="F21" s="110"/>
      <c r="G21" s="110"/>
      <c r="H21" s="110"/>
      <c r="I21" s="107" t="s">
        <v>31</v>
      </c>
      <c r="J21" s="112" t="s">
        <v>5</v>
      </c>
      <c r="K21" s="111"/>
    </row>
    <row r="22" spans="2:11" s="108" customFormat="1" ht="6.9" customHeight="1">
      <c r="B22" s="109"/>
      <c r="C22" s="110"/>
      <c r="D22" s="110"/>
      <c r="E22" s="110"/>
      <c r="F22" s="110"/>
      <c r="G22" s="110"/>
      <c r="H22" s="110"/>
      <c r="I22" s="110"/>
      <c r="J22" s="110"/>
      <c r="K22" s="111"/>
    </row>
    <row r="23" spans="2:11" s="108" customFormat="1" ht="14.4" customHeight="1">
      <c r="B23" s="109"/>
      <c r="C23" s="110"/>
      <c r="D23" s="107" t="s">
        <v>38</v>
      </c>
      <c r="E23" s="110"/>
      <c r="F23" s="110"/>
      <c r="G23" s="110"/>
      <c r="H23" s="110"/>
      <c r="I23" s="110"/>
      <c r="J23" s="110"/>
      <c r="K23" s="111"/>
    </row>
    <row r="24" spans="2:11" s="117" customFormat="1" ht="71.25" customHeight="1">
      <c r="B24" s="114"/>
      <c r="C24" s="115"/>
      <c r="D24" s="115"/>
      <c r="E24" s="299" t="s">
        <v>39</v>
      </c>
      <c r="F24" s="299"/>
      <c r="G24" s="299"/>
      <c r="H24" s="299"/>
      <c r="I24" s="115"/>
      <c r="J24" s="115"/>
      <c r="K24" s="116"/>
    </row>
    <row r="25" spans="2:11" s="108" customFormat="1" ht="6.9" customHeight="1">
      <c r="B25" s="109"/>
      <c r="C25" s="110"/>
      <c r="D25" s="110"/>
      <c r="E25" s="110"/>
      <c r="F25" s="110"/>
      <c r="G25" s="110"/>
      <c r="H25" s="110"/>
      <c r="I25" s="110"/>
      <c r="J25" s="110"/>
      <c r="K25" s="111"/>
    </row>
    <row r="26" spans="2:11" s="108" customFormat="1" ht="6.9" customHeight="1">
      <c r="B26" s="109"/>
      <c r="C26" s="110"/>
      <c r="D26" s="118"/>
      <c r="E26" s="118"/>
      <c r="F26" s="118"/>
      <c r="G26" s="118"/>
      <c r="H26" s="118"/>
      <c r="I26" s="118"/>
      <c r="J26" s="118"/>
      <c r="K26" s="119"/>
    </row>
    <row r="27" spans="2:11" s="108" customFormat="1" ht="25.35" customHeight="1">
      <c r="B27" s="109"/>
      <c r="C27" s="110"/>
      <c r="D27" s="120" t="s">
        <v>40</v>
      </c>
      <c r="E27" s="110"/>
      <c r="F27" s="110"/>
      <c r="G27" s="110"/>
      <c r="H27" s="110"/>
      <c r="I27" s="110"/>
      <c r="J27" s="121">
        <f>ROUND(J82,2)</f>
        <v>0</v>
      </c>
      <c r="K27" s="111"/>
    </row>
    <row r="28" spans="2:11" s="108" customFormat="1" ht="6.9" customHeight="1">
      <c r="B28" s="109"/>
      <c r="C28" s="110"/>
      <c r="D28" s="118"/>
      <c r="E28" s="118"/>
      <c r="F28" s="118"/>
      <c r="G28" s="118"/>
      <c r="H28" s="118"/>
      <c r="I28" s="118"/>
      <c r="J28" s="118"/>
      <c r="K28" s="119"/>
    </row>
    <row r="29" spans="2:11" s="108" customFormat="1" ht="14.4" customHeight="1">
      <c r="B29" s="109"/>
      <c r="C29" s="110"/>
      <c r="D29" s="110"/>
      <c r="E29" s="110"/>
      <c r="F29" s="122" t="s">
        <v>42</v>
      </c>
      <c r="G29" s="110"/>
      <c r="H29" s="110"/>
      <c r="I29" s="122" t="s">
        <v>41</v>
      </c>
      <c r="J29" s="122" t="s">
        <v>43</v>
      </c>
      <c r="K29" s="111"/>
    </row>
    <row r="30" spans="2:11" s="108" customFormat="1" ht="14.4" customHeight="1">
      <c r="B30" s="109"/>
      <c r="C30" s="110"/>
      <c r="D30" s="123" t="s">
        <v>44</v>
      </c>
      <c r="E30" s="123" t="s">
        <v>45</v>
      </c>
      <c r="F30" s="124">
        <f>ROUND(SUM(BE82:BE644),2)</f>
        <v>0</v>
      </c>
      <c r="G30" s="110"/>
      <c r="H30" s="110"/>
      <c r="I30" s="125">
        <v>0.21</v>
      </c>
      <c r="J30" s="124">
        <f>ROUND(ROUND((SUM(BE82:BE644)),2)*I30,2)</f>
        <v>0</v>
      </c>
      <c r="K30" s="111"/>
    </row>
    <row r="31" spans="2:11" s="108" customFormat="1" ht="14.4" customHeight="1">
      <c r="B31" s="109"/>
      <c r="C31" s="110"/>
      <c r="D31" s="110"/>
      <c r="E31" s="123" t="s">
        <v>46</v>
      </c>
      <c r="F31" s="124">
        <f>ROUND(SUM(BF82:BF644),2)</f>
        <v>0</v>
      </c>
      <c r="G31" s="110"/>
      <c r="H31" s="110"/>
      <c r="I31" s="125">
        <v>0.15</v>
      </c>
      <c r="J31" s="124">
        <f>ROUND(ROUND((SUM(BF82:BF644)),2)*I31,2)</f>
        <v>0</v>
      </c>
      <c r="K31" s="111"/>
    </row>
    <row r="32" spans="2:11" s="108" customFormat="1" ht="14.4" customHeight="1" hidden="1">
      <c r="B32" s="109"/>
      <c r="C32" s="110"/>
      <c r="D32" s="110"/>
      <c r="E32" s="123" t="s">
        <v>47</v>
      </c>
      <c r="F32" s="124">
        <f>ROUND(SUM(BG82:BG644),2)</f>
        <v>0</v>
      </c>
      <c r="G32" s="110"/>
      <c r="H32" s="110"/>
      <c r="I32" s="125">
        <v>0.21</v>
      </c>
      <c r="J32" s="124">
        <v>0</v>
      </c>
      <c r="K32" s="111"/>
    </row>
    <row r="33" spans="2:11" s="108" customFormat="1" ht="14.4" customHeight="1" hidden="1">
      <c r="B33" s="109"/>
      <c r="C33" s="110"/>
      <c r="D33" s="110"/>
      <c r="E33" s="123" t="s">
        <v>48</v>
      </c>
      <c r="F33" s="124">
        <f>ROUND(SUM(BH82:BH644),2)</f>
        <v>0</v>
      </c>
      <c r="G33" s="110"/>
      <c r="H33" s="110"/>
      <c r="I33" s="125">
        <v>0.15</v>
      </c>
      <c r="J33" s="124">
        <v>0</v>
      </c>
      <c r="K33" s="111"/>
    </row>
    <row r="34" spans="2:11" s="108" customFormat="1" ht="14.4" customHeight="1" hidden="1">
      <c r="B34" s="109"/>
      <c r="C34" s="110"/>
      <c r="D34" s="110"/>
      <c r="E34" s="123" t="s">
        <v>49</v>
      </c>
      <c r="F34" s="124">
        <f>ROUND(SUM(BI82:BI644),2)</f>
        <v>0</v>
      </c>
      <c r="G34" s="110"/>
      <c r="H34" s="110"/>
      <c r="I34" s="125">
        <v>0</v>
      </c>
      <c r="J34" s="124">
        <v>0</v>
      </c>
      <c r="K34" s="111"/>
    </row>
    <row r="35" spans="2:11" s="108" customFormat="1" ht="6.9" customHeight="1">
      <c r="B35" s="109"/>
      <c r="C35" s="110"/>
      <c r="D35" s="110"/>
      <c r="E35" s="110"/>
      <c r="F35" s="110"/>
      <c r="G35" s="110"/>
      <c r="H35" s="110"/>
      <c r="I35" s="110"/>
      <c r="J35" s="110"/>
      <c r="K35" s="111"/>
    </row>
    <row r="36" spans="2:11" s="108" customFormat="1" ht="25.35" customHeight="1">
      <c r="B36" s="109"/>
      <c r="C36" s="126"/>
      <c r="D36" s="127" t="s">
        <v>50</v>
      </c>
      <c r="E36" s="128"/>
      <c r="F36" s="128"/>
      <c r="G36" s="129" t="s">
        <v>51</v>
      </c>
      <c r="H36" s="130" t="s">
        <v>52</v>
      </c>
      <c r="I36" s="128"/>
      <c r="J36" s="131">
        <f>SUM(J27:J34)</f>
        <v>0</v>
      </c>
      <c r="K36" s="132"/>
    </row>
    <row r="37" spans="2:11" s="108" customFormat="1" ht="14.4" customHeight="1">
      <c r="B37" s="133"/>
      <c r="C37" s="134"/>
      <c r="D37" s="134"/>
      <c r="E37" s="134"/>
      <c r="F37" s="134"/>
      <c r="G37" s="134"/>
      <c r="H37" s="134"/>
      <c r="I37" s="134"/>
      <c r="J37" s="134"/>
      <c r="K37" s="135"/>
    </row>
    <row r="41" spans="2:11" s="108" customFormat="1" ht="6.9" customHeight="1">
      <c r="B41" s="136"/>
      <c r="C41" s="137"/>
      <c r="D41" s="137"/>
      <c r="E41" s="137"/>
      <c r="F41" s="137"/>
      <c r="G41" s="137"/>
      <c r="H41" s="137"/>
      <c r="I41" s="137"/>
      <c r="J41" s="137"/>
      <c r="K41" s="138"/>
    </row>
    <row r="42" spans="2:11" s="108" customFormat="1" ht="36.9" customHeight="1">
      <c r="B42" s="109"/>
      <c r="C42" s="104" t="s">
        <v>108</v>
      </c>
      <c r="D42" s="110"/>
      <c r="E42" s="110"/>
      <c r="F42" s="110"/>
      <c r="G42" s="110"/>
      <c r="H42" s="110"/>
      <c r="I42" s="110"/>
      <c r="J42" s="110"/>
      <c r="K42" s="111"/>
    </row>
    <row r="43" spans="2:11" s="108" customFormat="1" ht="6.9" customHeight="1">
      <c r="B43" s="109"/>
      <c r="C43" s="110"/>
      <c r="D43" s="110"/>
      <c r="E43" s="110"/>
      <c r="F43" s="110"/>
      <c r="G43" s="110"/>
      <c r="H43" s="110"/>
      <c r="I43" s="110"/>
      <c r="J43" s="110"/>
      <c r="K43" s="111"/>
    </row>
    <row r="44" spans="2:11" s="108" customFormat="1" ht="14.4" customHeight="1">
      <c r="B44" s="109"/>
      <c r="C44" s="107" t="s">
        <v>19</v>
      </c>
      <c r="D44" s="110"/>
      <c r="E44" s="110"/>
      <c r="F44" s="110"/>
      <c r="G44" s="110"/>
      <c r="H44" s="110"/>
      <c r="I44" s="110"/>
      <c r="J44" s="110"/>
      <c r="K44" s="111"/>
    </row>
    <row r="45" spans="2:11" s="108" customFormat="1" ht="16.5" customHeight="1">
      <c r="B45" s="109"/>
      <c r="C45" s="110"/>
      <c r="D45" s="110"/>
      <c r="E45" s="331" t="str">
        <f>E7</f>
        <v>Kanalizační sběrač Toužín</v>
      </c>
      <c r="F45" s="332"/>
      <c r="G45" s="332"/>
      <c r="H45" s="332"/>
      <c r="I45" s="110"/>
      <c r="J45" s="110"/>
      <c r="K45" s="111"/>
    </row>
    <row r="46" spans="2:11" s="108" customFormat="1" ht="14.4" customHeight="1">
      <c r="B46" s="109"/>
      <c r="C46" s="107" t="s">
        <v>106</v>
      </c>
      <c r="D46" s="110"/>
      <c r="E46" s="110"/>
      <c r="F46" s="110"/>
      <c r="G46" s="110"/>
      <c r="H46" s="110"/>
      <c r="I46" s="110"/>
      <c r="J46" s="110"/>
      <c r="K46" s="111"/>
    </row>
    <row r="47" spans="2:11" s="108" customFormat="1" ht="17.25" customHeight="1">
      <c r="B47" s="109"/>
      <c r="C47" s="110"/>
      <c r="D47" s="110"/>
      <c r="E47" s="333" t="str">
        <f>E9</f>
        <v>A - Stoka</v>
      </c>
      <c r="F47" s="334"/>
      <c r="G47" s="334"/>
      <c r="H47" s="334"/>
      <c r="I47" s="110"/>
      <c r="J47" s="110"/>
      <c r="K47" s="111"/>
    </row>
    <row r="48" spans="2:11" s="108" customFormat="1" ht="6.9" customHeight="1">
      <c r="B48" s="109"/>
      <c r="C48" s="110"/>
      <c r="D48" s="110"/>
      <c r="E48" s="110"/>
      <c r="F48" s="110"/>
      <c r="G48" s="110"/>
      <c r="H48" s="110"/>
      <c r="I48" s="110"/>
      <c r="J48" s="110"/>
      <c r="K48" s="111"/>
    </row>
    <row r="49" spans="2:11" s="108" customFormat="1" ht="18" customHeight="1">
      <c r="B49" s="109"/>
      <c r="C49" s="107" t="s">
        <v>24</v>
      </c>
      <c r="D49" s="110"/>
      <c r="E49" s="110"/>
      <c r="F49" s="112" t="str">
        <f>F12</f>
        <v>Toužín</v>
      </c>
      <c r="G49" s="110"/>
      <c r="H49" s="110"/>
      <c r="I49" s="107" t="s">
        <v>26</v>
      </c>
      <c r="J49" s="113" t="str">
        <f>IF(J12="","",J12)</f>
        <v>21. 8. 2017</v>
      </c>
      <c r="K49" s="111"/>
    </row>
    <row r="50" spans="2:11" s="108" customFormat="1" ht="6.9" customHeight="1">
      <c r="B50" s="109"/>
      <c r="C50" s="110"/>
      <c r="D50" s="110"/>
      <c r="E50" s="110"/>
      <c r="F50" s="110"/>
      <c r="G50" s="110"/>
      <c r="H50" s="110"/>
      <c r="I50" s="110"/>
      <c r="J50" s="110"/>
      <c r="K50" s="111"/>
    </row>
    <row r="51" spans="2:11" s="108" customFormat="1" ht="13.2">
      <c r="B51" s="109"/>
      <c r="C51" s="107" t="s">
        <v>28</v>
      </c>
      <c r="D51" s="110"/>
      <c r="E51" s="110"/>
      <c r="F51" s="112" t="str">
        <f>E15</f>
        <v xml:space="preserve"> </v>
      </c>
      <c r="G51" s="110"/>
      <c r="H51" s="110"/>
      <c r="I51" s="107" t="s">
        <v>34</v>
      </c>
      <c r="J51" s="299" t="str">
        <f>E21</f>
        <v>Ing. Zděněk Hejtman</v>
      </c>
      <c r="K51" s="111"/>
    </row>
    <row r="52" spans="2:11" s="108" customFormat="1" ht="14.4" customHeight="1">
      <c r="B52" s="109"/>
      <c r="C52" s="107" t="s">
        <v>32</v>
      </c>
      <c r="D52" s="110"/>
      <c r="E52" s="110"/>
      <c r="F52" s="112" t="str">
        <f>IF(E18="","",E18)</f>
        <v/>
      </c>
      <c r="G52" s="110"/>
      <c r="H52" s="110"/>
      <c r="I52" s="110"/>
      <c r="J52" s="326"/>
      <c r="K52" s="111"/>
    </row>
    <row r="53" spans="2:11" s="108" customFormat="1" ht="10.35" customHeight="1">
      <c r="B53" s="109"/>
      <c r="C53" s="110"/>
      <c r="D53" s="110"/>
      <c r="E53" s="110"/>
      <c r="F53" s="110"/>
      <c r="G53" s="110"/>
      <c r="H53" s="110"/>
      <c r="I53" s="110"/>
      <c r="J53" s="110"/>
      <c r="K53" s="111"/>
    </row>
    <row r="54" spans="2:11" s="108" customFormat="1" ht="29.25" customHeight="1">
      <c r="B54" s="109"/>
      <c r="C54" s="139" t="s">
        <v>109</v>
      </c>
      <c r="D54" s="126"/>
      <c r="E54" s="126"/>
      <c r="F54" s="126"/>
      <c r="G54" s="126"/>
      <c r="H54" s="126"/>
      <c r="I54" s="126"/>
      <c r="J54" s="140" t="s">
        <v>110</v>
      </c>
      <c r="K54" s="141"/>
    </row>
    <row r="55" spans="2:11" s="108" customFormat="1" ht="10.35" customHeight="1">
      <c r="B55" s="109"/>
      <c r="C55" s="110"/>
      <c r="D55" s="110"/>
      <c r="E55" s="110"/>
      <c r="F55" s="110"/>
      <c r="G55" s="110"/>
      <c r="H55" s="110"/>
      <c r="I55" s="110"/>
      <c r="J55" s="110"/>
      <c r="K55" s="111"/>
    </row>
    <row r="56" spans="2:47" s="108" customFormat="1" ht="29.25" customHeight="1">
      <c r="B56" s="109"/>
      <c r="C56" s="142" t="s">
        <v>111</v>
      </c>
      <c r="D56" s="110"/>
      <c r="E56" s="110"/>
      <c r="F56" s="110"/>
      <c r="G56" s="110"/>
      <c r="H56" s="110"/>
      <c r="I56" s="110"/>
      <c r="J56" s="121">
        <f>J82</f>
        <v>0</v>
      </c>
      <c r="K56" s="111"/>
      <c r="AU56" s="98" t="s">
        <v>112</v>
      </c>
    </row>
    <row r="57" spans="2:11" s="149" customFormat="1" ht="24.9" customHeight="1">
      <c r="B57" s="143"/>
      <c r="C57" s="144"/>
      <c r="D57" s="145" t="s">
        <v>113</v>
      </c>
      <c r="E57" s="146"/>
      <c r="F57" s="146"/>
      <c r="G57" s="146"/>
      <c r="H57" s="146"/>
      <c r="I57" s="146"/>
      <c r="J57" s="147">
        <f>J83</f>
        <v>0</v>
      </c>
      <c r="K57" s="148"/>
    </row>
    <row r="58" spans="2:11" s="156" customFormat="1" ht="19.95" customHeight="1">
      <c r="B58" s="150"/>
      <c r="C58" s="151"/>
      <c r="D58" s="152" t="s">
        <v>114</v>
      </c>
      <c r="E58" s="153"/>
      <c r="F58" s="153"/>
      <c r="G58" s="153"/>
      <c r="H58" s="153"/>
      <c r="I58" s="153"/>
      <c r="J58" s="154">
        <f>J84</f>
        <v>0</v>
      </c>
      <c r="K58" s="155"/>
    </row>
    <row r="59" spans="2:11" s="156" customFormat="1" ht="19.95" customHeight="1">
      <c r="B59" s="150"/>
      <c r="C59" s="151"/>
      <c r="D59" s="152" t="s">
        <v>115</v>
      </c>
      <c r="E59" s="153"/>
      <c r="F59" s="153"/>
      <c r="G59" s="153"/>
      <c r="H59" s="153"/>
      <c r="I59" s="153"/>
      <c r="J59" s="154">
        <f>J489</f>
        <v>0</v>
      </c>
      <c r="K59" s="155"/>
    </row>
    <row r="60" spans="2:11" s="156" customFormat="1" ht="19.95" customHeight="1">
      <c r="B60" s="150"/>
      <c r="C60" s="151"/>
      <c r="D60" s="152" t="s">
        <v>116</v>
      </c>
      <c r="E60" s="153"/>
      <c r="F60" s="153"/>
      <c r="G60" s="153"/>
      <c r="H60" s="153"/>
      <c r="I60" s="153"/>
      <c r="J60" s="154">
        <f>J493</f>
        <v>0</v>
      </c>
      <c r="K60" s="155"/>
    </row>
    <row r="61" spans="2:11" s="156" customFormat="1" ht="19.95" customHeight="1">
      <c r="B61" s="150"/>
      <c r="C61" s="151"/>
      <c r="D61" s="152" t="s">
        <v>117</v>
      </c>
      <c r="E61" s="153"/>
      <c r="F61" s="153"/>
      <c r="G61" s="153"/>
      <c r="H61" s="153"/>
      <c r="I61" s="153"/>
      <c r="J61" s="154">
        <f>J509</f>
        <v>0</v>
      </c>
      <c r="K61" s="155"/>
    </row>
    <row r="62" spans="2:11" s="156" customFormat="1" ht="19.95" customHeight="1">
      <c r="B62" s="150"/>
      <c r="C62" s="151"/>
      <c r="D62" s="152" t="s">
        <v>118</v>
      </c>
      <c r="E62" s="153"/>
      <c r="F62" s="153"/>
      <c r="G62" s="153"/>
      <c r="H62" s="153"/>
      <c r="I62" s="153"/>
      <c r="J62" s="154">
        <f>J642</f>
        <v>0</v>
      </c>
      <c r="K62" s="155"/>
    </row>
    <row r="63" spans="2:11" s="108" customFormat="1" ht="21.75" customHeight="1">
      <c r="B63" s="109"/>
      <c r="C63" s="110"/>
      <c r="D63" s="110"/>
      <c r="E63" s="110"/>
      <c r="F63" s="110"/>
      <c r="G63" s="110"/>
      <c r="H63" s="110"/>
      <c r="I63" s="110"/>
      <c r="J63" s="110"/>
      <c r="K63" s="111"/>
    </row>
    <row r="64" spans="2:11" s="108" customFormat="1" ht="6.9" customHeight="1">
      <c r="B64" s="133"/>
      <c r="C64" s="134"/>
      <c r="D64" s="134"/>
      <c r="E64" s="134"/>
      <c r="F64" s="134"/>
      <c r="G64" s="134"/>
      <c r="H64" s="134"/>
      <c r="I64" s="134"/>
      <c r="J64" s="134"/>
      <c r="K64" s="135"/>
    </row>
    <row r="68" spans="2:12" s="108" customFormat="1" ht="6.9" customHeight="1">
      <c r="B68" s="136"/>
      <c r="C68" s="137"/>
      <c r="D68" s="137"/>
      <c r="E68" s="137"/>
      <c r="F68" s="137"/>
      <c r="G68" s="137"/>
      <c r="H68" s="137"/>
      <c r="I68" s="137"/>
      <c r="J68" s="137"/>
      <c r="K68" s="137"/>
      <c r="L68" s="109"/>
    </row>
    <row r="69" spans="2:12" s="108" customFormat="1" ht="36.9" customHeight="1">
      <c r="B69" s="109"/>
      <c r="C69" s="157" t="s">
        <v>119</v>
      </c>
      <c r="L69" s="109"/>
    </row>
    <row r="70" spans="2:12" s="108" customFormat="1" ht="6.9" customHeight="1">
      <c r="B70" s="109"/>
      <c r="L70" s="109"/>
    </row>
    <row r="71" spans="2:12" s="108" customFormat="1" ht="14.4" customHeight="1">
      <c r="B71" s="109"/>
      <c r="C71" s="158" t="s">
        <v>19</v>
      </c>
      <c r="L71" s="109"/>
    </row>
    <row r="72" spans="2:12" s="108" customFormat="1" ht="16.5" customHeight="1">
      <c r="B72" s="109"/>
      <c r="E72" s="327" t="str">
        <f>E7</f>
        <v>Kanalizační sběrač Toužín</v>
      </c>
      <c r="F72" s="328"/>
      <c r="G72" s="328"/>
      <c r="H72" s="328"/>
      <c r="L72" s="109"/>
    </row>
    <row r="73" spans="2:12" s="108" customFormat="1" ht="14.4" customHeight="1">
      <c r="B73" s="109"/>
      <c r="C73" s="158" t="s">
        <v>106</v>
      </c>
      <c r="L73" s="109"/>
    </row>
    <row r="74" spans="2:12" s="108" customFormat="1" ht="17.25" customHeight="1">
      <c r="B74" s="109"/>
      <c r="E74" s="318" t="str">
        <f>E9</f>
        <v>A - Stoka</v>
      </c>
      <c r="F74" s="329"/>
      <c r="G74" s="329"/>
      <c r="H74" s="329"/>
      <c r="L74" s="109"/>
    </row>
    <row r="75" spans="2:12" s="108" customFormat="1" ht="6.9" customHeight="1">
      <c r="B75" s="109"/>
      <c r="L75" s="109"/>
    </row>
    <row r="76" spans="2:12" s="108" customFormat="1" ht="18" customHeight="1">
      <c r="B76" s="109"/>
      <c r="C76" s="158" t="s">
        <v>24</v>
      </c>
      <c r="F76" s="159" t="str">
        <f>F12</f>
        <v>Toužín</v>
      </c>
      <c r="I76" s="158" t="s">
        <v>26</v>
      </c>
      <c r="J76" s="160" t="str">
        <f>IF(J12="","",J12)</f>
        <v>21. 8. 2017</v>
      </c>
      <c r="L76" s="109"/>
    </row>
    <row r="77" spans="2:12" s="108" customFormat="1" ht="6.9" customHeight="1">
      <c r="B77" s="109"/>
      <c r="L77" s="109"/>
    </row>
    <row r="78" spans="2:12" s="108" customFormat="1" ht="13.2">
      <c r="B78" s="109"/>
      <c r="C78" s="158" t="s">
        <v>28</v>
      </c>
      <c r="F78" s="159" t="str">
        <f>E15</f>
        <v xml:space="preserve"> </v>
      </c>
      <c r="I78" s="158" t="s">
        <v>34</v>
      </c>
      <c r="J78" s="159" t="str">
        <f>E21</f>
        <v>Ing. Zděněk Hejtman</v>
      </c>
      <c r="L78" s="109"/>
    </row>
    <row r="79" spans="2:12" s="108" customFormat="1" ht="14.4" customHeight="1">
      <c r="B79" s="109"/>
      <c r="C79" s="158" t="s">
        <v>32</v>
      </c>
      <c r="F79" s="159" t="str">
        <f>IF(E18="","",E18)</f>
        <v/>
      </c>
      <c r="L79" s="109"/>
    </row>
    <row r="80" spans="2:12" s="108" customFormat="1" ht="10.35" customHeight="1">
      <c r="B80" s="109"/>
      <c r="L80" s="109"/>
    </row>
    <row r="81" spans="2:20" s="168" customFormat="1" ht="29.25" customHeight="1">
      <c r="B81" s="161"/>
      <c r="C81" s="162" t="s">
        <v>120</v>
      </c>
      <c r="D81" s="163" t="s">
        <v>59</v>
      </c>
      <c r="E81" s="163" t="s">
        <v>55</v>
      </c>
      <c r="F81" s="163" t="s">
        <v>121</v>
      </c>
      <c r="G81" s="163" t="s">
        <v>122</v>
      </c>
      <c r="H81" s="163" t="s">
        <v>123</v>
      </c>
      <c r="I81" s="163" t="s">
        <v>124</v>
      </c>
      <c r="J81" s="163" t="s">
        <v>110</v>
      </c>
      <c r="K81" s="164" t="s">
        <v>125</v>
      </c>
      <c r="L81" s="161"/>
      <c r="M81" s="165" t="s">
        <v>126</v>
      </c>
      <c r="N81" s="166" t="s">
        <v>44</v>
      </c>
      <c r="O81" s="166" t="s">
        <v>127</v>
      </c>
      <c r="P81" s="166" t="s">
        <v>128</v>
      </c>
      <c r="Q81" s="166" t="s">
        <v>129</v>
      </c>
      <c r="R81" s="166" t="s">
        <v>130</v>
      </c>
      <c r="S81" s="166" t="s">
        <v>131</v>
      </c>
      <c r="T81" s="167" t="s">
        <v>132</v>
      </c>
    </row>
    <row r="82" spans="2:63" s="108" customFormat="1" ht="29.25" customHeight="1">
      <c r="B82" s="109"/>
      <c r="C82" s="169" t="s">
        <v>111</v>
      </c>
      <c r="J82" s="170">
        <f>BK82</f>
        <v>0</v>
      </c>
      <c r="L82" s="109"/>
      <c r="M82" s="171"/>
      <c r="N82" s="118"/>
      <c r="O82" s="118"/>
      <c r="P82" s="172">
        <f>P83</f>
        <v>0</v>
      </c>
      <c r="Q82" s="118"/>
      <c r="R82" s="172">
        <f>R83</f>
        <v>330.4799656</v>
      </c>
      <c r="S82" s="118"/>
      <c r="T82" s="173">
        <f>T83</f>
        <v>0</v>
      </c>
      <c r="AT82" s="98" t="s">
        <v>73</v>
      </c>
      <c r="AU82" s="98" t="s">
        <v>112</v>
      </c>
      <c r="BK82" s="174">
        <f>BK83</f>
        <v>0</v>
      </c>
    </row>
    <row r="83" spans="2:63" s="176" customFormat="1" ht="37.35" customHeight="1">
      <c r="B83" s="175"/>
      <c r="D83" s="177" t="s">
        <v>73</v>
      </c>
      <c r="E83" s="178" t="s">
        <v>133</v>
      </c>
      <c r="F83" s="178" t="s">
        <v>134</v>
      </c>
      <c r="J83" s="179">
        <f>BK83</f>
        <v>0</v>
      </c>
      <c r="L83" s="175"/>
      <c r="M83" s="180"/>
      <c r="N83" s="181"/>
      <c r="O83" s="181"/>
      <c r="P83" s="182">
        <f>P84+P489+P493+P509+P642</f>
        <v>0</v>
      </c>
      <c r="Q83" s="181"/>
      <c r="R83" s="182">
        <f>R84+R489+R493+R509+R642</f>
        <v>330.4799656</v>
      </c>
      <c r="S83" s="181"/>
      <c r="T83" s="183">
        <f>T84+T489+T493+T509+T642</f>
        <v>0</v>
      </c>
      <c r="AR83" s="177" t="s">
        <v>82</v>
      </c>
      <c r="AT83" s="184" t="s">
        <v>73</v>
      </c>
      <c r="AU83" s="184" t="s">
        <v>74</v>
      </c>
      <c r="AY83" s="177" t="s">
        <v>135</v>
      </c>
      <c r="BK83" s="185">
        <f>BK84+BK489+BK493+BK509+BK642</f>
        <v>0</v>
      </c>
    </row>
    <row r="84" spans="2:63" s="176" customFormat="1" ht="19.95" customHeight="1">
      <c r="B84" s="175"/>
      <c r="D84" s="177" t="s">
        <v>73</v>
      </c>
      <c r="E84" s="186" t="s">
        <v>82</v>
      </c>
      <c r="F84" s="186" t="s">
        <v>136</v>
      </c>
      <c r="J84" s="187">
        <f>BK84</f>
        <v>0</v>
      </c>
      <c r="L84" s="175"/>
      <c r="M84" s="180"/>
      <c r="N84" s="181"/>
      <c r="O84" s="181"/>
      <c r="P84" s="182">
        <f>SUM(P85:P488)</f>
        <v>0</v>
      </c>
      <c r="Q84" s="181"/>
      <c r="R84" s="182">
        <f>SUM(R85:R488)</f>
        <v>262.7879861</v>
      </c>
      <c r="S84" s="181"/>
      <c r="T84" s="183">
        <f>SUM(T85:T488)</f>
        <v>0</v>
      </c>
      <c r="AR84" s="177" t="s">
        <v>82</v>
      </c>
      <c r="AT84" s="184" t="s">
        <v>73</v>
      </c>
      <c r="AU84" s="184" t="s">
        <v>82</v>
      </c>
      <c r="AY84" s="177" t="s">
        <v>135</v>
      </c>
      <c r="BK84" s="185">
        <f>SUM(BK85:BK488)</f>
        <v>0</v>
      </c>
    </row>
    <row r="85" spans="2:65" s="108" customFormat="1" ht="25.5" customHeight="1">
      <c r="B85" s="109"/>
      <c r="C85" s="188" t="s">
        <v>82</v>
      </c>
      <c r="D85" s="188" t="s">
        <v>137</v>
      </c>
      <c r="E85" s="189" t="s">
        <v>138</v>
      </c>
      <c r="F85" s="190" t="s">
        <v>139</v>
      </c>
      <c r="G85" s="191" t="s">
        <v>140</v>
      </c>
      <c r="H85" s="192">
        <v>200</v>
      </c>
      <c r="I85" s="9"/>
      <c r="J85" s="193">
        <f>ROUND(I85*H85,2)</f>
        <v>0</v>
      </c>
      <c r="K85" s="190" t="s">
        <v>141</v>
      </c>
      <c r="L85" s="109"/>
      <c r="M85" s="194" t="s">
        <v>5</v>
      </c>
      <c r="N85" s="195" t="s">
        <v>45</v>
      </c>
      <c r="O85" s="110"/>
      <c r="P85" s="196">
        <f>O85*H85</f>
        <v>0</v>
      </c>
      <c r="Q85" s="196">
        <v>0</v>
      </c>
      <c r="R85" s="196">
        <f>Q85*H85</f>
        <v>0</v>
      </c>
      <c r="S85" s="196">
        <v>0</v>
      </c>
      <c r="T85" s="197">
        <f>S85*H85</f>
        <v>0</v>
      </c>
      <c r="AR85" s="98" t="s">
        <v>142</v>
      </c>
      <c r="AT85" s="98" t="s">
        <v>137</v>
      </c>
      <c r="AU85" s="98" t="s">
        <v>84</v>
      </c>
      <c r="AY85" s="98" t="s">
        <v>135</v>
      </c>
      <c r="BE85" s="198">
        <f>IF(N85="základní",J85,0)</f>
        <v>0</v>
      </c>
      <c r="BF85" s="198">
        <f>IF(N85="snížená",J85,0)</f>
        <v>0</v>
      </c>
      <c r="BG85" s="198">
        <f>IF(N85="zákl. přenesená",J85,0)</f>
        <v>0</v>
      </c>
      <c r="BH85" s="198">
        <f>IF(N85="sníž. přenesená",J85,0)</f>
        <v>0</v>
      </c>
      <c r="BI85" s="198">
        <f>IF(N85="nulová",J85,0)</f>
        <v>0</v>
      </c>
      <c r="BJ85" s="98" t="s">
        <v>82</v>
      </c>
      <c r="BK85" s="198">
        <f>ROUND(I85*H85,2)</f>
        <v>0</v>
      </c>
      <c r="BL85" s="98" t="s">
        <v>142</v>
      </c>
      <c r="BM85" s="98" t="s">
        <v>143</v>
      </c>
    </row>
    <row r="86" spans="2:47" s="108" customFormat="1" ht="144">
      <c r="B86" s="109"/>
      <c r="D86" s="203" t="s">
        <v>144</v>
      </c>
      <c r="F86" s="204" t="s">
        <v>145</v>
      </c>
      <c r="I86" s="10"/>
      <c r="L86" s="109"/>
      <c r="M86" s="205"/>
      <c r="N86" s="110"/>
      <c r="O86" s="110"/>
      <c r="P86" s="110"/>
      <c r="Q86" s="110"/>
      <c r="R86" s="110"/>
      <c r="S86" s="110"/>
      <c r="T86" s="206"/>
      <c r="AT86" s="98" t="s">
        <v>144</v>
      </c>
      <c r="AU86" s="98" t="s">
        <v>84</v>
      </c>
    </row>
    <row r="87" spans="2:51" s="208" customFormat="1" ht="13.5">
      <c r="B87" s="207"/>
      <c r="D87" s="203" t="s">
        <v>146</v>
      </c>
      <c r="E87" s="209" t="s">
        <v>5</v>
      </c>
      <c r="F87" s="210" t="s">
        <v>147</v>
      </c>
      <c r="H87" s="211">
        <v>200</v>
      </c>
      <c r="I87" s="11"/>
      <c r="L87" s="207"/>
      <c r="M87" s="212"/>
      <c r="N87" s="213"/>
      <c r="O87" s="213"/>
      <c r="P87" s="213"/>
      <c r="Q87" s="213"/>
      <c r="R87" s="213"/>
      <c r="S87" s="213"/>
      <c r="T87" s="214"/>
      <c r="AT87" s="209" t="s">
        <v>146</v>
      </c>
      <c r="AU87" s="209" t="s">
        <v>84</v>
      </c>
      <c r="AV87" s="208" t="s">
        <v>84</v>
      </c>
      <c r="AW87" s="208" t="s">
        <v>37</v>
      </c>
      <c r="AX87" s="208" t="s">
        <v>82</v>
      </c>
      <c r="AY87" s="209" t="s">
        <v>135</v>
      </c>
    </row>
    <row r="88" spans="2:65" s="108" customFormat="1" ht="25.5" customHeight="1">
      <c r="B88" s="109"/>
      <c r="C88" s="188" t="s">
        <v>84</v>
      </c>
      <c r="D88" s="188" t="s">
        <v>137</v>
      </c>
      <c r="E88" s="189" t="s">
        <v>148</v>
      </c>
      <c r="F88" s="190" t="s">
        <v>149</v>
      </c>
      <c r="G88" s="191" t="s">
        <v>140</v>
      </c>
      <c r="H88" s="192">
        <v>200</v>
      </c>
      <c r="I88" s="9"/>
      <c r="J88" s="193">
        <f>ROUND(I88*H88,2)</f>
        <v>0</v>
      </c>
      <c r="K88" s="190" t="s">
        <v>141</v>
      </c>
      <c r="L88" s="109"/>
      <c r="M88" s="194" t="s">
        <v>5</v>
      </c>
      <c r="N88" s="195" t="s">
        <v>45</v>
      </c>
      <c r="O88" s="110"/>
      <c r="P88" s="196">
        <f>O88*H88</f>
        <v>0</v>
      </c>
      <c r="Q88" s="196">
        <v>0.00018</v>
      </c>
      <c r="R88" s="196">
        <f>Q88*H88</f>
        <v>0.036000000000000004</v>
      </c>
      <c r="S88" s="196">
        <v>0</v>
      </c>
      <c r="T88" s="197">
        <f>S88*H88</f>
        <v>0</v>
      </c>
      <c r="AR88" s="98" t="s">
        <v>142</v>
      </c>
      <c r="AT88" s="98" t="s">
        <v>137</v>
      </c>
      <c r="AU88" s="98" t="s">
        <v>84</v>
      </c>
      <c r="AY88" s="98" t="s">
        <v>135</v>
      </c>
      <c r="BE88" s="198">
        <f>IF(N88="základní",J88,0)</f>
        <v>0</v>
      </c>
      <c r="BF88" s="198">
        <f>IF(N88="snížená",J88,0)</f>
        <v>0</v>
      </c>
      <c r="BG88" s="198">
        <f>IF(N88="zákl. přenesená",J88,0)</f>
        <v>0</v>
      </c>
      <c r="BH88" s="198">
        <f>IF(N88="sníž. přenesená",J88,0)</f>
        <v>0</v>
      </c>
      <c r="BI88" s="198">
        <f>IF(N88="nulová",J88,0)</f>
        <v>0</v>
      </c>
      <c r="BJ88" s="98" t="s">
        <v>82</v>
      </c>
      <c r="BK88" s="198">
        <f>ROUND(I88*H88,2)</f>
        <v>0</v>
      </c>
      <c r="BL88" s="98" t="s">
        <v>142</v>
      </c>
      <c r="BM88" s="98" t="s">
        <v>150</v>
      </c>
    </row>
    <row r="89" spans="2:47" s="108" customFormat="1" ht="72">
      <c r="B89" s="109"/>
      <c r="D89" s="203" t="s">
        <v>144</v>
      </c>
      <c r="F89" s="204" t="s">
        <v>151</v>
      </c>
      <c r="I89" s="10"/>
      <c r="L89" s="109"/>
      <c r="M89" s="205"/>
      <c r="N89" s="110"/>
      <c r="O89" s="110"/>
      <c r="P89" s="110"/>
      <c r="Q89" s="110"/>
      <c r="R89" s="110"/>
      <c r="S89" s="110"/>
      <c r="T89" s="206"/>
      <c r="AT89" s="98" t="s">
        <v>144</v>
      </c>
      <c r="AU89" s="98" t="s">
        <v>84</v>
      </c>
    </row>
    <row r="90" spans="2:51" s="208" customFormat="1" ht="13.5">
      <c r="B90" s="207"/>
      <c r="D90" s="203" t="s">
        <v>146</v>
      </c>
      <c r="E90" s="209" t="s">
        <v>5</v>
      </c>
      <c r="F90" s="210" t="s">
        <v>147</v>
      </c>
      <c r="H90" s="211">
        <v>200</v>
      </c>
      <c r="I90" s="11"/>
      <c r="L90" s="207"/>
      <c r="M90" s="212"/>
      <c r="N90" s="213"/>
      <c r="O90" s="213"/>
      <c r="P90" s="213"/>
      <c r="Q90" s="213"/>
      <c r="R90" s="213"/>
      <c r="S90" s="213"/>
      <c r="T90" s="214"/>
      <c r="AT90" s="209" t="s">
        <v>146</v>
      </c>
      <c r="AU90" s="209" t="s">
        <v>84</v>
      </c>
      <c r="AV90" s="208" t="s">
        <v>84</v>
      </c>
      <c r="AW90" s="208" t="s">
        <v>37</v>
      </c>
      <c r="AX90" s="208" t="s">
        <v>82</v>
      </c>
      <c r="AY90" s="209" t="s">
        <v>135</v>
      </c>
    </row>
    <row r="91" spans="2:65" s="108" customFormat="1" ht="25.5" customHeight="1">
      <c r="B91" s="109"/>
      <c r="C91" s="188" t="s">
        <v>152</v>
      </c>
      <c r="D91" s="188" t="s">
        <v>137</v>
      </c>
      <c r="E91" s="189" t="s">
        <v>153</v>
      </c>
      <c r="F91" s="190" t="s">
        <v>154</v>
      </c>
      <c r="G91" s="191" t="s">
        <v>155</v>
      </c>
      <c r="H91" s="192">
        <v>240</v>
      </c>
      <c r="I91" s="9"/>
      <c r="J91" s="193">
        <f>ROUND(I91*H91,2)</f>
        <v>0</v>
      </c>
      <c r="K91" s="190" t="s">
        <v>141</v>
      </c>
      <c r="L91" s="109"/>
      <c r="M91" s="194" t="s">
        <v>5</v>
      </c>
      <c r="N91" s="195" t="s">
        <v>45</v>
      </c>
      <c r="O91" s="110"/>
      <c r="P91" s="196">
        <f>O91*H91</f>
        <v>0</v>
      </c>
      <c r="Q91" s="196">
        <v>0</v>
      </c>
      <c r="R91" s="196">
        <f>Q91*H91</f>
        <v>0</v>
      </c>
      <c r="S91" s="196">
        <v>0</v>
      </c>
      <c r="T91" s="197">
        <f>S91*H91</f>
        <v>0</v>
      </c>
      <c r="AR91" s="98" t="s">
        <v>142</v>
      </c>
      <c r="AT91" s="98" t="s">
        <v>137</v>
      </c>
      <c r="AU91" s="98" t="s">
        <v>84</v>
      </c>
      <c r="AY91" s="98" t="s">
        <v>135</v>
      </c>
      <c r="BE91" s="198">
        <f>IF(N91="základní",J91,0)</f>
        <v>0</v>
      </c>
      <c r="BF91" s="198">
        <f>IF(N91="snížená",J91,0)</f>
        <v>0</v>
      </c>
      <c r="BG91" s="198">
        <f>IF(N91="zákl. přenesená",J91,0)</f>
        <v>0</v>
      </c>
      <c r="BH91" s="198">
        <f>IF(N91="sníž. přenesená",J91,0)</f>
        <v>0</v>
      </c>
      <c r="BI91" s="198">
        <f>IF(N91="nulová",J91,0)</f>
        <v>0</v>
      </c>
      <c r="BJ91" s="98" t="s">
        <v>82</v>
      </c>
      <c r="BK91" s="198">
        <f>ROUND(I91*H91,2)</f>
        <v>0</v>
      </c>
      <c r="BL91" s="98" t="s">
        <v>142</v>
      </c>
      <c r="BM91" s="98" t="s">
        <v>156</v>
      </c>
    </row>
    <row r="92" spans="2:47" s="108" customFormat="1" ht="240">
      <c r="B92" s="109"/>
      <c r="D92" s="203" t="s">
        <v>144</v>
      </c>
      <c r="F92" s="204" t="s">
        <v>157</v>
      </c>
      <c r="I92" s="10"/>
      <c r="L92" s="109"/>
      <c r="M92" s="205"/>
      <c r="N92" s="110"/>
      <c r="O92" s="110"/>
      <c r="P92" s="110"/>
      <c r="Q92" s="110"/>
      <c r="R92" s="110"/>
      <c r="S92" s="110"/>
      <c r="T92" s="206"/>
      <c r="AT92" s="98" t="s">
        <v>144</v>
      </c>
      <c r="AU92" s="98" t="s">
        <v>84</v>
      </c>
    </row>
    <row r="93" spans="2:51" s="208" customFormat="1" ht="13.5">
      <c r="B93" s="207"/>
      <c r="D93" s="203" t="s">
        <v>146</v>
      </c>
      <c r="E93" s="209" t="s">
        <v>5</v>
      </c>
      <c r="F93" s="210" t="s">
        <v>158</v>
      </c>
      <c r="H93" s="211">
        <v>240</v>
      </c>
      <c r="I93" s="11"/>
      <c r="L93" s="207"/>
      <c r="M93" s="212"/>
      <c r="N93" s="213"/>
      <c r="O93" s="213"/>
      <c r="P93" s="213"/>
      <c r="Q93" s="213"/>
      <c r="R93" s="213"/>
      <c r="S93" s="213"/>
      <c r="T93" s="214"/>
      <c r="AT93" s="209" t="s">
        <v>146</v>
      </c>
      <c r="AU93" s="209" t="s">
        <v>84</v>
      </c>
      <c r="AV93" s="208" t="s">
        <v>84</v>
      </c>
      <c r="AW93" s="208" t="s">
        <v>37</v>
      </c>
      <c r="AX93" s="208" t="s">
        <v>82</v>
      </c>
      <c r="AY93" s="209" t="s">
        <v>135</v>
      </c>
    </row>
    <row r="94" spans="2:65" s="108" customFormat="1" ht="25.5" customHeight="1">
      <c r="B94" s="109"/>
      <c r="C94" s="188" t="s">
        <v>142</v>
      </c>
      <c r="D94" s="188" t="s">
        <v>137</v>
      </c>
      <c r="E94" s="189" t="s">
        <v>159</v>
      </c>
      <c r="F94" s="190" t="s">
        <v>160</v>
      </c>
      <c r="G94" s="191" t="s">
        <v>161</v>
      </c>
      <c r="H94" s="192">
        <v>30</v>
      </c>
      <c r="I94" s="9"/>
      <c r="J94" s="193">
        <f>ROUND(I94*H94,2)</f>
        <v>0</v>
      </c>
      <c r="K94" s="190" t="s">
        <v>141</v>
      </c>
      <c r="L94" s="109"/>
      <c r="M94" s="194" t="s">
        <v>5</v>
      </c>
      <c r="N94" s="195" t="s">
        <v>45</v>
      </c>
      <c r="O94" s="110"/>
      <c r="P94" s="196">
        <f>O94*H94</f>
        <v>0</v>
      </c>
      <c r="Q94" s="196">
        <v>0</v>
      </c>
      <c r="R94" s="196">
        <f>Q94*H94</f>
        <v>0</v>
      </c>
      <c r="S94" s="196">
        <v>0</v>
      </c>
      <c r="T94" s="197">
        <f>S94*H94</f>
        <v>0</v>
      </c>
      <c r="AR94" s="98" t="s">
        <v>142</v>
      </c>
      <c r="AT94" s="98" t="s">
        <v>137</v>
      </c>
      <c r="AU94" s="98" t="s">
        <v>84</v>
      </c>
      <c r="AY94" s="98" t="s">
        <v>135</v>
      </c>
      <c r="BE94" s="198">
        <f>IF(N94="základní",J94,0)</f>
        <v>0</v>
      </c>
      <c r="BF94" s="198">
        <f>IF(N94="snížená",J94,0)</f>
        <v>0</v>
      </c>
      <c r="BG94" s="198">
        <f>IF(N94="zákl. přenesená",J94,0)</f>
        <v>0</v>
      </c>
      <c r="BH94" s="198">
        <f>IF(N94="sníž. přenesená",J94,0)</f>
        <v>0</v>
      </c>
      <c r="BI94" s="198">
        <f>IF(N94="nulová",J94,0)</f>
        <v>0</v>
      </c>
      <c r="BJ94" s="98" t="s">
        <v>82</v>
      </c>
      <c r="BK94" s="198">
        <f>ROUND(I94*H94,2)</f>
        <v>0</v>
      </c>
      <c r="BL94" s="98" t="s">
        <v>142</v>
      </c>
      <c r="BM94" s="98" t="s">
        <v>162</v>
      </c>
    </row>
    <row r="95" spans="2:47" s="108" customFormat="1" ht="156">
      <c r="B95" s="109"/>
      <c r="D95" s="203" t="s">
        <v>144</v>
      </c>
      <c r="F95" s="204" t="s">
        <v>163</v>
      </c>
      <c r="I95" s="10"/>
      <c r="L95" s="109"/>
      <c r="M95" s="205"/>
      <c r="N95" s="110"/>
      <c r="O95" s="110"/>
      <c r="P95" s="110"/>
      <c r="Q95" s="110"/>
      <c r="R95" s="110"/>
      <c r="S95" s="110"/>
      <c r="T95" s="206"/>
      <c r="AT95" s="98" t="s">
        <v>144</v>
      </c>
      <c r="AU95" s="98" t="s">
        <v>84</v>
      </c>
    </row>
    <row r="96" spans="2:51" s="208" customFormat="1" ht="13.5">
      <c r="B96" s="207"/>
      <c r="D96" s="203" t="s">
        <v>146</v>
      </c>
      <c r="E96" s="209" t="s">
        <v>5</v>
      </c>
      <c r="F96" s="210" t="s">
        <v>164</v>
      </c>
      <c r="H96" s="211">
        <v>30</v>
      </c>
      <c r="I96" s="11"/>
      <c r="L96" s="207"/>
      <c r="M96" s="212"/>
      <c r="N96" s="213"/>
      <c r="O96" s="213"/>
      <c r="P96" s="213"/>
      <c r="Q96" s="213"/>
      <c r="R96" s="213"/>
      <c r="S96" s="213"/>
      <c r="T96" s="214"/>
      <c r="AT96" s="209" t="s">
        <v>146</v>
      </c>
      <c r="AU96" s="209" t="s">
        <v>84</v>
      </c>
      <c r="AV96" s="208" t="s">
        <v>84</v>
      </c>
      <c r="AW96" s="208" t="s">
        <v>37</v>
      </c>
      <c r="AX96" s="208" t="s">
        <v>82</v>
      </c>
      <c r="AY96" s="209" t="s">
        <v>135</v>
      </c>
    </row>
    <row r="97" spans="2:65" s="108" customFormat="1" ht="63.75" customHeight="1">
      <c r="B97" s="109"/>
      <c r="C97" s="188" t="s">
        <v>165</v>
      </c>
      <c r="D97" s="188" t="s">
        <v>137</v>
      </c>
      <c r="E97" s="189" t="s">
        <v>166</v>
      </c>
      <c r="F97" s="190" t="s">
        <v>167</v>
      </c>
      <c r="G97" s="191" t="s">
        <v>168</v>
      </c>
      <c r="H97" s="192">
        <v>1.5</v>
      </c>
      <c r="I97" s="9"/>
      <c r="J97" s="193">
        <f>ROUND(I97*H97,2)</f>
        <v>0</v>
      </c>
      <c r="K97" s="190" t="s">
        <v>141</v>
      </c>
      <c r="L97" s="109"/>
      <c r="M97" s="194" t="s">
        <v>5</v>
      </c>
      <c r="N97" s="195" t="s">
        <v>45</v>
      </c>
      <c r="O97" s="110"/>
      <c r="P97" s="196">
        <f>O97*H97</f>
        <v>0</v>
      </c>
      <c r="Q97" s="196">
        <v>0.00868</v>
      </c>
      <c r="R97" s="196">
        <f>Q97*H97</f>
        <v>0.01302</v>
      </c>
      <c r="S97" s="196">
        <v>0</v>
      </c>
      <c r="T97" s="197">
        <f>S97*H97</f>
        <v>0</v>
      </c>
      <c r="AR97" s="98" t="s">
        <v>142</v>
      </c>
      <c r="AT97" s="98" t="s">
        <v>137</v>
      </c>
      <c r="AU97" s="98" t="s">
        <v>84</v>
      </c>
      <c r="AY97" s="98" t="s">
        <v>135</v>
      </c>
      <c r="BE97" s="198">
        <f>IF(N97="základní",J97,0)</f>
        <v>0</v>
      </c>
      <c r="BF97" s="198">
        <f>IF(N97="snížená",J97,0)</f>
        <v>0</v>
      </c>
      <c r="BG97" s="198">
        <f>IF(N97="zákl. přenesená",J97,0)</f>
        <v>0</v>
      </c>
      <c r="BH97" s="198">
        <f>IF(N97="sníž. přenesená",J97,0)</f>
        <v>0</v>
      </c>
      <c r="BI97" s="198">
        <f>IF(N97="nulová",J97,0)</f>
        <v>0</v>
      </c>
      <c r="BJ97" s="98" t="s">
        <v>82</v>
      </c>
      <c r="BK97" s="198">
        <f>ROUND(I97*H97,2)</f>
        <v>0</v>
      </c>
      <c r="BL97" s="98" t="s">
        <v>142</v>
      </c>
      <c r="BM97" s="98" t="s">
        <v>169</v>
      </c>
    </row>
    <row r="98" spans="2:47" s="108" customFormat="1" ht="84">
      <c r="B98" s="109"/>
      <c r="D98" s="203" t="s">
        <v>144</v>
      </c>
      <c r="F98" s="204" t="s">
        <v>170</v>
      </c>
      <c r="I98" s="10"/>
      <c r="L98" s="109"/>
      <c r="M98" s="205"/>
      <c r="N98" s="110"/>
      <c r="O98" s="110"/>
      <c r="P98" s="110"/>
      <c r="Q98" s="110"/>
      <c r="R98" s="110"/>
      <c r="S98" s="110"/>
      <c r="T98" s="206"/>
      <c r="AT98" s="98" t="s">
        <v>144</v>
      </c>
      <c r="AU98" s="98" t="s">
        <v>84</v>
      </c>
    </row>
    <row r="99" spans="2:51" s="208" customFormat="1" ht="13.5">
      <c r="B99" s="207"/>
      <c r="D99" s="203" t="s">
        <v>146</v>
      </c>
      <c r="E99" s="209" t="s">
        <v>5</v>
      </c>
      <c r="F99" s="210" t="s">
        <v>171</v>
      </c>
      <c r="H99" s="211">
        <v>1.5</v>
      </c>
      <c r="I99" s="11"/>
      <c r="L99" s="207"/>
      <c r="M99" s="212"/>
      <c r="N99" s="213"/>
      <c r="O99" s="213"/>
      <c r="P99" s="213"/>
      <c r="Q99" s="213"/>
      <c r="R99" s="213"/>
      <c r="S99" s="213"/>
      <c r="T99" s="214"/>
      <c r="AT99" s="209" t="s">
        <v>146</v>
      </c>
      <c r="AU99" s="209" t="s">
        <v>84</v>
      </c>
      <c r="AV99" s="208" t="s">
        <v>84</v>
      </c>
      <c r="AW99" s="208" t="s">
        <v>37</v>
      </c>
      <c r="AX99" s="208" t="s">
        <v>82</v>
      </c>
      <c r="AY99" s="209" t="s">
        <v>135</v>
      </c>
    </row>
    <row r="100" spans="2:65" s="108" customFormat="1" ht="63.75" customHeight="1">
      <c r="B100" s="109"/>
      <c r="C100" s="188" t="s">
        <v>172</v>
      </c>
      <c r="D100" s="188" t="s">
        <v>137</v>
      </c>
      <c r="E100" s="189" t="s">
        <v>173</v>
      </c>
      <c r="F100" s="190" t="s">
        <v>174</v>
      </c>
      <c r="G100" s="191" t="s">
        <v>168</v>
      </c>
      <c r="H100" s="192">
        <v>3</v>
      </c>
      <c r="I100" s="9"/>
      <c r="J100" s="193">
        <f>ROUND(I100*H100,2)</f>
        <v>0</v>
      </c>
      <c r="K100" s="190" t="s">
        <v>141</v>
      </c>
      <c r="L100" s="109"/>
      <c r="M100" s="194" t="s">
        <v>5</v>
      </c>
      <c r="N100" s="195" t="s">
        <v>45</v>
      </c>
      <c r="O100" s="110"/>
      <c r="P100" s="196">
        <f>O100*H100</f>
        <v>0</v>
      </c>
      <c r="Q100" s="196">
        <v>0.01269</v>
      </c>
      <c r="R100" s="196">
        <f>Q100*H100</f>
        <v>0.03807</v>
      </c>
      <c r="S100" s="196">
        <v>0</v>
      </c>
      <c r="T100" s="197">
        <f>S100*H100</f>
        <v>0</v>
      </c>
      <c r="AR100" s="98" t="s">
        <v>142</v>
      </c>
      <c r="AT100" s="98" t="s">
        <v>137</v>
      </c>
      <c r="AU100" s="98" t="s">
        <v>84</v>
      </c>
      <c r="AY100" s="98" t="s">
        <v>135</v>
      </c>
      <c r="BE100" s="198">
        <f>IF(N100="základní",J100,0)</f>
        <v>0</v>
      </c>
      <c r="BF100" s="198">
        <f>IF(N100="snížená",J100,0)</f>
        <v>0</v>
      </c>
      <c r="BG100" s="198">
        <f>IF(N100="zákl. přenesená",J100,0)</f>
        <v>0</v>
      </c>
      <c r="BH100" s="198">
        <f>IF(N100="sníž. přenesená",J100,0)</f>
        <v>0</v>
      </c>
      <c r="BI100" s="198">
        <f>IF(N100="nulová",J100,0)</f>
        <v>0</v>
      </c>
      <c r="BJ100" s="98" t="s">
        <v>82</v>
      </c>
      <c r="BK100" s="198">
        <f>ROUND(I100*H100,2)</f>
        <v>0</v>
      </c>
      <c r="BL100" s="98" t="s">
        <v>142</v>
      </c>
      <c r="BM100" s="98" t="s">
        <v>175</v>
      </c>
    </row>
    <row r="101" spans="2:47" s="108" customFormat="1" ht="84">
      <c r="B101" s="109"/>
      <c r="D101" s="203" t="s">
        <v>144</v>
      </c>
      <c r="F101" s="204" t="s">
        <v>170</v>
      </c>
      <c r="I101" s="10"/>
      <c r="L101" s="109"/>
      <c r="M101" s="205"/>
      <c r="N101" s="110"/>
      <c r="O101" s="110"/>
      <c r="P101" s="110"/>
      <c r="Q101" s="110"/>
      <c r="R101" s="110"/>
      <c r="S101" s="110"/>
      <c r="T101" s="206"/>
      <c r="AT101" s="98" t="s">
        <v>144</v>
      </c>
      <c r="AU101" s="98" t="s">
        <v>84</v>
      </c>
    </row>
    <row r="102" spans="2:51" s="208" customFormat="1" ht="13.5">
      <c r="B102" s="207"/>
      <c r="D102" s="203" t="s">
        <v>146</v>
      </c>
      <c r="E102" s="209" t="s">
        <v>5</v>
      </c>
      <c r="F102" s="210" t="s">
        <v>176</v>
      </c>
      <c r="H102" s="211">
        <v>3</v>
      </c>
      <c r="I102" s="11"/>
      <c r="L102" s="207"/>
      <c r="M102" s="212"/>
      <c r="N102" s="213"/>
      <c r="O102" s="213"/>
      <c r="P102" s="213"/>
      <c r="Q102" s="213"/>
      <c r="R102" s="213"/>
      <c r="S102" s="213"/>
      <c r="T102" s="214"/>
      <c r="AT102" s="209" t="s">
        <v>146</v>
      </c>
      <c r="AU102" s="209" t="s">
        <v>84</v>
      </c>
      <c r="AV102" s="208" t="s">
        <v>84</v>
      </c>
      <c r="AW102" s="208" t="s">
        <v>37</v>
      </c>
      <c r="AX102" s="208" t="s">
        <v>82</v>
      </c>
      <c r="AY102" s="209" t="s">
        <v>135</v>
      </c>
    </row>
    <row r="103" spans="2:65" s="108" customFormat="1" ht="63.75" customHeight="1">
      <c r="B103" s="109"/>
      <c r="C103" s="188" t="s">
        <v>177</v>
      </c>
      <c r="D103" s="188" t="s">
        <v>137</v>
      </c>
      <c r="E103" s="189" t="s">
        <v>178</v>
      </c>
      <c r="F103" s="190" t="s">
        <v>179</v>
      </c>
      <c r="G103" s="191" t="s">
        <v>168</v>
      </c>
      <c r="H103" s="192">
        <v>3</v>
      </c>
      <c r="I103" s="9"/>
      <c r="J103" s="193">
        <f>ROUND(I103*H103,2)</f>
        <v>0</v>
      </c>
      <c r="K103" s="190" t="s">
        <v>141</v>
      </c>
      <c r="L103" s="109"/>
      <c r="M103" s="194" t="s">
        <v>5</v>
      </c>
      <c r="N103" s="195" t="s">
        <v>45</v>
      </c>
      <c r="O103" s="110"/>
      <c r="P103" s="196">
        <f>O103*H103</f>
        <v>0</v>
      </c>
      <c r="Q103" s="196">
        <v>0.0369</v>
      </c>
      <c r="R103" s="196">
        <f>Q103*H103</f>
        <v>0.1107</v>
      </c>
      <c r="S103" s="196">
        <v>0</v>
      </c>
      <c r="T103" s="197">
        <f>S103*H103</f>
        <v>0</v>
      </c>
      <c r="AR103" s="98" t="s">
        <v>142</v>
      </c>
      <c r="AT103" s="98" t="s">
        <v>137</v>
      </c>
      <c r="AU103" s="98" t="s">
        <v>84</v>
      </c>
      <c r="AY103" s="98" t="s">
        <v>135</v>
      </c>
      <c r="BE103" s="198">
        <f>IF(N103="základní",J103,0)</f>
        <v>0</v>
      </c>
      <c r="BF103" s="198">
        <f>IF(N103="snížená",J103,0)</f>
        <v>0</v>
      </c>
      <c r="BG103" s="198">
        <f>IF(N103="zákl. přenesená",J103,0)</f>
        <v>0</v>
      </c>
      <c r="BH103" s="198">
        <f>IF(N103="sníž. přenesená",J103,0)</f>
        <v>0</v>
      </c>
      <c r="BI103" s="198">
        <f>IF(N103="nulová",J103,0)</f>
        <v>0</v>
      </c>
      <c r="BJ103" s="98" t="s">
        <v>82</v>
      </c>
      <c r="BK103" s="198">
        <f>ROUND(I103*H103,2)</f>
        <v>0</v>
      </c>
      <c r="BL103" s="98" t="s">
        <v>142</v>
      </c>
      <c r="BM103" s="98" t="s">
        <v>180</v>
      </c>
    </row>
    <row r="104" spans="2:47" s="108" customFormat="1" ht="84">
      <c r="B104" s="109"/>
      <c r="D104" s="203" t="s">
        <v>144</v>
      </c>
      <c r="F104" s="204" t="s">
        <v>170</v>
      </c>
      <c r="I104" s="10"/>
      <c r="L104" s="109"/>
      <c r="M104" s="205"/>
      <c r="N104" s="110"/>
      <c r="O104" s="110"/>
      <c r="P104" s="110"/>
      <c r="Q104" s="110"/>
      <c r="R104" s="110"/>
      <c r="S104" s="110"/>
      <c r="T104" s="206"/>
      <c r="AT104" s="98" t="s">
        <v>144</v>
      </c>
      <c r="AU104" s="98" t="s">
        <v>84</v>
      </c>
    </row>
    <row r="105" spans="2:51" s="208" customFormat="1" ht="13.5">
      <c r="B105" s="207"/>
      <c r="D105" s="203" t="s">
        <v>146</v>
      </c>
      <c r="E105" s="209" t="s">
        <v>5</v>
      </c>
      <c r="F105" s="210" t="s">
        <v>176</v>
      </c>
      <c r="H105" s="211">
        <v>3</v>
      </c>
      <c r="I105" s="11"/>
      <c r="L105" s="207"/>
      <c r="M105" s="212"/>
      <c r="N105" s="213"/>
      <c r="O105" s="213"/>
      <c r="P105" s="213"/>
      <c r="Q105" s="213"/>
      <c r="R105" s="213"/>
      <c r="S105" s="213"/>
      <c r="T105" s="214"/>
      <c r="AT105" s="209" t="s">
        <v>146</v>
      </c>
      <c r="AU105" s="209" t="s">
        <v>84</v>
      </c>
      <c r="AV105" s="208" t="s">
        <v>84</v>
      </c>
      <c r="AW105" s="208" t="s">
        <v>37</v>
      </c>
      <c r="AX105" s="208" t="s">
        <v>82</v>
      </c>
      <c r="AY105" s="209" t="s">
        <v>135</v>
      </c>
    </row>
    <row r="106" spans="2:65" s="108" customFormat="1" ht="25.5" customHeight="1">
      <c r="B106" s="109"/>
      <c r="C106" s="188" t="s">
        <v>181</v>
      </c>
      <c r="D106" s="188" t="s">
        <v>137</v>
      </c>
      <c r="E106" s="189" t="s">
        <v>182</v>
      </c>
      <c r="F106" s="190" t="s">
        <v>183</v>
      </c>
      <c r="G106" s="191" t="s">
        <v>184</v>
      </c>
      <c r="H106" s="192">
        <v>40</v>
      </c>
      <c r="I106" s="9"/>
      <c r="J106" s="193">
        <f>ROUND(I106*H106,2)</f>
        <v>0</v>
      </c>
      <c r="K106" s="190" t="s">
        <v>141</v>
      </c>
      <c r="L106" s="109"/>
      <c r="M106" s="194" t="s">
        <v>5</v>
      </c>
      <c r="N106" s="195" t="s">
        <v>45</v>
      </c>
      <c r="O106" s="110"/>
      <c r="P106" s="196">
        <f>O106*H106</f>
        <v>0</v>
      </c>
      <c r="Q106" s="196">
        <v>0</v>
      </c>
      <c r="R106" s="196">
        <f>Q106*H106</f>
        <v>0</v>
      </c>
      <c r="S106" s="196">
        <v>0</v>
      </c>
      <c r="T106" s="197">
        <f>S106*H106</f>
        <v>0</v>
      </c>
      <c r="AR106" s="98" t="s">
        <v>142</v>
      </c>
      <c r="AT106" s="98" t="s">
        <v>137</v>
      </c>
      <c r="AU106" s="98" t="s">
        <v>84</v>
      </c>
      <c r="AY106" s="98" t="s">
        <v>135</v>
      </c>
      <c r="BE106" s="198">
        <f>IF(N106="základní",J106,0)</f>
        <v>0</v>
      </c>
      <c r="BF106" s="198">
        <f>IF(N106="snížená",J106,0)</f>
        <v>0</v>
      </c>
      <c r="BG106" s="198">
        <f>IF(N106="zákl. přenesená",J106,0)</f>
        <v>0</v>
      </c>
      <c r="BH106" s="198">
        <f>IF(N106="sníž. přenesená",J106,0)</f>
        <v>0</v>
      </c>
      <c r="BI106" s="198">
        <f>IF(N106="nulová",J106,0)</f>
        <v>0</v>
      </c>
      <c r="BJ106" s="98" t="s">
        <v>82</v>
      </c>
      <c r="BK106" s="198">
        <f>ROUND(I106*H106,2)</f>
        <v>0</v>
      </c>
      <c r="BL106" s="98" t="s">
        <v>142</v>
      </c>
      <c r="BM106" s="98" t="s">
        <v>185</v>
      </c>
    </row>
    <row r="107" spans="2:47" s="108" customFormat="1" ht="372">
      <c r="B107" s="109"/>
      <c r="D107" s="203" t="s">
        <v>144</v>
      </c>
      <c r="F107" s="204" t="s">
        <v>186</v>
      </c>
      <c r="I107" s="10"/>
      <c r="L107" s="109"/>
      <c r="M107" s="205"/>
      <c r="N107" s="110"/>
      <c r="O107" s="110"/>
      <c r="P107" s="110"/>
      <c r="Q107" s="110"/>
      <c r="R107" s="110"/>
      <c r="S107" s="110"/>
      <c r="T107" s="206"/>
      <c r="AT107" s="98" t="s">
        <v>144</v>
      </c>
      <c r="AU107" s="98" t="s">
        <v>84</v>
      </c>
    </row>
    <row r="108" spans="2:51" s="208" customFormat="1" ht="13.5">
      <c r="B108" s="207"/>
      <c r="D108" s="203" t="s">
        <v>146</v>
      </c>
      <c r="E108" s="209" t="s">
        <v>5</v>
      </c>
      <c r="F108" s="210" t="s">
        <v>187</v>
      </c>
      <c r="H108" s="211">
        <v>40</v>
      </c>
      <c r="I108" s="11"/>
      <c r="L108" s="207"/>
      <c r="M108" s="212"/>
      <c r="N108" s="213"/>
      <c r="O108" s="213"/>
      <c r="P108" s="213"/>
      <c r="Q108" s="213"/>
      <c r="R108" s="213"/>
      <c r="S108" s="213"/>
      <c r="T108" s="214"/>
      <c r="AT108" s="209" t="s">
        <v>146</v>
      </c>
      <c r="AU108" s="209" t="s">
        <v>84</v>
      </c>
      <c r="AV108" s="208" t="s">
        <v>84</v>
      </c>
      <c r="AW108" s="208" t="s">
        <v>37</v>
      </c>
      <c r="AX108" s="208" t="s">
        <v>82</v>
      </c>
      <c r="AY108" s="209" t="s">
        <v>135</v>
      </c>
    </row>
    <row r="109" spans="2:65" s="108" customFormat="1" ht="38.25" customHeight="1">
      <c r="B109" s="109"/>
      <c r="C109" s="188" t="s">
        <v>188</v>
      </c>
      <c r="D109" s="188" t="s">
        <v>137</v>
      </c>
      <c r="E109" s="189" t="s">
        <v>189</v>
      </c>
      <c r="F109" s="190" t="s">
        <v>190</v>
      </c>
      <c r="G109" s="191" t="s">
        <v>184</v>
      </c>
      <c r="H109" s="192">
        <v>58.418</v>
      </c>
      <c r="I109" s="9"/>
      <c r="J109" s="193">
        <f>ROUND(I109*H109,2)</f>
        <v>0</v>
      </c>
      <c r="K109" s="190" t="s">
        <v>141</v>
      </c>
      <c r="L109" s="109"/>
      <c r="M109" s="194" t="s">
        <v>5</v>
      </c>
      <c r="N109" s="195" t="s">
        <v>45</v>
      </c>
      <c r="O109" s="110"/>
      <c r="P109" s="196">
        <f>O109*H109</f>
        <v>0</v>
      </c>
      <c r="Q109" s="196">
        <v>0</v>
      </c>
      <c r="R109" s="196">
        <f>Q109*H109</f>
        <v>0</v>
      </c>
      <c r="S109" s="196">
        <v>0</v>
      </c>
      <c r="T109" s="197">
        <f>S109*H109</f>
        <v>0</v>
      </c>
      <c r="AR109" s="98" t="s">
        <v>142</v>
      </c>
      <c r="AT109" s="98" t="s">
        <v>137</v>
      </c>
      <c r="AU109" s="98" t="s">
        <v>84</v>
      </c>
      <c r="AY109" s="98" t="s">
        <v>135</v>
      </c>
      <c r="BE109" s="198">
        <f>IF(N109="základní",J109,0)</f>
        <v>0</v>
      </c>
      <c r="BF109" s="198">
        <f>IF(N109="snížená",J109,0)</f>
        <v>0</v>
      </c>
      <c r="BG109" s="198">
        <f>IF(N109="zákl. přenesená",J109,0)</f>
        <v>0</v>
      </c>
      <c r="BH109" s="198">
        <f>IF(N109="sníž. přenesená",J109,0)</f>
        <v>0</v>
      </c>
      <c r="BI109" s="198">
        <f>IF(N109="nulová",J109,0)</f>
        <v>0</v>
      </c>
      <c r="BJ109" s="98" t="s">
        <v>82</v>
      </c>
      <c r="BK109" s="198">
        <f>ROUND(I109*H109,2)</f>
        <v>0</v>
      </c>
      <c r="BL109" s="98" t="s">
        <v>142</v>
      </c>
      <c r="BM109" s="98" t="s">
        <v>191</v>
      </c>
    </row>
    <row r="110" spans="2:47" s="108" customFormat="1" ht="216">
      <c r="B110" s="109"/>
      <c r="D110" s="203" t="s">
        <v>144</v>
      </c>
      <c r="F110" s="204" t="s">
        <v>192</v>
      </c>
      <c r="I110" s="10"/>
      <c r="L110" s="109"/>
      <c r="M110" s="205"/>
      <c r="N110" s="110"/>
      <c r="O110" s="110"/>
      <c r="P110" s="110"/>
      <c r="Q110" s="110"/>
      <c r="R110" s="110"/>
      <c r="S110" s="110"/>
      <c r="T110" s="206"/>
      <c r="AT110" s="98" t="s">
        <v>144</v>
      </c>
      <c r="AU110" s="98" t="s">
        <v>84</v>
      </c>
    </row>
    <row r="111" spans="2:51" s="208" customFormat="1" ht="13.5">
      <c r="B111" s="207"/>
      <c r="D111" s="203" t="s">
        <v>146</v>
      </c>
      <c r="E111" s="209" t="s">
        <v>5</v>
      </c>
      <c r="F111" s="210" t="s">
        <v>193</v>
      </c>
      <c r="H111" s="211">
        <v>56.318</v>
      </c>
      <c r="I111" s="11"/>
      <c r="L111" s="207"/>
      <c r="M111" s="212"/>
      <c r="N111" s="213"/>
      <c r="O111" s="213"/>
      <c r="P111" s="213"/>
      <c r="Q111" s="213"/>
      <c r="R111" s="213"/>
      <c r="S111" s="213"/>
      <c r="T111" s="214"/>
      <c r="AT111" s="209" t="s">
        <v>146</v>
      </c>
      <c r="AU111" s="209" t="s">
        <v>84</v>
      </c>
      <c r="AV111" s="208" t="s">
        <v>84</v>
      </c>
      <c r="AW111" s="208" t="s">
        <v>37</v>
      </c>
      <c r="AX111" s="208" t="s">
        <v>74</v>
      </c>
      <c r="AY111" s="209" t="s">
        <v>135</v>
      </c>
    </row>
    <row r="112" spans="2:51" s="208" customFormat="1" ht="13.5">
      <c r="B112" s="207"/>
      <c r="D112" s="203" t="s">
        <v>146</v>
      </c>
      <c r="E112" s="209" t="s">
        <v>5</v>
      </c>
      <c r="F112" s="210" t="s">
        <v>194</v>
      </c>
      <c r="H112" s="211">
        <v>2.1</v>
      </c>
      <c r="I112" s="11"/>
      <c r="L112" s="207"/>
      <c r="M112" s="212"/>
      <c r="N112" s="213"/>
      <c r="O112" s="213"/>
      <c r="P112" s="213"/>
      <c r="Q112" s="213"/>
      <c r="R112" s="213"/>
      <c r="S112" s="213"/>
      <c r="T112" s="214"/>
      <c r="AT112" s="209" t="s">
        <v>146</v>
      </c>
      <c r="AU112" s="209" t="s">
        <v>84</v>
      </c>
      <c r="AV112" s="208" t="s">
        <v>84</v>
      </c>
      <c r="AW112" s="208" t="s">
        <v>37</v>
      </c>
      <c r="AX112" s="208" t="s">
        <v>74</v>
      </c>
      <c r="AY112" s="209" t="s">
        <v>135</v>
      </c>
    </row>
    <row r="113" spans="2:51" s="228" customFormat="1" ht="13.5">
      <c r="B113" s="227"/>
      <c r="D113" s="203" t="s">
        <v>146</v>
      </c>
      <c r="E113" s="229" t="s">
        <v>5</v>
      </c>
      <c r="F113" s="230" t="s">
        <v>195</v>
      </c>
      <c r="H113" s="231">
        <v>58.418</v>
      </c>
      <c r="I113" s="12"/>
      <c r="L113" s="227"/>
      <c r="M113" s="232"/>
      <c r="N113" s="233"/>
      <c r="O113" s="233"/>
      <c r="P113" s="233"/>
      <c r="Q113" s="233"/>
      <c r="R113" s="233"/>
      <c r="S113" s="233"/>
      <c r="T113" s="234"/>
      <c r="AT113" s="229" t="s">
        <v>146</v>
      </c>
      <c r="AU113" s="229" t="s">
        <v>84</v>
      </c>
      <c r="AV113" s="228" t="s">
        <v>142</v>
      </c>
      <c r="AW113" s="228" t="s">
        <v>37</v>
      </c>
      <c r="AX113" s="228" t="s">
        <v>82</v>
      </c>
      <c r="AY113" s="229" t="s">
        <v>135</v>
      </c>
    </row>
    <row r="114" spans="2:65" s="108" customFormat="1" ht="38.25" customHeight="1">
      <c r="B114" s="109"/>
      <c r="C114" s="188" t="s">
        <v>196</v>
      </c>
      <c r="D114" s="188" t="s">
        <v>137</v>
      </c>
      <c r="E114" s="189" t="s">
        <v>197</v>
      </c>
      <c r="F114" s="190" t="s">
        <v>198</v>
      </c>
      <c r="G114" s="191" t="s">
        <v>184</v>
      </c>
      <c r="H114" s="192">
        <v>219.757</v>
      </c>
      <c r="I114" s="9"/>
      <c r="J114" s="193">
        <f>ROUND(I114*H114,2)</f>
        <v>0</v>
      </c>
      <c r="K114" s="190" t="s">
        <v>141</v>
      </c>
      <c r="L114" s="109"/>
      <c r="M114" s="194" t="s">
        <v>5</v>
      </c>
      <c r="N114" s="195" t="s">
        <v>45</v>
      </c>
      <c r="O114" s="110"/>
      <c r="P114" s="196">
        <f>O114*H114</f>
        <v>0</v>
      </c>
      <c r="Q114" s="196">
        <v>0</v>
      </c>
      <c r="R114" s="196">
        <f>Q114*H114</f>
        <v>0</v>
      </c>
      <c r="S114" s="196">
        <v>0</v>
      </c>
      <c r="T114" s="197">
        <f>S114*H114</f>
        <v>0</v>
      </c>
      <c r="AR114" s="98" t="s">
        <v>142</v>
      </c>
      <c r="AT114" s="98" t="s">
        <v>137</v>
      </c>
      <c r="AU114" s="98" t="s">
        <v>84</v>
      </c>
      <c r="AY114" s="98" t="s">
        <v>135</v>
      </c>
      <c r="BE114" s="198">
        <f>IF(N114="základní",J114,0)</f>
        <v>0</v>
      </c>
      <c r="BF114" s="198">
        <f>IF(N114="snížená",J114,0)</f>
        <v>0</v>
      </c>
      <c r="BG114" s="198">
        <f>IF(N114="zákl. přenesená",J114,0)</f>
        <v>0</v>
      </c>
      <c r="BH114" s="198">
        <f>IF(N114="sníž. přenesená",J114,0)</f>
        <v>0</v>
      </c>
      <c r="BI114" s="198">
        <f>IF(N114="nulová",J114,0)</f>
        <v>0</v>
      </c>
      <c r="BJ114" s="98" t="s">
        <v>82</v>
      </c>
      <c r="BK114" s="198">
        <f>ROUND(I114*H114,2)</f>
        <v>0</v>
      </c>
      <c r="BL114" s="98" t="s">
        <v>142</v>
      </c>
      <c r="BM114" s="98" t="s">
        <v>199</v>
      </c>
    </row>
    <row r="115" spans="2:47" s="108" customFormat="1" ht="204">
      <c r="B115" s="109"/>
      <c r="D115" s="203" t="s">
        <v>144</v>
      </c>
      <c r="F115" s="204" t="s">
        <v>200</v>
      </c>
      <c r="I115" s="10"/>
      <c r="L115" s="109"/>
      <c r="M115" s="205"/>
      <c r="N115" s="110"/>
      <c r="O115" s="110"/>
      <c r="P115" s="110"/>
      <c r="Q115" s="110"/>
      <c r="R115" s="110"/>
      <c r="S115" s="110"/>
      <c r="T115" s="206"/>
      <c r="AT115" s="98" t="s">
        <v>144</v>
      </c>
      <c r="AU115" s="98" t="s">
        <v>84</v>
      </c>
    </row>
    <row r="116" spans="2:51" s="208" customFormat="1" ht="13.5">
      <c r="B116" s="207"/>
      <c r="D116" s="203" t="s">
        <v>146</v>
      </c>
      <c r="E116" s="209" t="s">
        <v>5</v>
      </c>
      <c r="F116" s="210" t="s">
        <v>201</v>
      </c>
      <c r="H116" s="211">
        <v>36.2</v>
      </c>
      <c r="I116" s="11"/>
      <c r="L116" s="207"/>
      <c r="M116" s="212"/>
      <c r="N116" s="213"/>
      <c r="O116" s="213"/>
      <c r="P116" s="213"/>
      <c r="Q116" s="213"/>
      <c r="R116" s="213"/>
      <c r="S116" s="213"/>
      <c r="T116" s="214"/>
      <c r="AT116" s="209" t="s">
        <v>146</v>
      </c>
      <c r="AU116" s="209" t="s">
        <v>84</v>
      </c>
      <c r="AV116" s="208" t="s">
        <v>84</v>
      </c>
      <c r="AW116" s="208" t="s">
        <v>37</v>
      </c>
      <c r="AX116" s="208" t="s">
        <v>74</v>
      </c>
      <c r="AY116" s="209" t="s">
        <v>135</v>
      </c>
    </row>
    <row r="117" spans="2:51" s="236" customFormat="1" ht="13.5">
      <c r="B117" s="235"/>
      <c r="D117" s="203" t="s">
        <v>146</v>
      </c>
      <c r="E117" s="237" t="s">
        <v>5</v>
      </c>
      <c r="F117" s="238" t="s">
        <v>202</v>
      </c>
      <c r="H117" s="239">
        <v>36.2</v>
      </c>
      <c r="I117" s="13"/>
      <c r="L117" s="235"/>
      <c r="M117" s="240"/>
      <c r="N117" s="241"/>
      <c r="O117" s="241"/>
      <c r="P117" s="241"/>
      <c r="Q117" s="241"/>
      <c r="R117" s="241"/>
      <c r="S117" s="241"/>
      <c r="T117" s="242"/>
      <c r="AT117" s="237" t="s">
        <v>146</v>
      </c>
      <c r="AU117" s="237" t="s">
        <v>84</v>
      </c>
      <c r="AV117" s="236" t="s">
        <v>152</v>
      </c>
      <c r="AW117" s="236" t="s">
        <v>37</v>
      </c>
      <c r="AX117" s="236" t="s">
        <v>74</v>
      </c>
      <c r="AY117" s="237" t="s">
        <v>135</v>
      </c>
    </row>
    <row r="118" spans="2:51" s="208" customFormat="1" ht="13.5">
      <c r="B118" s="207"/>
      <c r="D118" s="203" t="s">
        <v>146</v>
      </c>
      <c r="E118" s="209" t="s">
        <v>5</v>
      </c>
      <c r="F118" s="210" t="s">
        <v>5</v>
      </c>
      <c r="H118" s="211">
        <v>0</v>
      </c>
      <c r="I118" s="11"/>
      <c r="L118" s="207"/>
      <c r="M118" s="212"/>
      <c r="N118" s="213"/>
      <c r="O118" s="213"/>
      <c r="P118" s="213"/>
      <c r="Q118" s="213"/>
      <c r="R118" s="213"/>
      <c r="S118" s="213"/>
      <c r="T118" s="214"/>
      <c r="AT118" s="209" t="s">
        <v>146</v>
      </c>
      <c r="AU118" s="209" t="s">
        <v>84</v>
      </c>
      <c r="AV118" s="208" t="s">
        <v>84</v>
      </c>
      <c r="AW118" s="208" t="s">
        <v>37</v>
      </c>
      <c r="AX118" s="208" t="s">
        <v>74</v>
      </c>
      <c r="AY118" s="209" t="s">
        <v>135</v>
      </c>
    </row>
    <row r="119" spans="2:51" s="208" customFormat="1" ht="13.5">
      <c r="B119" s="207"/>
      <c r="D119" s="203" t="s">
        <v>146</v>
      </c>
      <c r="E119" s="209" t="s">
        <v>5</v>
      </c>
      <c r="F119" s="210" t="s">
        <v>203</v>
      </c>
      <c r="H119" s="211">
        <v>3.717</v>
      </c>
      <c r="I119" s="11"/>
      <c r="L119" s="207"/>
      <c r="M119" s="212"/>
      <c r="N119" s="213"/>
      <c r="O119" s="213"/>
      <c r="P119" s="213"/>
      <c r="Q119" s="213"/>
      <c r="R119" s="213"/>
      <c r="S119" s="213"/>
      <c r="T119" s="214"/>
      <c r="AT119" s="209" t="s">
        <v>146</v>
      </c>
      <c r="AU119" s="209" t="s">
        <v>84</v>
      </c>
      <c r="AV119" s="208" t="s">
        <v>84</v>
      </c>
      <c r="AW119" s="208" t="s">
        <v>37</v>
      </c>
      <c r="AX119" s="208" t="s">
        <v>74</v>
      </c>
      <c r="AY119" s="209" t="s">
        <v>135</v>
      </c>
    </row>
    <row r="120" spans="2:51" s="208" customFormat="1" ht="13.5">
      <c r="B120" s="207"/>
      <c r="D120" s="203" t="s">
        <v>146</v>
      </c>
      <c r="E120" s="209" t="s">
        <v>5</v>
      </c>
      <c r="F120" s="210" t="s">
        <v>204</v>
      </c>
      <c r="H120" s="211">
        <v>15.1</v>
      </c>
      <c r="I120" s="11"/>
      <c r="L120" s="207"/>
      <c r="M120" s="212"/>
      <c r="N120" s="213"/>
      <c r="O120" s="213"/>
      <c r="P120" s="213"/>
      <c r="Q120" s="213"/>
      <c r="R120" s="213"/>
      <c r="S120" s="213"/>
      <c r="T120" s="214"/>
      <c r="AT120" s="209" t="s">
        <v>146</v>
      </c>
      <c r="AU120" s="209" t="s">
        <v>84</v>
      </c>
      <c r="AV120" s="208" t="s">
        <v>84</v>
      </c>
      <c r="AW120" s="208" t="s">
        <v>37</v>
      </c>
      <c r="AX120" s="208" t="s">
        <v>74</v>
      </c>
      <c r="AY120" s="209" t="s">
        <v>135</v>
      </c>
    </row>
    <row r="121" spans="2:51" s="208" customFormat="1" ht="13.5">
      <c r="B121" s="207"/>
      <c r="D121" s="203" t="s">
        <v>146</v>
      </c>
      <c r="E121" s="209" t="s">
        <v>5</v>
      </c>
      <c r="F121" s="210" t="s">
        <v>205</v>
      </c>
      <c r="H121" s="211">
        <v>28.709</v>
      </c>
      <c r="I121" s="11"/>
      <c r="L121" s="207"/>
      <c r="M121" s="212"/>
      <c r="N121" s="213"/>
      <c r="O121" s="213"/>
      <c r="P121" s="213"/>
      <c r="Q121" s="213"/>
      <c r="R121" s="213"/>
      <c r="S121" s="213"/>
      <c r="T121" s="214"/>
      <c r="AT121" s="209" t="s">
        <v>146</v>
      </c>
      <c r="AU121" s="209" t="s">
        <v>84</v>
      </c>
      <c r="AV121" s="208" t="s">
        <v>84</v>
      </c>
      <c r="AW121" s="208" t="s">
        <v>37</v>
      </c>
      <c r="AX121" s="208" t="s">
        <v>74</v>
      </c>
      <c r="AY121" s="209" t="s">
        <v>135</v>
      </c>
    </row>
    <row r="122" spans="2:51" s="208" customFormat="1" ht="13.5">
      <c r="B122" s="207"/>
      <c r="D122" s="203" t="s">
        <v>146</v>
      </c>
      <c r="E122" s="209" t="s">
        <v>5</v>
      </c>
      <c r="F122" s="210" t="s">
        <v>206</v>
      </c>
      <c r="H122" s="211">
        <v>26.588</v>
      </c>
      <c r="I122" s="11"/>
      <c r="L122" s="207"/>
      <c r="M122" s="212"/>
      <c r="N122" s="213"/>
      <c r="O122" s="213"/>
      <c r="P122" s="213"/>
      <c r="Q122" s="213"/>
      <c r="R122" s="213"/>
      <c r="S122" s="213"/>
      <c r="T122" s="214"/>
      <c r="AT122" s="209" t="s">
        <v>146</v>
      </c>
      <c r="AU122" s="209" t="s">
        <v>84</v>
      </c>
      <c r="AV122" s="208" t="s">
        <v>84</v>
      </c>
      <c r="AW122" s="208" t="s">
        <v>37</v>
      </c>
      <c r="AX122" s="208" t="s">
        <v>74</v>
      </c>
      <c r="AY122" s="209" t="s">
        <v>135</v>
      </c>
    </row>
    <row r="123" spans="2:51" s="208" customFormat="1" ht="13.5">
      <c r="B123" s="207"/>
      <c r="D123" s="203" t="s">
        <v>146</v>
      </c>
      <c r="E123" s="209" t="s">
        <v>5</v>
      </c>
      <c r="F123" s="210" t="s">
        <v>207</v>
      </c>
      <c r="H123" s="211">
        <v>3.13</v>
      </c>
      <c r="I123" s="11"/>
      <c r="L123" s="207"/>
      <c r="M123" s="212"/>
      <c r="N123" s="213"/>
      <c r="O123" s="213"/>
      <c r="P123" s="213"/>
      <c r="Q123" s="213"/>
      <c r="R123" s="213"/>
      <c r="S123" s="213"/>
      <c r="T123" s="214"/>
      <c r="AT123" s="209" t="s">
        <v>146</v>
      </c>
      <c r="AU123" s="209" t="s">
        <v>84</v>
      </c>
      <c r="AV123" s="208" t="s">
        <v>84</v>
      </c>
      <c r="AW123" s="208" t="s">
        <v>37</v>
      </c>
      <c r="AX123" s="208" t="s">
        <v>74</v>
      </c>
      <c r="AY123" s="209" t="s">
        <v>135</v>
      </c>
    </row>
    <row r="124" spans="2:51" s="208" customFormat="1" ht="13.5">
      <c r="B124" s="207"/>
      <c r="D124" s="203" t="s">
        <v>146</v>
      </c>
      <c r="E124" s="209" t="s">
        <v>5</v>
      </c>
      <c r="F124" s="210" t="s">
        <v>208</v>
      </c>
      <c r="H124" s="211">
        <v>3.749</v>
      </c>
      <c r="I124" s="11"/>
      <c r="L124" s="207"/>
      <c r="M124" s="212"/>
      <c r="N124" s="213"/>
      <c r="O124" s="213"/>
      <c r="P124" s="213"/>
      <c r="Q124" s="213"/>
      <c r="R124" s="213"/>
      <c r="S124" s="213"/>
      <c r="T124" s="214"/>
      <c r="AT124" s="209" t="s">
        <v>146</v>
      </c>
      <c r="AU124" s="209" t="s">
        <v>84</v>
      </c>
      <c r="AV124" s="208" t="s">
        <v>84</v>
      </c>
      <c r="AW124" s="208" t="s">
        <v>37</v>
      </c>
      <c r="AX124" s="208" t="s">
        <v>74</v>
      </c>
      <c r="AY124" s="209" t="s">
        <v>135</v>
      </c>
    </row>
    <row r="125" spans="2:51" s="208" customFormat="1" ht="13.5">
      <c r="B125" s="207"/>
      <c r="D125" s="203" t="s">
        <v>146</v>
      </c>
      <c r="E125" s="209" t="s">
        <v>5</v>
      </c>
      <c r="F125" s="210" t="s">
        <v>209</v>
      </c>
      <c r="H125" s="211">
        <v>2.964</v>
      </c>
      <c r="I125" s="11"/>
      <c r="L125" s="207"/>
      <c r="M125" s="212"/>
      <c r="N125" s="213"/>
      <c r="O125" s="213"/>
      <c r="P125" s="213"/>
      <c r="Q125" s="213"/>
      <c r="R125" s="213"/>
      <c r="S125" s="213"/>
      <c r="T125" s="214"/>
      <c r="AT125" s="209" t="s">
        <v>146</v>
      </c>
      <c r="AU125" s="209" t="s">
        <v>84</v>
      </c>
      <c r="AV125" s="208" t="s">
        <v>84</v>
      </c>
      <c r="AW125" s="208" t="s">
        <v>37</v>
      </c>
      <c r="AX125" s="208" t="s">
        <v>74</v>
      </c>
      <c r="AY125" s="209" t="s">
        <v>135</v>
      </c>
    </row>
    <row r="126" spans="2:51" s="208" customFormat="1" ht="13.5">
      <c r="B126" s="207"/>
      <c r="D126" s="203" t="s">
        <v>146</v>
      </c>
      <c r="E126" s="209" t="s">
        <v>5</v>
      </c>
      <c r="F126" s="210" t="s">
        <v>210</v>
      </c>
      <c r="H126" s="211">
        <v>26.705</v>
      </c>
      <c r="I126" s="11"/>
      <c r="L126" s="207"/>
      <c r="M126" s="212"/>
      <c r="N126" s="213"/>
      <c r="O126" s="213"/>
      <c r="P126" s="213"/>
      <c r="Q126" s="213"/>
      <c r="R126" s="213"/>
      <c r="S126" s="213"/>
      <c r="T126" s="214"/>
      <c r="AT126" s="209" t="s">
        <v>146</v>
      </c>
      <c r="AU126" s="209" t="s">
        <v>84</v>
      </c>
      <c r="AV126" s="208" t="s">
        <v>84</v>
      </c>
      <c r="AW126" s="208" t="s">
        <v>37</v>
      </c>
      <c r="AX126" s="208" t="s">
        <v>74</v>
      </c>
      <c r="AY126" s="209" t="s">
        <v>135</v>
      </c>
    </row>
    <row r="127" spans="2:51" s="208" customFormat="1" ht="13.5">
      <c r="B127" s="207"/>
      <c r="D127" s="203" t="s">
        <v>146</v>
      </c>
      <c r="E127" s="209" t="s">
        <v>5</v>
      </c>
      <c r="F127" s="210" t="s">
        <v>211</v>
      </c>
      <c r="H127" s="211">
        <v>6.372</v>
      </c>
      <c r="I127" s="11"/>
      <c r="L127" s="207"/>
      <c r="M127" s="212"/>
      <c r="N127" s="213"/>
      <c r="O127" s="213"/>
      <c r="P127" s="213"/>
      <c r="Q127" s="213"/>
      <c r="R127" s="213"/>
      <c r="S127" s="213"/>
      <c r="T127" s="214"/>
      <c r="AT127" s="209" t="s">
        <v>146</v>
      </c>
      <c r="AU127" s="209" t="s">
        <v>84</v>
      </c>
      <c r="AV127" s="208" t="s">
        <v>84</v>
      </c>
      <c r="AW127" s="208" t="s">
        <v>37</v>
      </c>
      <c r="AX127" s="208" t="s">
        <v>74</v>
      </c>
      <c r="AY127" s="209" t="s">
        <v>135</v>
      </c>
    </row>
    <row r="128" spans="2:51" s="208" customFormat="1" ht="13.5">
      <c r="B128" s="207"/>
      <c r="D128" s="203" t="s">
        <v>146</v>
      </c>
      <c r="E128" s="209" t="s">
        <v>5</v>
      </c>
      <c r="F128" s="210" t="s">
        <v>212</v>
      </c>
      <c r="H128" s="211">
        <v>19.844</v>
      </c>
      <c r="I128" s="11"/>
      <c r="L128" s="207"/>
      <c r="M128" s="212"/>
      <c r="N128" s="213"/>
      <c r="O128" s="213"/>
      <c r="P128" s="213"/>
      <c r="Q128" s="213"/>
      <c r="R128" s="213"/>
      <c r="S128" s="213"/>
      <c r="T128" s="214"/>
      <c r="AT128" s="209" t="s">
        <v>146</v>
      </c>
      <c r="AU128" s="209" t="s">
        <v>84</v>
      </c>
      <c r="AV128" s="208" t="s">
        <v>84</v>
      </c>
      <c r="AW128" s="208" t="s">
        <v>37</v>
      </c>
      <c r="AX128" s="208" t="s">
        <v>74</v>
      </c>
      <c r="AY128" s="209" t="s">
        <v>135</v>
      </c>
    </row>
    <row r="129" spans="2:51" s="208" customFormat="1" ht="13.5">
      <c r="B129" s="207"/>
      <c r="D129" s="203" t="s">
        <v>146</v>
      </c>
      <c r="E129" s="209" t="s">
        <v>5</v>
      </c>
      <c r="F129" s="210" t="s">
        <v>213</v>
      </c>
      <c r="H129" s="211">
        <v>20.365</v>
      </c>
      <c r="I129" s="11"/>
      <c r="L129" s="207"/>
      <c r="M129" s="212"/>
      <c r="N129" s="213"/>
      <c r="O129" s="213"/>
      <c r="P129" s="213"/>
      <c r="Q129" s="213"/>
      <c r="R129" s="213"/>
      <c r="S129" s="213"/>
      <c r="T129" s="214"/>
      <c r="AT129" s="209" t="s">
        <v>146</v>
      </c>
      <c r="AU129" s="209" t="s">
        <v>84</v>
      </c>
      <c r="AV129" s="208" t="s">
        <v>84</v>
      </c>
      <c r="AW129" s="208" t="s">
        <v>37</v>
      </c>
      <c r="AX129" s="208" t="s">
        <v>74</v>
      </c>
      <c r="AY129" s="209" t="s">
        <v>135</v>
      </c>
    </row>
    <row r="130" spans="2:51" s="208" customFormat="1" ht="13.5">
      <c r="B130" s="207"/>
      <c r="D130" s="203" t="s">
        <v>146</v>
      </c>
      <c r="E130" s="209" t="s">
        <v>5</v>
      </c>
      <c r="F130" s="210" t="s">
        <v>214</v>
      </c>
      <c r="H130" s="211">
        <v>20.081</v>
      </c>
      <c r="I130" s="11"/>
      <c r="L130" s="207"/>
      <c r="M130" s="212"/>
      <c r="N130" s="213"/>
      <c r="O130" s="213"/>
      <c r="P130" s="213"/>
      <c r="Q130" s="213"/>
      <c r="R130" s="213"/>
      <c r="S130" s="213"/>
      <c r="T130" s="214"/>
      <c r="AT130" s="209" t="s">
        <v>146</v>
      </c>
      <c r="AU130" s="209" t="s">
        <v>84</v>
      </c>
      <c r="AV130" s="208" t="s">
        <v>84</v>
      </c>
      <c r="AW130" s="208" t="s">
        <v>37</v>
      </c>
      <c r="AX130" s="208" t="s">
        <v>74</v>
      </c>
      <c r="AY130" s="209" t="s">
        <v>135</v>
      </c>
    </row>
    <row r="131" spans="2:51" s="208" customFormat="1" ht="13.5">
      <c r="B131" s="207"/>
      <c r="D131" s="203" t="s">
        <v>146</v>
      </c>
      <c r="E131" s="209" t="s">
        <v>5</v>
      </c>
      <c r="F131" s="210" t="s">
        <v>215</v>
      </c>
      <c r="H131" s="211">
        <v>60.46</v>
      </c>
      <c r="I131" s="11"/>
      <c r="L131" s="207"/>
      <c r="M131" s="212"/>
      <c r="N131" s="213"/>
      <c r="O131" s="213"/>
      <c r="P131" s="213"/>
      <c r="Q131" s="213"/>
      <c r="R131" s="213"/>
      <c r="S131" s="213"/>
      <c r="T131" s="214"/>
      <c r="AT131" s="209" t="s">
        <v>146</v>
      </c>
      <c r="AU131" s="209" t="s">
        <v>84</v>
      </c>
      <c r="AV131" s="208" t="s">
        <v>84</v>
      </c>
      <c r="AW131" s="208" t="s">
        <v>37</v>
      </c>
      <c r="AX131" s="208" t="s">
        <v>74</v>
      </c>
      <c r="AY131" s="209" t="s">
        <v>135</v>
      </c>
    </row>
    <row r="132" spans="2:51" s="208" customFormat="1" ht="13.5">
      <c r="B132" s="207"/>
      <c r="D132" s="203" t="s">
        <v>146</v>
      </c>
      <c r="E132" s="209" t="s">
        <v>5</v>
      </c>
      <c r="F132" s="210" t="s">
        <v>216</v>
      </c>
      <c r="H132" s="211">
        <v>34.56</v>
      </c>
      <c r="I132" s="11"/>
      <c r="L132" s="207"/>
      <c r="M132" s="212"/>
      <c r="N132" s="213"/>
      <c r="O132" s="213"/>
      <c r="P132" s="213"/>
      <c r="Q132" s="213"/>
      <c r="R132" s="213"/>
      <c r="S132" s="213"/>
      <c r="T132" s="214"/>
      <c r="AT132" s="209" t="s">
        <v>146</v>
      </c>
      <c r="AU132" s="209" t="s">
        <v>84</v>
      </c>
      <c r="AV132" s="208" t="s">
        <v>84</v>
      </c>
      <c r="AW132" s="208" t="s">
        <v>37</v>
      </c>
      <c r="AX132" s="208" t="s">
        <v>74</v>
      </c>
      <c r="AY132" s="209" t="s">
        <v>135</v>
      </c>
    </row>
    <row r="133" spans="2:51" s="208" customFormat="1" ht="13.5">
      <c r="B133" s="207"/>
      <c r="D133" s="203" t="s">
        <v>146</v>
      </c>
      <c r="E133" s="209" t="s">
        <v>5</v>
      </c>
      <c r="F133" s="210" t="s">
        <v>217</v>
      </c>
      <c r="H133" s="211">
        <v>3.96</v>
      </c>
      <c r="I133" s="11"/>
      <c r="L133" s="207"/>
      <c r="M133" s="212"/>
      <c r="N133" s="213"/>
      <c r="O133" s="213"/>
      <c r="P133" s="213"/>
      <c r="Q133" s="213"/>
      <c r="R133" s="213"/>
      <c r="S133" s="213"/>
      <c r="T133" s="214"/>
      <c r="AT133" s="209" t="s">
        <v>146</v>
      </c>
      <c r="AU133" s="209" t="s">
        <v>84</v>
      </c>
      <c r="AV133" s="208" t="s">
        <v>84</v>
      </c>
      <c r="AW133" s="208" t="s">
        <v>37</v>
      </c>
      <c r="AX133" s="208" t="s">
        <v>74</v>
      </c>
      <c r="AY133" s="209" t="s">
        <v>135</v>
      </c>
    </row>
    <row r="134" spans="2:51" s="208" customFormat="1" ht="13.5">
      <c r="B134" s="207"/>
      <c r="D134" s="203" t="s">
        <v>146</v>
      </c>
      <c r="E134" s="209" t="s">
        <v>5</v>
      </c>
      <c r="F134" s="210" t="s">
        <v>218</v>
      </c>
      <c r="H134" s="211">
        <v>29.411</v>
      </c>
      <c r="I134" s="11"/>
      <c r="L134" s="207"/>
      <c r="M134" s="212"/>
      <c r="N134" s="213"/>
      <c r="O134" s="213"/>
      <c r="P134" s="213"/>
      <c r="Q134" s="213"/>
      <c r="R134" s="213"/>
      <c r="S134" s="213"/>
      <c r="T134" s="214"/>
      <c r="AT134" s="209" t="s">
        <v>146</v>
      </c>
      <c r="AU134" s="209" t="s">
        <v>84</v>
      </c>
      <c r="AV134" s="208" t="s">
        <v>84</v>
      </c>
      <c r="AW134" s="208" t="s">
        <v>37</v>
      </c>
      <c r="AX134" s="208" t="s">
        <v>74</v>
      </c>
      <c r="AY134" s="209" t="s">
        <v>135</v>
      </c>
    </row>
    <row r="135" spans="2:51" s="208" customFormat="1" ht="13.5">
      <c r="B135" s="207"/>
      <c r="D135" s="203" t="s">
        <v>146</v>
      </c>
      <c r="E135" s="209" t="s">
        <v>5</v>
      </c>
      <c r="F135" s="210" t="s">
        <v>219</v>
      </c>
      <c r="H135" s="211">
        <v>69.242</v>
      </c>
      <c r="I135" s="11"/>
      <c r="L135" s="207"/>
      <c r="M135" s="212"/>
      <c r="N135" s="213"/>
      <c r="O135" s="213"/>
      <c r="P135" s="213"/>
      <c r="Q135" s="213"/>
      <c r="R135" s="213"/>
      <c r="S135" s="213"/>
      <c r="T135" s="214"/>
      <c r="AT135" s="209" t="s">
        <v>146</v>
      </c>
      <c r="AU135" s="209" t="s">
        <v>84</v>
      </c>
      <c r="AV135" s="208" t="s">
        <v>84</v>
      </c>
      <c r="AW135" s="208" t="s">
        <v>37</v>
      </c>
      <c r="AX135" s="208" t="s">
        <v>74</v>
      </c>
      <c r="AY135" s="209" t="s">
        <v>135</v>
      </c>
    </row>
    <row r="136" spans="2:51" s="208" customFormat="1" ht="13.5">
      <c r="B136" s="207"/>
      <c r="D136" s="203" t="s">
        <v>146</v>
      </c>
      <c r="E136" s="209" t="s">
        <v>5</v>
      </c>
      <c r="F136" s="210" t="s">
        <v>220</v>
      </c>
      <c r="H136" s="211">
        <v>10.105</v>
      </c>
      <c r="I136" s="11"/>
      <c r="L136" s="207"/>
      <c r="M136" s="212"/>
      <c r="N136" s="213"/>
      <c r="O136" s="213"/>
      <c r="P136" s="213"/>
      <c r="Q136" s="213"/>
      <c r="R136" s="213"/>
      <c r="S136" s="213"/>
      <c r="T136" s="214"/>
      <c r="AT136" s="209" t="s">
        <v>146</v>
      </c>
      <c r="AU136" s="209" t="s">
        <v>84</v>
      </c>
      <c r="AV136" s="208" t="s">
        <v>84</v>
      </c>
      <c r="AW136" s="208" t="s">
        <v>37</v>
      </c>
      <c r="AX136" s="208" t="s">
        <v>74</v>
      </c>
      <c r="AY136" s="209" t="s">
        <v>135</v>
      </c>
    </row>
    <row r="137" spans="2:51" s="208" customFormat="1" ht="13.5">
      <c r="B137" s="207"/>
      <c r="D137" s="203" t="s">
        <v>146</v>
      </c>
      <c r="E137" s="209" t="s">
        <v>5</v>
      </c>
      <c r="F137" s="210" t="s">
        <v>221</v>
      </c>
      <c r="H137" s="211">
        <v>18.252</v>
      </c>
      <c r="I137" s="11"/>
      <c r="L137" s="207"/>
      <c r="M137" s="212"/>
      <c r="N137" s="213"/>
      <c r="O137" s="213"/>
      <c r="P137" s="213"/>
      <c r="Q137" s="213"/>
      <c r="R137" s="213"/>
      <c r="S137" s="213"/>
      <c r="T137" s="214"/>
      <c r="AT137" s="209" t="s">
        <v>146</v>
      </c>
      <c r="AU137" s="209" t="s">
        <v>84</v>
      </c>
      <c r="AV137" s="208" t="s">
        <v>84</v>
      </c>
      <c r="AW137" s="208" t="s">
        <v>37</v>
      </c>
      <c r="AX137" s="208" t="s">
        <v>74</v>
      </c>
      <c r="AY137" s="209" t="s">
        <v>135</v>
      </c>
    </row>
    <row r="138" spans="2:51" s="236" customFormat="1" ht="13.5">
      <c r="B138" s="235"/>
      <c r="D138" s="203" t="s">
        <v>146</v>
      </c>
      <c r="E138" s="237" t="s">
        <v>5</v>
      </c>
      <c r="F138" s="238" t="s">
        <v>222</v>
      </c>
      <c r="H138" s="239">
        <v>403.314</v>
      </c>
      <c r="I138" s="13"/>
      <c r="L138" s="235"/>
      <c r="M138" s="240"/>
      <c r="N138" s="241"/>
      <c r="O138" s="241"/>
      <c r="P138" s="241"/>
      <c r="Q138" s="241"/>
      <c r="R138" s="241"/>
      <c r="S138" s="241"/>
      <c r="T138" s="242"/>
      <c r="AT138" s="237" t="s">
        <v>146</v>
      </c>
      <c r="AU138" s="237" t="s">
        <v>84</v>
      </c>
      <c r="AV138" s="236" t="s">
        <v>152</v>
      </c>
      <c r="AW138" s="236" t="s">
        <v>37</v>
      </c>
      <c r="AX138" s="236" t="s">
        <v>74</v>
      </c>
      <c r="AY138" s="237" t="s">
        <v>135</v>
      </c>
    </row>
    <row r="139" spans="2:51" s="208" customFormat="1" ht="13.5">
      <c r="B139" s="207"/>
      <c r="D139" s="203" t="s">
        <v>146</v>
      </c>
      <c r="E139" s="209" t="s">
        <v>5</v>
      </c>
      <c r="F139" s="210" t="s">
        <v>5</v>
      </c>
      <c r="H139" s="211">
        <v>0</v>
      </c>
      <c r="I139" s="11"/>
      <c r="L139" s="207"/>
      <c r="M139" s="212"/>
      <c r="N139" s="213"/>
      <c r="O139" s="213"/>
      <c r="P139" s="213"/>
      <c r="Q139" s="213"/>
      <c r="R139" s="213"/>
      <c r="S139" s="213"/>
      <c r="T139" s="214"/>
      <c r="AT139" s="209" t="s">
        <v>146</v>
      </c>
      <c r="AU139" s="209" t="s">
        <v>84</v>
      </c>
      <c r="AV139" s="208" t="s">
        <v>84</v>
      </c>
      <c r="AW139" s="208" t="s">
        <v>37</v>
      </c>
      <c r="AX139" s="208" t="s">
        <v>74</v>
      </c>
      <c r="AY139" s="209" t="s">
        <v>135</v>
      </c>
    </row>
    <row r="140" spans="2:51" s="228" customFormat="1" ht="13.5">
      <c r="B140" s="227"/>
      <c r="D140" s="203" t="s">
        <v>146</v>
      </c>
      <c r="E140" s="229" t="s">
        <v>5</v>
      </c>
      <c r="F140" s="230" t="s">
        <v>195</v>
      </c>
      <c r="H140" s="231">
        <v>439.514</v>
      </c>
      <c r="I140" s="12"/>
      <c r="L140" s="227"/>
      <c r="M140" s="232"/>
      <c r="N140" s="233"/>
      <c r="O140" s="233"/>
      <c r="P140" s="233"/>
      <c r="Q140" s="233"/>
      <c r="R140" s="233"/>
      <c r="S140" s="233"/>
      <c r="T140" s="234"/>
      <c r="AT140" s="229" t="s">
        <v>146</v>
      </c>
      <c r="AU140" s="229" t="s">
        <v>84</v>
      </c>
      <c r="AV140" s="228" t="s">
        <v>142</v>
      </c>
      <c r="AW140" s="228" t="s">
        <v>37</v>
      </c>
      <c r="AX140" s="228" t="s">
        <v>74</v>
      </c>
      <c r="AY140" s="229" t="s">
        <v>135</v>
      </c>
    </row>
    <row r="141" spans="2:51" s="208" customFormat="1" ht="13.5">
      <c r="B141" s="207"/>
      <c r="D141" s="203" t="s">
        <v>146</v>
      </c>
      <c r="E141" s="209" t="s">
        <v>5</v>
      </c>
      <c r="F141" s="210" t="s">
        <v>223</v>
      </c>
      <c r="H141" s="211">
        <v>219.757</v>
      </c>
      <c r="I141" s="11"/>
      <c r="L141" s="207"/>
      <c r="M141" s="212"/>
      <c r="N141" s="213"/>
      <c r="O141" s="213"/>
      <c r="P141" s="213"/>
      <c r="Q141" s="213"/>
      <c r="R141" s="213"/>
      <c r="S141" s="213"/>
      <c r="T141" s="214"/>
      <c r="AT141" s="209" t="s">
        <v>146</v>
      </c>
      <c r="AU141" s="209" t="s">
        <v>84</v>
      </c>
      <c r="AV141" s="208" t="s">
        <v>84</v>
      </c>
      <c r="AW141" s="208" t="s">
        <v>37</v>
      </c>
      <c r="AX141" s="208" t="s">
        <v>82</v>
      </c>
      <c r="AY141" s="209" t="s">
        <v>135</v>
      </c>
    </row>
    <row r="142" spans="2:65" s="108" customFormat="1" ht="38.25" customHeight="1">
      <c r="B142" s="109"/>
      <c r="C142" s="188" t="s">
        <v>224</v>
      </c>
      <c r="D142" s="188" t="s">
        <v>137</v>
      </c>
      <c r="E142" s="189" t="s">
        <v>225</v>
      </c>
      <c r="F142" s="190" t="s">
        <v>226</v>
      </c>
      <c r="G142" s="191" t="s">
        <v>184</v>
      </c>
      <c r="H142" s="192">
        <v>219.757</v>
      </c>
      <c r="I142" s="9"/>
      <c r="J142" s="193">
        <f>ROUND(I142*H142,2)</f>
        <v>0</v>
      </c>
      <c r="K142" s="190" t="s">
        <v>141</v>
      </c>
      <c r="L142" s="109"/>
      <c r="M142" s="194" t="s">
        <v>5</v>
      </c>
      <c r="N142" s="195" t="s">
        <v>45</v>
      </c>
      <c r="O142" s="110"/>
      <c r="P142" s="196">
        <f>O142*H142</f>
        <v>0</v>
      </c>
      <c r="Q142" s="196">
        <v>0</v>
      </c>
      <c r="R142" s="196">
        <f>Q142*H142</f>
        <v>0</v>
      </c>
      <c r="S142" s="196">
        <v>0</v>
      </c>
      <c r="T142" s="197">
        <f>S142*H142</f>
        <v>0</v>
      </c>
      <c r="AR142" s="98" t="s">
        <v>142</v>
      </c>
      <c r="AT142" s="98" t="s">
        <v>137</v>
      </c>
      <c r="AU142" s="98" t="s">
        <v>84</v>
      </c>
      <c r="AY142" s="98" t="s">
        <v>135</v>
      </c>
      <c r="BE142" s="198">
        <f>IF(N142="základní",J142,0)</f>
        <v>0</v>
      </c>
      <c r="BF142" s="198">
        <f>IF(N142="snížená",J142,0)</f>
        <v>0</v>
      </c>
      <c r="BG142" s="198">
        <f>IF(N142="zákl. přenesená",J142,0)</f>
        <v>0</v>
      </c>
      <c r="BH142" s="198">
        <f>IF(N142="sníž. přenesená",J142,0)</f>
        <v>0</v>
      </c>
      <c r="BI142" s="198">
        <f>IF(N142="nulová",J142,0)</f>
        <v>0</v>
      </c>
      <c r="BJ142" s="98" t="s">
        <v>82</v>
      </c>
      <c r="BK142" s="198">
        <f>ROUND(I142*H142,2)</f>
        <v>0</v>
      </c>
      <c r="BL142" s="98" t="s">
        <v>142</v>
      </c>
      <c r="BM142" s="98" t="s">
        <v>227</v>
      </c>
    </row>
    <row r="143" spans="2:47" s="108" customFormat="1" ht="204">
      <c r="B143" s="109"/>
      <c r="D143" s="203" t="s">
        <v>144</v>
      </c>
      <c r="F143" s="204" t="s">
        <v>200</v>
      </c>
      <c r="I143" s="10"/>
      <c r="L143" s="109"/>
      <c r="M143" s="205"/>
      <c r="N143" s="110"/>
      <c r="O143" s="110"/>
      <c r="P143" s="110"/>
      <c r="Q143" s="110"/>
      <c r="R143" s="110"/>
      <c r="S143" s="110"/>
      <c r="T143" s="206"/>
      <c r="AT143" s="98" t="s">
        <v>144</v>
      </c>
      <c r="AU143" s="98" t="s">
        <v>84</v>
      </c>
    </row>
    <row r="144" spans="2:51" s="208" customFormat="1" ht="13.5">
      <c r="B144" s="207"/>
      <c r="D144" s="203" t="s">
        <v>146</v>
      </c>
      <c r="E144" s="209" t="s">
        <v>5</v>
      </c>
      <c r="F144" s="210" t="s">
        <v>201</v>
      </c>
      <c r="H144" s="211">
        <v>36.2</v>
      </c>
      <c r="I144" s="11"/>
      <c r="L144" s="207"/>
      <c r="M144" s="212"/>
      <c r="N144" s="213"/>
      <c r="O144" s="213"/>
      <c r="P144" s="213"/>
      <c r="Q144" s="213"/>
      <c r="R144" s="213"/>
      <c r="S144" s="213"/>
      <c r="T144" s="214"/>
      <c r="AT144" s="209" t="s">
        <v>146</v>
      </c>
      <c r="AU144" s="209" t="s">
        <v>84</v>
      </c>
      <c r="AV144" s="208" t="s">
        <v>84</v>
      </c>
      <c r="AW144" s="208" t="s">
        <v>37</v>
      </c>
      <c r="AX144" s="208" t="s">
        <v>74</v>
      </c>
      <c r="AY144" s="209" t="s">
        <v>135</v>
      </c>
    </row>
    <row r="145" spans="2:51" s="236" customFormat="1" ht="13.5">
      <c r="B145" s="235"/>
      <c r="D145" s="203" t="s">
        <v>146</v>
      </c>
      <c r="E145" s="237" t="s">
        <v>5</v>
      </c>
      <c r="F145" s="238" t="s">
        <v>202</v>
      </c>
      <c r="H145" s="239">
        <v>36.2</v>
      </c>
      <c r="I145" s="13"/>
      <c r="L145" s="235"/>
      <c r="M145" s="240"/>
      <c r="N145" s="241"/>
      <c r="O145" s="241"/>
      <c r="P145" s="241"/>
      <c r="Q145" s="241"/>
      <c r="R145" s="241"/>
      <c r="S145" s="241"/>
      <c r="T145" s="242"/>
      <c r="AT145" s="237" t="s">
        <v>146</v>
      </c>
      <c r="AU145" s="237" t="s">
        <v>84</v>
      </c>
      <c r="AV145" s="236" t="s">
        <v>152</v>
      </c>
      <c r="AW145" s="236" t="s">
        <v>37</v>
      </c>
      <c r="AX145" s="236" t="s">
        <v>74</v>
      </c>
      <c r="AY145" s="237" t="s">
        <v>135</v>
      </c>
    </row>
    <row r="146" spans="2:51" s="208" customFormat="1" ht="13.5">
      <c r="B146" s="207"/>
      <c r="D146" s="203" t="s">
        <v>146</v>
      </c>
      <c r="E146" s="209" t="s">
        <v>5</v>
      </c>
      <c r="F146" s="210" t="s">
        <v>5</v>
      </c>
      <c r="H146" s="211">
        <v>0</v>
      </c>
      <c r="I146" s="11"/>
      <c r="L146" s="207"/>
      <c r="M146" s="212"/>
      <c r="N146" s="213"/>
      <c r="O146" s="213"/>
      <c r="P146" s="213"/>
      <c r="Q146" s="213"/>
      <c r="R146" s="213"/>
      <c r="S146" s="213"/>
      <c r="T146" s="214"/>
      <c r="AT146" s="209" t="s">
        <v>146</v>
      </c>
      <c r="AU146" s="209" t="s">
        <v>84</v>
      </c>
      <c r="AV146" s="208" t="s">
        <v>84</v>
      </c>
      <c r="AW146" s="208" t="s">
        <v>37</v>
      </c>
      <c r="AX146" s="208" t="s">
        <v>74</v>
      </c>
      <c r="AY146" s="209" t="s">
        <v>135</v>
      </c>
    </row>
    <row r="147" spans="2:51" s="208" customFormat="1" ht="13.5">
      <c r="B147" s="207"/>
      <c r="D147" s="203" t="s">
        <v>146</v>
      </c>
      <c r="E147" s="209" t="s">
        <v>5</v>
      </c>
      <c r="F147" s="210" t="s">
        <v>203</v>
      </c>
      <c r="H147" s="211">
        <v>3.717</v>
      </c>
      <c r="I147" s="11"/>
      <c r="L147" s="207"/>
      <c r="M147" s="212"/>
      <c r="N147" s="213"/>
      <c r="O147" s="213"/>
      <c r="P147" s="213"/>
      <c r="Q147" s="213"/>
      <c r="R147" s="213"/>
      <c r="S147" s="213"/>
      <c r="T147" s="214"/>
      <c r="AT147" s="209" t="s">
        <v>146</v>
      </c>
      <c r="AU147" s="209" t="s">
        <v>84</v>
      </c>
      <c r="AV147" s="208" t="s">
        <v>84</v>
      </c>
      <c r="AW147" s="208" t="s">
        <v>37</v>
      </c>
      <c r="AX147" s="208" t="s">
        <v>74</v>
      </c>
      <c r="AY147" s="209" t="s">
        <v>135</v>
      </c>
    </row>
    <row r="148" spans="2:51" s="208" customFormat="1" ht="13.5">
      <c r="B148" s="207"/>
      <c r="D148" s="203" t="s">
        <v>146</v>
      </c>
      <c r="E148" s="209" t="s">
        <v>5</v>
      </c>
      <c r="F148" s="210" t="s">
        <v>204</v>
      </c>
      <c r="H148" s="211">
        <v>15.1</v>
      </c>
      <c r="I148" s="11"/>
      <c r="L148" s="207"/>
      <c r="M148" s="212"/>
      <c r="N148" s="213"/>
      <c r="O148" s="213"/>
      <c r="P148" s="213"/>
      <c r="Q148" s="213"/>
      <c r="R148" s="213"/>
      <c r="S148" s="213"/>
      <c r="T148" s="214"/>
      <c r="AT148" s="209" t="s">
        <v>146</v>
      </c>
      <c r="AU148" s="209" t="s">
        <v>84</v>
      </c>
      <c r="AV148" s="208" t="s">
        <v>84</v>
      </c>
      <c r="AW148" s="208" t="s">
        <v>37</v>
      </c>
      <c r="AX148" s="208" t="s">
        <v>74</v>
      </c>
      <c r="AY148" s="209" t="s">
        <v>135</v>
      </c>
    </row>
    <row r="149" spans="2:51" s="208" customFormat="1" ht="13.5">
      <c r="B149" s="207"/>
      <c r="D149" s="203" t="s">
        <v>146</v>
      </c>
      <c r="E149" s="209" t="s">
        <v>5</v>
      </c>
      <c r="F149" s="210" t="s">
        <v>205</v>
      </c>
      <c r="H149" s="211">
        <v>28.709</v>
      </c>
      <c r="I149" s="11"/>
      <c r="L149" s="207"/>
      <c r="M149" s="212"/>
      <c r="N149" s="213"/>
      <c r="O149" s="213"/>
      <c r="P149" s="213"/>
      <c r="Q149" s="213"/>
      <c r="R149" s="213"/>
      <c r="S149" s="213"/>
      <c r="T149" s="214"/>
      <c r="AT149" s="209" t="s">
        <v>146</v>
      </c>
      <c r="AU149" s="209" t="s">
        <v>84</v>
      </c>
      <c r="AV149" s="208" t="s">
        <v>84</v>
      </c>
      <c r="AW149" s="208" t="s">
        <v>37</v>
      </c>
      <c r="AX149" s="208" t="s">
        <v>74</v>
      </c>
      <c r="AY149" s="209" t="s">
        <v>135</v>
      </c>
    </row>
    <row r="150" spans="2:51" s="208" customFormat="1" ht="13.5">
      <c r="B150" s="207"/>
      <c r="D150" s="203" t="s">
        <v>146</v>
      </c>
      <c r="E150" s="209" t="s">
        <v>5</v>
      </c>
      <c r="F150" s="210" t="s">
        <v>206</v>
      </c>
      <c r="H150" s="211">
        <v>26.588</v>
      </c>
      <c r="I150" s="11"/>
      <c r="L150" s="207"/>
      <c r="M150" s="212"/>
      <c r="N150" s="213"/>
      <c r="O150" s="213"/>
      <c r="P150" s="213"/>
      <c r="Q150" s="213"/>
      <c r="R150" s="213"/>
      <c r="S150" s="213"/>
      <c r="T150" s="214"/>
      <c r="AT150" s="209" t="s">
        <v>146</v>
      </c>
      <c r="AU150" s="209" t="s">
        <v>84</v>
      </c>
      <c r="AV150" s="208" t="s">
        <v>84</v>
      </c>
      <c r="AW150" s="208" t="s">
        <v>37</v>
      </c>
      <c r="AX150" s="208" t="s">
        <v>74</v>
      </c>
      <c r="AY150" s="209" t="s">
        <v>135</v>
      </c>
    </row>
    <row r="151" spans="2:51" s="208" customFormat="1" ht="13.5">
      <c r="B151" s="207"/>
      <c r="D151" s="203" t="s">
        <v>146</v>
      </c>
      <c r="E151" s="209" t="s">
        <v>5</v>
      </c>
      <c r="F151" s="210" t="s">
        <v>207</v>
      </c>
      <c r="H151" s="211">
        <v>3.13</v>
      </c>
      <c r="I151" s="11"/>
      <c r="L151" s="207"/>
      <c r="M151" s="212"/>
      <c r="N151" s="213"/>
      <c r="O151" s="213"/>
      <c r="P151" s="213"/>
      <c r="Q151" s="213"/>
      <c r="R151" s="213"/>
      <c r="S151" s="213"/>
      <c r="T151" s="214"/>
      <c r="AT151" s="209" t="s">
        <v>146</v>
      </c>
      <c r="AU151" s="209" t="s">
        <v>84</v>
      </c>
      <c r="AV151" s="208" t="s">
        <v>84</v>
      </c>
      <c r="AW151" s="208" t="s">
        <v>37</v>
      </c>
      <c r="AX151" s="208" t="s">
        <v>74</v>
      </c>
      <c r="AY151" s="209" t="s">
        <v>135</v>
      </c>
    </row>
    <row r="152" spans="2:51" s="208" customFormat="1" ht="13.5">
      <c r="B152" s="207"/>
      <c r="D152" s="203" t="s">
        <v>146</v>
      </c>
      <c r="E152" s="209" t="s">
        <v>5</v>
      </c>
      <c r="F152" s="210" t="s">
        <v>208</v>
      </c>
      <c r="H152" s="211">
        <v>3.749</v>
      </c>
      <c r="I152" s="11"/>
      <c r="L152" s="207"/>
      <c r="M152" s="212"/>
      <c r="N152" s="213"/>
      <c r="O152" s="213"/>
      <c r="P152" s="213"/>
      <c r="Q152" s="213"/>
      <c r="R152" s="213"/>
      <c r="S152" s="213"/>
      <c r="T152" s="214"/>
      <c r="AT152" s="209" t="s">
        <v>146</v>
      </c>
      <c r="AU152" s="209" t="s">
        <v>84</v>
      </c>
      <c r="AV152" s="208" t="s">
        <v>84</v>
      </c>
      <c r="AW152" s="208" t="s">
        <v>37</v>
      </c>
      <c r="AX152" s="208" t="s">
        <v>74</v>
      </c>
      <c r="AY152" s="209" t="s">
        <v>135</v>
      </c>
    </row>
    <row r="153" spans="2:51" s="208" customFormat="1" ht="13.5">
      <c r="B153" s="207"/>
      <c r="D153" s="203" t="s">
        <v>146</v>
      </c>
      <c r="E153" s="209" t="s">
        <v>5</v>
      </c>
      <c r="F153" s="210" t="s">
        <v>209</v>
      </c>
      <c r="H153" s="211">
        <v>2.964</v>
      </c>
      <c r="I153" s="11"/>
      <c r="L153" s="207"/>
      <c r="M153" s="212"/>
      <c r="N153" s="213"/>
      <c r="O153" s="213"/>
      <c r="P153" s="213"/>
      <c r="Q153" s="213"/>
      <c r="R153" s="213"/>
      <c r="S153" s="213"/>
      <c r="T153" s="214"/>
      <c r="AT153" s="209" t="s">
        <v>146</v>
      </c>
      <c r="AU153" s="209" t="s">
        <v>84</v>
      </c>
      <c r="AV153" s="208" t="s">
        <v>84</v>
      </c>
      <c r="AW153" s="208" t="s">
        <v>37</v>
      </c>
      <c r="AX153" s="208" t="s">
        <v>74</v>
      </c>
      <c r="AY153" s="209" t="s">
        <v>135</v>
      </c>
    </row>
    <row r="154" spans="2:51" s="208" customFormat="1" ht="13.5">
      <c r="B154" s="207"/>
      <c r="D154" s="203" t="s">
        <v>146</v>
      </c>
      <c r="E154" s="209" t="s">
        <v>5</v>
      </c>
      <c r="F154" s="210" t="s">
        <v>210</v>
      </c>
      <c r="H154" s="211">
        <v>26.705</v>
      </c>
      <c r="I154" s="11"/>
      <c r="L154" s="207"/>
      <c r="M154" s="212"/>
      <c r="N154" s="213"/>
      <c r="O154" s="213"/>
      <c r="P154" s="213"/>
      <c r="Q154" s="213"/>
      <c r="R154" s="213"/>
      <c r="S154" s="213"/>
      <c r="T154" s="214"/>
      <c r="AT154" s="209" t="s">
        <v>146</v>
      </c>
      <c r="AU154" s="209" t="s">
        <v>84</v>
      </c>
      <c r="AV154" s="208" t="s">
        <v>84</v>
      </c>
      <c r="AW154" s="208" t="s">
        <v>37</v>
      </c>
      <c r="AX154" s="208" t="s">
        <v>74</v>
      </c>
      <c r="AY154" s="209" t="s">
        <v>135</v>
      </c>
    </row>
    <row r="155" spans="2:51" s="208" customFormat="1" ht="13.5">
      <c r="B155" s="207"/>
      <c r="D155" s="203" t="s">
        <v>146</v>
      </c>
      <c r="E155" s="209" t="s">
        <v>5</v>
      </c>
      <c r="F155" s="210" t="s">
        <v>211</v>
      </c>
      <c r="H155" s="211">
        <v>6.372</v>
      </c>
      <c r="I155" s="11"/>
      <c r="L155" s="207"/>
      <c r="M155" s="212"/>
      <c r="N155" s="213"/>
      <c r="O155" s="213"/>
      <c r="P155" s="213"/>
      <c r="Q155" s="213"/>
      <c r="R155" s="213"/>
      <c r="S155" s="213"/>
      <c r="T155" s="214"/>
      <c r="AT155" s="209" t="s">
        <v>146</v>
      </c>
      <c r="AU155" s="209" t="s">
        <v>84</v>
      </c>
      <c r="AV155" s="208" t="s">
        <v>84</v>
      </c>
      <c r="AW155" s="208" t="s">
        <v>37</v>
      </c>
      <c r="AX155" s="208" t="s">
        <v>74</v>
      </c>
      <c r="AY155" s="209" t="s">
        <v>135</v>
      </c>
    </row>
    <row r="156" spans="2:51" s="208" customFormat="1" ht="13.5">
      <c r="B156" s="207"/>
      <c r="D156" s="203" t="s">
        <v>146</v>
      </c>
      <c r="E156" s="209" t="s">
        <v>5</v>
      </c>
      <c r="F156" s="210" t="s">
        <v>212</v>
      </c>
      <c r="H156" s="211">
        <v>19.844</v>
      </c>
      <c r="I156" s="11"/>
      <c r="L156" s="207"/>
      <c r="M156" s="212"/>
      <c r="N156" s="213"/>
      <c r="O156" s="213"/>
      <c r="P156" s="213"/>
      <c r="Q156" s="213"/>
      <c r="R156" s="213"/>
      <c r="S156" s="213"/>
      <c r="T156" s="214"/>
      <c r="AT156" s="209" t="s">
        <v>146</v>
      </c>
      <c r="AU156" s="209" t="s">
        <v>84</v>
      </c>
      <c r="AV156" s="208" t="s">
        <v>84</v>
      </c>
      <c r="AW156" s="208" t="s">
        <v>37</v>
      </c>
      <c r="AX156" s="208" t="s">
        <v>74</v>
      </c>
      <c r="AY156" s="209" t="s">
        <v>135</v>
      </c>
    </row>
    <row r="157" spans="2:51" s="208" customFormat="1" ht="13.5">
      <c r="B157" s="207"/>
      <c r="D157" s="203" t="s">
        <v>146</v>
      </c>
      <c r="E157" s="209" t="s">
        <v>5</v>
      </c>
      <c r="F157" s="210" t="s">
        <v>213</v>
      </c>
      <c r="H157" s="211">
        <v>20.365</v>
      </c>
      <c r="I157" s="11"/>
      <c r="L157" s="207"/>
      <c r="M157" s="212"/>
      <c r="N157" s="213"/>
      <c r="O157" s="213"/>
      <c r="P157" s="213"/>
      <c r="Q157" s="213"/>
      <c r="R157" s="213"/>
      <c r="S157" s="213"/>
      <c r="T157" s="214"/>
      <c r="AT157" s="209" t="s">
        <v>146</v>
      </c>
      <c r="AU157" s="209" t="s">
        <v>84</v>
      </c>
      <c r="AV157" s="208" t="s">
        <v>84</v>
      </c>
      <c r="AW157" s="208" t="s">
        <v>37</v>
      </c>
      <c r="AX157" s="208" t="s">
        <v>74</v>
      </c>
      <c r="AY157" s="209" t="s">
        <v>135</v>
      </c>
    </row>
    <row r="158" spans="2:51" s="208" customFormat="1" ht="13.5">
      <c r="B158" s="207"/>
      <c r="D158" s="203" t="s">
        <v>146</v>
      </c>
      <c r="E158" s="209" t="s">
        <v>5</v>
      </c>
      <c r="F158" s="210" t="s">
        <v>214</v>
      </c>
      <c r="H158" s="211">
        <v>20.081</v>
      </c>
      <c r="I158" s="11"/>
      <c r="L158" s="207"/>
      <c r="M158" s="212"/>
      <c r="N158" s="213"/>
      <c r="O158" s="213"/>
      <c r="P158" s="213"/>
      <c r="Q158" s="213"/>
      <c r="R158" s="213"/>
      <c r="S158" s="213"/>
      <c r="T158" s="214"/>
      <c r="AT158" s="209" t="s">
        <v>146</v>
      </c>
      <c r="AU158" s="209" t="s">
        <v>84</v>
      </c>
      <c r="AV158" s="208" t="s">
        <v>84</v>
      </c>
      <c r="AW158" s="208" t="s">
        <v>37</v>
      </c>
      <c r="AX158" s="208" t="s">
        <v>74</v>
      </c>
      <c r="AY158" s="209" t="s">
        <v>135</v>
      </c>
    </row>
    <row r="159" spans="2:51" s="208" customFormat="1" ht="13.5">
      <c r="B159" s="207"/>
      <c r="D159" s="203" t="s">
        <v>146</v>
      </c>
      <c r="E159" s="209" t="s">
        <v>5</v>
      </c>
      <c r="F159" s="210" t="s">
        <v>215</v>
      </c>
      <c r="H159" s="211">
        <v>60.46</v>
      </c>
      <c r="I159" s="11"/>
      <c r="L159" s="207"/>
      <c r="M159" s="212"/>
      <c r="N159" s="213"/>
      <c r="O159" s="213"/>
      <c r="P159" s="213"/>
      <c r="Q159" s="213"/>
      <c r="R159" s="213"/>
      <c r="S159" s="213"/>
      <c r="T159" s="214"/>
      <c r="AT159" s="209" t="s">
        <v>146</v>
      </c>
      <c r="AU159" s="209" t="s">
        <v>84</v>
      </c>
      <c r="AV159" s="208" t="s">
        <v>84</v>
      </c>
      <c r="AW159" s="208" t="s">
        <v>37</v>
      </c>
      <c r="AX159" s="208" t="s">
        <v>74</v>
      </c>
      <c r="AY159" s="209" t="s">
        <v>135</v>
      </c>
    </row>
    <row r="160" spans="2:51" s="208" customFormat="1" ht="13.5">
      <c r="B160" s="207"/>
      <c r="D160" s="203" t="s">
        <v>146</v>
      </c>
      <c r="E160" s="209" t="s">
        <v>5</v>
      </c>
      <c r="F160" s="210" t="s">
        <v>216</v>
      </c>
      <c r="H160" s="211">
        <v>34.56</v>
      </c>
      <c r="I160" s="11"/>
      <c r="L160" s="207"/>
      <c r="M160" s="212"/>
      <c r="N160" s="213"/>
      <c r="O160" s="213"/>
      <c r="P160" s="213"/>
      <c r="Q160" s="213"/>
      <c r="R160" s="213"/>
      <c r="S160" s="213"/>
      <c r="T160" s="214"/>
      <c r="AT160" s="209" t="s">
        <v>146</v>
      </c>
      <c r="AU160" s="209" t="s">
        <v>84</v>
      </c>
      <c r="AV160" s="208" t="s">
        <v>84</v>
      </c>
      <c r="AW160" s="208" t="s">
        <v>37</v>
      </c>
      <c r="AX160" s="208" t="s">
        <v>74</v>
      </c>
      <c r="AY160" s="209" t="s">
        <v>135</v>
      </c>
    </row>
    <row r="161" spans="2:51" s="208" customFormat="1" ht="13.5">
      <c r="B161" s="207"/>
      <c r="D161" s="203" t="s">
        <v>146</v>
      </c>
      <c r="E161" s="209" t="s">
        <v>5</v>
      </c>
      <c r="F161" s="210" t="s">
        <v>217</v>
      </c>
      <c r="H161" s="211">
        <v>3.96</v>
      </c>
      <c r="I161" s="11"/>
      <c r="L161" s="207"/>
      <c r="M161" s="212"/>
      <c r="N161" s="213"/>
      <c r="O161" s="213"/>
      <c r="P161" s="213"/>
      <c r="Q161" s="213"/>
      <c r="R161" s="213"/>
      <c r="S161" s="213"/>
      <c r="T161" s="214"/>
      <c r="AT161" s="209" t="s">
        <v>146</v>
      </c>
      <c r="AU161" s="209" t="s">
        <v>84</v>
      </c>
      <c r="AV161" s="208" t="s">
        <v>84</v>
      </c>
      <c r="AW161" s="208" t="s">
        <v>37</v>
      </c>
      <c r="AX161" s="208" t="s">
        <v>74</v>
      </c>
      <c r="AY161" s="209" t="s">
        <v>135</v>
      </c>
    </row>
    <row r="162" spans="2:51" s="208" customFormat="1" ht="13.5">
      <c r="B162" s="207"/>
      <c r="D162" s="203" t="s">
        <v>146</v>
      </c>
      <c r="E162" s="209" t="s">
        <v>5</v>
      </c>
      <c r="F162" s="210" t="s">
        <v>218</v>
      </c>
      <c r="H162" s="211">
        <v>29.411</v>
      </c>
      <c r="I162" s="11"/>
      <c r="L162" s="207"/>
      <c r="M162" s="212"/>
      <c r="N162" s="213"/>
      <c r="O162" s="213"/>
      <c r="P162" s="213"/>
      <c r="Q162" s="213"/>
      <c r="R162" s="213"/>
      <c r="S162" s="213"/>
      <c r="T162" s="214"/>
      <c r="AT162" s="209" t="s">
        <v>146</v>
      </c>
      <c r="AU162" s="209" t="s">
        <v>84</v>
      </c>
      <c r="AV162" s="208" t="s">
        <v>84</v>
      </c>
      <c r="AW162" s="208" t="s">
        <v>37</v>
      </c>
      <c r="AX162" s="208" t="s">
        <v>74</v>
      </c>
      <c r="AY162" s="209" t="s">
        <v>135</v>
      </c>
    </row>
    <row r="163" spans="2:51" s="208" customFormat="1" ht="13.5">
      <c r="B163" s="207"/>
      <c r="D163" s="203" t="s">
        <v>146</v>
      </c>
      <c r="E163" s="209" t="s">
        <v>5</v>
      </c>
      <c r="F163" s="210" t="s">
        <v>219</v>
      </c>
      <c r="H163" s="211">
        <v>69.242</v>
      </c>
      <c r="I163" s="11"/>
      <c r="L163" s="207"/>
      <c r="M163" s="212"/>
      <c r="N163" s="213"/>
      <c r="O163" s="213"/>
      <c r="P163" s="213"/>
      <c r="Q163" s="213"/>
      <c r="R163" s="213"/>
      <c r="S163" s="213"/>
      <c r="T163" s="214"/>
      <c r="AT163" s="209" t="s">
        <v>146</v>
      </c>
      <c r="AU163" s="209" t="s">
        <v>84</v>
      </c>
      <c r="AV163" s="208" t="s">
        <v>84</v>
      </c>
      <c r="AW163" s="208" t="s">
        <v>37</v>
      </c>
      <c r="AX163" s="208" t="s">
        <v>74</v>
      </c>
      <c r="AY163" s="209" t="s">
        <v>135</v>
      </c>
    </row>
    <row r="164" spans="2:51" s="208" customFormat="1" ht="13.5">
      <c r="B164" s="207"/>
      <c r="D164" s="203" t="s">
        <v>146</v>
      </c>
      <c r="E164" s="209" t="s">
        <v>5</v>
      </c>
      <c r="F164" s="210" t="s">
        <v>220</v>
      </c>
      <c r="H164" s="211">
        <v>10.105</v>
      </c>
      <c r="I164" s="11"/>
      <c r="L164" s="207"/>
      <c r="M164" s="212"/>
      <c r="N164" s="213"/>
      <c r="O164" s="213"/>
      <c r="P164" s="213"/>
      <c r="Q164" s="213"/>
      <c r="R164" s="213"/>
      <c r="S164" s="213"/>
      <c r="T164" s="214"/>
      <c r="AT164" s="209" t="s">
        <v>146</v>
      </c>
      <c r="AU164" s="209" t="s">
        <v>84</v>
      </c>
      <c r="AV164" s="208" t="s">
        <v>84</v>
      </c>
      <c r="AW164" s="208" t="s">
        <v>37</v>
      </c>
      <c r="AX164" s="208" t="s">
        <v>74</v>
      </c>
      <c r="AY164" s="209" t="s">
        <v>135</v>
      </c>
    </row>
    <row r="165" spans="2:51" s="208" customFormat="1" ht="13.5">
      <c r="B165" s="207"/>
      <c r="D165" s="203" t="s">
        <v>146</v>
      </c>
      <c r="E165" s="209" t="s">
        <v>5</v>
      </c>
      <c r="F165" s="210" t="s">
        <v>221</v>
      </c>
      <c r="H165" s="211">
        <v>18.252</v>
      </c>
      <c r="I165" s="11"/>
      <c r="L165" s="207"/>
      <c r="M165" s="212"/>
      <c r="N165" s="213"/>
      <c r="O165" s="213"/>
      <c r="P165" s="213"/>
      <c r="Q165" s="213"/>
      <c r="R165" s="213"/>
      <c r="S165" s="213"/>
      <c r="T165" s="214"/>
      <c r="AT165" s="209" t="s">
        <v>146</v>
      </c>
      <c r="AU165" s="209" t="s">
        <v>84</v>
      </c>
      <c r="AV165" s="208" t="s">
        <v>84</v>
      </c>
      <c r="AW165" s="208" t="s">
        <v>37</v>
      </c>
      <c r="AX165" s="208" t="s">
        <v>74</v>
      </c>
      <c r="AY165" s="209" t="s">
        <v>135</v>
      </c>
    </row>
    <row r="166" spans="2:51" s="236" customFormat="1" ht="13.5">
      <c r="B166" s="235"/>
      <c r="D166" s="203" t="s">
        <v>146</v>
      </c>
      <c r="E166" s="237" t="s">
        <v>5</v>
      </c>
      <c r="F166" s="238" t="s">
        <v>222</v>
      </c>
      <c r="H166" s="239">
        <v>403.314</v>
      </c>
      <c r="I166" s="13"/>
      <c r="L166" s="235"/>
      <c r="M166" s="240"/>
      <c r="N166" s="241"/>
      <c r="O166" s="241"/>
      <c r="P166" s="241"/>
      <c r="Q166" s="241"/>
      <c r="R166" s="241"/>
      <c r="S166" s="241"/>
      <c r="T166" s="242"/>
      <c r="AT166" s="237" t="s">
        <v>146</v>
      </c>
      <c r="AU166" s="237" t="s">
        <v>84</v>
      </c>
      <c r="AV166" s="236" t="s">
        <v>152</v>
      </c>
      <c r="AW166" s="236" t="s">
        <v>37</v>
      </c>
      <c r="AX166" s="236" t="s">
        <v>74</v>
      </c>
      <c r="AY166" s="237" t="s">
        <v>135</v>
      </c>
    </row>
    <row r="167" spans="2:51" s="208" customFormat="1" ht="13.5">
      <c r="B167" s="207"/>
      <c r="D167" s="203" t="s">
        <v>146</v>
      </c>
      <c r="E167" s="209" t="s">
        <v>5</v>
      </c>
      <c r="F167" s="210" t="s">
        <v>5</v>
      </c>
      <c r="H167" s="211">
        <v>0</v>
      </c>
      <c r="I167" s="11"/>
      <c r="L167" s="207"/>
      <c r="M167" s="212"/>
      <c r="N167" s="213"/>
      <c r="O167" s="213"/>
      <c r="P167" s="213"/>
      <c r="Q167" s="213"/>
      <c r="R167" s="213"/>
      <c r="S167" s="213"/>
      <c r="T167" s="214"/>
      <c r="AT167" s="209" t="s">
        <v>146</v>
      </c>
      <c r="AU167" s="209" t="s">
        <v>84</v>
      </c>
      <c r="AV167" s="208" t="s">
        <v>84</v>
      </c>
      <c r="AW167" s="208" t="s">
        <v>37</v>
      </c>
      <c r="AX167" s="208" t="s">
        <v>74</v>
      </c>
      <c r="AY167" s="209" t="s">
        <v>135</v>
      </c>
    </row>
    <row r="168" spans="2:51" s="228" customFormat="1" ht="13.5">
      <c r="B168" s="227"/>
      <c r="D168" s="203" t="s">
        <v>146</v>
      </c>
      <c r="E168" s="229" t="s">
        <v>5</v>
      </c>
      <c r="F168" s="230" t="s">
        <v>195</v>
      </c>
      <c r="H168" s="231">
        <v>439.514</v>
      </c>
      <c r="I168" s="12"/>
      <c r="L168" s="227"/>
      <c r="M168" s="232"/>
      <c r="N168" s="233"/>
      <c r="O168" s="233"/>
      <c r="P168" s="233"/>
      <c r="Q168" s="233"/>
      <c r="R168" s="233"/>
      <c r="S168" s="233"/>
      <c r="T168" s="234"/>
      <c r="AT168" s="229" t="s">
        <v>146</v>
      </c>
      <c r="AU168" s="229" t="s">
        <v>84</v>
      </c>
      <c r="AV168" s="228" t="s">
        <v>142</v>
      </c>
      <c r="AW168" s="228" t="s">
        <v>37</v>
      </c>
      <c r="AX168" s="228" t="s">
        <v>74</v>
      </c>
      <c r="AY168" s="229" t="s">
        <v>135</v>
      </c>
    </row>
    <row r="169" spans="2:51" s="208" customFormat="1" ht="13.5">
      <c r="B169" s="207"/>
      <c r="D169" s="203" t="s">
        <v>146</v>
      </c>
      <c r="E169" s="209" t="s">
        <v>5</v>
      </c>
      <c r="F169" s="210" t="s">
        <v>223</v>
      </c>
      <c r="H169" s="211">
        <v>219.757</v>
      </c>
      <c r="I169" s="11"/>
      <c r="L169" s="207"/>
      <c r="M169" s="212"/>
      <c r="N169" s="213"/>
      <c r="O169" s="213"/>
      <c r="P169" s="213"/>
      <c r="Q169" s="213"/>
      <c r="R169" s="213"/>
      <c r="S169" s="213"/>
      <c r="T169" s="214"/>
      <c r="AT169" s="209" t="s">
        <v>146</v>
      </c>
      <c r="AU169" s="209" t="s">
        <v>84</v>
      </c>
      <c r="AV169" s="208" t="s">
        <v>84</v>
      </c>
      <c r="AW169" s="208" t="s">
        <v>37</v>
      </c>
      <c r="AX169" s="208" t="s">
        <v>82</v>
      </c>
      <c r="AY169" s="209" t="s">
        <v>135</v>
      </c>
    </row>
    <row r="170" spans="2:65" s="108" customFormat="1" ht="38.25" customHeight="1">
      <c r="B170" s="109"/>
      <c r="C170" s="188" t="s">
        <v>228</v>
      </c>
      <c r="D170" s="188" t="s">
        <v>137</v>
      </c>
      <c r="E170" s="189" t="s">
        <v>229</v>
      </c>
      <c r="F170" s="190" t="s">
        <v>230</v>
      </c>
      <c r="G170" s="191" t="s">
        <v>184</v>
      </c>
      <c r="H170" s="192">
        <v>197.781</v>
      </c>
      <c r="I170" s="9"/>
      <c r="J170" s="193">
        <f>ROUND(I170*H170,2)</f>
        <v>0</v>
      </c>
      <c r="K170" s="190" t="s">
        <v>141</v>
      </c>
      <c r="L170" s="109"/>
      <c r="M170" s="194" t="s">
        <v>5</v>
      </c>
      <c r="N170" s="195" t="s">
        <v>45</v>
      </c>
      <c r="O170" s="110"/>
      <c r="P170" s="196">
        <f>O170*H170</f>
        <v>0</v>
      </c>
      <c r="Q170" s="196">
        <v>0</v>
      </c>
      <c r="R170" s="196">
        <f>Q170*H170</f>
        <v>0</v>
      </c>
      <c r="S170" s="196">
        <v>0</v>
      </c>
      <c r="T170" s="197">
        <f>S170*H170</f>
        <v>0</v>
      </c>
      <c r="AR170" s="98" t="s">
        <v>142</v>
      </c>
      <c r="AT170" s="98" t="s">
        <v>137</v>
      </c>
      <c r="AU170" s="98" t="s">
        <v>84</v>
      </c>
      <c r="AY170" s="98" t="s">
        <v>135</v>
      </c>
      <c r="BE170" s="198">
        <f>IF(N170="základní",J170,0)</f>
        <v>0</v>
      </c>
      <c r="BF170" s="198">
        <f>IF(N170="snížená",J170,0)</f>
        <v>0</v>
      </c>
      <c r="BG170" s="198">
        <f>IF(N170="zákl. přenesená",J170,0)</f>
        <v>0</v>
      </c>
      <c r="BH170" s="198">
        <f>IF(N170="sníž. přenesená",J170,0)</f>
        <v>0</v>
      </c>
      <c r="BI170" s="198">
        <f>IF(N170="nulová",J170,0)</f>
        <v>0</v>
      </c>
      <c r="BJ170" s="98" t="s">
        <v>82</v>
      </c>
      <c r="BK170" s="198">
        <f>ROUND(I170*H170,2)</f>
        <v>0</v>
      </c>
      <c r="BL170" s="98" t="s">
        <v>142</v>
      </c>
      <c r="BM170" s="98" t="s">
        <v>231</v>
      </c>
    </row>
    <row r="171" spans="2:47" s="108" customFormat="1" ht="204">
      <c r="B171" s="109"/>
      <c r="D171" s="203" t="s">
        <v>144</v>
      </c>
      <c r="F171" s="204" t="s">
        <v>200</v>
      </c>
      <c r="I171" s="10"/>
      <c r="L171" s="109"/>
      <c r="M171" s="205"/>
      <c r="N171" s="110"/>
      <c r="O171" s="110"/>
      <c r="P171" s="110"/>
      <c r="Q171" s="110"/>
      <c r="R171" s="110"/>
      <c r="S171" s="110"/>
      <c r="T171" s="206"/>
      <c r="AT171" s="98" t="s">
        <v>144</v>
      </c>
      <c r="AU171" s="98" t="s">
        <v>84</v>
      </c>
    </row>
    <row r="172" spans="2:51" s="208" customFormat="1" ht="13.5">
      <c r="B172" s="207"/>
      <c r="D172" s="203" t="s">
        <v>146</v>
      </c>
      <c r="E172" s="209" t="s">
        <v>5</v>
      </c>
      <c r="F172" s="210" t="s">
        <v>201</v>
      </c>
      <c r="H172" s="211">
        <v>36.2</v>
      </c>
      <c r="I172" s="11"/>
      <c r="L172" s="207"/>
      <c r="M172" s="212"/>
      <c r="N172" s="213"/>
      <c r="O172" s="213"/>
      <c r="P172" s="213"/>
      <c r="Q172" s="213"/>
      <c r="R172" s="213"/>
      <c r="S172" s="213"/>
      <c r="T172" s="214"/>
      <c r="AT172" s="209" t="s">
        <v>146</v>
      </c>
      <c r="AU172" s="209" t="s">
        <v>84</v>
      </c>
      <c r="AV172" s="208" t="s">
        <v>84</v>
      </c>
      <c r="AW172" s="208" t="s">
        <v>37</v>
      </c>
      <c r="AX172" s="208" t="s">
        <v>74</v>
      </c>
      <c r="AY172" s="209" t="s">
        <v>135</v>
      </c>
    </row>
    <row r="173" spans="2:51" s="236" customFormat="1" ht="13.5">
      <c r="B173" s="235"/>
      <c r="D173" s="203" t="s">
        <v>146</v>
      </c>
      <c r="E173" s="237" t="s">
        <v>5</v>
      </c>
      <c r="F173" s="238" t="s">
        <v>202</v>
      </c>
      <c r="H173" s="239">
        <v>36.2</v>
      </c>
      <c r="I173" s="13"/>
      <c r="L173" s="235"/>
      <c r="M173" s="240"/>
      <c r="N173" s="241"/>
      <c r="O173" s="241"/>
      <c r="P173" s="241"/>
      <c r="Q173" s="241"/>
      <c r="R173" s="241"/>
      <c r="S173" s="241"/>
      <c r="T173" s="242"/>
      <c r="AT173" s="237" t="s">
        <v>146</v>
      </c>
      <c r="AU173" s="237" t="s">
        <v>84</v>
      </c>
      <c r="AV173" s="236" t="s">
        <v>152</v>
      </c>
      <c r="AW173" s="236" t="s">
        <v>37</v>
      </c>
      <c r="AX173" s="236" t="s">
        <v>74</v>
      </c>
      <c r="AY173" s="237" t="s">
        <v>135</v>
      </c>
    </row>
    <row r="174" spans="2:51" s="208" customFormat="1" ht="13.5">
      <c r="B174" s="207"/>
      <c r="D174" s="203" t="s">
        <v>146</v>
      </c>
      <c r="E174" s="209" t="s">
        <v>5</v>
      </c>
      <c r="F174" s="210" t="s">
        <v>5</v>
      </c>
      <c r="H174" s="211">
        <v>0</v>
      </c>
      <c r="I174" s="11"/>
      <c r="L174" s="207"/>
      <c r="M174" s="212"/>
      <c r="N174" s="213"/>
      <c r="O174" s="213"/>
      <c r="P174" s="213"/>
      <c r="Q174" s="213"/>
      <c r="R174" s="213"/>
      <c r="S174" s="213"/>
      <c r="T174" s="214"/>
      <c r="AT174" s="209" t="s">
        <v>146</v>
      </c>
      <c r="AU174" s="209" t="s">
        <v>84</v>
      </c>
      <c r="AV174" s="208" t="s">
        <v>84</v>
      </c>
      <c r="AW174" s="208" t="s">
        <v>37</v>
      </c>
      <c r="AX174" s="208" t="s">
        <v>74</v>
      </c>
      <c r="AY174" s="209" t="s">
        <v>135</v>
      </c>
    </row>
    <row r="175" spans="2:51" s="208" customFormat="1" ht="13.5">
      <c r="B175" s="207"/>
      <c r="D175" s="203" t="s">
        <v>146</v>
      </c>
      <c r="E175" s="209" t="s">
        <v>5</v>
      </c>
      <c r="F175" s="210" t="s">
        <v>203</v>
      </c>
      <c r="H175" s="211">
        <v>3.717</v>
      </c>
      <c r="I175" s="11"/>
      <c r="L175" s="207"/>
      <c r="M175" s="212"/>
      <c r="N175" s="213"/>
      <c r="O175" s="213"/>
      <c r="P175" s="213"/>
      <c r="Q175" s="213"/>
      <c r="R175" s="213"/>
      <c r="S175" s="213"/>
      <c r="T175" s="214"/>
      <c r="AT175" s="209" t="s">
        <v>146</v>
      </c>
      <c r="AU175" s="209" t="s">
        <v>84</v>
      </c>
      <c r="AV175" s="208" t="s">
        <v>84</v>
      </c>
      <c r="AW175" s="208" t="s">
        <v>37</v>
      </c>
      <c r="AX175" s="208" t="s">
        <v>74</v>
      </c>
      <c r="AY175" s="209" t="s">
        <v>135</v>
      </c>
    </row>
    <row r="176" spans="2:51" s="208" customFormat="1" ht="13.5">
      <c r="B176" s="207"/>
      <c r="D176" s="203" t="s">
        <v>146</v>
      </c>
      <c r="E176" s="209" t="s">
        <v>5</v>
      </c>
      <c r="F176" s="210" t="s">
        <v>204</v>
      </c>
      <c r="H176" s="211">
        <v>15.1</v>
      </c>
      <c r="I176" s="11"/>
      <c r="L176" s="207"/>
      <c r="M176" s="212"/>
      <c r="N176" s="213"/>
      <c r="O176" s="213"/>
      <c r="P176" s="213"/>
      <c r="Q176" s="213"/>
      <c r="R176" s="213"/>
      <c r="S176" s="213"/>
      <c r="T176" s="214"/>
      <c r="AT176" s="209" t="s">
        <v>146</v>
      </c>
      <c r="AU176" s="209" t="s">
        <v>84</v>
      </c>
      <c r="AV176" s="208" t="s">
        <v>84</v>
      </c>
      <c r="AW176" s="208" t="s">
        <v>37</v>
      </c>
      <c r="AX176" s="208" t="s">
        <v>74</v>
      </c>
      <c r="AY176" s="209" t="s">
        <v>135</v>
      </c>
    </row>
    <row r="177" spans="2:51" s="208" customFormat="1" ht="13.5">
      <c r="B177" s="207"/>
      <c r="D177" s="203" t="s">
        <v>146</v>
      </c>
      <c r="E177" s="209" t="s">
        <v>5</v>
      </c>
      <c r="F177" s="210" t="s">
        <v>205</v>
      </c>
      <c r="H177" s="211">
        <v>28.709</v>
      </c>
      <c r="I177" s="11"/>
      <c r="L177" s="207"/>
      <c r="M177" s="212"/>
      <c r="N177" s="213"/>
      <c r="O177" s="213"/>
      <c r="P177" s="213"/>
      <c r="Q177" s="213"/>
      <c r="R177" s="213"/>
      <c r="S177" s="213"/>
      <c r="T177" s="214"/>
      <c r="AT177" s="209" t="s">
        <v>146</v>
      </c>
      <c r="AU177" s="209" t="s">
        <v>84</v>
      </c>
      <c r="AV177" s="208" t="s">
        <v>84</v>
      </c>
      <c r="AW177" s="208" t="s">
        <v>37</v>
      </c>
      <c r="AX177" s="208" t="s">
        <v>74</v>
      </c>
      <c r="AY177" s="209" t="s">
        <v>135</v>
      </c>
    </row>
    <row r="178" spans="2:51" s="208" customFormat="1" ht="13.5">
      <c r="B178" s="207"/>
      <c r="D178" s="203" t="s">
        <v>146</v>
      </c>
      <c r="E178" s="209" t="s">
        <v>5</v>
      </c>
      <c r="F178" s="210" t="s">
        <v>206</v>
      </c>
      <c r="H178" s="211">
        <v>26.588</v>
      </c>
      <c r="I178" s="11"/>
      <c r="L178" s="207"/>
      <c r="M178" s="212"/>
      <c r="N178" s="213"/>
      <c r="O178" s="213"/>
      <c r="P178" s="213"/>
      <c r="Q178" s="213"/>
      <c r="R178" s="213"/>
      <c r="S178" s="213"/>
      <c r="T178" s="214"/>
      <c r="AT178" s="209" t="s">
        <v>146</v>
      </c>
      <c r="AU178" s="209" t="s">
        <v>84</v>
      </c>
      <c r="AV178" s="208" t="s">
        <v>84</v>
      </c>
      <c r="AW178" s="208" t="s">
        <v>37</v>
      </c>
      <c r="AX178" s="208" t="s">
        <v>74</v>
      </c>
      <c r="AY178" s="209" t="s">
        <v>135</v>
      </c>
    </row>
    <row r="179" spans="2:51" s="208" customFormat="1" ht="13.5">
      <c r="B179" s="207"/>
      <c r="D179" s="203" t="s">
        <v>146</v>
      </c>
      <c r="E179" s="209" t="s">
        <v>5</v>
      </c>
      <c r="F179" s="210" t="s">
        <v>207</v>
      </c>
      <c r="H179" s="211">
        <v>3.13</v>
      </c>
      <c r="I179" s="11"/>
      <c r="L179" s="207"/>
      <c r="M179" s="212"/>
      <c r="N179" s="213"/>
      <c r="O179" s="213"/>
      <c r="P179" s="213"/>
      <c r="Q179" s="213"/>
      <c r="R179" s="213"/>
      <c r="S179" s="213"/>
      <c r="T179" s="214"/>
      <c r="AT179" s="209" t="s">
        <v>146</v>
      </c>
      <c r="AU179" s="209" t="s">
        <v>84</v>
      </c>
      <c r="AV179" s="208" t="s">
        <v>84</v>
      </c>
      <c r="AW179" s="208" t="s">
        <v>37</v>
      </c>
      <c r="AX179" s="208" t="s">
        <v>74</v>
      </c>
      <c r="AY179" s="209" t="s">
        <v>135</v>
      </c>
    </row>
    <row r="180" spans="2:51" s="208" customFormat="1" ht="13.5">
      <c r="B180" s="207"/>
      <c r="D180" s="203" t="s">
        <v>146</v>
      </c>
      <c r="E180" s="209" t="s">
        <v>5</v>
      </c>
      <c r="F180" s="210" t="s">
        <v>208</v>
      </c>
      <c r="H180" s="211">
        <v>3.749</v>
      </c>
      <c r="I180" s="11"/>
      <c r="L180" s="207"/>
      <c r="M180" s="212"/>
      <c r="N180" s="213"/>
      <c r="O180" s="213"/>
      <c r="P180" s="213"/>
      <c r="Q180" s="213"/>
      <c r="R180" s="213"/>
      <c r="S180" s="213"/>
      <c r="T180" s="214"/>
      <c r="AT180" s="209" t="s">
        <v>146</v>
      </c>
      <c r="AU180" s="209" t="s">
        <v>84</v>
      </c>
      <c r="AV180" s="208" t="s">
        <v>84</v>
      </c>
      <c r="AW180" s="208" t="s">
        <v>37</v>
      </c>
      <c r="AX180" s="208" t="s">
        <v>74</v>
      </c>
      <c r="AY180" s="209" t="s">
        <v>135</v>
      </c>
    </row>
    <row r="181" spans="2:51" s="208" customFormat="1" ht="13.5">
      <c r="B181" s="207"/>
      <c r="D181" s="203" t="s">
        <v>146</v>
      </c>
      <c r="E181" s="209" t="s">
        <v>5</v>
      </c>
      <c r="F181" s="210" t="s">
        <v>209</v>
      </c>
      <c r="H181" s="211">
        <v>2.964</v>
      </c>
      <c r="I181" s="11"/>
      <c r="L181" s="207"/>
      <c r="M181" s="212"/>
      <c r="N181" s="213"/>
      <c r="O181" s="213"/>
      <c r="P181" s="213"/>
      <c r="Q181" s="213"/>
      <c r="R181" s="213"/>
      <c r="S181" s="213"/>
      <c r="T181" s="214"/>
      <c r="AT181" s="209" t="s">
        <v>146</v>
      </c>
      <c r="AU181" s="209" t="s">
        <v>84</v>
      </c>
      <c r="AV181" s="208" t="s">
        <v>84</v>
      </c>
      <c r="AW181" s="208" t="s">
        <v>37</v>
      </c>
      <c r="AX181" s="208" t="s">
        <v>74</v>
      </c>
      <c r="AY181" s="209" t="s">
        <v>135</v>
      </c>
    </row>
    <row r="182" spans="2:51" s="208" customFormat="1" ht="13.5">
      <c r="B182" s="207"/>
      <c r="D182" s="203" t="s">
        <v>146</v>
      </c>
      <c r="E182" s="209" t="s">
        <v>5</v>
      </c>
      <c r="F182" s="210" t="s">
        <v>210</v>
      </c>
      <c r="H182" s="211">
        <v>26.705</v>
      </c>
      <c r="I182" s="11"/>
      <c r="L182" s="207"/>
      <c r="M182" s="212"/>
      <c r="N182" s="213"/>
      <c r="O182" s="213"/>
      <c r="P182" s="213"/>
      <c r="Q182" s="213"/>
      <c r="R182" s="213"/>
      <c r="S182" s="213"/>
      <c r="T182" s="214"/>
      <c r="AT182" s="209" t="s">
        <v>146</v>
      </c>
      <c r="AU182" s="209" t="s">
        <v>84</v>
      </c>
      <c r="AV182" s="208" t="s">
        <v>84</v>
      </c>
      <c r="AW182" s="208" t="s">
        <v>37</v>
      </c>
      <c r="AX182" s="208" t="s">
        <v>74</v>
      </c>
      <c r="AY182" s="209" t="s">
        <v>135</v>
      </c>
    </row>
    <row r="183" spans="2:51" s="208" customFormat="1" ht="13.5">
      <c r="B183" s="207"/>
      <c r="D183" s="203" t="s">
        <v>146</v>
      </c>
      <c r="E183" s="209" t="s">
        <v>5</v>
      </c>
      <c r="F183" s="210" t="s">
        <v>211</v>
      </c>
      <c r="H183" s="211">
        <v>6.372</v>
      </c>
      <c r="I183" s="11"/>
      <c r="L183" s="207"/>
      <c r="M183" s="212"/>
      <c r="N183" s="213"/>
      <c r="O183" s="213"/>
      <c r="P183" s="213"/>
      <c r="Q183" s="213"/>
      <c r="R183" s="213"/>
      <c r="S183" s="213"/>
      <c r="T183" s="214"/>
      <c r="AT183" s="209" t="s">
        <v>146</v>
      </c>
      <c r="AU183" s="209" t="s">
        <v>84</v>
      </c>
      <c r="AV183" s="208" t="s">
        <v>84</v>
      </c>
      <c r="AW183" s="208" t="s">
        <v>37</v>
      </c>
      <c r="AX183" s="208" t="s">
        <v>74</v>
      </c>
      <c r="AY183" s="209" t="s">
        <v>135</v>
      </c>
    </row>
    <row r="184" spans="2:51" s="208" customFormat="1" ht="13.5">
      <c r="B184" s="207"/>
      <c r="D184" s="203" t="s">
        <v>146</v>
      </c>
      <c r="E184" s="209" t="s">
        <v>5</v>
      </c>
      <c r="F184" s="210" t="s">
        <v>212</v>
      </c>
      <c r="H184" s="211">
        <v>19.844</v>
      </c>
      <c r="I184" s="11"/>
      <c r="L184" s="207"/>
      <c r="M184" s="212"/>
      <c r="N184" s="213"/>
      <c r="O184" s="213"/>
      <c r="P184" s="213"/>
      <c r="Q184" s="213"/>
      <c r="R184" s="213"/>
      <c r="S184" s="213"/>
      <c r="T184" s="214"/>
      <c r="AT184" s="209" t="s">
        <v>146</v>
      </c>
      <c r="AU184" s="209" t="s">
        <v>84</v>
      </c>
      <c r="AV184" s="208" t="s">
        <v>84</v>
      </c>
      <c r="AW184" s="208" t="s">
        <v>37</v>
      </c>
      <c r="AX184" s="208" t="s">
        <v>74</v>
      </c>
      <c r="AY184" s="209" t="s">
        <v>135</v>
      </c>
    </row>
    <row r="185" spans="2:51" s="208" customFormat="1" ht="13.5">
      <c r="B185" s="207"/>
      <c r="D185" s="203" t="s">
        <v>146</v>
      </c>
      <c r="E185" s="209" t="s">
        <v>5</v>
      </c>
      <c r="F185" s="210" t="s">
        <v>213</v>
      </c>
      <c r="H185" s="211">
        <v>20.365</v>
      </c>
      <c r="I185" s="11"/>
      <c r="L185" s="207"/>
      <c r="M185" s="212"/>
      <c r="N185" s="213"/>
      <c r="O185" s="213"/>
      <c r="P185" s="213"/>
      <c r="Q185" s="213"/>
      <c r="R185" s="213"/>
      <c r="S185" s="213"/>
      <c r="T185" s="214"/>
      <c r="AT185" s="209" t="s">
        <v>146</v>
      </c>
      <c r="AU185" s="209" t="s">
        <v>84</v>
      </c>
      <c r="AV185" s="208" t="s">
        <v>84</v>
      </c>
      <c r="AW185" s="208" t="s">
        <v>37</v>
      </c>
      <c r="AX185" s="208" t="s">
        <v>74</v>
      </c>
      <c r="AY185" s="209" t="s">
        <v>135</v>
      </c>
    </row>
    <row r="186" spans="2:51" s="208" customFormat="1" ht="13.5">
      <c r="B186" s="207"/>
      <c r="D186" s="203" t="s">
        <v>146</v>
      </c>
      <c r="E186" s="209" t="s">
        <v>5</v>
      </c>
      <c r="F186" s="210" t="s">
        <v>214</v>
      </c>
      <c r="H186" s="211">
        <v>20.081</v>
      </c>
      <c r="I186" s="11"/>
      <c r="L186" s="207"/>
      <c r="M186" s="212"/>
      <c r="N186" s="213"/>
      <c r="O186" s="213"/>
      <c r="P186" s="213"/>
      <c r="Q186" s="213"/>
      <c r="R186" s="213"/>
      <c r="S186" s="213"/>
      <c r="T186" s="214"/>
      <c r="AT186" s="209" t="s">
        <v>146</v>
      </c>
      <c r="AU186" s="209" t="s">
        <v>84</v>
      </c>
      <c r="AV186" s="208" t="s">
        <v>84</v>
      </c>
      <c r="AW186" s="208" t="s">
        <v>37</v>
      </c>
      <c r="AX186" s="208" t="s">
        <v>74</v>
      </c>
      <c r="AY186" s="209" t="s">
        <v>135</v>
      </c>
    </row>
    <row r="187" spans="2:51" s="208" customFormat="1" ht="13.5">
      <c r="B187" s="207"/>
      <c r="D187" s="203" t="s">
        <v>146</v>
      </c>
      <c r="E187" s="209" t="s">
        <v>5</v>
      </c>
      <c r="F187" s="210" t="s">
        <v>215</v>
      </c>
      <c r="H187" s="211">
        <v>60.46</v>
      </c>
      <c r="I187" s="11"/>
      <c r="L187" s="207"/>
      <c r="M187" s="212"/>
      <c r="N187" s="213"/>
      <c r="O187" s="213"/>
      <c r="P187" s="213"/>
      <c r="Q187" s="213"/>
      <c r="R187" s="213"/>
      <c r="S187" s="213"/>
      <c r="T187" s="214"/>
      <c r="AT187" s="209" t="s">
        <v>146</v>
      </c>
      <c r="AU187" s="209" t="s">
        <v>84</v>
      </c>
      <c r="AV187" s="208" t="s">
        <v>84</v>
      </c>
      <c r="AW187" s="208" t="s">
        <v>37</v>
      </c>
      <c r="AX187" s="208" t="s">
        <v>74</v>
      </c>
      <c r="AY187" s="209" t="s">
        <v>135</v>
      </c>
    </row>
    <row r="188" spans="2:51" s="208" customFormat="1" ht="13.5">
      <c r="B188" s="207"/>
      <c r="D188" s="203" t="s">
        <v>146</v>
      </c>
      <c r="E188" s="209" t="s">
        <v>5</v>
      </c>
      <c r="F188" s="210" t="s">
        <v>216</v>
      </c>
      <c r="H188" s="211">
        <v>34.56</v>
      </c>
      <c r="I188" s="11"/>
      <c r="L188" s="207"/>
      <c r="M188" s="212"/>
      <c r="N188" s="213"/>
      <c r="O188" s="213"/>
      <c r="P188" s="213"/>
      <c r="Q188" s="213"/>
      <c r="R188" s="213"/>
      <c r="S188" s="213"/>
      <c r="T188" s="214"/>
      <c r="AT188" s="209" t="s">
        <v>146</v>
      </c>
      <c r="AU188" s="209" t="s">
        <v>84</v>
      </c>
      <c r="AV188" s="208" t="s">
        <v>84</v>
      </c>
      <c r="AW188" s="208" t="s">
        <v>37</v>
      </c>
      <c r="AX188" s="208" t="s">
        <v>74</v>
      </c>
      <c r="AY188" s="209" t="s">
        <v>135</v>
      </c>
    </row>
    <row r="189" spans="2:51" s="208" customFormat="1" ht="13.5">
      <c r="B189" s="207"/>
      <c r="D189" s="203" t="s">
        <v>146</v>
      </c>
      <c r="E189" s="209" t="s">
        <v>5</v>
      </c>
      <c r="F189" s="210" t="s">
        <v>217</v>
      </c>
      <c r="H189" s="211">
        <v>3.96</v>
      </c>
      <c r="I189" s="11"/>
      <c r="L189" s="207"/>
      <c r="M189" s="212"/>
      <c r="N189" s="213"/>
      <c r="O189" s="213"/>
      <c r="P189" s="213"/>
      <c r="Q189" s="213"/>
      <c r="R189" s="213"/>
      <c r="S189" s="213"/>
      <c r="T189" s="214"/>
      <c r="AT189" s="209" t="s">
        <v>146</v>
      </c>
      <c r="AU189" s="209" t="s">
        <v>84</v>
      </c>
      <c r="AV189" s="208" t="s">
        <v>84</v>
      </c>
      <c r="AW189" s="208" t="s">
        <v>37</v>
      </c>
      <c r="AX189" s="208" t="s">
        <v>74</v>
      </c>
      <c r="AY189" s="209" t="s">
        <v>135</v>
      </c>
    </row>
    <row r="190" spans="2:51" s="208" customFormat="1" ht="13.5">
      <c r="B190" s="207"/>
      <c r="D190" s="203" t="s">
        <v>146</v>
      </c>
      <c r="E190" s="209" t="s">
        <v>5</v>
      </c>
      <c r="F190" s="210" t="s">
        <v>218</v>
      </c>
      <c r="H190" s="211">
        <v>29.411</v>
      </c>
      <c r="I190" s="11"/>
      <c r="L190" s="207"/>
      <c r="M190" s="212"/>
      <c r="N190" s="213"/>
      <c r="O190" s="213"/>
      <c r="P190" s="213"/>
      <c r="Q190" s="213"/>
      <c r="R190" s="213"/>
      <c r="S190" s="213"/>
      <c r="T190" s="214"/>
      <c r="AT190" s="209" t="s">
        <v>146</v>
      </c>
      <c r="AU190" s="209" t="s">
        <v>84</v>
      </c>
      <c r="AV190" s="208" t="s">
        <v>84</v>
      </c>
      <c r="AW190" s="208" t="s">
        <v>37</v>
      </c>
      <c r="AX190" s="208" t="s">
        <v>74</v>
      </c>
      <c r="AY190" s="209" t="s">
        <v>135</v>
      </c>
    </row>
    <row r="191" spans="2:51" s="208" customFormat="1" ht="13.5">
      <c r="B191" s="207"/>
      <c r="D191" s="203" t="s">
        <v>146</v>
      </c>
      <c r="E191" s="209" t="s">
        <v>5</v>
      </c>
      <c r="F191" s="210" t="s">
        <v>219</v>
      </c>
      <c r="H191" s="211">
        <v>69.242</v>
      </c>
      <c r="I191" s="11"/>
      <c r="L191" s="207"/>
      <c r="M191" s="212"/>
      <c r="N191" s="213"/>
      <c r="O191" s="213"/>
      <c r="P191" s="213"/>
      <c r="Q191" s="213"/>
      <c r="R191" s="213"/>
      <c r="S191" s="213"/>
      <c r="T191" s="214"/>
      <c r="AT191" s="209" t="s">
        <v>146</v>
      </c>
      <c r="AU191" s="209" t="s">
        <v>84</v>
      </c>
      <c r="AV191" s="208" t="s">
        <v>84</v>
      </c>
      <c r="AW191" s="208" t="s">
        <v>37</v>
      </c>
      <c r="AX191" s="208" t="s">
        <v>74</v>
      </c>
      <c r="AY191" s="209" t="s">
        <v>135</v>
      </c>
    </row>
    <row r="192" spans="2:51" s="208" customFormat="1" ht="13.5">
      <c r="B192" s="207"/>
      <c r="D192" s="203" t="s">
        <v>146</v>
      </c>
      <c r="E192" s="209" t="s">
        <v>5</v>
      </c>
      <c r="F192" s="210" t="s">
        <v>220</v>
      </c>
      <c r="H192" s="211">
        <v>10.105</v>
      </c>
      <c r="I192" s="11"/>
      <c r="L192" s="207"/>
      <c r="M192" s="212"/>
      <c r="N192" s="213"/>
      <c r="O192" s="213"/>
      <c r="P192" s="213"/>
      <c r="Q192" s="213"/>
      <c r="R192" s="213"/>
      <c r="S192" s="213"/>
      <c r="T192" s="214"/>
      <c r="AT192" s="209" t="s">
        <v>146</v>
      </c>
      <c r="AU192" s="209" t="s">
        <v>84</v>
      </c>
      <c r="AV192" s="208" t="s">
        <v>84</v>
      </c>
      <c r="AW192" s="208" t="s">
        <v>37</v>
      </c>
      <c r="AX192" s="208" t="s">
        <v>74</v>
      </c>
      <c r="AY192" s="209" t="s">
        <v>135</v>
      </c>
    </row>
    <row r="193" spans="2:51" s="208" customFormat="1" ht="13.5">
      <c r="B193" s="207"/>
      <c r="D193" s="203" t="s">
        <v>146</v>
      </c>
      <c r="E193" s="209" t="s">
        <v>5</v>
      </c>
      <c r="F193" s="210" t="s">
        <v>221</v>
      </c>
      <c r="H193" s="211">
        <v>18.252</v>
      </c>
      <c r="I193" s="11"/>
      <c r="L193" s="207"/>
      <c r="M193" s="212"/>
      <c r="N193" s="213"/>
      <c r="O193" s="213"/>
      <c r="P193" s="213"/>
      <c r="Q193" s="213"/>
      <c r="R193" s="213"/>
      <c r="S193" s="213"/>
      <c r="T193" s="214"/>
      <c r="AT193" s="209" t="s">
        <v>146</v>
      </c>
      <c r="AU193" s="209" t="s">
        <v>84</v>
      </c>
      <c r="AV193" s="208" t="s">
        <v>84</v>
      </c>
      <c r="AW193" s="208" t="s">
        <v>37</v>
      </c>
      <c r="AX193" s="208" t="s">
        <v>74</v>
      </c>
      <c r="AY193" s="209" t="s">
        <v>135</v>
      </c>
    </row>
    <row r="194" spans="2:51" s="236" customFormat="1" ht="13.5">
      <c r="B194" s="235"/>
      <c r="D194" s="203" t="s">
        <v>146</v>
      </c>
      <c r="E194" s="237" t="s">
        <v>5</v>
      </c>
      <c r="F194" s="238" t="s">
        <v>222</v>
      </c>
      <c r="H194" s="239">
        <v>403.314</v>
      </c>
      <c r="I194" s="13"/>
      <c r="L194" s="235"/>
      <c r="M194" s="240"/>
      <c r="N194" s="241"/>
      <c r="O194" s="241"/>
      <c r="P194" s="241"/>
      <c r="Q194" s="241"/>
      <c r="R194" s="241"/>
      <c r="S194" s="241"/>
      <c r="T194" s="242"/>
      <c r="AT194" s="237" t="s">
        <v>146</v>
      </c>
      <c r="AU194" s="237" t="s">
        <v>84</v>
      </c>
      <c r="AV194" s="236" t="s">
        <v>152</v>
      </c>
      <c r="AW194" s="236" t="s">
        <v>37</v>
      </c>
      <c r="AX194" s="236" t="s">
        <v>74</v>
      </c>
      <c r="AY194" s="237" t="s">
        <v>135</v>
      </c>
    </row>
    <row r="195" spans="2:51" s="208" customFormat="1" ht="13.5">
      <c r="B195" s="207"/>
      <c r="D195" s="203" t="s">
        <v>146</v>
      </c>
      <c r="E195" s="209" t="s">
        <v>5</v>
      </c>
      <c r="F195" s="210" t="s">
        <v>5</v>
      </c>
      <c r="H195" s="211">
        <v>0</v>
      </c>
      <c r="I195" s="11"/>
      <c r="L195" s="207"/>
      <c r="M195" s="212"/>
      <c r="N195" s="213"/>
      <c r="O195" s="213"/>
      <c r="P195" s="213"/>
      <c r="Q195" s="213"/>
      <c r="R195" s="213"/>
      <c r="S195" s="213"/>
      <c r="T195" s="214"/>
      <c r="AT195" s="209" t="s">
        <v>146</v>
      </c>
      <c r="AU195" s="209" t="s">
        <v>84</v>
      </c>
      <c r="AV195" s="208" t="s">
        <v>84</v>
      </c>
      <c r="AW195" s="208" t="s">
        <v>37</v>
      </c>
      <c r="AX195" s="208" t="s">
        <v>74</v>
      </c>
      <c r="AY195" s="209" t="s">
        <v>135</v>
      </c>
    </row>
    <row r="196" spans="2:51" s="228" customFormat="1" ht="13.5">
      <c r="B196" s="227"/>
      <c r="D196" s="203" t="s">
        <v>146</v>
      </c>
      <c r="E196" s="229" t="s">
        <v>5</v>
      </c>
      <c r="F196" s="230" t="s">
        <v>195</v>
      </c>
      <c r="H196" s="231">
        <v>439.514</v>
      </c>
      <c r="I196" s="12"/>
      <c r="L196" s="227"/>
      <c r="M196" s="232"/>
      <c r="N196" s="233"/>
      <c r="O196" s="233"/>
      <c r="P196" s="233"/>
      <c r="Q196" s="233"/>
      <c r="R196" s="233"/>
      <c r="S196" s="233"/>
      <c r="T196" s="234"/>
      <c r="AT196" s="229" t="s">
        <v>146</v>
      </c>
      <c r="AU196" s="229" t="s">
        <v>84</v>
      </c>
      <c r="AV196" s="228" t="s">
        <v>142</v>
      </c>
      <c r="AW196" s="228" t="s">
        <v>37</v>
      </c>
      <c r="AX196" s="228" t="s">
        <v>74</v>
      </c>
      <c r="AY196" s="229" t="s">
        <v>135</v>
      </c>
    </row>
    <row r="197" spans="2:51" s="208" customFormat="1" ht="13.5">
      <c r="B197" s="207"/>
      <c r="D197" s="203" t="s">
        <v>146</v>
      </c>
      <c r="E197" s="209" t="s">
        <v>5</v>
      </c>
      <c r="F197" s="210" t="s">
        <v>232</v>
      </c>
      <c r="H197" s="211">
        <v>197.781</v>
      </c>
      <c r="I197" s="11"/>
      <c r="L197" s="207"/>
      <c r="M197" s="212"/>
      <c r="N197" s="213"/>
      <c r="O197" s="213"/>
      <c r="P197" s="213"/>
      <c r="Q197" s="213"/>
      <c r="R197" s="213"/>
      <c r="S197" s="213"/>
      <c r="T197" s="214"/>
      <c r="AT197" s="209" t="s">
        <v>146</v>
      </c>
      <c r="AU197" s="209" t="s">
        <v>84</v>
      </c>
      <c r="AV197" s="208" t="s">
        <v>84</v>
      </c>
      <c r="AW197" s="208" t="s">
        <v>37</v>
      </c>
      <c r="AX197" s="208" t="s">
        <v>82</v>
      </c>
      <c r="AY197" s="209" t="s">
        <v>135</v>
      </c>
    </row>
    <row r="198" spans="2:65" s="108" customFormat="1" ht="38.25" customHeight="1">
      <c r="B198" s="109"/>
      <c r="C198" s="188" t="s">
        <v>233</v>
      </c>
      <c r="D198" s="188" t="s">
        <v>137</v>
      </c>
      <c r="E198" s="189" t="s">
        <v>234</v>
      </c>
      <c r="F198" s="190" t="s">
        <v>235</v>
      </c>
      <c r="G198" s="191" t="s">
        <v>184</v>
      </c>
      <c r="H198" s="192">
        <v>197.781</v>
      </c>
      <c r="I198" s="9"/>
      <c r="J198" s="193">
        <f>ROUND(I198*H198,2)</f>
        <v>0</v>
      </c>
      <c r="K198" s="190" t="s">
        <v>141</v>
      </c>
      <c r="L198" s="109"/>
      <c r="M198" s="194" t="s">
        <v>5</v>
      </c>
      <c r="N198" s="195" t="s">
        <v>45</v>
      </c>
      <c r="O198" s="110"/>
      <c r="P198" s="196">
        <f>O198*H198</f>
        <v>0</v>
      </c>
      <c r="Q198" s="196">
        <v>0</v>
      </c>
      <c r="R198" s="196">
        <f>Q198*H198</f>
        <v>0</v>
      </c>
      <c r="S198" s="196">
        <v>0</v>
      </c>
      <c r="T198" s="197">
        <f>S198*H198</f>
        <v>0</v>
      </c>
      <c r="AR198" s="98" t="s">
        <v>142</v>
      </c>
      <c r="AT198" s="98" t="s">
        <v>137</v>
      </c>
      <c r="AU198" s="98" t="s">
        <v>84</v>
      </c>
      <c r="AY198" s="98" t="s">
        <v>135</v>
      </c>
      <c r="BE198" s="198">
        <f>IF(N198="základní",J198,0)</f>
        <v>0</v>
      </c>
      <c r="BF198" s="198">
        <f>IF(N198="snížená",J198,0)</f>
        <v>0</v>
      </c>
      <c r="BG198" s="198">
        <f>IF(N198="zákl. přenesená",J198,0)</f>
        <v>0</v>
      </c>
      <c r="BH198" s="198">
        <f>IF(N198="sníž. přenesená",J198,0)</f>
        <v>0</v>
      </c>
      <c r="BI198" s="198">
        <f>IF(N198="nulová",J198,0)</f>
        <v>0</v>
      </c>
      <c r="BJ198" s="98" t="s">
        <v>82</v>
      </c>
      <c r="BK198" s="198">
        <f>ROUND(I198*H198,2)</f>
        <v>0</v>
      </c>
      <c r="BL198" s="98" t="s">
        <v>142</v>
      </c>
      <c r="BM198" s="98" t="s">
        <v>236</v>
      </c>
    </row>
    <row r="199" spans="2:47" s="108" customFormat="1" ht="204">
      <c r="B199" s="109"/>
      <c r="D199" s="203" t="s">
        <v>144</v>
      </c>
      <c r="F199" s="204" t="s">
        <v>200</v>
      </c>
      <c r="I199" s="10"/>
      <c r="L199" s="109"/>
      <c r="M199" s="205"/>
      <c r="N199" s="110"/>
      <c r="O199" s="110"/>
      <c r="P199" s="110"/>
      <c r="Q199" s="110"/>
      <c r="R199" s="110"/>
      <c r="S199" s="110"/>
      <c r="T199" s="206"/>
      <c r="AT199" s="98" t="s">
        <v>144</v>
      </c>
      <c r="AU199" s="98" t="s">
        <v>84</v>
      </c>
    </row>
    <row r="200" spans="2:51" s="208" customFormat="1" ht="13.5">
      <c r="B200" s="207"/>
      <c r="D200" s="203" t="s">
        <v>146</v>
      </c>
      <c r="E200" s="209" t="s">
        <v>5</v>
      </c>
      <c r="F200" s="210" t="s">
        <v>201</v>
      </c>
      <c r="H200" s="211">
        <v>36.2</v>
      </c>
      <c r="I200" s="11"/>
      <c r="L200" s="207"/>
      <c r="M200" s="212"/>
      <c r="N200" s="213"/>
      <c r="O200" s="213"/>
      <c r="P200" s="213"/>
      <c r="Q200" s="213"/>
      <c r="R200" s="213"/>
      <c r="S200" s="213"/>
      <c r="T200" s="214"/>
      <c r="AT200" s="209" t="s">
        <v>146</v>
      </c>
      <c r="AU200" s="209" t="s">
        <v>84</v>
      </c>
      <c r="AV200" s="208" t="s">
        <v>84</v>
      </c>
      <c r="AW200" s="208" t="s">
        <v>37</v>
      </c>
      <c r="AX200" s="208" t="s">
        <v>74</v>
      </c>
      <c r="AY200" s="209" t="s">
        <v>135</v>
      </c>
    </row>
    <row r="201" spans="2:51" s="236" customFormat="1" ht="13.5">
      <c r="B201" s="235"/>
      <c r="D201" s="203" t="s">
        <v>146</v>
      </c>
      <c r="E201" s="237" t="s">
        <v>5</v>
      </c>
      <c r="F201" s="238" t="s">
        <v>202</v>
      </c>
      <c r="H201" s="239">
        <v>36.2</v>
      </c>
      <c r="I201" s="13"/>
      <c r="L201" s="235"/>
      <c r="M201" s="240"/>
      <c r="N201" s="241"/>
      <c r="O201" s="241"/>
      <c r="P201" s="241"/>
      <c r="Q201" s="241"/>
      <c r="R201" s="241"/>
      <c r="S201" s="241"/>
      <c r="T201" s="242"/>
      <c r="AT201" s="237" t="s">
        <v>146</v>
      </c>
      <c r="AU201" s="237" t="s">
        <v>84</v>
      </c>
      <c r="AV201" s="236" t="s">
        <v>152</v>
      </c>
      <c r="AW201" s="236" t="s">
        <v>37</v>
      </c>
      <c r="AX201" s="236" t="s">
        <v>74</v>
      </c>
      <c r="AY201" s="237" t="s">
        <v>135</v>
      </c>
    </row>
    <row r="202" spans="2:51" s="208" customFormat="1" ht="13.5">
      <c r="B202" s="207"/>
      <c r="D202" s="203" t="s">
        <v>146</v>
      </c>
      <c r="E202" s="209" t="s">
        <v>5</v>
      </c>
      <c r="F202" s="210" t="s">
        <v>5</v>
      </c>
      <c r="H202" s="211">
        <v>0</v>
      </c>
      <c r="I202" s="11"/>
      <c r="L202" s="207"/>
      <c r="M202" s="212"/>
      <c r="N202" s="213"/>
      <c r="O202" s="213"/>
      <c r="P202" s="213"/>
      <c r="Q202" s="213"/>
      <c r="R202" s="213"/>
      <c r="S202" s="213"/>
      <c r="T202" s="214"/>
      <c r="AT202" s="209" t="s">
        <v>146</v>
      </c>
      <c r="AU202" s="209" t="s">
        <v>84</v>
      </c>
      <c r="AV202" s="208" t="s">
        <v>84</v>
      </c>
      <c r="AW202" s="208" t="s">
        <v>37</v>
      </c>
      <c r="AX202" s="208" t="s">
        <v>74</v>
      </c>
      <c r="AY202" s="209" t="s">
        <v>135</v>
      </c>
    </row>
    <row r="203" spans="2:51" s="208" customFormat="1" ht="13.5">
      <c r="B203" s="207"/>
      <c r="D203" s="203" t="s">
        <v>146</v>
      </c>
      <c r="E203" s="209" t="s">
        <v>5</v>
      </c>
      <c r="F203" s="210" t="s">
        <v>203</v>
      </c>
      <c r="H203" s="211">
        <v>3.717</v>
      </c>
      <c r="I203" s="11"/>
      <c r="L203" s="207"/>
      <c r="M203" s="212"/>
      <c r="N203" s="213"/>
      <c r="O203" s="213"/>
      <c r="P203" s="213"/>
      <c r="Q203" s="213"/>
      <c r="R203" s="213"/>
      <c r="S203" s="213"/>
      <c r="T203" s="214"/>
      <c r="AT203" s="209" t="s">
        <v>146</v>
      </c>
      <c r="AU203" s="209" t="s">
        <v>84</v>
      </c>
      <c r="AV203" s="208" t="s">
        <v>84</v>
      </c>
      <c r="AW203" s="208" t="s">
        <v>37</v>
      </c>
      <c r="AX203" s="208" t="s">
        <v>74</v>
      </c>
      <c r="AY203" s="209" t="s">
        <v>135</v>
      </c>
    </row>
    <row r="204" spans="2:51" s="208" customFormat="1" ht="13.5">
      <c r="B204" s="207"/>
      <c r="D204" s="203" t="s">
        <v>146</v>
      </c>
      <c r="E204" s="209" t="s">
        <v>5</v>
      </c>
      <c r="F204" s="210" t="s">
        <v>204</v>
      </c>
      <c r="H204" s="211">
        <v>15.1</v>
      </c>
      <c r="I204" s="11"/>
      <c r="L204" s="207"/>
      <c r="M204" s="212"/>
      <c r="N204" s="213"/>
      <c r="O204" s="213"/>
      <c r="P204" s="213"/>
      <c r="Q204" s="213"/>
      <c r="R204" s="213"/>
      <c r="S204" s="213"/>
      <c r="T204" s="214"/>
      <c r="AT204" s="209" t="s">
        <v>146</v>
      </c>
      <c r="AU204" s="209" t="s">
        <v>84</v>
      </c>
      <c r="AV204" s="208" t="s">
        <v>84</v>
      </c>
      <c r="AW204" s="208" t="s">
        <v>37</v>
      </c>
      <c r="AX204" s="208" t="s">
        <v>74</v>
      </c>
      <c r="AY204" s="209" t="s">
        <v>135</v>
      </c>
    </row>
    <row r="205" spans="2:51" s="208" customFormat="1" ht="13.5">
      <c r="B205" s="207"/>
      <c r="D205" s="203" t="s">
        <v>146</v>
      </c>
      <c r="E205" s="209" t="s">
        <v>5</v>
      </c>
      <c r="F205" s="210" t="s">
        <v>205</v>
      </c>
      <c r="H205" s="211">
        <v>28.709</v>
      </c>
      <c r="I205" s="11"/>
      <c r="L205" s="207"/>
      <c r="M205" s="212"/>
      <c r="N205" s="213"/>
      <c r="O205" s="213"/>
      <c r="P205" s="213"/>
      <c r="Q205" s="213"/>
      <c r="R205" s="213"/>
      <c r="S205" s="213"/>
      <c r="T205" s="214"/>
      <c r="AT205" s="209" t="s">
        <v>146</v>
      </c>
      <c r="AU205" s="209" t="s">
        <v>84</v>
      </c>
      <c r="AV205" s="208" t="s">
        <v>84</v>
      </c>
      <c r="AW205" s="208" t="s">
        <v>37</v>
      </c>
      <c r="AX205" s="208" t="s">
        <v>74</v>
      </c>
      <c r="AY205" s="209" t="s">
        <v>135</v>
      </c>
    </row>
    <row r="206" spans="2:51" s="208" customFormat="1" ht="13.5">
      <c r="B206" s="207"/>
      <c r="D206" s="203" t="s">
        <v>146</v>
      </c>
      <c r="E206" s="209" t="s">
        <v>5</v>
      </c>
      <c r="F206" s="210" t="s">
        <v>206</v>
      </c>
      <c r="H206" s="211">
        <v>26.588</v>
      </c>
      <c r="I206" s="11"/>
      <c r="L206" s="207"/>
      <c r="M206" s="212"/>
      <c r="N206" s="213"/>
      <c r="O206" s="213"/>
      <c r="P206" s="213"/>
      <c r="Q206" s="213"/>
      <c r="R206" s="213"/>
      <c r="S206" s="213"/>
      <c r="T206" s="214"/>
      <c r="AT206" s="209" t="s">
        <v>146</v>
      </c>
      <c r="AU206" s="209" t="s">
        <v>84</v>
      </c>
      <c r="AV206" s="208" t="s">
        <v>84</v>
      </c>
      <c r="AW206" s="208" t="s">
        <v>37</v>
      </c>
      <c r="AX206" s="208" t="s">
        <v>74</v>
      </c>
      <c r="AY206" s="209" t="s">
        <v>135</v>
      </c>
    </row>
    <row r="207" spans="2:51" s="208" customFormat="1" ht="13.5">
      <c r="B207" s="207"/>
      <c r="D207" s="203" t="s">
        <v>146</v>
      </c>
      <c r="E207" s="209" t="s">
        <v>5</v>
      </c>
      <c r="F207" s="210" t="s">
        <v>207</v>
      </c>
      <c r="H207" s="211">
        <v>3.13</v>
      </c>
      <c r="I207" s="11"/>
      <c r="L207" s="207"/>
      <c r="M207" s="212"/>
      <c r="N207" s="213"/>
      <c r="O207" s="213"/>
      <c r="P207" s="213"/>
      <c r="Q207" s="213"/>
      <c r="R207" s="213"/>
      <c r="S207" s="213"/>
      <c r="T207" s="214"/>
      <c r="AT207" s="209" t="s">
        <v>146</v>
      </c>
      <c r="AU207" s="209" t="s">
        <v>84</v>
      </c>
      <c r="AV207" s="208" t="s">
        <v>84</v>
      </c>
      <c r="AW207" s="208" t="s">
        <v>37</v>
      </c>
      <c r="AX207" s="208" t="s">
        <v>74</v>
      </c>
      <c r="AY207" s="209" t="s">
        <v>135</v>
      </c>
    </row>
    <row r="208" spans="2:51" s="208" customFormat="1" ht="13.5">
      <c r="B208" s="207"/>
      <c r="D208" s="203" t="s">
        <v>146</v>
      </c>
      <c r="E208" s="209" t="s">
        <v>5</v>
      </c>
      <c r="F208" s="210" t="s">
        <v>208</v>
      </c>
      <c r="H208" s="211">
        <v>3.749</v>
      </c>
      <c r="I208" s="11"/>
      <c r="L208" s="207"/>
      <c r="M208" s="212"/>
      <c r="N208" s="213"/>
      <c r="O208" s="213"/>
      <c r="P208" s="213"/>
      <c r="Q208" s="213"/>
      <c r="R208" s="213"/>
      <c r="S208" s="213"/>
      <c r="T208" s="214"/>
      <c r="AT208" s="209" t="s">
        <v>146</v>
      </c>
      <c r="AU208" s="209" t="s">
        <v>84</v>
      </c>
      <c r="AV208" s="208" t="s">
        <v>84</v>
      </c>
      <c r="AW208" s="208" t="s">
        <v>37</v>
      </c>
      <c r="AX208" s="208" t="s">
        <v>74</v>
      </c>
      <c r="AY208" s="209" t="s">
        <v>135</v>
      </c>
    </row>
    <row r="209" spans="2:51" s="208" customFormat="1" ht="13.5">
      <c r="B209" s="207"/>
      <c r="D209" s="203" t="s">
        <v>146</v>
      </c>
      <c r="E209" s="209" t="s">
        <v>5</v>
      </c>
      <c r="F209" s="210" t="s">
        <v>209</v>
      </c>
      <c r="H209" s="211">
        <v>2.964</v>
      </c>
      <c r="I209" s="11"/>
      <c r="L209" s="207"/>
      <c r="M209" s="212"/>
      <c r="N209" s="213"/>
      <c r="O209" s="213"/>
      <c r="P209" s="213"/>
      <c r="Q209" s="213"/>
      <c r="R209" s="213"/>
      <c r="S209" s="213"/>
      <c r="T209" s="214"/>
      <c r="AT209" s="209" t="s">
        <v>146</v>
      </c>
      <c r="AU209" s="209" t="s">
        <v>84</v>
      </c>
      <c r="AV209" s="208" t="s">
        <v>84</v>
      </c>
      <c r="AW209" s="208" t="s">
        <v>37</v>
      </c>
      <c r="AX209" s="208" t="s">
        <v>74</v>
      </c>
      <c r="AY209" s="209" t="s">
        <v>135</v>
      </c>
    </row>
    <row r="210" spans="2:51" s="208" customFormat="1" ht="13.5">
      <c r="B210" s="207"/>
      <c r="D210" s="203" t="s">
        <v>146</v>
      </c>
      <c r="E210" s="209" t="s">
        <v>5</v>
      </c>
      <c r="F210" s="210" t="s">
        <v>210</v>
      </c>
      <c r="H210" s="211">
        <v>26.705</v>
      </c>
      <c r="I210" s="11"/>
      <c r="L210" s="207"/>
      <c r="M210" s="212"/>
      <c r="N210" s="213"/>
      <c r="O210" s="213"/>
      <c r="P210" s="213"/>
      <c r="Q210" s="213"/>
      <c r="R210" s="213"/>
      <c r="S210" s="213"/>
      <c r="T210" s="214"/>
      <c r="AT210" s="209" t="s">
        <v>146</v>
      </c>
      <c r="AU210" s="209" t="s">
        <v>84</v>
      </c>
      <c r="AV210" s="208" t="s">
        <v>84</v>
      </c>
      <c r="AW210" s="208" t="s">
        <v>37</v>
      </c>
      <c r="AX210" s="208" t="s">
        <v>74</v>
      </c>
      <c r="AY210" s="209" t="s">
        <v>135</v>
      </c>
    </row>
    <row r="211" spans="2:51" s="208" customFormat="1" ht="13.5">
      <c r="B211" s="207"/>
      <c r="D211" s="203" t="s">
        <v>146</v>
      </c>
      <c r="E211" s="209" t="s">
        <v>5</v>
      </c>
      <c r="F211" s="210" t="s">
        <v>211</v>
      </c>
      <c r="H211" s="211">
        <v>6.372</v>
      </c>
      <c r="I211" s="11"/>
      <c r="L211" s="207"/>
      <c r="M211" s="212"/>
      <c r="N211" s="213"/>
      <c r="O211" s="213"/>
      <c r="P211" s="213"/>
      <c r="Q211" s="213"/>
      <c r="R211" s="213"/>
      <c r="S211" s="213"/>
      <c r="T211" s="214"/>
      <c r="AT211" s="209" t="s">
        <v>146</v>
      </c>
      <c r="AU211" s="209" t="s">
        <v>84</v>
      </c>
      <c r="AV211" s="208" t="s">
        <v>84</v>
      </c>
      <c r="AW211" s="208" t="s">
        <v>37</v>
      </c>
      <c r="AX211" s="208" t="s">
        <v>74</v>
      </c>
      <c r="AY211" s="209" t="s">
        <v>135</v>
      </c>
    </row>
    <row r="212" spans="2:51" s="208" customFormat="1" ht="13.5">
      <c r="B212" s="207"/>
      <c r="D212" s="203" t="s">
        <v>146</v>
      </c>
      <c r="E212" s="209" t="s">
        <v>5</v>
      </c>
      <c r="F212" s="210" t="s">
        <v>212</v>
      </c>
      <c r="H212" s="211">
        <v>19.844</v>
      </c>
      <c r="I212" s="11"/>
      <c r="L212" s="207"/>
      <c r="M212" s="212"/>
      <c r="N212" s="213"/>
      <c r="O212" s="213"/>
      <c r="P212" s="213"/>
      <c r="Q212" s="213"/>
      <c r="R212" s="213"/>
      <c r="S212" s="213"/>
      <c r="T212" s="214"/>
      <c r="AT212" s="209" t="s">
        <v>146</v>
      </c>
      <c r="AU212" s="209" t="s">
        <v>84</v>
      </c>
      <c r="AV212" s="208" t="s">
        <v>84</v>
      </c>
      <c r="AW212" s="208" t="s">
        <v>37</v>
      </c>
      <c r="AX212" s="208" t="s">
        <v>74</v>
      </c>
      <c r="AY212" s="209" t="s">
        <v>135</v>
      </c>
    </row>
    <row r="213" spans="2:51" s="208" customFormat="1" ht="13.5">
      <c r="B213" s="207"/>
      <c r="D213" s="203" t="s">
        <v>146</v>
      </c>
      <c r="E213" s="209" t="s">
        <v>5</v>
      </c>
      <c r="F213" s="210" t="s">
        <v>213</v>
      </c>
      <c r="H213" s="211">
        <v>20.365</v>
      </c>
      <c r="I213" s="11"/>
      <c r="L213" s="207"/>
      <c r="M213" s="212"/>
      <c r="N213" s="213"/>
      <c r="O213" s="213"/>
      <c r="P213" s="213"/>
      <c r="Q213" s="213"/>
      <c r="R213" s="213"/>
      <c r="S213" s="213"/>
      <c r="T213" s="214"/>
      <c r="AT213" s="209" t="s">
        <v>146</v>
      </c>
      <c r="AU213" s="209" t="s">
        <v>84</v>
      </c>
      <c r="AV213" s="208" t="s">
        <v>84</v>
      </c>
      <c r="AW213" s="208" t="s">
        <v>37</v>
      </c>
      <c r="AX213" s="208" t="s">
        <v>74</v>
      </c>
      <c r="AY213" s="209" t="s">
        <v>135</v>
      </c>
    </row>
    <row r="214" spans="2:51" s="208" customFormat="1" ht="13.5">
      <c r="B214" s="207"/>
      <c r="D214" s="203" t="s">
        <v>146</v>
      </c>
      <c r="E214" s="209" t="s">
        <v>5</v>
      </c>
      <c r="F214" s="210" t="s">
        <v>214</v>
      </c>
      <c r="H214" s="211">
        <v>20.081</v>
      </c>
      <c r="I214" s="11"/>
      <c r="L214" s="207"/>
      <c r="M214" s="212"/>
      <c r="N214" s="213"/>
      <c r="O214" s="213"/>
      <c r="P214" s="213"/>
      <c r="Q214" s="213"/>
      <c r="R214" s="213"/>
      <c r="S214" s="213"/>
      <c r="T214" s="214"/>
      <c r="AT214" s="209" t="s">
        <v>146</v>
      </c>
      <c r="AU214" s="209" t="s">
        <v>84</v>
      </c>
      <c r="AV214" s="208" t="s">
        <v>84</v>
      </c>
      <c r="AW214" s="208" t="s">
        <v>37</v>
      </c>
      <c r="AX214" s="208" t="s">
        <v>74</v>
      </c>
      <c r="AY214" s="209" t="s">
        <v>135</v>
      </c>
    </row>
    <row r="215" spans="2:51" s="208" customFormat="1" ht="13.5">
      <c r="B215" s="207"/>
      <c r="D215" s="203" t="s">
        <v>146</v>
      </c>
      <c r="E215" s="209" t="s">
        <v>5</v>
      </c>
      <c r="F215" s="210" t="s">
        <v>215</v>
      </c>
      <c r="H215" s="211">
        <v>60.46</v>
      </c>
      <c r="I215" s="11"/>
      <c r="L215" s="207"/>
      <c r="M215" s="212"/>
      <c r="N215" s="213"/>
      <c r="O215" s="213"/>
      <c r="P215" s="213"/>
      <c r="Q215" s="213"/>
      <c r="R215" s="213"/>
      <c r="S215" s="213"/>
      <c r="T215" s="214"/>
      <c r="AT215" s="209" t="s">
        <v>146</v>
      </c>
      <c r="AU215" s="209" t="s">
        <v>84</v>
      </c>
      <c r="AV215" s="208" t="s">
        <v>84</v>
      </c>
      <c r="AW215" s="208" t="s">
        <v>37</v>
      </c>
      <c r="AX215" s="208" t="s">
        <v>74</v>
      </c>
      <c r="AY215" s="209" t="s">
        <v>135</v>
      </c>
    </row>
    <row r="216" spans="2:51" s="208" customFormat="1" ht="13.5">
      <c r="B216" s="207"/>
      <c r="D216" s="203" t="s">
        <v>146</v>
      </c>
      <c r="E216" s="209" t="s">
        <v>5</v>
      </c>
      <c r="F216" s="210" t="s">
        <v>216</v>
      </c>
      <c r="H216" s="211">
        <v>34.56</v>
      </c>
      <c r="I216" s="11"/>
      <c r="L216" s="207"/>
      <c r="M216" s="212"/>
      <c r="N216" s="213"/>
      <c r="O216" s="213"/>
      <c r="P216" s="213"/>
      <c r="Q216" s="213"/>
      <c r="R216" s="213"/>
      <c r="S216" s="213"/>
      <c r="T216" s="214"/>
      <c r="AT216" s="209" t="s">
        <v>146</v>
      </c>
      <c r="AU216" s="209" t="s">
        <v>84</v>
      </c>
      <c r="AV216" s="208" t="s">
        <v>84</v>
      </c>
      <c r="AW216" s="208" t="s">
        <v>37</v>
      </c>
      <c r="AX216" s="208" t="s">
        <v>74</v>
      </c>
      <c r="AY216" s="209" t="s">
        <v>135</v>
      </c>
    </row>
    <row r="217" spans="2:51" s="208" customFormat="1" ht="13.5">
      <c r="B217" s="207"/>
      <c r="D217" s="203" t="s">
        <v>146</v>
      </c>
      <c r="E217" s="209" t="s">
        <v>5</v>
      </c>
      <c r="F217" s="210" t="s">
        <v>217</v>
      </c>
      <c r="H217" s="211">
        <v>3.96</v>
      </c>
      <c r="I217" s="11"/>
      <c r="L217" s="207"/>
      <c r="M217" s="212"/>
      <c r="N217" s="213"/>
      <c r="O217" s="213"/>
      <c r="P217" s="213"/>
      <c r="Q217" s="213"/>
      <c r="R217" s="213"/>
      <c r="S217" s="213"/>
      <c r="T217" s="214"/>
      <c r="AT217" s="209" t="s">
        <v>146</v>
      </c>
      <c r="AU217" s="209" t="s">
        <v>84</v>
      </c>
      <c r="AV217" s="208" t="s">
        <v>84</v>
      </c>
      <c r="AW217" s="208" t="s">
        <v>37</v>
      </c>
      <c r="AX217" s="208" t="s">
        <v>74</v>
      </c>
      <c r="AY217" s="209" t="s">
        <v>135</v>
      </c>
    </row>
    <row r="218" spans="2:51" s="208" customFormat="1" ht="13.5">
      <c r="B218" s="207"/>
      <c r="D218" s="203" t="s">
        <v>146</v>
      </c>
      <c r="E218" s="209" t="s">
        <v>5</v>
      </c>
      <c r="F218" s="210" t="s">
        <v>218</v>
      </c>
      <c r="H218" s="211">
        <v>29.411</v>
      </c>
      <c r="I218" s="11"/>
      <c r="L218" s="207"/>
      <c r="M218" s="212"/>
      <c r="N218" s="213"/>
      <c r="O218" s="213"/>
      <c r="P218" s="213"/>
      <c r="Q218" s="213"/>
      <c r="R218" s="213"/>
      <c r="S218" s="213"/>
      <c r="T218" s="214"/>
      <c r="AT218" s="209" t="s">
        <v>146</v>
      </c>
      <c r="AU218" s="209" t="s">
        <v>84</v>
      </c>
      <c r="AV218" s="208" t="s">
        <v>84</v>
      </c>
      <c r="AW218" s="208" t="s">
        <v>37</v>
      </c>
      <c r="AX218" s="208" t="s">
        <v>74</v>
      </c>
      <c r="AY218" s="209" t="s">
        <v>135</v>
      </c>
    </row>
    <row r="219" spans="2:51" s="208" customFormat="1" ht="13.5">
      <c r="B219" s="207"/>
      <c r="D219" s="203" t="s">
        <v>146</v>
      </c>
      <c r="E219" s="209" t="s">
        <v>5</v>
      </c>
      <c r="F219" s="210" t="s">
        <v>219</v>
      </c>
      <c r="H219" s="211">
        <v>69.242</v>
      </c>
      <c r="I219" s="11"/>
      <c r="L219" s="207"/>
      <c r="M219" s="212"/>
      <c r="N219" s="213"/>
      <c r="O219" s="213"/>
      <c r="P219" s="213"/>
      <c r="Q219" s="213"/>
      <c r="R219" s="213"/>
      <c r="S219" s="213"/>
      <c r="T219" s="214"/>
      <c r="AT219" s="209" t="s">
        <v>146</v>
      </c>
      <c r="AU219" s="209" t="s">
        <v>84</v>
      </c>
      <c r="AV219" s="208" t="s">
        <v>84</v>
      </c>
      <c r="AW219" s="208" t="s">
        <v>37</v>
      </c>
      <c r="AX219" s="208" t="s">
        <v>74</v>
      </c>
      <c r="AY219" s="209" t="s">
        <v>135</v>
      </c>
    </row>
    <row r="220" spans="2:51" s="208" customFormat="1" ht="13.5">
      <c r="B220" s="207"/>
      <c r="D220" s="203" t="s">
        <v>146</v>
      </c>
      <c r="E220" s="209" t="s">
        <v>5</v>
      </c>
      <c r="F220" s="210" t="s">
        <v>220</v>
      </c>
      <c r="H220" s="211">
        <v>10.105</v>
      </c>
      <c r="I220" s="11"/>
      <c r="L220" s="207"/>
      <c r="M220" s="212"/>
      <c r="N220" s="213"/>
      <c r="O220" s="213"/>
      <c r="P220" s="213"/>
      <c r="Q220" s="213"/>
      <c r="R220" s="213"/>
      <c r="S220" s="213"/>
      <c r="T220" s="214"/>
      <c r="AT220" s="209" t="s">
        <v>146</v>
      </c>
      <c r="AU220" s="209" t="s">
        <v>84</v>
      </c>
      <c r="AV220" s="208" t="s">
        <v>84</v>
      </c>
      <c r="AW220" s="208" t="s">
        <v>37</v>
      </c>
      <c r="AX220" s="208" t="s">
        <v>74</v>
      </c>
      <c r="AY220" s="209" t="s">
        <v>135</v>
      </c>
    </row>
    <row r="221" spans="2:51" s="208" customFormat="1" ht="13.5">
      <c r="B221" s="207"/>
      <c r="D221" s="203" t="s">
        <v>146</v>
      </c>
      <c r="E221" s="209" t="s">
        <v>5</v>
      </c>
      <c r="F221" s="210" t="s">
        <v>221</v>
      </c>
      <c r="H221" s="211">
        <v>18.252</v>
      </c>
      <c r="I221" s="11"/>
      <c r="L221" s="207"/>
      <c r="M221" s="212"/>
      <c r="N221" s="213"/>
      <c r="O221" s="213"/>
      <c r="P221" s="213"/>
      <c r="Q221" s="213"/>
      <c r="R221" s="213"/>
      <c r="S221" s="213"/>
      <c r="T221" s="214"/>
      <c r="AT221" s="209" t="s">
        <v>146</v>
      </c>
      <c r="AU221" s="209" t="s">
        <v>84</v>
      </c>
      <c r="AV221" s="208" t="s">
        <v>84</v>
      </c>
      <c r="AW221" s="208" t="s">
        <v>37</v>
      </c>
      <c r="AX221" s="208" t="s">
        <v>74</v>
      </c>
      <c r="AY221" s="209" t="s">
        <v>135</v>
      </c>
    </row>
    <row r="222" spans="2:51" s="236" customFormat="1" ht="13.5">
      <c r="B222" s="235"/>
      <c r="D222" s="203" t="s">
        <v>146</v>
      </c>
      <c r="E222" s="237" t="s">
        <v>5</v>
      </c>
      <c r="F222" s="238" t="s">
        <v>222</v>
      </c>
      <c r="H222" s="239">
        <v>403.314</v>
      </c>
      <c r="I222" s="13"/>
      <c r="L222" s="235"/>
      <c r="M222" s="240"/>
      <c r="N222" s="241"/>
      <c r="O222" s="241"/>
      <c r="P222" s="241"/>
      <c r="Q222" s="241"/>
      <c r="R222" s="241"/>
      <c r="S222" s="241"/>
      <c r="T222" s="242"/>
      <c r="AT222" s="237" t="s">
        <v>146</v>
      </c>
      <c r="AU222" s="237" t="s">
        <v>84</v>
      </c>
      <c r="AV222" s="236" t="s">
        <v>152</v>
      </c>
      <c r="AW222" s="236" t="s">
        <v>37</v>
      </c>
      <c r="AX222" s="236" t="s">
        <v>74</v>
      </c>
      <c r="AY222" s="237" t="s">
        <v>135</v>
      </c>
    </row>
    <row r="223" spans="2:51" s="208" customFormat="1" ht="13.5">
      <c r="B223" s="207"/>
      <c r="D223" s="203" t="s">
        <v>146</v>
      </c>
      <c r="E223" s="209" t="s">
        <v>5</v>
      </c>
      <c r="F223" s="210" t="s">
        <v>5</v>
      </c>
      <c r="H223" s="211">
        <v>0</v>
      </c>
      <c r="I223" s="11"/>
      <c r="L223" s="207"/>
      <c r="M223" s="212"/>
      <c r="N223" s="213"/>
      <c r="O223" s="213"/>
      <c r="P223" s="213"/>
      <c r="Q223" s="213"/>
      <c r="R223" s="213"/>
      <c r="S223" s="213"/>
      <c r="T223" s="214"/>
      <c r="AT223" s="209" t="s">
        <v>146</v>
      </c>
      <c r="AU223" s="209" t="s">
        <v>84</v>
      </c>
      <c r="AV223" s="208" t="s">
        <v>84</v>
      </c>
      <c r="AW223" s="208" t="s">
        <v>37</v>
      </c>
      <c r="AX223" s="208" t="s">
        <v>74</v>
      </c>
      <c r="AY223" s="209" t="s">
        <v>135</v>
      </c>
    </row>
    <row r="224" spans="2:51" s="228" customFormat="1" ht="13.5">
      <c r="B224" s="227"/>
      <c r="D224" s="203" t="s">
        <v>146</v>
      </c>
      <c r="E224" s="229" t="s">
        <v>5</v>
      </c>
      <c r="F224" s="230" t="s">
        <v>195</v>
      </c>
      <c r="H224" s="231">
        <v>439.514</v>
      </c>
      <c r="I224" s="12"/>
      <c r="L224" s="227"/>
      <c r="M224" s="232"/>
      <c r="N224" s="233"/>
      <c r="O224" s="233"/>
      <c r="P224" s="233"/>
      <c r="Q224" s="233"/>
      <c r="R224" s="233"/>
      <c r="S224" s="233"/>
      <c r="T224" s="234"/>
      <c r="AT224" s="229" t="s">
        <v>146</v>
      </c>
      <c r="AU224" s="229" t="s">
        <v>84</v>
      </c>
      <c r="AV224" s="228" t="s">
        <v>142</v>
      </c>
      <c r="AW224" s="228" t="s">
        <v>37</v>
      </c>
      <c r="AX224" s="228" t="s">
        <v>74</v>
      </c>
      <c r="AY224" s="229" t="s">
        <v>135</v>
      </c>
    </row>
    <row r="225" spans="2:51" s="208" customFormat="1" ht="13.5">
      <c r="B225" s="207"/>
      <c r="D225" s="203" t="s">
        <v>146</v>
      </c>
      <c r="E225" s="209" t="s">
        <v>5</v>
      </c>
      <c r="F225" s="210" t="s">
        <v>232</v>
      </c>
      <c r="H225" s="211">
        <v>197.781</v>
      </c>
      <c r="I225" s="11"/>
      <c r="L225" s="207"/>
      <c r="M225" s="212"/>
      <c r="N225" s="213"/>
      <c r="O225" s="213"/>
      <c r="P225" s="213"/>
      <c r="Q225" s="213"/>
      <c r="R225" s="213"/>
      <c r="S225" s="213"/>
      <c r="T225" s="214"/>
      <c r="AT225" s="209" t="s">
        <v>146</v>
      </c>
      <c r="AU225" s="209" t="s">
        <v>84</v>
      </c>
      <c r="AV225" s="208" t="s">
        <v>84</v>
      </c>
      <c r="AW225" s="208" t="s">
        <v>37</v>
      </c>
      <c r="AX225" s="208" t="s">
        <v>82</v>
      </c>
      <c r="AY225" s="209" t="s">
        <v>135</v>
      </c>
    </row>
    <row r="226" spans="2:65" s="108" customFormat="1" ht="38.25" customHeight="1">
      <c r="B226" s="109"/>
      <c r="C226" s="188" t="s">
        <v>237</v>
      </c>
      <c r="D226" s="188" t="s">
        <v>137</v>
      </c>
      <c r="E226" s="189" t="s">
        <v>238</v>
      </c>
      <c r="F226" s="190" t="s">
        <v>239</v>
      </c>
      <c r="G226" s="191" t="s">
        <v>184</v>
      </c>
      <c r="H226" s="192">
        <v>21.976</v>
      </c>
      <c r="I226" s="9"/>
      <c r="J226" s="193">
        <f>ROUND(I226*H226,2)</f>
        <v>0</v>
      </c>
      <c r="K226" s="190" t="s">
        <v>141</v>
      </c>
      <c r="L226" s="109"/>
      <c r="M226" s="194" t="s">
        <v>5</v>
      </c>
      <c r="N226" s="195" t="s">
        <v>45</v>
      </c>
      <c r="O226" s="110"/>
      <c r="P226" s="196">
        <f>O226*H226</f>
        <v>0</v>
      </c>
      <c r="Q226" s="196">
        <v>0.01046</v>
      </c>
      <c r="R226" s="196">
        <f>Q226*H226</f>
        <v>0.22986896</v>
      </c>
      <c r="S226" s="196">
        <v>0</v>
      </c>
      <c r="T226" s="197">
        <f>S226*H226</f>
        <v>0</v>
      </c>
      <c r="AR226" s="98" t="s">
        <v>142</v>
      </c>
      <c r="AT226" s="98" t="s">
        <v>137</v>
      </c>
      <c r="AU226" s="98" t="s">
        <v>84</v>
      </c>
      <c r="AY226" s="98" t="s">
        <v>135</v>
      </c>
      <c r="BE226" s="198">
        <f>IF(N226="základní",J226,0)</f>
        <v>0</v>
      </c>
      <c r="BF226" s="198">
        <f>IF(N226="snížená",J226,0)</f>
        <v>0</v>
      </c>
      <c r="BG226" s="198">
        <f>IF(N226="zákl. přenesená",J226,0)</f>
        <v>0</v>
      </c>
      <c r="BH226" s="198">
        <f>IF(N226="sníž. přenesená",J226,0)</f>
        <v>0</v>
      </c>
      <c r="BI226" s="198">
        <f>IF(N226="nulová",J226,0)</f>
        <v>0</v>
      </c>
      <c r="BJ226" s="98" t="s">
        <v>82</v>
      </c>
      <c r="BK226" s="198">
        <f>ROUND(I226*H226,2)</f>
        <v>0</v>
      </c>
      <c r="BL226" s="98" t="s">
        <v>142</v>
      </c>
      <c r="BM226" s="98" t="s">
        <v>240</v>
      </c>
    </row>
    <row r="227" spans="2:47" s="108" customFormat="1" ht="204">
      <c r="B227" s="109"/>
      <c r="D227" s="203" t="s">
        <v>144</v>
      </c>
      <c r="F227" s="204" t="s">
        <v>200</v>
      </c>
      <c r="I227" s="10"/>
      <c r="L227" s="109"/>
      <c r="M227" s="205"/>
      <c r="N227" s="110"/>
      <c r="O227" s="110"/>
      <c r="P227" s="110"/>
      <c r="Q227" s="110"/>
      <c r="R227" s="110"/>
      <c r="S227" s="110"/>
      <c r="T227" s="206"/>
      <c r="AT227" s="98" t="s">
        <v>144</v>
      </c>
      <c r="AU227" s="98" t="s">
        <v>84</v>
      </c>
    </row>
    <row r="228" spans="2:51" s="208" customFormat="1" ht="13.5">
      <c r="B228" s="207"/>
      <c r="D228" s="203" t="s">
        <v>146</v>
      </c>
      <c r="E228" s="209" t="s">
        <v>5</v>
      </c>
      <c r="F228" s="210" t="s">
        <v>201</v>
      </c>
      <c r="H228" s="211">
        <v>36.2</v>
      </c>
      <c r="I228" s="11"/>
      <c r="L228" s="207"/>
      <c r="M228" s="212"/>
      <c r="N228" s="213"/>
      <c r="O228" s="213"/>
      <c r="P228" s="213"/>
      <c r="Q228" s="213"/>
      <c r="R228" s="213"/>
      <c r="S228" s="213"/>
      <c r="T228" s="214"/>
      <c r="AT228" s="209" t="s">
        <v>146</v>
      </c>
      <c r="AU228" s="209" t="s">
        <v>84</v>
      </c>
      <c r="AV228" s="208" t="s">
        <v>84</v>
      </c>
      <c r="AW228" s="208" t="s">
        <v>37</v>
      </c>
      <c r="AX228" s="208" t="s">
        <v>74</v>
      </c>
      <c r="AY228" s="209" t="s">
        <v>135</v>
      </c>
    </row>
    <row r="229" spans="2:51" s="236" customFormat="1" ht="13.5">
      <c r="B229" s="235"/>
      <c r="D229" s="203" t="s">
        <v>146</v>
      </c>
      <c r="E229" s="237" t="s">
        <v>5</v>
      </c>
      <c r="F229" s="238" t="s">
        <v>202</v>
      </c>
      <c r="H229" s="239">
        <v>36.2</v>
      </c>
      <c r="I229" s="13"/>
      <c r="L229" s="235"/>
      <c r="M229" s="240"/>
      <c r="N229" s="241"/>
      <c r="O229" s="241"/>
      <c r="P229" s="241"/>
      <c r="Q229" s="241"/>
      <c r="R229" s="241"/>
      <c r="S229" s="241"/>
      <c r="T229" s="242"/>
      <c r="AT229" s="237" t="s">
        <v>146</v>
      </c>
      <c r="AU229" s="237" t="s">
        <v>84</v>
      </c>
      <c r="AV229" s="236" t="s">
        <v>152</v>
      </c>
      <c r="AW229" s="236" t="s">
        <v>37</v>
      </c>
      <c r="AX229" s="236" t="s">
        <v>74</v>
      </c>
      <c r="AY229" s="237" t="s">
        <v>135</v>
      </c>
    </row>
    <row r="230" spans="2:51" s="208" customFormat="1" ht="13.5">
      <c r="B230" s="207"/>
      <c r="D230" s="203" t="s">
        <v>146</v>
      </c>
      <c r="E230" s="209" t="s">
        <v>5</v>
      </c>
      <c r="F230" s="210" t="s">
        <v>5</v>
      </c>
      <c r="H230" s="211">
        <v>0</v>
      </c>
      <c r="I230" s="11"/>
      <c r="L230" s="207"/>
      <c r="M230" s="212"/>
      <c r="N230" s="213"/>
      <c r="O230" s="213"/>
      <c r="P230" s="213"/>
      <c r="Q230" s="213"/>
      <c r="R230" s="213"/>
      <c r="S230" s="213"/>
      <c r="T230" s="214"/>
      <c r="AT230" s="209" t="s">
        <v>146</v>
      </c>
      <c r="AU230" s="209" t="s">
        <v>84</v>
      </c>
      <c r="AV230" s="208" t="s">
        <v>84</v>
      </c>
      <c r="AW230" s="208" t="s">
        <v>37</v>
      </c>
      <c r="AX230" s="208" t="s">
        <v>74</v>
      </c>
      <c r="AY230" s="209" t="s">
        <v>135</v>
      </c>
    </row>
    <row r="231" spans="2:51" s="208" customFormat="1" ht="13.5">
      <c r="B231" s="207"/>
      <c r="D231" s="203" t="s">
        <v>146</v>
      </c>
      <c r="E231" s="209" t="s">
        <v>5</v>
      </c>
      <c r="F231" s="210" t="s">
        <v>203</v>
      </c>
      <c r="H231" s="211">
        <v>3.717</v>
      </c>
      <c r="I231" s="11"/>
      <c r="L231" s="207"/>
      <c r="M231" s="212"/>
      <c r="N231" s="213"/>
      <c r="O231" s="213"/>
      <c r="P231" s="213"/>
      <c r="Q231" s="213"/>
      <c r="R231" s="213"/>
      <c r="S231" s="213"/>
      <c r="T231" s="214"/>
      <c r="AT231" s="209" t="s">
        <v>146</v>
      </c>
      <c r="AU231" s="209" t="s">
        <v>84</v>
      </c>
      <c r="AV231" s="208" t="s">
        <v>84</v>
      </c>
      <c r="AW231" s="208" t="s">
        <v>37</v>
      </c>
      <c r="AX231" s="208" t="s">
        <v>74</v>
      </c>
      <c r="AY231" s="209" t="s">
        <v>135</v>
      </c>
    </row>
    <row r="232" spans="2:51" s="208" customFormat="1" ht="13.5">
      <c r="B232" s="207"/>
      <c r="D232" s="203" t="s">
        <v>146</v>
      </c>
      <c r="E232" s="209" t="s">
        <v>5</v>
      </c>
      <c r="F232" s="210" t="s">
        <v>204</v>
      </c>
      <c r="H232" s="211">
        <v>15.1</v>
      </c>
      <c r="I232" s="11"/>
      <c r="L232" s="207"/>
      <c r="M232" s="212"/>
      <c r="N232" s="213"/>
      <c r="O232" s="213"/>
      <c r="P232" s="213"/>
      <c r="Q232" s="213"/>
      <c r="R232" s="213"/>
      <c r="S232" s="213"/>
      <c r="T232" s="214"/>
      <c r="AT232" s="209" t="s">
        <v>146</v>
      </c>
      <c r="AU232" s="209" t="s">
        <v>84</v>
      </c>
      <c r="AV232" s="208" t="s">
        <v>84</v>
      </c>
      <c r="AW232" s="208" t="s">
        <v>37</v>
      </c>
      <c r="AX232" s="208" t="s">
        <v>74</v>
      </c>
      <c r="AY232" s="209" t="s">
        <v>135</v>
      </c>
    </row>
    <row r="233" spans="2:51" s="208" customFormat="1" ht="13.5">
      <c r="B233" s="207"/>
      <c r="D233" s="203" t="s">
        <v>146</v>
      </c>
      <c r="E233" s="209" t="s">
        <v>5</v>
      </c>
      <c r="F233" s="210" t="s">
        <v>205</v>
      </c>
      <c r="H233" s="211">
        <v>28.709</v>
      </c>
      <c r="I233" s="11"/>
      <c r="L233" s="207"/>
      <c r="M233" s="212"/>
      <c r="N233" s="213"/>
      <c r="O233" s="213"/>
      <c r="P233" s="213"/>
      <c r="Q233" s="213"/>
      <c r="R233" s="213"/>
      <c r="S233" s="213"/>
      <c r="T233" s="214"/>
      <c r="AT233" s="209" t="s">
        <v>146</v>
      </c>
      <c r="AU233" s="209" t="s">
        <v>84</v>
      </c>
      <c r="AV233" s="208" t="s">
        <v>84</v>
      </c>
      <c r="AW233" s="208" t="s">
        <v>37</v>
      </c>
      <c r="AX233" s="208" t="s">
        <v>74</v>
      </c>
      <c r="AY233" s="209" t="s">
        <v>135</v>
      </c>
    </row>
    <row r="234" spans="2:51" s="208" customFormat="1" ht="13.5">
      <c r="B234" s="207"/>
      <c r="D234" s="203" t="s">
        <v>146</v>
      </c>
      <c r="E234" s="209" t="s">
        <v>5</v>
      </c>
      <c r="F234" s="210" t="s">
        <v>206</v>
      </c>
      <c r="H234" s="211">
        <v>26.588</v>
      </c>
      <c r="I234" s="11"/>
      <c r="L234" s="207"/>
      <c r="M234" s="212"/>
      <c r="N234" s="213"/>
      <c r="O234" s="213"/>
      <c r="P234" s="213"/>
      <c r="Q234" s="213"/>
      <c r="R234" s="213"/>
      <c r="S234" s="213"/>
      <c r="T234" s="214"/>
      <c r="AT234" s="209" t="s">
        <v>146</v>
      </c>
      <c r="AU234" s="209" t="s">
        <v>84</v>
      </c>
      <c r="AV234" s="208" t="s">
        <v>84</v>
      </c>
      <c r="AW234" s="208" t="s">
        <v>37</v>
      </c>
      <c r="AX234" s="208" t="s">
        <v>74</v>
      </c>
      <c r="AY234" s="209" t="s">
        <v>135</v>
      </c>
    </row>
    <row r="235" spans="2:51" s="208" customFormat="1" ht="13.5">
      <c r="B235" s="207"/>
      <c r="D235" s="203" t="s">
        <v>146</v>
      </c>
      <c r="E235" s="209" t="s">
        <v>5</v>
      </c>
      <c r="F235" s="210" t="s">
        <v>207</v>
      </c>
      <c r="H235" s="211">
        <v>3.13</v>
      </c>
      <c r="I235" s="11"/>
      <c r="L235" s="207"/>
      <c r="M235" s="212"/>
      <c r="N235" s="213"/>
      <c r="O235" s="213"/>
      <c r="P235" s="213"/>
      <c r="Q235" s="213"/>
      <c r="R235" s="213"/>
      <c r="S235" s="213"/>
      <c r="T235" s="214"/>
      <c r="AT235" s="209" t="s">
        <v>146</v>
      </c>
      <c r="AU235" s="209" t="s">
        <v>84</v>
      </c>
      <c r="AV235" s="208" t="s">
        <v>84</v>
      </c>
      <c r="AW235" s="208" t="s">
        <v>37</v>
      </c>
      <c r="AX235" s="208" t="s">
        <v>74</v>
      </c>
      <c r="AY235" s="209" t="s">
        <v>135</v>
      </c>
    </row>
    <row r="236" spans="2:51" s="208" customFormat="1" ht="13.5">
      <c r="B236" s="207"/>
      <c r="D236" s="203" t="s">
        <v>146</v>
      </c>
      <c r="E236" s="209" t="s">
        <v>5</v>
      </c>
      <c r="F236" s="210" t="s">
        <v>208</v>
      </c>
      <c r="H236" s="211">
        <v>3.749</v>
      </c>
      <c r="I236" s="11"/>
      <c r="L236" s="207"/>
      <c r="M236" s="212"/>
      <c r="N236" s="213"/>
      <c r="O236" s="213"/>
      <c r="P236" s="213"/>
      <c r="Q236" s="213"/>
      <c r="R236" s="213"/>
      <c r="S236" s="213"/>
      <c r="T236" s="214"/>
      <c r="AT236" s="209" t="s">
        <v>146</v>
      </c>
      <c r="AU236" s="209" t="s">
        <v>84</v>
      </c>
      <c r="AV236" s="208" t="s">
        <v>84</v>
      </c>
      <c r="AW236" s="208" t="s">
        <v>37</v>
      </c>
      <c r="AX236" s="208" t="s">
        <v>74</v>
      </c>
      <c r="AY236" s="209" t="s">
        <v>135</v>
      </c>
    </row>
    <row r="237" spans="2:51" s="208" customFormat="1" ht="13.5">
      <c r="B237" s="207"/>
      <c r="D237" s="203" t="s">
        <v>146</v>
      </c>
      <c r="E237" s="209" t="s">
        <v>5</v>
      </c>
      <c r="F237" s="210" t="s">
        <v>209</v>
      </c>
      <c r="H237" s="211">
        <v>2.964</v>
      </c>
      <c r="I237" s="11"/>
      <c r="L237" s="207"/>
      <c r="M237" s="212"/>
      <c r="N237" s="213"/>
      <c r="O237" s="213"/>
      <c r="P237" s="213"/>
      <c r="Q237" s="213"/>
      <c r="R237" s="213"/>
      <c r="S237" s="213"/>
      <c r="T237" s="214"/>
      <c r="AT237" s="209" t="s">
        <v>146</v>
      </c>
      <c r="AU237" s="209" t="s">
        <v>84</v>
      </c>
      <c r="AV237" s="208" t="s">
        <v>84</v>
      </c>
      <c r="AW237" s="208" t="s">
        <v>37</v>
      </c>
      <c r="AX237" s="208" t="s">
        <v>74</v>
      </c>
      <c r="AY237" s="209" t="s">
        <v>135</v>
      </c>
    </row>
    <row r="238" spans="2:51" s="208" customFormat="1" ht="13.5">
      <c r="B238" s="207"/>
      <c r="D238" s="203" t="s">
        <v>146</v>
      </c>
      <c r="E238" s="209" t="s">
        <v>5</v>
      </c>
      <c r="F238" s="210" t="s">
        <v>210</v>
      </c>
      <c r="H238" s="211">
        <v>26.705</v>
      </c>
      <c r="I238" s="11"/>
      <c r="L238" s="207"/>
      <c r="M238" s="212"/>
      <c r="N238" s="213"/>
      <c r="O238" s="213"/>
      <c r="P238" s="213"/>
      <c r="Q238" s="213"/>
      <c r="R238" s="213"/>
      <c r="S238" s="213"/>
      <c r="T238" s="214"/>
      <c r="AT238" s="209" t="s">
        <v>146</v>
      </c>
      <c r="AU238" s="209" t="s">
        <v>84</v>
      </c>
      <c r="AV238" s="208" t="s">
        <v>84</v>
      </c>
      <c r="AW238" s="208" t="s">
        <v>37</v>
      </c>
      <c r="AX238" s="208" t="s">
        <v>74</v>
      </c>
      <c r="AY238" s="209" t="s">
        <v>135</v>
      </c>
    </row>
    <row r="239" spans="2:51" s="208" customFormat="1" ht="13.5">
      <c r="B239" s="207"/>
      <c r="D239" s="203" t="s">
        <v>146</v>
      </c>
      <c r="E239" s="209" t="s">
        <v>5</v>
      </c>
      <c r="F239" s="210" t="s">
        <v>211</v>
      </c>
      <c r="H239" s="211">
        <v>6.372</v>
      </c>
      <c r="I239" s="11"/>
      <c r="L239" s="207"/>
      <c r="M239" s="212"/>
      <c r="N239" s="213"/>
      <c r="O239" s="213"/>
      <c r="P239" s="213"/>
      <c r="Q239" s="213"/>
      <c r="R239" s="213"/>
      <c r="S239" s="213"/>
      <c r="T239" s="214"/>
      <c r="AT239" s="209" t="s">
        <v>146</v>
      </c>
      <c r="AU239" s="209" t="s">
        <v>84</v>
      </c>
      <c r="AV239" s="208" t="s">
        <v>84</v>
      </c>
      <c r="AW239" s="208" t="s">
        <v>37</v>
      </c>
      <c r="AX239" s="208" t="s">
        <v>74</v>
      </c>
      <c r="AY239" s="209" t="s">
        <v>135</v>
      </c>
    </row>
    <row r="240" spans="2:51" s="208" customFormat="1" ht="13.5">
      <c r="B240" s="207"/>
      <c r="D240" s="203" t="s">
        <v>146</v>
      </c>
      <c r="E240" s="209" t="s">
        <v>5</v>
      </c>
      <c r="F240" s="210" t="s">
        <v>212</v>
      </c>
      <c r="H240" s="211">
        <v>19.844</v>
      </c>
      <c r="I240" s="11"/>
      <c r="L240" s="207"/>
      <c r="M240" s="212"/>
      <c r="N240" s="213"/>
      <c r="O240" s="213"/>
      <c r="P240" s="213"/>
      <c r="Q240" s="213"/>
      <c r="R240" s="213"/>
      <c r="S240" s="213"/>
      <c r="T240" s="214"/>
      <c r="AT240" s="209" t="s">
        <v>146</v>
      </c>
      <c r="AU240" s="209" t="s">
        <v>84</v>
      </c>
      <c r="AV240" s="208" t="s">
        <v>84</v>
      </c>
      <c r="AW240" s="208" t="s">
        <v>37</v>
      </c>
      <c r="AX240" s="208" t="s">
        <v>74</v>
      </c>
      <c r="AY240" s="209" t="s">
        <v>135</v>
      </c>
    </row>
    <row r="241" spans="2:51" s="208" customFormat="1" ht="13.5">
      <c r="B241" s="207"/>
      <c r="D241" s="203" t="s">
        <v>146</v>
      </c>
      <c r="E241" s="209" t="s">
        <v>5</v>
      </c>
      <c r="F241" s="210" t="s">
        <v>213</v>
      </c>
      <c r="H241" s="211">
        <v>20.365</v>
      </c>
      <c r="I241" s="11"/>
      <c r="L241" s="207"/>
      <c r="M241" s="212"/>
      <c r="N241" s="213"/>
      <c r="O241" s="213"/>
      <c r="P241" s="213"/>
      <c r="Q241" s="213"/>
      <c r="R241" s="213"/>
      <c r="S241" s="213"/>
      <c r="T241" s="214"/>
      <c r="AT241" s="209" t="s">
        <v>146</v>
      </c>
      <c r="AU241" s="209" t="s">
        <v>84</v>
      </c>
      <c r="AV241" s="208" t="s">
        <v>84</v>
      </c>
      <c r="AW241" s="208" t="s">
        <v>37</v>
      </c>
      <c r="AX241" s="208" t="s">
        <v>74</v>
      </c>
      <c r="AY241" s="209" t="s">
        <v>135</v>
      </c>
    </row>
    <row r="242" spans="2:51" s="208" customFormat="1" ht="13.5">
      <c r="B242" s="207"/>
      <c r="D242" s="203" t="s">
        <v>146</v>
      </c>
      <c r="E242" s="209" t="s">
        <v>5</v>
      </c>
      <c r="F242" s="210" t="s">
        <v>214</v>
      </c>
      <c r="H242" s="211">
        <v>20.081</v>
      </c>
      <c r="I242" s="11"/>
      <c r="L242" s="207"/>
      <c r="M242" s="212"/>
      <c r="N242" s="213"/>
      <c r="O242" s="213"/>
      <c r="P242" s="213"/>
      <c r="Q242" s="213"/>
      <c r="R242" s="213"/>
      <c r="S242" s="213"/>
      <c r="T242" s="214"/>
      <c r="AT242" s="209" t="s">
        <v>146</v>
      </c>
      <c r="AU242" s="209" t="s">
        <v>84</v>
      </c>
      <c r="AV242" s="208" t="s">
        <v>84</v>
      </c>
      <c r="AW242" s="208" t="s">
        <v>37</v>
      </c>
      <c r="AX242" s="208" t="s">
        <v>74</v>
      </c>
      <c r="AY242" s="209" t="s">
        <v>135</v>
      </c>
    </row>
    <row r="243" spans="2:51" s="208" customFormat="1" ht="13.5">
      <c r="B243" s="207"/>
      <c r="D243" s="203" t="s">
        <v>146</v>
      </c>
      <c r="E243" s="209" t="s">
        <v>5</v>
      </c>
      <c r="F243" s="210" t="s">
        <v>215</v>
      </c>
      <c r="H243" s="211">
        <v>60.46</v>
      </c>
      <c r="I243" s="11"/>
      <c r="L243" s="207"/>
      <c r="M243" s="212"/>
      <c r="N243" s="213"/>
      <c r="O243" s="213"/>
      <c r="P243" s="213"/>
      <c r="Q243" s="213"/>
      <c r="R243" s="213"/>
      <c r="S243" s="213"/>
      <c r="T243" s="214"/>
      <c r="AT243" s="209" t="s">
        <v>146</v>
      </c>
      <c r="AU243" s="209" t="s">
        <v>84</v>
      </c>
      <c r="AV243" s="208" t="s">
        <v>84</v>
      </c>
      <c r="AW243" s="208" t="s">
        <v>37</v>
      </c>
      <c r="AX243" s="208" t="s">
        <v>74</v>
      </c>
      <c r="AY243" s="209" t="s">
        <v>135</v>
      </c>
    </row>
    <row r="244" spans="2:51" s="208" customFormat="1" ht="13.5">
      <c r="B244" s="207"/>
      <c r="D244" s="203" t="s">
        <v>146</v>
      </c>
      <c r="E244" s="209" t="s">
        <v>5</v>
      </c>
      <c r="F244" s="210" t="s">
        <v>216</v>
      </c>
      <c r="H244" s="211">
        <v>34.56</v>
      </c>
      <c r="I244" s="11"/>
      <c r="L244" s="207"/>
      <c r="M244" s="212"/>
      <c r="N244" s="213"/>
      <c r="O244" s="213"/>
      <c r="P244" s="213"/>
      <c r="Q244" s="213"/>
      <c r="R244" s="213"/>
      <c r="S244" s="213"/>
      <c r="T244" s="214"/>
      <c r="AT244" s="209" t="s">
        <v>146</v>
      </c>
      <c r="AU244" s="209" t="s">
        <v>84</v>
      </c>
      <c r="AV244" s="208" t="s">
        <v>84</v>
      </c>
      <c r="AW244" s="208" t="s">
        <v>37</v>
      </c>
      <c r="AX244" s="208" t="s">
        <v>74</v>
      </c>
      <c r="AY244" s="209" t="s">
        <v>135</v>
      </c>
    </row>
    <row r="245" spans="2:51" s="208" customFormat="1" ht="13.5">
      <c r="B245" s="207"/>
      <c r="D245" s="203" t="s">
        <v>146</v>
      </c>
      <c r="E245" s="209" t="s">
        <v>5</v>
      </c>
      <c r="F245" s="210" t="s">
        <v>217</v>
      </c>
      <c r="H245" s="211">
        <v>3.96</v>
      </c>
      <c r="I245" s="11"/>
      <c r="L245" s="207"/>
      <c r="M245" s="212"/>
      <c r="N245" s="213"/>
      <c r="O245" s="213"/>
      <c r="P245" s="213"/>
      <c r="Q245" s="213"/>
      <c r="R245" s="213"/>
      <c r="S245" s="213"/>
      <c r="T245" s="214"/>
      <c r="AT245" s="209" t="s">
        <v>146</v>
      </c>
      <c r="AU245" s="209" t="s">
        <v>84</v>
      </c>
      <c r="AV245" s="208" t="s">
        <v>84</v>
      </c>
      <c r="AW245" s="208" t="s">
        <v>37</v>
      </c>
      <c r="AX245" s="208" t="s">
        <v>74</v>
      </c>
      <c r="AY245" s="209" t="s">
        <v>135</v>
      </c>
    </row>
    <row r="246" spans="2:51" s="208" customFormat="1" ht="13.5">
      <c r="B246" s="207"/>
      <c r="D246" s="203" t="s">
        <v>146</v>
      </c>
      <c r="E246" s="209" t="s">
        <v>5</v>
      </c>
      <c r="F246" s="210" t="s">
        <v>218</v>
      </c>
      <c r="H246" s="211">
        <v>29.411</v>
      </c>
      <c r="I246" s="11"/>
      <c r="L246" s="207"/>
      <c r="M246" s="212"/>
      <c r="N246" s="213"/>
      <c r="O246" s="213"/>
      <c r="P246" s="213"/>
      <c r="Q246" s="213"/>
      <c r="R246" s="213"/>
      <c r="S246" s="213"/>
      <c r="T246" s="214"/>
      <c r="AT246" s="209" t="s">
        <v>146</v>
      </c>
      <c r="AU246" s="209" t="s">
        <v>84</v>
      </c>
      <c r="AV246" s="208" t="s">
        <v>84</v>
      </c>
      <c r="AW246" s="208" t="s">
        <v>37</v>
      </c>
      <c r="AX246" s="208" t="s">
        <v>74</v>
      </c>
      <c r="AY246" s="209" t="s">
        <v>135</v>
      </c>
    </row>
    <row r="247" spans="2:51" s="208" customFormat="1" ht="13.5">
      <c r="B247" s="207"/>
      <c r="D247" s="203" t="s">
        <v>146</v>
      </c>
      <c r="E247" s="209" t="s">
        <v>5</v>
      </c>
      <c r="F247" s="210" t="s">
        <v>219</v>
      </c>
      <c r="H247" s="211">
        <v>69.242</v>
      </c>
      <c r="I247" s="11"/>
      <c r="L247" s="207"/>
      <c r="M247" s="212"/>
      <c r="N247" s="213"/>
      <c r="O247" s="213"/>
      <c r="P247" s="213"/>
      <c r="Q247" s="213"/>
      <c r="R247" s="213"/>
      <c r="S247" s="213"/>
      <c r="T247" s="214"/>
      <c r="AT247" s="209" t="s">
        <v>146</v>
      </c>
      <c r="AU247" s="209" t="s">
        <v>84</v>
      </c>
      <c r="AV247" s="208" t="s">
        <v>84</v>
      </c>
      <c r="AW247" s="208" t="s">
        <v>37</v>
      </c>
      <c r="AX247" s="208" t="s">
        <v>74</v>
      </c>
      <c r="AY247" s="209" t="s">
        <v>135</v>
      </c>
    </row>
    <row r="248" spans="2:51" s="208" customFormat="1" ht="13.5">
      <c r="B248" s="207"/>
      <c r="D248" s="203" t="s">
        <v>146</v>
      </c>
      <c r="E248" s="209" t="s">
        <v>5</v>
      </c>
      <c r="F248" s="210" t="s">
        <v>220</v>
      </c>
      <c r="H248" s="211">
        <v>10.105</v>
      </c>
      <c r="I248" s="11"/>
      <c r="L248" s="207"/>
      <c r="M248" s="212"/>
      <c r="N248" s="213"/>
      <c r="O248" s="213"/>
      <c r="P248" s="213"/>
      <c r="Q248" s="213"/>
      <c r="R248" s="213"/>
      <c r="S248" s="213"/>
      <c r="T248" s="214"/>
      <c r="AT248" s="209" t="s">
        <v>146</v>
      </c>
      <c r="AU248" s="209" t="s">
        <v>84</v>
      </c>
      <c r="AV248" s="208" t="s">
        <v>84</v>
      </c>
      <c r="AW248" s="208" t="s">
        <v>37</v>
      </c>
      <c r="AX248" s="208" t="s">
        <v>74</v>
      </c>
      <c r="AY248" s="209" t="s">
        <v>135</v>
      </c>
    </row>
    <row r="249" spans="2:51" s="208" customFormat="1" ht="13.5">
      <c r="B249" s="207"/>
      <c r="D249" s="203" t="s">
        <v>146</v>
      </c>
      <c r="E249" s="209" t="s">
        <v>5</v>
      </c>
      <c r="F249" s="210" t="s">
        <v>221</v>
      </c>
      <c r="H249" s="211">
        <v>18.252</v>
      </c>
      <c r="I249" s="11"/>
      <c r="L249" s="207"/>
      <c r="M249" s="212"/>
      <c r="N249" s="213"/>
      <c r="O249" s="213"/>
      <c r="P249" s="213"/>
      <c r="Q249" s="213"/>
      <c r="R249" s="213"/>
      <c r="S249" s="213"/>
      <c r="T249" s="214"/>
      <c r="AT249" s="209" t="s">
        <v>146</v>
      </c>
      <c r="AU249" s="209" t="s">
        <v>84</v>
      </c>
      <c r="AV249" s="208" t="s">
        <v>84</v>
      </c>
      <c r="AW249" s="208" t="s">
        <v>37</v>
      </c>
      <c r="AX249" s="208" t="s">
        <v>74</v>
      </c>
      <c r="AY249" s="209" t="s">
        <v>135</v>
      </c>
    </row>
    <row r="250" spans="2:51" s="236" customFormat="1" ht="13.5">
      <c r="B250" s="235"/>
      <c r="D250" s="203" t="s">
        <v>146</v>
      </c>
      <c r="E250" s="237" t="s">
        <v>5</v>
      </c>
      <c r="F250" s="238" t="s">
        <v>222</v>
      </c>
      <c r="H250" s="239">
        <v>403.314</v>
      </c>
      <c r="I250" s="13"/>
      <c r="L250" s="235"/>
      <c r="M250" s="240"/>
      <c r="N250" s="241"/>
      <c r="O250" s="241"/>
      <c r="P250" s="241"/>
      <c r="Q250" s="241"/>
      <c r="R250" s="241"/>
      <c r="S250" s="241"/>
      <c r="T250" s="242"/>
      <c r="AT250" s="237" t="s">
        <v>146</v>
      </c>
      <c r="AU250" s="237" t="s">
        <v>84</v>
      </c>
      <c r="AV250" s="236" t="s">
        <v>152</v>
      </c>
      <c r="AW250" s="236" t="s">
        <v>37</v>
      </c>
      <c r="AX250" s="236" t="s">
        <v>74</v>
      </c>
      <c r="AY250" s="237" t="s">
        <v>135</v>
      </c>
    </row>
    <row r="251" spans="2:51" s="208" customFormat="1" ht="13.5">
      <c r="B251" s="207"/>
      <c r="D251" s="203" t="s">
        <v>146</v>
      </c>
      <c r="E251" s="209" t="s">
        <v>5</v>
      </c>
      <c r="F251" s="210" t="s">
        <v>5</v>
      </c>
      <c r="H251" s="211">
        <v>0</v>
      </c>
      <c r="I251" s="11"/>
      <c r="L251" s="207"/>
      <c r="M251" s="212"/>
      <c r="N251" s="213"/>
      <c r="O251" s="213"/>
      <c r="P251" s="213"/>
      <c r="Q251" s="213"/>
      <c r="R251" s="213"/>
      <c r="S251" s="213"/>
      <c r="T251" s="214"/>
      <c r="AT251" s="209" t="s">
        <v>146</v>
      </c>
      <c r="AU251" s="209" t="s">
        <v>84</v>
      </c>
      <c r="AV251" s="208" t="s">
        <v>84</v>
      </c>
      <c r="AW251" s="208" t="s">
        <v>37</v>
      </c>
      <c r="AX251" s="208" t="s">
        <v>74</v>
      </c>
      <c r="AY251" s="209" t="s">
        <v>135</v>
      </c>
    </row>
    <row r="252" spans="2:51" s="228" customFormat="1" ht="13.5">
      <c r="B252" s="227"/>
      <c r="D252" s="203" t="s">
        <v>146</v>
      </c>
      <c r="E252" s="229" t="s">
        <v>5</v>
      </c>
      <c r="F252" s="230" t="s">
        <v>195</v>
      </c>
      <c r="H252" s="231">
        <v>439.514</v>
      </c>
      <c r="I252" s="12"/>
      <c r="L252" s="227"/>
      <c r="M252" s="232"/>
      <c r="N252" s="233"/>
      <c r="O252" s="233"/>
      <c r="P252" s="233"/>
      <c r="Q252" s="233"/>
      <c r="R252" s="233"/>
      <c r="S252" s="233"/>
      <c r="T252" s="234"/>
      <c r="AT252" s="229" t="s">
        <v>146</v>
      </c>
      <c r="AU252" s="229" t="s">
        <v>84</v>
      </c>
      <c r="AV252" s="228" t="s">
        <v>142</v>
      </c>
      <c r="AW252" s="228" t="s">
        <v>37</v>
      </c>
      <c r="AX252" s="228" t="s">
        <v>74</v>
      </c>
      <c r="AY252" s="229" t="s">
        <v>135</v>
      </c>
    </row>
    <row r="253" spans="2:51" s="208" customFormat="1" ht="13.5">
      <c r="B253" s="207"/>
      <c r="D253" s="203" t="s">
        <v>146</v>
      </c>
      <c r="E253" s="209" t="s">
        <v>5</v>
      </c>
      <c r="F253" s="210" t="s">
        <v>241</v>
      </c>
      <c r="H253" s="211">
        <v>21.976</v>
      </c>
      <c r="I253" s="11"/>
      <c r="L253" s="207"/>
      <c r="M253" s="212"/>
      <c r="N253" s="213"/>
      <c r="O253" s="213"/>
      <c r="P253" s="213"/>
      <c r="Q253" s="213"/>
      <c r="R253" s="213"/>
      <c r="S253" s="213"/>
      <c r="T253" s="214"/>
      <c r="AT253" s="209" t="s">
        <v>146</v>
      </c>
      <c r="AU253" s="209" t="s">
        <v>84</v>
      </c>
      <c r="AV253" s="208" t="s">
        <v>84</v>
      </c>
      <c r="AW253" s="208" t="s">
        <v>37</v>
      </c>
      <c r="AX253" s="208" t="s">
        <v>82</v>
      </c>
      <c r="AY253" s="209" t="s">
        <v>135</v>
      </c>
    </row>
    <row r="254" spans="2:65" s="108" customFormat="1" ht="25.5" customHeight="1">
      <c r="B254" s="109"/>
      <c r="C254" s="188" t="s">
        <v>11</v>
      </c>
      <c r="D254" s="188" t="s">
        <v>137</v>
      </c>
      <c r="E254" s="189" t="s">
        <v>242</v>
      </c>
      <c r="F254" s="190" t="s">
        <v>243</v>
      </c>
      <c r="G254" s="191" t="s">
        <v>184</v>
      </c>
      <c r="H254" s="192">
        <v>48.344</v>
      </c>
      <c r="I254" s="9"/>
      <c r="J254" s="193">
        <f>ROUND(I254*H254,2)</f>
        <v>0</v>
      </c>
      <c r="K254" s="190" t="s">
        <v>141</v>
      </c>
      <c r="L254" s="109"/>
      <c r="M254" s="194" t="s">
        <v>5</v>
      </c>
      <c r="N254" s="195" t="s">
        <v>45</v>
      </c>
      <c r="O254" s="110"/>
      <c r="P254" s="196">
        <f>O254*H254</f>
        <v>0</v>
      </c>
      <c r="Q254" s="196">
        <v>0</v>
      </c>
      <c r="R254" s="196">
        <f>Q254*H254</f>
        <v>0</v>
      </c>
      <c r="S254" s="196">
        <v>0</v>
      </c>
      <c r="T254" s="197">
        <f>S254*H254</f>
        <v>0</v>
      </c>
      <c r="AR254" s="98" t="s">
        <v>142</v>
      </c>
      <c r="AT254" s="98" t="s">
        <v>137</v>
      </c>
      <c r="AU254" s="98" t="s">
        <v>84</v>
      </c>
      <c r="AY254" s="98" t="s">
        <v>135</v>
      </c>
      <c r="BE254" s="198">
        <f>IF(N254="základní",J254,0)</f>
        <v>0</v>
      </c>
      <c r="BF254" s="198">
        <f>IF(N254="snížená",J254,0)</f>
        <v>0</v>
      </c>
      <c r="BG254" s="198">
        <f>IF(N254="zákl. přenesená",J254,0)</f>
        <v>0</v>
      </c>
      <c r="BH254" s="198">
        <f>IF(N254="sníž. přenesená",J254,0)</f>
        <v>0</v>
      </c>
      <c r="BI254" s="198">
        <f>IF(N254="nulová",J254,0)</f>
        <v>0</v>
      </c>
      <c r="BJ254" s="98" t="s">
        <v>82</v>
      </c>
      <c r="BK254" s="198">
        <f>ROUND(I254*H254,2)</f>
        <v>0</v>
      </c>
      <c r="BL254" s="98" t="s">
        <v>142</v>
      </c>
      <c r="BM254" s="98" t="s">
        <v>244</v>
      </c>
    </row>
    <row r="255" spans="2:47" s="108" customFormat="1" ht="192">
      <c r="B255" s="109"/>
      <c r="D255" s="203" t="s">
        <v>144</v>
      </c>
      <c r="F255" s="204" t="s">
        <v>245</v>
      </c>
      <c r="I255" s="10"/>
      <c r="L255" s="109"/>
      <c r="M255" s="205"/>
      <c r="N255" s="110"/>
      <c r="O255" s="110"/>
      <c r="P255" s="110"/>
      <c r="Q255" s="110"/>
      <c r="R255" s="110"/>
      <c r="S255" s="110"/>
      <c r="T255" s="206"/>
      <c r="AT255" s="98" t="s">
        <v>144</v>
      </c>
      <c r="AU255" s="98" t="s">
        <v>84</v>
      </c>
    </row>
    <row r="256" spans="2:51" s="208" customFormat="1" ht="13.5">
      <c r="B256" s="207"/>
      <c r="D256" s="203" t="s">
        <v>146</v>
      </c>
      <c r="E256" s="209" t="s">
        <v>5</v>
      </c>
      <c r="F256" s="210" t="s">
        <v>246</v>
      </c>
      <c r="H256" s="211">
        <v>96.688</v>
      </c>
      <c r="I256" s="11"/>
      <c r="L256" s="207"/>
      <c r="M256" s="212"/>
      <c r="N256" s="213"/>
      <c r="O256" s="213"/>
      <c r="P256" s="213"/>
      <c r="Q256" s="213"/>
      <c r="R256" s="213"/>
      <c r="S256" s="213"/>
      <c r="T256" s="214"/>
      <c r="AT256" s="209" t="s">
        <v>146</v>
      </c>
      <c r="AU256" s="209" t="s">
        <v>84</v>
      </c>
      <c r="AV256" s="208" t="s">
        <v>84</v>
      </c>
      <c r="AW256" s="208" t="s">
        <v>37</v>
      </c>
      <c r="AX256" s="208" t="s">
        <v>74</v>
      </c>
      <c r="AY256" s="209" t="s">
        <v>135</v>
      </c>
    </row>
    <row r="257" spans="2:51" s="208" customFormat="1" ht="13.5">
      <c r="B257" s="207"/>
      <c r="D257" s="203" t="s">
        <v>146</v>
      </c>
      <c r="E257" s="209" t="s">
        <v>5</v>
      </c>
      <c r="F257" s="210" t="s">
        <v>247</v>
      </c>
      <c r="H257" s="211">
        <v>48.344</v>
      </c>
      <c r="I257" s="11"/>
      <c r="L257" s="207"/>
      <c r="M257" s="212"/>
      <c r="N257" s="213"/>
      <c r="O257" s="213"/>
      <c r="P257" s="213"/>
      <c r="Q257" s="213"/>
      <c r="R257" s="213"/>
      <c r="S257" s="213"/>
      <c r="T257" s="214"/>
      <c r="AT257" s="209" t="s">
        <v>146</v>
      </c>
      <c r="AU257" s="209" t="s">
        <v>84</v>
      </c>
      <c r="AV257" s="208" t="s">
        <v>84</v>
      </c>
      <c r="AW257" s="208" t="s">
        <v>37</v>
      </c>
      <c r="AX257" s="208" t="s">
        <v>82</v>
      </c>
      <c r="AY257" s="209" t="s">
        <v>135</v>
      </c>
    </row>
    <row r="258" spans="2:65" s="108" customFormat="1" ht="38.25" customHeight="1">
      <c r="B258" s="109"/>
      <c r="C258" s="188" t="s">
        <v>248</v>
      </c>
      <c r="D258" s="188" t="s">
        <v>137</v>
      </c>
      <c r="E258" s="189" t="s">
        <v>249</v>
      </c>
      <c r="F258" s="190" t="s">
        <v>250</v>
      </c>
      <c r="G258" s="191" t="s">
        <v>184</v>
      </c>
      <c r="H258" s="192">
        <v>48.344</v>
      </c>
      <c r="I258" s="9"/>
      <c r="J258" s="193">
        <f>ROUND(I258*H258,2)</f>
        <v>0</v>
      </c>
      <c r="K258" s="190" t="s">
        <v>141</v>
      </c>
      <c r="L258" s="109"/>
      <c r="M258" s="194" t="s">
        <v>5</v>
      </c>
      <c r="N258" s="195" t="s">
        <v>45</v>
      </c>
      <c r="O258" s="110"/>
      <c r="P258" s="196">
        <f>O258*H258</f>
        <v>0</v>
      </c>
      <c r="Q258" s="196">
        <v>0</v>
      </c>
      <c r="R258" s="196">
        <f>Q258*H258</f>
        <v>0</v>
      </c>
      <c r="S258" s="196">
        <v>0</v>
      </c>
      <c r="T258" s="197">
        <f>S258*H258</f>
        <v>0</v>
      </c>
      <c r="AR258" s="98" t="s">
        <v>142</v>
      </c>
      <c r="AT258" s="98" t="s">
        <v>137</v>
      </c>
      <c r="AU258" s="98" t="s">
        <v>84</v>
      </c>
      <c r="AY258" s="98" t="s">
        <v>135</v>
      </c>
      <c r="BE258" s="198">
        <f>IF(N258="základní",J258,0)</f>
        <v>0</v>
      </c>
      <c r="BF258" s="198">
        <f>IF(N258="snížená",J258,0)</f>
        <v>0</v>
      </c>
      <c r="BG258" s="198">
        <f>IF(N258="zákl. přenesená",J258,0)</f>
        <v>0</v>
      </c>
      <c r="BH258" s="198">
        <f>IF(N258="sníž. přenesená",J258,0)</f>
        <v>0</v>
      </c>
      <c r="BI258" s="198">
        <f>IF(N258="nulová",J258,0)</f>
        <v>0</v>
      </c>
      <c r="BJ258" s="98" t="s">
        <v>82</v>
      </c>
      <c r="BK258" s="198">
        <f>ROUND(I258*H258,2)</f>
        <v>0</v>
      </c>
      <c r="BL258" s="98" t="s">
        <v>142</v>
      </c>
      <c r="BM258" s="98" t="s">
        <v>251</v>
      </c>
    </row>
    <row r="259" spans="2:47" s="108" customFormat="1" ht="192">
      <c r="B259" s="109"/>
      <c r="D259" s="203" t="s">
        <v>144</v>
      </c>
      <c r="F259" s="204" t="s">
        <v>245</v>
      </c>
      <c r="I259" s="10"/>
      <c r="L259" s="109"/>
      <c r="M259" s="205"/>
      <c r="N259" s="110"/>
      <c r="O259" s="110"/>
      <c r="P259" s="110"/>
      <c r="Q259" s="110"/>
      <c r="R259" s="110"/>
      <c r="S259" s="110"/>
      <c r="T259" s="206"/>
      <c r="AT259" s="98" t="s">
        <v>144</v>
      </c>
      <c r="AU259" s="98" t="s">
        <v>84</v>
      </c>
    </row>
    <row r="260" spans="2:51" s="208" customFormat="1" ht="13.5">
      <c r="B260" s="207"/>
      <c r="D260" s="203" t="s">
        <v>146</v>
      </c>
      <c r="E260" s="209" t="s">
        <v>5</v>
      </c>
      <c r="F260" s="210" t="s">
        <v>246</v>
      </c>
      <c r="H260" s="211">
        <v>96.688</v>
      </c>
      <c r="I260" s="11"/>
      <c r="L260" s="207"/>
      <c r="M260" s="212"/>
      <c r="N260" s="213"/>
      <c r="O260" s="213"/>
      <c r="P260" s="213"/>
      <c r="Q260" s="213"/>
      <c r="R260" s="213"/>
      <c r="S260" s="213"/>
      <c r="T260" s="214"/>
      <c r="AT260" s="209" t="s">
        <v>146</v>
      </c>
      <c r="AU260" s="209" t="s">
        <v>84</v>
      </c>
      <c r="AV260" s="208" t="s">
        <v>84</v>
      </c>
      <c r="AW260" s="208" t="s">
        <v>37</v>
      </c>
      <c r="AX260" s="208" t="s">
        <v>74</v>
      </c>
      <c r="AY260" s="209" t="s">
        <v>135</v>
      </c>
    </row>
    <row r="261" spans="2:51" s="208" customFormat="1" ht="13.5">
      <c r="B261" s="207"/>
      <c r="D261" s="203" t="s">
        <v>146</v>
      </c>
      <c r="E261" s="209" t="s">
        <v>5</v>
      </c>
      <c r="F261" s="210" t="s">
        <v>247</v>
      </c>
      <c r="H261" s="211">
        <v>48.344</v>
      </c>
      <c r="I261" s="11"/>
      <c r="L261" s="207"/>
      <c r="M261" s="212"/>
      <c r="N261" s="213"/>
      <c r="O261" s="213"/>
      <c r="P261" s="213"/>
      <c r="Q261" s="213"/>
      <c r="R261" s="213"/>
      <c r="S261" s="213"/>
      <c r="T261" s="214"/>
      <c r="AT261" s="209" t="s">
        <v>146</v>
      </c>
      <c r="AU261" s="209" t="s">
        <v>84</v>
      </c>
      <c r="AV261" s="208" t="s">
        <v>84</v>
      </c>
      <c r="AW261" s="208" t="s">
        <v>37</v>
      </c>
      <c r="AX261" s="208" t="s">
        <v>82</v>
      </c>
      <c r="AY261" s="209" t="s">
        <v>135</v>
      </c>
    </row>
    <row r="262" spans="2:65" s="108" customFormat="1" ht="25.5" customHeight="1">
      <c r="B262" s="109"/>
      <c r="C262" s="188" t="s">
        <v>252</v>
      </c>
      <c r="D262" s="188" t="s">
        <v>137</v>
      </c>
      <c r="E262" s="189" t="s">
        <v>253</v>
      </c>
      <c r="F262" s="190" t="s">
        <v>254</v>
      </c>
      <c r="G262" s="191" t="s">
        <v>184</v>
      </c>
      <c r="H262" s="192">
        <v>43.51</v>
      </c>
      <c r="I262" s="9"/>
      <c r="J262" s="193">
        <f>ROUND(I262*H262,2)</f>
        <v>0</v>
      </c>
      <c r="K262" s="190" t="s">
        <v>141</v>
      </c>
      <c r="L262" s="109"/>
      <c r="M262" s="194" t="s">
        <v>5</v>
      </c>
      <c r="N262" s="195" t="s">
        <v>45</v>
      </c>
      <c r="O262" s="110"/>
      <c r="P262" s="196">
        <f>O262*H262</f>
        <v>0</v>
      </c>
      <c r="Q262" s="196">
        <v>0</v>
      </c>
      <c r="R262" s="196">
        <f>Q262*H262</f>
        <v>0</v>
      </c>
      <c r="S262" s="196">
        <v>0</v>
      </c>
      <c r="T262" s="197">
        <f>S262*H262</f>
        <v>0</v>
      </c>
      <c r="AR262" s="98" t="s">
        <v>142</v>
      </c>
      <c r="AT262" s="98" t="s">
        <v>137</v>
      </c>
      <c r="AU262" s="98" t="s">
        <v>84</v>
      </c>
      <c r="AY262" s="98" t="s">
        <v>135</v>
      </c>
      <c r="BE262" s="198">
        <f>IF(N262="základní",J262,0)</f>
        <v>0</v>
      </c>
      <c r="BF262" s="198">
        <f>IF(N262="snížená",J262,0)</f>
        <v>0</v>
      </c>
      <c r="BG262" s="198">
        <f>IF(N262="zákl. přenesená",J262,0)</f>
        <v>0</v>
      </c>
      <c r="BH262" s="198">
        <f>IF(N262="sníž. přenesená",J262,0)</f>
        <v>0</v>
      </c>
      <c r="BI262" s="198">
        <f>IF(N262="nulová",J262,0)</f>
        <v>0</v>
      </c>
      <c r="BJ262" s="98" t="s">
        <v>82</v>
      </c>
      <c r="BK262" s="198">
        <f>ROUND(I262*H262,2)</f>
        <v>0</v>
      </c>
      <c r="BL262" s="98" t="s">
        <v>142</v>
      </c>
      <c r="BM262" s="98" t="s">
        <v>255</v>
      </c>
    </row>
    <row r="263" spans="2:47" s="108" customFormat="1" ht="192">
      <c r="B263" s="109"/>
      <c r="D263" s="203" t="s">
        <v>144</v>
      </c>
      <c r="F263" s="204" t="s">
        <v>245</v>
      </c>
      <c r="I263" s="10"/>
      <c r="L263" s="109"/>
      <c r="M263" s="205"/>
      <c r="N263" s="110"/>
      <c r="O263" s="110"/>
      <c r="P263" s="110"/>
      <c r="Q263" s="110"/>
      <c r="R263" s="110"/>
      <c r="S263" s="110"/>
      <c r="T263" s="206"/>
      <c r="AT263" s="98" t="s">
        <v>144</v>
      </c>
      <c r="AU263" s="98" t="s">
        <v>84</v>
      </c>
    </row>
    <row r="264" spans="2:51" s="208" customFormat="1" ht="13.5">
      <c r="B264" s="207"/>
      <c r="D264" s="203" t="s">
        <v>146</v>
      </c>
      <c r="E264" s="209" t="s">
        <v>5</v>
      </c>
      <c r="F264" s="210" t="s">
        <v>246</v>
      </c>
      <c r="H264" s="211">
        <v>96.688</v>
      </c>
      <c r="I264" s="11"/>
      <c r="L264" s="207"/>
      <c r="M264" s="212"/>
      <c r="N264" s="213"/>
      <c r="O264" s="213"/>
      <c r="P264" s="213"/>
      <c r="Q264" s="213"/>
      <c r="R264" s="213"/>
      <c r="S264" s="213"/>
      <c r="T264" s="214"/>
      <c r="AT264" s="209" t="s">
        <v>146</v>
      </c>
      <c r="AU264" s="209" t="s">
        <v>84</v>
      </c>
      <c r="AV264" s="208" t="s">
        <v>84</v>
      </c>
      <c r="AW264" s="208" t="s">
        <v>37</v>
      </c>
      <c r="AX264" s="208" t="s">
        <v>74</v>
      </c>
      <c r="AY264" s="209" t="s">
        <v>135</v>
      </c>
    </row>
    <row r="265" spans="2:51" s="208" customFormat="1" ht="13.5">
      <c r="B265" s="207"/>
      <c r="D265" s="203" t="s">
        <v>146</v>
      </c>
      <c r="E265" s="209" t="s">
        <v>5</v>
      </c>
      <c r="F265" s="210" t="s">
        <v>256</v>
      </c>
      <c r="H265" s="211">
        <v>43.51</v>
      </c>
      <c r="I265" s="11"/>
      <c r="L265" s="207"/>
      <c r="M265" s="212"/>
      <c r="N265" s="213"/>
      <c r="O265" s="213"/>
      <c r="P265" s="213"/>
      <c r="Q265" s="213"/>
      <c r="R265" s="213"/>
      <c r="S265" s="213"/>
      <c r="T265" s="214"/>
      <c r="AT265" s="209" t="s">
        <v>146</v>
      </c>
      <c r="AU265" s="209" t="s">
        <v>84</v>
      </c>
      <c r="AV265" s="208" t="s">
        <v>84</v>
      </c>
      <c r="AW265" s="208" t="s">
        <v>37</v>
      </c>
      <c r="AX265" s="208" t="s">
        <v>82</v>
      </c>
      <c r="AY265" s="209" t="s">
        <v>135</v>
      </c>
    </row>
    <row r="266" spans="2:65" s="108" customFormat="1" ht="38.25" customHeight="1">
      <c r="B266" s="109"/>
      <c r="C266" s="188" t="s">
        <v>257</v>
      </c>
      <c r="D266" s="188" t="s">
        <v>137</v>
      </c>
      <c r="E266" s="189" t="s">
        <v>258</v>
      </c>
      <c r="F266" s="190" t="s">
        <v>259</v>
      </c>
      <c r="G266" s="191" t="s">
        <v>184</v>
      </c>
      <c r="H266" s="192">
        <v>43.51</v>
      </c>
      <c r="I266" s="9"/>
      <c r="J266" s="193">
        <f>ROUND(I266*H266,2)</f>
        <v>0</v>
      </c>
      <c r="K266" s="190" t="s">
        <v>141</v>
      </c>
      <c r="L266" s="109"/>
      <c r="M266" s="194" t="s">
        <v>5</v>
      </c>
      <c r="N266" s="195" t="s">
        <v>45</v>
      </c>
      <c r="O266" s="110"/>
      <c r="P266" s="196">
        <f>O266*H266</f>
        <v>0</v>
      </c>
      <c r="Q266" s="196">
        <v>0</v>
      </c>
      <c r="R266" s="196">
        <f>Q266*H266</f>
        <v>0</v>
      </c>
      <c r="S266" s="196">
        <v>0</v>
      </c>
      <c r="T266" s="197">
        <f>S266*H266</f>
        <v>0</v>
      </c>
      <c r="AR266" s="98" t="s">
        <v>142</v>
      </c>
      <c r="AT266" s="98" t="s">
        <v>137</v>
      </c>
      <c r="AU266" s="98" t="s">
        <v>84</v>
      </c>
      <c r="AY266" s="98" t="s">
        <v>135</v>
      </c>
      <c r="BE266" s="198">
        <f>IF(N266="základní",J266,0)</f>
        <v>0</v>
      </c>
      <c r="BF266" s="198">
        <f>IF(N266="snížená",J266,0)</f>
        <v>0</v>
      </c>
      <c r="BG266" s="198">
        <f>IF(N266="zákl. přenesená",J266,0)</f>
        <v>0</v>
      </c>
      <c r="BH266" s="198">
        <f>IF(N266="sníž. přenesená",J266,0)</f>
        <v>0</v>
      </c>
      <c r="BI266" s="198">
        <f>IF(N266="nulová",J266,0)</f>
        <v>0</v>
      </c>
      <c r="BJ266" s="98" t="s">
        <v>82</v>
      </c>
      <c r="BK266" s="198">
        <f>ROUND(I266*H266,2)</f>
        <v>0</v>
      </c>
      <c r="BL266" s="98" t="s">
        <v>142</v>
      </c>
      <c r="BM266" s="98" t="s">
        <v>260</v>
      </c>
    </row>
    <row r="267" spans="2:47" s="108" customFormat="1" ht="192">
      <c r="B267" s="109"/>
      <c r="D267" s="203" t="s">
        <v>144</v>
      </c>
      <c r="F267" s="204" t="s">
        <v>245</v>
      </c>
      <c r="I267" s="10"/>
      <c r="L267" s="109"/>
      <c r="M267" s="205"/>
      <c r="N267" s="110"/>
      <c r="O267" s="110"/>
      <c r="P267" s="110"/>
      <c r="Q267" s="110"/>
      <c r="R267" s="110"/>
      <c r="S267" s="110"/>
      <c r="T267" s="206"/>
      <c r="AT267" s="98" t="s">
        <v>144</v>
      </c>
      <c r="AU267" s="98" t="s">
        <v>84</v>
      </c>
    </row>
    <row r="268" spans="2:51" s="208" customFormat="1" ht="13.5">
      <c r="B268" s="207"/>
      <c r="D268" s="203" t="s">
        <v>146</v>
      </c>
      <c r="E268" s="209" t="s">
        <v>5</v>
      </c>
      <c r="F268" s="210" t="s">
        <v>246</v>
      </c>
      <c r="H268" s="211">
        <v>96.688</v>
      </c>
      <c r="I268" s="11"/>
      <c r="L268" s="207"/>
      <c r="M268" s="212"/>
      <c r="N268" s="213"/>
      <c r="O268" s="213"/>
      <c r="P268" s="213"/>
      <c r="Q268" s="213"/>
      <c r="R268" s="213"/>
      <c r="S268" s="213"/>
      <c r="T268" s="214"/>
      <c r="AT268" s="209" t="s">
        <v>146</v>
      </c>
      <c r="AU268" s="209" t="s">
        <v>84</v>
      </c>
      <c r="AV268" s="208" t="s">
        <v>84</v>
      </c>
      <c r="AW268" s="208" t="s">
        <v>37</v>
      </c>
      <c r="AX268" s="208" t="s">
        <v>74</v>
      </c>
      <c r="AY268" s="209" t="s">
        <v>135</v>
      </c>
    </row>
    <row r="269" spans="2:51" s="208" customFormat="1" ht="13.5">
      <c r="B269" s="207"/>
      <c r="D269" s="203" t="s">
        <v>146</v>
      </c>
      <c r="E269" s="209" t="s">
        <v>5</v>
      </c>
      <c r="F269" s="210" t="s">
        <v>256</v>
      </c>
      <c r="H269" s="211">
        <v>43.51</v>
      </c>
      <c r="I269" s="11"/>
      <c r="L269" s="207"/>
      <c r="M269" s="212"/>
      <c r="N269" s="213"/>
      <c r="O269" s="213"/>
      <c r="P269" s="213"/>
      <c r="Q269" s="213"/>
      <c r="R269" s="213"/>
      <c r="S269" s="213"/>
      <c r="T269" s="214"/>
      <c r="AT269" s="209" t="s">
        <v>146</v>
      </c>
      <c r="AU269" s="209" t="s">
        <v>84</v>
      </c>
      <c r="AV269" s="208" t="s">
        <v>84</v>
      </c>
      <c r="AW269" s="208" t="s">
        <v>37</v>
      </c>
      <c r="AX269" s="208" t="s">
        <v>82</v>
      </c>
      <c r="AY269" s="209" t="s">
        <v>135</v>
      </c>
    </row>
    <row r="270" spans="2:65" s="108" customFormat="1" ht="25.5" customHeight="1">
      <c r="B270" s="109"/>
      <c r="C270" s="188" t="s">
        <v>261</v>
      </c>
      <c r="D270" s="188" t="s">
        <v>137</v>
      </c>
      <c r="E270" s="189" t="s">
        <v>262</v>
      </c>
      <c r="F270" s="190" t="s">
        <v>263</v>
      </c>
      <c r="G270" s="191" t="s">
        <v>184</v>
      </c>
      <c r="H270" s="192">
        <v>4.834</v>
      </c>
      <c r="I270" s="9"/>
      <c r="J270" s="193">
        <f>ROUND(I270*H270,2)</f>
        <v>0</v>
      </c>
      <c r="K270" s="190" t="s">
        <v>141</v>
      </c>
      <c r="L270" s="109"/>
      <c r="M270" s="194" t="s">
        <v>5</v>
      </c>
      <c r="N270" s="195" t="s">
        <v>45</v>
      </c>
      <c r="O270" s="110"/>
      <c r="P270" s="196">
        <f>O270*H270</f>
        <v>0</v>
      </c>
      <c r="Q270" s="196">
        <v>0.00355</v>
      </c>
      <c r="R270" s="196">
        <f>Q270*H270</f>
        <v>0.0171607</v>
      </c>
      <c r="S270" s="196">
        <v>0</v>
      </c>
      <c r="T270" s="197">
        <f>S270*H270</f>
        <v>0</v>
      </c>
      <c r="AR270" s="98" t="s">
        <v>142</v>
      </c>
      <c r="AT270" s="98" t="s">
        <v>137</v>
      </c>
      <c r="AU270" s="98" t="s">
        <v>84</v>
      </c>
      <c r="AY270" s="98" t="s">
        <v>135</v>
      </c>
      <c r="BE270" s="198">
        <f>IF(N270="základní",J270,0)</f>
        <v>0</v>
      </c>
      <c r="BF270" s="198">
        <f>IF(N270="snížená",J270,0)</f>
        <v>0</v>
      </c>
      <c r="BG270" s="198">
        <f>IF(N270="zákl. přenesená",J270,0)</f>
        <v>0</v>
      </c>
      <c r="BH270" s="198">
        <f>IF(N270="sníž. přenesená",J270,0)</f>
        <v>0</v>
      </c>
      <c r="BI270" s="198">
        <f>IF(N270="nulová",J270,0)</f>
        <v>0</v>
      </c>
      <c r="BJ270" s="98" t="s">
        <v>82</v>
      </c>
      <c r="BK270" s="198">
        <f>ROUND(I270*H270,2)</f>
        <v>0</v>
      </c>
      <c r="BL270" s="98" t="s">
        <v>142</v>
      </c>
      <c r="BM270" s="98" t="s">
        <v>264</v>
      </c>
    </row>
    <row r="271" spans="2:47" s="108" customFormat="1" ht="192">
      <c r="B271" s="109"/>
      <c r="D271" s="203" t="s">
        <v>144</v>
      </c>
      <c r="F271" s="204" t="s">
        <v>245</v>
      </c>
      <c r="I271" s="10"/>
      <c r="L271" s="109"/>
      <c r="M271" s="205"/>
      <c r="N271" s="110"/>
      <c r="O271" s="110"/>
      <c r="P271" s="110"/>
      <c r="Q271" s="110"/>
      <c r="R271" s="110"/>
      <c r="S271" s="110"/>
      <c r="T271" s="206"/>
      <c r="AT271" s="98" t="s">
        <v>144</v>
      </c>
      <c r="AU271" s="98" t="s">
        <v>84</v>
      </c>
    </row>
    <row r="272" spans="2:51" s="208" customFormat="1" ht="13.5">
      <c r="B272" s="207"/>
      <c r="D272" s="203" t="s">
        <v>146</v>
      </c>
      <c r="E272" s="209" t="s">
        <v>5</v>
      </c>
      <c r="F272" s="210" t="s">
        <v>246</v>
      </c>
      <c r="H272" s="211">
        <v>96.688</v>
      </c>
      <c r="I272" s="11"/>
      <c r="L272" s="207"/>
      <c r="M272" s="212"/>
      <c r="N272" s="213"/>
      <c r="O272" s="213"/>
      <c r="P272" s="213"/>
      <c r="Q272" s="213"/>
      <c r="R272" s="213"/>
      <c r="S272" s="213"/>
      <c r="T272" s="214"/>
      <c r="AT272" s="209" t="s">
        <v>146</v>
      </c>
      <c r="AU272" s="209" t="s">
        <v>84</v>
      </c>
      <c r="AV272" s="208" t="s">
        <v>84</v>
      </c>
      <c r="AW272" s="208" t="s">
        <v>37</v>
      </c>
      <c r="AX272" s="208" t="s">
        <v>74</v>
      </c>
      <c r="AY272" s="209" t="s">
        <v>135</v>
      </c>
    </row>
    <row r="273" spans="2:51" s="208" customFormat="1" ht="13.5">
      <c r="B273" s="207"/>
      <c r="D273" s="203" t="s">
        <v>146</v>
      </c>
      <c r="E273" s="209" t="s">
        <v>5</v>
      </c>
      <c r="F273" s="210" t="s">
        <v>265</v>
      </c>
      <c r="H273" s="211">
        <v>4.834</v>
      </c>
      <c r="I273" s="11"/>
      <c r="L273" s="207"/>
      <c r="M273" s="212"/>
      <c r="N273" s="213"/>
      <c r="O273" s="213"/>
      <c r="P273" s="213"/>
      <c r="Q273" s="213"/>
      <c r="R273" s="213"/>
      <c r="S273" s="213"/>
      <c r="T273" s="214"/>
      <c r="AT273" s="209" t="s">
        <v>146</v>
      </c>
      <c r="AU273" s="209" t="s">
        <v>84</v>
      </c>
      <c r="AV273" s="208" t="s">
        <v>84</v>
      </c>
      <c r="AW273" s="208" t="s">
        <v>37</v>
      </c>
      <c r="AX273" s="208" t="s">
        <v>82</v>
      </c>
      <c r="AY273" s="209" t="s">
        <v>135</v>
      </c>
    </row>
    <row r="274" spans="2:65" s="108" customFormat="1" ht="25.5" customHeight="1">
      <c r="B274" s="109"/>
      <c r="C274" s="188" t="s">
        <v>266</v>
      </c>
      <c r="D274" s="188" t="s">
        <v>137</v>
      </c>
      <c r="E274" s="189" t="s">
        <v>267</v>
      </c>
      <c r="F274" s="190" t="s">
        <v>268</v>
      </c>
      <c r="G274" s="191" t="s">
        <v>168</v>
      </c>
      <c r="H274" s="192">
        <v>16</v>
      </c>
      <c r="I274" s="9"/>
      <c r="J274" s="193">
        <f>ROUND(I274*H274,2)</f>
        <v>0</v>
      </c>
      <c r="K274" s="190" t="s">
        <v>5</v>
      </c>
      <c r="L274" s="109"/>
      <c r="M274" s="194" t="s">
        <v>5</v>
      </c>
      <c r="N274" s="195" t="s">
        <v>45</v>
      </c>
      <c r="O274" s="110"/>
      <c r="P274" s="196">
        <f>O274*H274</f>
        <v>0</v>
      </c>
      <c r="Q274" s="196">
        <v>0</v>
      </c>
      <c r="R274" s="196">
        <f>Q274*H274</f>
        <v>0</v>
      </c>
      <c r="S274" s="196">
        <v>0</v>
      </c>
      <c r="T274" s="197">
        <f>S274*H274</f>
        <v>0</v>
      </c>
      <c r="AR274" s="98" t="s">
        <v>142</v>
      </c>
      <c r="AT274" s="98" t="s">
        <v>137</v>
      </c>
      <c r="AU274" s="98" t="s">
        <v>84</v>
      </c>
      <c r="AY274" s="98" t="s">
        <v>135</v>
      </c>
      <c r="BE274" s="198">
        <f>IF(N274="základní",J274,0)</f>
        <v>0</v>
      </c>
      <c r="BF274" s="198">
        <f>IF(N274="snížená",J274,0)</f>
        <v>0</v>
      </c>
      <c r="BG274" s="198">
        <f>IF(N274="zákl. přenesená",J274,0)</f>
        <v>0</v>
      </c>
      <c r="BH274" s="198">
        <f>IF(N274="sníž. přenesená",J274,0)</f>
        <v>0</v>
      </c>
      <c r="BI274" s="198">
        <f>IF(N274="nulová",J274,0)</f>
        <v>0</v>
      </c>
      <c r="BJ274" s="98" t="s">
        <v>82</v>
      </c>
      <c r="BK274" s="198">
        <f>ROUND(I274*H274,2)</f>
        <v>0</v>
      </c>
      <c r="BL274" s="98" t="s">
        <v>142</v>
      </c>
      <c r="BM274" s="98" t="s">
        <v>269</v>
      </c>
    </row>
    <row r="275" spans="2:51" s="208" customFormat="1" ht="13.5">
      <c r="B275" s="207"/>
      <c r="D275" s="203" t="s">
        <v>146</v>
      </c>
      <c r="E275" s="209" t="s">
        <v>5</v>
      </c>
      <c r="F275" s="210" t="s">
        <v>270</v>
      </c>
      <c r="H275" s="211">
        <v>16</v>
      </c>
      <c r="I275" s="11"/>
      <c r="L275" s="207"/>
      <c r="M275" s="212"/>
      <c r="N275" s="213"/>
      <c r="O275" s="213"/>
      <c r="P275" s="213"/>
      <c r="Q275" s="213"/>
      <c r="R275" s="213"/>
      <c r="S275" s="213"/>
      <c r="T275" s="214"/>
      <c r="AT275" s="209" t="s">
        <v>146</v>
      </c>
      <c r="AU275" s="209" t="s">
        <v>84</v>
      </c>
      <c r="AV275" s="208" t="s">
        <v>84</v>
      </c>
      <c r="AW275" s="208" t="s">
        <v>37</v>
      </c>
      <c r="AX275" s="208" t="s">
        <v>82</v>
      </c>
      <c r="AY275" s="209" t="s">
        <v>135</v>
      </c>
    </row>
    <row r="276" spans="2:65" s="108" customFormat="1" ht="25.5" customHeight="1">
      <c r="B276" s="109"/>
      <c r="C276" s="188" t="s">
        <v>10</v>
      </c>
      <c r="D276" s="188" t="s">
        <v>137</v>
      </c>
      <c r="E276" s="189" t="s">
        <v>271</v>
      </c>
      <c r="F276" s="190" t="s">
        <v>272</v>
      </c>
      <c r="G276" s="191" t="s">
        <v>140</v>
      </c>
      <c r="H276" s="192">
        <v>429.854</v>
      </c>
      <c r="I276" s="9"/>
      <c r="J276" s="193">
        <f>ROUND(I276*H276,2)</f>
        <v>0</v>
      </c>
      <c r="K276" s="190" t="s">
        <v>141</v>
      </c>
      <c r="L276" s="109"/>
      <c r="M276" s="194" t="s">
        <v>5</v>
      </c>
      <c r="N276" s="195" t="s">
        <v>45</v>
      </c>
      <c r="O276" s="110"/>
      <c r="P276" s="196">
        <f>O276*H276</f>
        <v>0</v>
      </c>
      <c r="Q276" s="196">
        <v>0.00084</v>
      </c>
      <c r="R276" s="196">
        <f>Q276*H276</f>
        <v>0.36107736</v>
      </c>
      <c r="S276" s="196">
        <v>0</v>
      </c>
      <c r="T276" s="197">
        <f>S276*H276</f>
        <v>0</v>
      </c>
      <c r="AR276" s="98" t="s">
        <v>142</v>
      </c>
      <c r="AT276" s="98" t="s">
        <v>137</v>
      </c>
      <c r="AU276" s="98" t="s">
        <v>84</v>
      </c>
      <c r="AY276" s="98" t="s">
        <v>135</v>
      </c>
      <c r="BE276" s="198">
        <f>IF(N276="základní",J276,0)</f>
        <v>0</v>
      </c>
      <c r="BF276" s="198">
        <f>IF(N276="snížená",J276,0)</f>
        <v>0</v>
      </c>
      <c r="BG276" s="198">
        <f>IF(N276="zákl. přenesená",J276,0)</f>
        <v>0</v>
      </c>
      <c r="BH276" s="198">
        <f>IF(N276="sníž. přenesená",J276,0)</f>
        <v>0</v>
      </c>
      <c r="BI276" s="198">
        <f>IF(N276="nulová",J276,0)</f>
        <v>0</v>
      </c>
      <c r="BJ276" s="98" t="s">
        <v>82</v>
      </c>
      <c r="BK276" s="198">
        <f>ROUND(I276*H276,2)</f>
        <v>0</v>
      </c>
      <c r="BL276" s="98" t="s">
        <v>142</v>
      </c>
      <c r="BM276" s="98" t="s">
        <v>273</v>
      </c>
    </row>
    <row r="277" spans="2:47" s="108" customFormat="1" ht="144">
      <c r="B277" s="109"/>
      <c r="D277" s="203" t="s">
        <v>144</v>
      </c>
      <c r="F277" s="204" t="s">
        <v>274</v>
      </c>
      <c r="I277" s="10"/>
      <c r="L277" s="109"/>
      <c r="M277" s="205"/>
      <c r="N277" s="110"/>
      <c r="O277" s="110"/>
      <c r="P277" s="110"/>
      <c r="Q277" s="110"/>
      <c r="R277" s="110"/>
      <c r="S277" s="110"/>
      <c r="T277" s="206"/>
      <c r="AT277" s="98" t="s">
        <v>144</v>
      </c>
      <c r="AU277" s="98" t="s">
        <v>84</v>
      </c>
    </row>
    <row r="278" spans="2:51" s="208" customFormat="1" ht="13.5">
      <c r="B278" s="207"/>
      <c r="D278" s="203" t="s">
        <v>146</v>
      </c>
      <c r="E278" s="209" t="s">
        <v>5</v>
      </c>
      <c r="F278" s="210" t="s">
        <v>275</v>
      </c>
      <c r="H278" s="211">
        <v>7.434</v>
      </c>
      <c r="I278" s="11"/>
      <c r="L278" s="207"/>
      <c r="M278" s="212"/>
      <c r="N278" s="213"/>
      <c r="O278" s="213"/>
      <c r="P278" s="213"/>
      <c r="Q278" s="213"/>
      <c r="R278" s="213"/>
      <c r="S278" s="213"/>
      <c r="T278" s="214"/>
      <c r="AT278" s="209" t="s">
        <v>146</v>
      </c>
      <c r="AU278" s="209" t="s">
        <v>84</v>
      </c>
      <c r="AV278" s="208" t="s">
        <v>84</v>
      </c>
      <c r="AW278" s="208" t="s">
        <v>37</v>
      </c>
      <c r="AX278" s="208" t="s">
        <v>74</v>
      </c>
      <c r="AY278" s="209" t="s">
        <v>135</v>
      </c>
    </row>
    <row r="279" spans="2:51" s="208" customFormat="1" ht="13.5">
      <c r="B279" s="207"/>
      <c r="D279" s="203" t="s">
        <v>146</v>
      </c>
      <c r="E279" s="209" t="s">
        <v>5</v>
      </c>
      <c r="F279" s="210" t="s">
        <v>276</v>
      </c>
      <c r="H279" s="211">
        <v>30.199</v>
      </c>
      <c r="I279" s="11"/>
      <c r="L279" s="207"/>
      <c r="M279" s="212"/>
      <c r="N279" s="213"/>
      <c r="O279" s="213"/>
      <c r="P279" s="213"/>
      <c r="Q279" s="213"/>
      <c r="R279" s="213"/>
      <c r="S279" s="213"/>
      <c r="T279" s="214"/>
      <c r="AT279" s="209" t="s">
        <v>146</v>
      </c>
      <c r="AU279" s="209" t="s">
        <v>84</v>
      </c>
      <c r="AV279" s="208" t="s">
        <v>84</v>
      </c>
      <c r="AW279" s="208" t="s">
        <v>37</v>
      </c>
      <c r="AX279" s="208" t="s">
        <v>74</v>
      </c>
      <c r="AY279" s="209" t="s">
        <v>135</v>
      </c>
    </row>
    <row r="280" spans="2:51" s="208" customFormat="1" ht="13.5">
      <c r="B280" s="207"/>
      <c r="D280" s="203" t="s">
        <v>146</v>
      </c>
      <c r="E280" s="209" t="s">
        <v>5</v>
      </c>
      <c r="F280" s="210" t="s">
        <v>277</v>
      </c>
      <c r="H280" s="211">
        <v>57.419</v>
      </c>
      <c r="I280" s="11"/>
      <c r="L280" s="207"/>
      <c r="M280" s="212"/>
      <c r="N280" s="213"/>
      <c r="O280" s="213"/>
      <c r="P280" s="213"/>
      <c r="Q280" s="213"/>
      <c r="R280" s="213"/>
      <c r="S280" s="213"/>
      <c r="T280" s="214"/>
      <c r="AT280" s="209" t="s">
        <v>146</v>
      </c>
      <c r="AU280" s="209" t="s">
        <v>84</v>
      </c>
      <c r="AV280" s="208" t="s">
        <v>84</v>
      </c>
      <c r="AW280" s="208" t="s">
        <v>37</v>
      </c>
      <c r="AX280" s="208" t="s">
        <v>74</v>
      </c>
      <c r="AY280" s="209" t="s">
        <v>135</v>
      </c>
    </row>
    <row r="281" spans="2:51" s="208" customFormat="1" ht="13.5">
      <c r="B281" s="207"/>
      <c r="D281" s="203" t="s">
        <v>146</v>
      </c>
      <c r="E281" s="209" t="s">
        <v>5</v>
      </c>
      <c r="F281" s="210" t="s">
        <v>278</v>
      </c>
      <c r="H281" s="211">
        <v>53.177</v>
      </c>
      <c r="I281" s="11"/>
      <c r="L281" s="207"/>
      <c r="M281" s="212"/>
      <c r="N281" s="213"/>
      <c r="O281" s="213"/>
      <c r="P281" s="213"/>
      <c r="Q281" s="213"/>
      <c r="R281" s="213"/>
      <c r="S281" s="213"/>
      <c r="T281" s="214"/>
      <c r="AT281" s="209" t="s">
        <v>146</v>
      </c>
      <c r="AU281" s="209" t="s">
        <v>84</v>
      </c>
      <c r="AV281" s="208" t="s">
        <v>84</v>
      </c>
      <c r="AW281" s="208" t="s">
        <v>37</v>
      </c>
      <c r="AX281" s="208" t="s">
        <v>74</v>
      </c>
      <c r="AY281" s="209" t="s">
        <v>135</v>
      </c>
    </row>
    <row r="282" spans="2:51" s="208" customFormat="1" ht="13.5">
      <c r="B282" s="207"/>
      <c r="D282" s="203" t="s">
        <v>146</v>
      </c>
      <c r="E282" s="209" t="s">
        <v>5</v>
      </c>
      <c r="F282" s="210" t="s">
        <v>279</v>
      </c>
      <c r="H282" s="211">
        <v>6.26</v>
      </c>
      <c r="I282" s="11"/>
      <c r="L282" s="207"/>
      <c r="M282" s="212"/>
      <c r="N282" s="213"/>
      <c r="O282" s="213"/>
      <c r="P282" s="213"/>
      <c r="Q282" s="213"/>
      <c r="R282" s="213"/>
      <c r="S282" s="213"/>
      <c r="T282" s="214"/>
      <c r="AT282" s="209" t="s">
        <v>146</v>
      </c>
      <c r="AU282" s="209" t="s">
        <v>84</v>
      </c>
      <c r="AV282" s="208" t="s">
        <v>84</v>
      </c>
      <c r="AW282" s="208" t="s">
        <v>37</v>
      </c>
      <c r="AX282" s="208" t="s">
        <v>74</v>
      </c>
      <c r="AY282" s="209" t="s">
        <v>135</v>
      </c>
    </row>
    <row r="283" spans="2:51" s="208" customFormat="1" ht="13.5">
      <c r="B283" s="207"/>
      <c r="D283" s="203" t="s">
        <v>146</v>
      </c>
      <c r="E283" s="209" t="s">
        <v>5</v>
      </c>
      <c r="F283" s="210" t="s">
        <v>280</v>
      </c>
      <c r="H283" s="211">
        <v>7.497</v>
      </c>
      <c r="I283" s="11"/>
      <c r="L283" s="207"/>
      <c r="M283" s="212"/>
      <c r="N283" s="213"/>
      <c r="O283" s="213"/>
      <c r="P283" s="213"/>
      <c r="Q283" s="213"/>
      <c r="R283" s="213"/>
      <c r="S283" s="213"/>
      <c r="T283" s="214"/>
      <c r="AT283" s="209" t="s">
        <v>146</v>
      </c>
      <c r="AU283" s="209" t="s">
        <v>84</v>
      </c>
      <c r="AV283" s="208" t="s">
        <v>84</v>
      </c>
      <c r="AW283" s="208" t="s">
        <v>37</v>
      </c>
      <c r="AX283" s="208" t="s">
        <v>74</v>
      </c>
      <c r="AY283" s="209" t="s">
        <v>135</v>
      </c>
    </row>
    <row r="284" spans="2:51" s="208" customFormat="1" ht="13.5">
      <c r="B284" s="207"/>
      <c r="D284" s="203" t="s">
        <v>146</v>
      </c>
      <c r="E284" s="209" t="s">
        <v>5</v>
      </c>
      <c r="F284" s="210" t="s">
        <v>281</v>
      </c>
      <c r="H284" s="211">
        <v>5.928</v>
      </c>
      <c r="I284" s="11"/>
      <c r="L284" s="207"/>
      <c r="M284" s="212"/>
      <c r="N284" s="213"/>
      <c r="O284" s="213"/>
      <c r="P284" s="213"/>
      <c r="Q284" s="213"/>
      <c r="R284" s="213"/>
      <c r="S284" s="213"/>
      <c r="T284" s="214"/>
      <c r="AT284" s="209" t="s">
        <v>146</v>
      </c>
      <c r="AU284" s="209" t="s">
        <v>84</v>
      </c>
      <c r="AV284" s="208" t="s">
        <v>84</v>
      </c>
      <c r="AW284" s="208" t="s">
        <v>37</v>
      </c>
      <c r="AX284" s="208" t="s">
        <v>74</v>
      </c>
      <c r="AY284" s="209" t="s">
        <v>135</v>
      </c>
    </row>
    <row r="285" spans="2:51" s="208" customFormat="1" ht="13.5">
      <c r="B285" s="207"/>
      <c r="D285" s="203" t="s">
        <v>146</v>
      </c>
      <c r="E285" s="209" t="s">
        <v>5</v>
      </c>
      <c r="F285" s="210" t="s">
        <v>282</v>
      </c>
      <c r="H285" s="211">
        <v>7.92</v>
      </c>
      <c r="I285" s="11"/>
      <c r="L285" s="207"/>
      <c r="M285" s="212"/>
      <c r="N285" s="213"/>
      <c r="O285" s="213"/>
      <c r="P285" s="213"/>
      <c r="Q285" s="213"/>
      <c r="R285" s="213"/>
      <c r="S285" s="213"/>
      <c r="T285" s="214"/>
      <c r="AT285" s="209" t="s">
        <v>146</v>
      </c>
      <c r="AU285" s="209" t="s">
        <v>84</v>
      </c>
      <c r="AV285" s="208" t="s">
        <v>84</v>
      </c>
      <c r="AW285" s="208" t="s">
        <v>37</v>
      </c>
      <c r="AX285" s="208" t="s">
        <v>74</v>
      </c>
      <c r="AY285" s="209" t="s">
        <v>135</v>
      </c>
    </row>
    <row r="286" spans="2:51" s="208" customFormat="1" ht="13.5">
      <c r="B286" s="207"/>
      <c r="D286" s="203" t="s">
        <v>146</v>
      </c>
      <c r="E286" s="209" t="s">
        <v>5</v>
      </c>
      <c r="F286" s="210" t="s">
        <v>283</v>
      </c>
      <c r="H286" s="211">
        <v>58.823</v>
      </c>
      <c r="I286" s="11"/>
      <c r="L286" s="207"/>
      <c r="M286" s="212"/>
      <c r="N286" s="213"/>
      <c r="O286" s="213"/>
      <c r="P286" s="213"/>
      <c r="Q286" s="213"/>
      <c r="R286" s="213"/>
      <c r="S286" s="213"/>
      <c r="T286" s="214"/>
      <c r="AT286" s="209" t="s">
        <v>146</v>
      </c>
      <c r="AU286" s="209" t="s">
        <v>84</v>
      </c>
      <c r="AV286" s="208" t="s">
        <v>84</v>
      </c>
      <c r="AW286" s="208" t="s">
        <v>37</v>
      </c>
      <c r="AX286" s="208" t="s">
        <v>74</v>
      </c>
      <c r="AY286" s="209" t="s">
        <v>135</v>
      </c>
    </row>
    <row r="287" spans="2:51" s="208" customFormat="1" ht="13.5">
      <c r="B287" s="207"/>
      <c r="D287" s="203" t="s">
        <v>146</v>
      </c>
      <c r="E287" s="209" t="s">
        <v>5</v>
      </c>
      <c r="F287" s="210" t="s">
        <v>284</v>
      </c>
      <c r="H287" s="211">
        <v>138.483</v>
      </c>
      <c r="I287" s="11"/>
      <c r="L287" s="207"/>
      <c r="M287" s="212"/>
      <c r="N287" s="213"/>
      <c r="O287" s="213"/>
      <c r="P287" s="213"/>
      <c r="Q287" s="213"/>
      <c r="R287" s="213"/>
      <c r="S287" s="213"/>
      <c r="T287" s="214"/>
      <c r="AT287" s="209" t="s">
        <v>146</v>
      </c>
      <c r="AU287" s="209" t="s">
        <v>84</v>
      </c>
      <c r="AV287" s="208" t="s">
        <v>84</v>
      </c>
      <c r="AW287" s="208" t="s">
        <v>37</v>
      </c>
      <c r="AX287" s="208" t="s">
        <v>74</v>
      </c>
      <c r="AY287" s="209" t="s">
        <v>135</v>
      </c>
    </row>
    <row r="288" spans="2:51" s="208" customFormat="1" ht="13.5">
      <c r="B288" s="207"/>
      <c r="D288" s="203" t="s">
        <v>146</v>
      </c>
      <c r="E288" s="209" t="s">
        <v>5</v>
      </c>
      <c r="F288" s="210" t="s">
        <v>285</v>
      </c>
      <c r="H288" s="211">
        <v>20.21</v>
      </c>
      <c r="I288" s="11"/>
      <c r="L288" s="207"/>
      <c r="M288" s="212"/>
      <c r="N288" s="213"/>
      <c r="O288" s="213"/>
      <c r="P288" s="213"/>
      <c r="Q288" s="213"/>
      <c r="R288" s="213"/>
      <c r="S288" s="213"/>
      <c r="T288" s="214"/>
      <c r="AT288" s="209" t="s">
        <v>146</v>
      </c>
      <c r="AU288" s="209" t="s">
        <v>84</v>
      </c>
      <c r="AV288" s="208" t="s">
        <v>84</v>
      </c>
      <c r="AW288" s="208" t="s">
        <v>37</v>
      </c>
      <c r="AX288" s="208" t="s">
        <v>74</v>
      </c>
      <c r="AY288" s="209" t="s">
        <v>135</v>
      </c>
    </row>
    <row r="289" spans="2:51" s="208" customFormat="1" ht="13.5">
      <c r="B289" s="207"/>
      <c r="D289" s="203" t="s">
        <v>146</v>
      </c>
      <c r="E289" s="209" t="s">
        <v>5</v>
      </c>
      <c r="F289" s="210" t="s">
        <v>286</v>
      </c>
      <c r="H289" s="211">
        <v>36.504</v>
      </c>
      <c r="I289" s="11"/>
      <c r="L289" s="207"/>
      <c r="M289" s="212"/>
      <c r="N289" s="213"/>
      <c r="O289" s="213"/>
      <c r="P289" s="213"/>
      <c r="Q289" s="213"/>
      <c r="R289" s="213"/>
      <c r="S289" s="213"/>
      <c r="T289" s="214"/>
      <c r="AT289" s="209" t="s">
        <v>146</v>
      </c>
      <c r="AU289" s="209" t="s">
        <v>84</v>
      </c>
      <c r="AV289" s="208" t="s">
        <v>84</v>
      </c>
      <c r="AW289" s="208" t="s">
        <v>37</v>
      </c>
      <c r="AX289" s="208" t="s">
        <v>74</v>
      </c>
      <c r="AY289" s="209" t="s">
        <v>135</v>
      </c>
    </row>
    <row r="290" spans="2:51" s="236" customFormat="1" ht="13.5">
      <c r="B290" s="235"/>
      <c r="D290" s="203" t="s">
        <v>146</v>
      </c>
      <c r="E290" s="237" t="s">
        <v>5</v>
      </c>
      <c r="F290" s="238" t="s">
        <v>222</v>
      </c>
      <c r="H290" s="239">
        <v>429.854</v>
      </c>
      <c r="I290" s="13"/>
      <c r="L290" s="235"/>
      <c r="M290" s="240"/>
      <c r="N290" s="241"/>
      <c r="O290" s="241"/>
      <c r="P290" s="241"/>
      <c r="Q290" s="241"/>
      <c r="R290" s="241"/>
      <c r="S290" s="241"/>
      <c r="T290" s="242"/>
      <c r="AT290" s="237" t="s">
        <v>146</v>
      </c>
      <c r="AU290" s="237" t="s">
        <v>84</v>
      </c>
      <c r="AV290" s="236" t="s">
        <v>152</v>
      </c>
      <c r="AW290" s="236" t="s">
        <v>37</v>
      </c>
      <c r="AX290" s="236" t="s">
        <v>74</v>
      </c>
      <c r="AY290" s="237" t="s">
        <v>135</v>
      </c>
    </row>
    <row r="291" spans="2:51" s="208" customFormat="1" ht="13.5">
      <c r="B291" s="207"/>
      <c r="D291" s="203" t="s">
        <v>146</v>
      </c>
      <c r="E291" s="209" t="s">
        <v>5</v>
      </c>
      <c r="F291" s="210" t="s">
        <v>5</v>
      </c>
      <c r="H291" s="211">
        <v>0</v>
      </c>
      <c r="I291" s="11"/>
      <c r="L291" s="207"/>
      <c r="M291" s="212"/>
      <c r="N291" s="213"/>
      <c r="O291" s="213"/>
      <c r="P291" s="213"/>
      <c r="Q291" s="213"/>
      <c r="R291" s="213"/>
      <c r="S291" s="213"/>
      <c r="T291" s="214"/>
      <c r="AT291" s="209" t="s">
        <v>146</v>
      </c>
      <c r="AU291" s="209" t="s">
        <v>84</v>
      </c>
      <c r="AV291" s="208" t="s">
        <v>84</v>
      </c>
      <c r="AW291" s="208" t="s">
        <v>37</v>
      </c>
      <c r="AX291" s="208" t="s">
        <v>74</v>
      </c>
      <c r="AY291" s="209" t="s">
        <v>135</v>
      </c>
    </row>
    <row r="292" spans="2:51" s="228" customFormat="1" ht="13.5">
      <c r="B292" s="227"/>
      <c r="D292" s="203" t="s">
        <v>146</v>
      </c>
      <c r="E292" s="229" t="s">
        <v>5</v>
      </c>
      <c r="F292" s="230" t="s">
        <v>195</v>
      </c>
      <c r="H292" s="231">
        <v>429.854</v>
      </c>
      <c r="I292" s="12"/>
      <c r="L292" s="227"/>
      <c r="M292" s="232"/>
      <c r="N292" s="233"/>
      <c r="O292" s="233"/>
      <c r="P292" s="233"/>
      <c r="Q292" s="233"/>
      <c r="R292" s="233"/>
      <c r="S292" s="233"/>
      <c r="T292" s="234"/>
      <c r="AT292" s="229" t="s">
        <v>146</v>
      </c>
      <c r="AU292" s="229" t="s">
        <v>84</v>
      </c>
      <c r="AV292" s="228" t="s">
        <v>142</v>
      </c>
      <c r="AW292" s="228" t="s">
        <v>37</v>
      </c>
      <c r="AX292" s="228" t="s">
        <v>82</v>
      </c>
      <c r="AY292" s="229" t="s">
        <v>135</v>
      </c>
    </row>
    <row r="293" spans="2:65" s="108" customFormat="1" ht="25.5" customHeight="1">
      <c r="B293" s="109"/>
      <c r="C293" s="188" t="s">
        <v>287</v>
      </c>
      <c r="D293" s="188" t="s">
        <v>137</v>
      </c>
      <c r="E293" s="189" t="s">
        <v>288</v>
      </c>
      <c r="F293" s="190" t="s">
        <v>289</v>
      </c>
      <c r="G293" s="191" t="s">
        <v>140</v>
      </c>
      <c r="H293" s="192">
        <v>412.976</v>
      </c>
      <c r="I293" s="9"/>
      <c r="J293" s="193">
        <f>ROUND(I293*H293,2)</f>
        <v>0</v>
      </c>
      <c r="K293" s="190" t="s">
        <v>141</v>
      </c>
      <c r="L293" s="109"/>
      <c r="M293" s="194" t="s">
        <v>5</v>
      </c>
      <c r="N293" s="195" t="s">
        <v>45</v>
      </c>
      <c r="O293" s="110"/>
      <c r="P293" s="196">
        <f>O293*H293</f>
        <v>0</v>
      </c>
      <c r="Q293" s="196">
        <v>0.00085</v>
      </c>
      <c r="R293" s="196">
        <f>Q293*H293</f>
        <v>0.3510296</v>
      </c>
      <c r="S293" s="196">
        <v>0</v>
      </c>
      <c r="T293" s="197">
        <f>S293*H293</f>
        <v>0</v>
      </c>
      <c r="AR293" s="98" t="s">
        <v>142</v>
      </c>
      <c r="AT293" s="98" t="s">
        <v>137</v>
      </c>
      <c r="AU293" s="98" t="s">
        <v>84</v>
      </c>
      <c r="AY293" s="98" t="s">
        <v>135</v>
      </c>
      <c r="BE293" s="198">
        <f>IF(N293="základní",J293,0)</f>
        <v>0</v>
      </c>
      <c r="BF293" s="198">
        <f>IF(N293="snížená",J293,0)</f>
        <v>0</v>
      </c>
      <c r="BG293" s="198">
        <f>IF(N293="zákl. přenesená",J293,0)</f>
        <v>0</v>
      </c>
      <c r="BH293" s="198">
        <f>IF(N293="sníž. přenesená",J293,0)</f>
        <v>0</v>
      </c>
      <c r="BI293" s="198">
        <f>IF(N293="nulová",J293,0)</f>
        <v>0</v>
      </c>
      <c r="BJ293" s="98" t="s">
        <v>82</v>
      </c>
      <c r="BK293" s="198">
        <f>ROUND(I293*H293,2)</f>
        <v>0</v>
      </c>
      <c r="BL293" s="98" t="s">
        <v>142</v>
      </c>
      <c r="BM293" s="98" t="s">
        <v>290</v>
      </c>
    </row>
    <row r="294" spans="2:47" s="108" customFormat="1" ht="144">
      <c r="B294" s="109"/>
      <c r="D294" s="203" t="s">
        <v>144</v>
      </c>
      <c r="F294" s="204" t="s">
        <v>274</v>
      </c>
      <c r="I294" s="10"/>
      <c r="L294" s="109"/>
      <c r="M294" s="205"/>
      <c r="N294" s="110"/>
      <c r="O294" s="110"/>
      <c r="P294" s="110"/>
      <c r="Q294" s="110"/>
      <c r="R294" s="110"/>
      <c r="S294" s="110"/>
      <c r="T294" s="206"/>
      <c r="AT294" s="98" t="s">
        <v>144</v>
      </c>
      <c r="AU294" s="98" t="s">
        <v>84</v>
      </c>
    </row>
    <row r="295" spans="2:51" s="208" customFormat="1" ht="13.5">
      <c r="B295" s="207"/>
      <c r="D295" s="203" t="s">
        <v>146</v>
      </c>
      <c r="E295" s="209" t="s">
        <v>5</v>
      </c>
      <c r="F295" s="210" t="s">
        <v>201</v>
      </c>
      <c r="H295" s="211">
        <v>36.2</v>
      </c>
      <c r="I295" s="11"/>
      <c r="L295" s="207"/>
      <c r="M295" s="212"/>
      <c r="N295" s="213"/>
      <c r="O295" s="213"/>
      <c r="P295" s="213"/>
      <c r="Q295" s="213"/>
      <c r="R295" s="213"/>
      <c r="S295" s="213"/>
      <c r="T295" s="214"/>
      <c r="AT295" s="209" t="s">
        <v>146</v>
      </c>
      <c r="AU295" s="209" t="s">
        <v>84</v>
      </c>
      <c r="AV295" s="208" t="s">
        <v>84</v>
      </c>
      <c r="AW295" s="208" t="s">
        <v>37</v>
      </c>
      <c r="AX295" s="208" t="s">
        <v>74</v>
      </c>
      <c r="AY295" s="209" t="s">
        <v>135</v>
      </c>
    </row>
    <row r="296" spans="2:51" s="236" customFormat="1" ht="13.5">
      <c r="B296" s="235"/>
      <c r="D296" s="203" t="s">
        <v>146</v>
      </c>
      <c r="E296" s="237" t="s">
        <v>5</v>
      </c>
      <c r="F296" s="238" t="s">
        <v>202</v>
      </c>
      <c r="H296" s="239">
        <v>36.2</v>
      </c>
      <c r="I296" s="13"/>
      <c r="L296" s="235"/>
      <c r="M296" s="240"/>
      <c r="N296" s="241"/>
      <c r="O296" s="241"/>
      <c r="P296" s="241"/>
      <c r="Q296" s="241"/>
      <c r="R296" s="241"/>
      <c r="S296" s="241"/>
      <c r="T296" s="242"/>
      <c r="AT296" s="237" t="s">
        <v>146</v>
      </c>
      <c r="AU296" s="237" t="s">
        <v>84</v>
      </c>
      <c r="AV296" s="236" t="s">
        <v>152</v>
      </c>
      <c r="AW296" s="236" t="s">
        <v>37</v>
      </c>
      <c r="AX296" s="236" t="s">
        <v>74</v>
      </c>
      <c r="AY296" s="237" t="s">
        <v>135</v>
      </c>
    </row>
    <row r="297" spans="2:51" s="208" customFormat="1" ht="13.5">
      <c r="B297" s="207"/>
      <c r="D297" s="203" t="s">
        <v>146</v>
      </c>
      <c r="E297" s="209" t="s">
        <v>5</v>
      </c>
      <c r="F297" s="210" t="s">
        <v>5</v>
      </c>
      <c r="H297" s="211">
        <v>0</v>
      </c>
      <c r="I297" s="11"/>
      <c r="L297" s="207"/>
      <c r="M297" s="212"/>
      <c r="N297" s="213"/>
      <c r="O297" s="213"/>
      <c r="P297" s="213"/>
      <c r="Q297" s="213"/>
      <c r="R297" s="213"/>
      <c r="S297" s="213"/>
      <c r="T297" s="214"/>
      <c r="AT297" s="209" t="s">
        <v>146</v>
      </c>
      <c r="AU297" s="209" t="s">
        <v>84</v>
      </c>
      <c r="AV297" s="208" t="s">
        <v>84</v>
      </c>
      <c r="AW297" s="208" t="s">
        <v>37</v>
      </c>
      <c r="AX297" s="208" t="s">
        <v>74</v>
      </c>
      <c r="AY297" s="209" t="s">
        <v>135</v>
      </c>
    </row>
    <row r="298" spans="2:51" s="208" customFormat="1" ht="13.5">
      <c r="B298" s="207"/>
      <c r="D298" s="203" t="s">
        <v>146</v>
      </c>
      <c r="E298" s="209" t="s">
        <v>5</v>
      </c>
      <c r="F298" s="210" t="s">
        <v>291</v>
      </c>
      <c r="H298" s="211">
        <v>53.411</v>
      </c>
      <c r="I298" s="11"/>
      <c r="L298" s="207"/>
      <c r="M298" s="212"/>
      <c r="N298" s="213"/>
      <c r="O298" s="213"/>
      <c r="P298" s="213"/>
      <c r="Q298" s="213"/>
      <c r="R298" s="213"/>
      <c r="S298" s="213"/>
      <c r="T298" s="214"/>
      <c r="AT298" s="209" t="s">
        <v>146</v>
      </c>
      <c r="AU298" s="209" t="s">
        <v>84</v>
      </c>
      <c r="AV298" s="208" t="s">
        <v>84</v>
      </c>
      <c r="AW298" s="208" t="s">
        <v>37</v>
      </c>
      <c r="AX298" s="208" t="s">
        <v>74</v>
      </c>
      <c r="AY298" s="209" t="s">
        <v>135</v>
      </c>
    </row>
    <row r="299" spans="2:51" s="208" customFormat="1" ht="13.5">
      <c r="B299" s="207"/>
      <c r="D299" s="203" t="s">
        <v>146</v>
      </c>
      <c r="E299" s="209" t="s">
        <v>5</v>
      </c>
      <c r="F299" s="210" t="s">
        <v>292</v>
      </c>
      <c r="H299" s="211">
        <v>12.744</v>
      </c>
      <c r="I299" s="11"/>
      <c r="L299" s="207"/>
      <c r="M299" s="212"/>
      <c r="N299" s="213"/>
      <c r="O299" s="213"/>
      <c r="P299" s="213"/>
      <c r="Q299" s="213"/>
      <c r="R299" s="213"/>
      <c r="S299" s="213"/>
      <c r="T299" s="214"/>
      <c r="AT299" s="209" t="s">
        <v>146</v>
      </c>
      <c r="AU299" s="209" t="s">
        <v>84</v>
      </c>
      <c r="AV299" s="208" t="s">
        <v>84</v>
      </c>
      <c r="AW299" s="208" t="s">
        <v>37</v>
      </c>
      <c r="AX299" s="208" t="s">
        <v>74</v>
      </c>
      <c r="AY299" s="209" t="s">
        <v>135</v>
      </c>
    </row>
    <row r="300" spans="2:51" s="208" customFormat="1" ht="13.5">
      <c r="B300" s="207"/>
      <c r="D300" s="203" t="s">
        <v>146</v>
      </c>
      <c r="E300" s="209" t="s">
        <v>5</v>
      </c>
      <c r="F300" s="210" t="s">
        <v>293</v>
      </c>
      <c r="H300" s="211">
        <v>39.688</v>
      </c>
      <c r="I300" s="11"/>
      <c r="L300" s="207"/>
      <c r="M300" s="212"/>
      <c r="N300" s="213"/>
      <c r="O300" s="213"/>
      <c r="P300" s="213"/>
      <c r="Q300" s="213"/>
      <c r="R300" s="213"/>
      <c r="S300" s="213"/>
      <c r="T300" s="214"/>
      <c r="AT300" s="209" t="s">
        <v>146</v>
      </c>
      <c r="AU300" s="209" t="s">
        <v>84</v>
      </c>
      <c r="AV300" s="208" t="s">
        <v>84</v>
      </c>
      <c r="AW300" s="208" t="s">
        <v>37</v>
      </c>
      <c r="AX300" s="208" t="s">
        <v>74</v>
      </c>
      <c r="AY300" s="209" t="s">
        <v>135</v>
      </c>
    </row>
    <row r="301" spans="2:51" s="208" customFormat="1" ht="13.5">
      <c r="B301" s="207"/>
      <c r="D301" s="203" t="s">
        <v>146</v>
      </c>
      <c r="E301" s="209" t="s">
        <v>5</v>
      </c>
      <c r="F301" s="210" t="s">
        <v>294</v>
      </c>
      <c r="H301" s="211">
        <v>40.73</v>
      </c>
      <c r="I301" s="11"/>
      <c r="L301" s="207"/>
      <c r="M301" s="212"/>
      <c r="N301" s="213"/>
      <c r="O301" s="213"/>
      <c r="P301" s="213"/>
      <c r="Q301" s="213"/>
      <c r="R301" s="213"/>
      <c r="S301" s="213"/>
      <c r="T301" s="214"/>
      <c r="AT301" s="209" t="s">
        <v>146</v>
      </c>
      <c r="AU301" s="209" t="s">
        <v>84</v>
      </c>
      <c r="AV301" s="208" t="s">
        <v>84</v>
      </c>
      <c r="AW301" s="208" t="s">
        <v>37</v>
      </c>
      <c r="AX301" s="208" t="s">
        <v>74</v>
      </c>
      <c r="AY301" s="209" t="s">
        <v>135</v>
      </c>
    </row>
    <row r="302" spans="2:51" s="208" customFormat="1" ht="13.5">
      <c r="B302" s="207"/>
      <c r="D302" s="203" t="s">
        <v>146</v>
      </c>
      <c r="E302" s="209" t="s">
        <v>5</v>
      </c>
      <c r="F302" s="210" t="s">
        <v>295</v>
      </c>
      <c r="H302" s="211">
        <v>40.163</v>
      </c>
      <c r="I302" s="11"/>
      <c r="L302" s="207"/>
      <c r="M302" s="212"/>
      <c r="N302" s="213"/>
      <c r="O302" s="213"/>
      <c r="P302" s="213"/>
      <c r="Q302" s="213"/>
      <c r="R302" s="213"/>
      <c r="S302" s="213"/>
      <c r="T302" s="214"/>
      <c r="AT302" s="209" t="s">
        <v>146</v>
      </c>
      <c r="AU302" s="209" t="s">
        <v>84</v>
      </c>
      <c r="AV302" s="208" t="s">
        <v>84</v>
      </c>
      <c r="AW302" s="208" t="s">
        <v>37</v>
      </c>
      <c r="AX302" s="208" t="s">
        <v>74</v>
      </c>
      <c r="AY302" s="209" t="s">
        <v>135</v>
      </c>
    </row>
    <row r="303" spans="2:51" s="208" customFormat="1" ht="13.5">
      <c r="B303" s="207"/>
      <c r="D303" s="203" t="s">
        <v>146</v>
      </c>
      <c r="E303" s="209" t="s">
        <v>5</v>
      </c>
      <c r="F303" s="210" t="s">
        <v>296</v>
      </c>
      <c r="H303" s="211">
        <v>120.92</v>
      </c>
      <c r="I303" s="11"/>
      <c r="L303" s="207"/>
      <c r="M303" s="212"/>
      <c r="N303" s="213"/>
      <c r="O303" s="213"/>
      <c r="P303" s="213"/>
      <c r="Q303" s="213"/>
      <c r="R303" s="213"/>
      <c r="S303" s="213"/>
      <c r="T303" s="214"/>
      <c r="AT303" s="209" t="s">
        <v>146</v>
      </c>
      <c r="AU303" s="209" t="s">
        <v>84</v>
      </c>
      <c r="AV303" s="208" t="s">
        <v>84</v>
      </c>
      <c r="AW303" s="208" t="s">
        <v>37</v>
      </c>
      <c r="AX303" s="208" t="s">
        <v>74</v>
      </c>
      <c r="AY303" s="209" t="s">
        <v>135</v>
      </c>
    </row>
    <row r="304" spans="2:51" s="208" customFormat="1" ht="13.5">
      <c r="B304" s="207"/>
      <c r="D304" s="203" t="s">
        <v>146</v>
      </c>
      <c r="E304" s="209" t="s">
        <v>5</v>
      </c>
      <c r="F304" s="210" t="s">
        <v>297</v>
      </c>
      <c r="H304" s="211">
        <v>69.12</v>
      </c>
      <c r="I304" s="11"/>
      <c r="L304" s="207"/>
      <c r="M304" s="212"/>
      <c r="N304" s="213"/>
      <c r="O304" s="213"/>
      <c r="P304" s="213"/>
      <c r="Q304" s="213"/>
      <c r="R304" s="213"/>
      <c r="S304" s="213"/>
      <c r="T304" s="214"/>
      <c r="AT304" s="209" t="s">
        <v>146</v>
      </c>
      <c r="AU304" s="209" t="s">
        <v>84</v>
      </c>
      <c r="AV304" s="208" t="s">
        <v>84</v>
      </c>
      <c r="AW304" s="208" t="s">
        <v>37</v>
      </c>
      <c r="AX304" s="208" t="s">
        <v>74</v>
      </c>
      <c r="AY304" s="209" t="s">
        <v>135</v>
      </c>
    </row>
    <row r="305" spans="2:51" s="236" customFormat="1" ht="13.5">
      <c r="B305" s="235"/>
      <c r="D305" s="203" t="s">
        <v>146</v>
      </c>
      <c r="E305" s="237" t="s">
        <v>5</v>
      </c>
      <c r="F305" s="238" t="s">
        <v>222</v>
      </c>
      <c r="H305" s="239">
        <v>376.776</v>
      </c>
      <c r="I305" s="13"/>
      <c r="L305" s="235"/>
      <c r="M305" s="240"/>
      <c r="N305" s="241"/>
      <c r="O305" s="241"/>
      <c r="P305" s="241"/>
      <c r="Q305" s="241"/>
      <c r="R305" s="241"/>
      <c r="S305" s="241"/>
      <c r="T305" s="242"/>
      <c r="AT305" s="237" t="s">
        <v>146</v>
      </c>
      <c r="AU305" s="237" t="s">
        <v>84</v>
      </c>
      <c r="AV305" s="236" t="s">
        <v>152</v>
      </c>
      <c r="AW305" s="236" t="s">
        <v>37</v>
      </c>
      <c r="AX305" s="236" t="s">
        <v>74</v>
      </c>
      <c r="AY305" s="237" t="s">
        <v>135</v>
      </c>
    </row>
    <row r="306" spans="2:51" s="208" customFormat="1" ht="13.5">
      <c r="B306" s="207"/>
      <c r="D306" s="203" t="s">
        <v>146</v>
      </c>
      <c r="E306" s="209" t="s">
        <v>5</v>
      </c>
      <c r="F306" s="210" t="s">
        <v>5</v>
      </c>
      <c r="H306" s="211">
        <v>0</v>
      </c>
      <c r="I306" s="11"/>
      <c r="L306" s="207"/>
      <c r="M306" s="212"/>
      <c r="N306" s="213"/>
      <c r="O306" s="213"/>
      <c r="P306" s="213"/>
      <c r="Q306" s="213"/>
      <c r="R306" s="213"/>
      <c r="S306" s="213"/>
      <c r="T306" s="214"/>
      <c r="AT306" s="209" t="s">
        <v>146</v>
      </c>
      <c r="AU306" s="209" t="s">
        <v>84</v>
      </c>
      <c r="AV306" s="208" t="s">
        <v>84</v>
      </c>
      <c r="AW306" s="208" t="s">
        <v>37</v>
      </c>
      <c r="AX306" s="208" t="s">
        <v>74</v>
      </c>
      <c r="AY306" s="209" t="s">
        <v>135</v>
      </c>
    </row>
    <row r="307" spans="2:51" s="228" customFormat="1" ht="13.5">
      <c r="B307" s="227"/>
      <c r="D307" s="203" t="s">
        <v>146</v>
      </c>
      <c r="E307" s="229" t="s">
        <v>5</v>
      </c>
      <c r="F307" s="230" t="s">
        <v>195</v>
      </c>
      <c r="H307" s="231">
        <v>412.976</v>
      </c>
      <c r="I307" s="12"/>
      <c r="L307" s="227"/>
      <c r="M307" s="232"/>
      <c r="N307" s="233"/>
      <c r="O307" s="233"/>
      <c r="P307" s="233"/>
      <c r="Q307" s="233"/>
      <c r="R307" s="233"/>
      <c r="S307" s="233"/>
      <c r="T307" s="234"/>
      <c r="AT307" s="229" t="s">
        <v>146</v>
      </c>
      <c r="AU307" s="229" t="s">
        <v>84</v>
      </c>
      <c r="AV307" s="228" t="s">
        <v>142</v>
      </c>
      <c r="AW307" s="228" t="s">
        <v>37</v>
      </c>
      <c r="AX307" s="228" t="s">
        <v>82</v>
      </c>
      <c r="AY307" s="229" t="s">
        <v>135</v>
      </c>
    </row>
    <row r="308" spans="2:65" s="108" customFormat="1" ht="25.5" customHeight="1">
      <c r="B308" s="109"/>
      <c r="C308" s="188" t="s">
        <v>298</v>
      </c>
      <c r="D308" s="188" t="s">
        <v>137</v>
      </c>
      <c r="E308" s="189" t="s">
        <v>299</v>
      </c>
      <c r="F308" s="190" t="s">
        <v>300</v>
      </c>
      <c r="G308" s="191" t="s">
        <v>140</v>
      </c>
      <c r="H308" s="192">
        <v>429.854</v>
      </c>
      <c r="I308" s="9"/>
      <c r="J308" s="193">
        <f>ROUND(I308*H308,2)</f>
        <v>0</v>
      </c>
      <c r="K308" s="190" t="s">
        <v>141</v>
      </c>
      <c r="L308" s="109"/>
      <c r="M308" s="194" t="s">
        <v>5</v>
      </c>
      <c r="N308" s="195" t="s">
        <v>45</v>
      </c>
      <c r="O308" s="110"/>
      <c r="P308" s="196">
        <f>O308*H308</f>
        <v>0</v>
      </c>
      <c r="Q308" s="196">
        <v>0</v>
      </c>
      <c r="R308" s="196">
        <f>Q308*H308</f>
        <v>0</v>
      </c>
      <c r="S308" s="196">
        <v>0</v>
      </c>
      <c r="T308" s="197">
        <f>S308*H308</f>
        <v>0</v>
      </c>
      <c r="AR308" s="98" t="s">
        <v>142</v>
      </c>
      <c r="AT308" s="98" t="s">
        <v>137</v>
      </c>
      <c r="AU308" s="98" t="s">
        <v>84</v>
      </c>
      <c r="AY308" s="98" t="s">
        <v>135</v>
      </c>
      <c r="BE308" s="198">
        <f>IF(N308="základní",J308,0)</f>
        <v>0</v>
      </c>
      <c r="BF308" s="198">
        <f>IF(N308="snížená",J308,0)</f>
        <v>0</v>
      </c>
      <c r="BG308" s="198">
        <f>IF(N308="zákl. přenesená",J308,0)</f>
        <v>0</v>
      </c>
      <c r="BH308" s="198">
        <f>IF(N308="sníž. přenesená",J308,0)</f>
        <v>0</v>
      </c>
      <c r="BI308" s="198">
        <f>IF(N308="nulová",J308,0)</f>
        <v>0</v>
      </c>
      <c r="BJ308" s="98" t="s">
        <v>82</v>
      </c>
      <c r="BK308" s="198">
        <f>ROUND(I308*H308,2)</f>
        <v>0</v>
      </c>
      <c r="BL308" s="98" t="s">
        <v>142</v>
      </c>
      <c r="BM308" s="98" t="s">
        <v>301</v>
      </c>
    </row>
    <row r="309" spans="2:51" s="208" customFormat="1" ht="13.5">
      <c r="B309" s="207"/>
      <c r="D309" s="203" t="s">
        <v>146</v>
      </c>
      <c r="E309" s="209" t="s">
        <v>5</v>
      </c>
      <c r="F309" s="210" t="s">
        <v>275</v>
      </c>
      <c r="H309" s="211">
        <v>7.434</v>
      </c>
      <c r="I309" s="11"/>
      <c r="L309" s="207"/>
      <c r="M309" s="212"/>
      <c r="N309" s="213"/>
      <c r="O309" s="213"/>
      <c r="P309" s="213"/>
      <c r="Q309" s="213"/>
      <c r="R309" s="213"/>
      <c r="S309" s="213"/>
      <c r="T309" s="214"/>
      <c r="AT309" s="209" t="s">
        <v>146</v>
      </c>
      <c r="AU309" s="209" t="s">
        <v>84</v>
      </c>
      <c r="AV309" s="208" t="s">
        <v>84</v>
      </c>
      <c r="AW309" s="208" t="s">
        <v>37</v>
      </c>
      <c r="AX309" s="208" t="s">
        <v>74</v>
      </c>
      <c r="AY309" s="209" t="s">
        <v>135</v>
      </c>
    </row>
    <row r="310" spans="2:51" s="208" customFormat="1" ht="13.5">
      <c r="B310" s="207"/>
      <c r="D310" s="203" t="s">
        <v>146</v>
      </c>
      <c r="E310" s="209" t="s">
        <v>5</v>
      </c>
      <c r="F310" s="210" t="s">
        <v>276</v>
      </c>
      <c r="H310" s="211">
        <v>30.199</v>
      </c>
      <c r="I310" s="11"/>
      <c r="L310" s="207"/>
      <c r="M310" s="212"/>
      <c r="N310" s="213"/>
      <c r="O310" s="213"/>
      <c r="P310" s="213"/>
      <c r="Q310" s="213"/>
      <c r="R310" s="213"/>
      <c r="S310" s="213"/>
      <c r="T310" s="214"/>
      <c r="AT310" s="209" t="s">
        <v>146</v>
      </c>
      <c r="AU310" s="209" t="s">
        <v>84</v>
      </c>
      <c r="AV310" s="208" t="s">
        <v>84</v>
      </c>
      <c r="AW310" s="208" t="s">
        <v>37</v>
      </c>
      <c r="AX310" s="208" t="s">
        <v>74</v>
      </c>
      <c r="AY310" s="209" t="s">
        <v>135</v>
      </c>
    </row>
    <row r="311" spans="2:51" s="208" customFormat="1" ht="13.5">
      <c r="B311" s="207"/>
      <c r="D311" s="203" t="s">
        <v>146</v>
      </c>
      <c r="E311" s="209" t="s">
        <v>5</v>
      </c>
      <c r="F311" s="210" t="s">
        <v>277</v>
      </c>
      <c r="H311" s="211">
        <v>57.419</v>
      </c>
      <c r="I311" s="11"/>
      <c r="L311" s="207"/>
      <c r="M311" s="212"/>
      <c r="N311" s="213"/>
      <c r="O311" s="213"/>
      <c r="P311" s="213"/>
      <c r="Q311" s="213"/>
      <c r="R311" s="213"/>
      <c r="S311" s="213"/>
      <c r="T311" s="214"/>
      <c r="AT311" s="209" t="s">
        <v>146</v>
      </c>
      <c r="AU311" s="209" t="s">
        <v>84</v>
      </c>
      <c r="AV311" s="208" t="s">
        <v>84</v>
      </c>
      <c r="AW311" s="208" t="s">
        <v>37</v>
      </c>
      <c r="AX311" s="208" t="s">
        <v>74</v>
      </c>
      <c r="AY311" s="209" t="s">
        <v>135</v>
      </c>
    </row>
    <row r="312" spans="2:51" s="208" customFormat="1" ht="13.5">
      <c r="B312" s="207"/>
      <c r="D312" s="203" t="s">
        <v>146</v>
      </c>
      <c r="E312" s="209" t="s">
        <v>5</v>
      </c>
      <c r="F312" s="210" t="s">
        <v>278</v>
      </c>
      <c r="H312" s="211">
        <v>53.177</v>
      </c>
      <c r="I312" s="11"/>
      <c r="L312" s="207"/>
      <c r="M312" s="212"/>
      <c r="N312" s="213"/>
      <c r="O312" s="213"/>
      <c r="P312" s="213"/>
      <c r="Q312" s="213"/>
      <c r="R312" s="213"/>
      <c r="S312" s="213"/>
      <c r="T312" s="214"/>
      <c r="AT312" s="209" t="s">
        <v>146</v>
      </c>
      <c r="AU312" s="209" t="s">
        <v>84</v>
      </c>
      <c r="AV312" s="208" t="s">
        <v>84</v>
      </c>
      <c r="AW312" s="208" t="s">
        <v>37</v>
      </c>
      <c r="AX312" s="208" t="s">
        <v>74</v>
      </c>
      <c r="AY312" s="209" t="s">
        <v>135</v>
      </c>
    </row>
    <row r="313" spans="2:51" s="208" customFormat="1" ht="13.5">
      <c r="B313" s="207"/>
      <c r="D313" s="203" t="s">
        <v>146</v>
      </c>
      <c r="E313" s="209" t="s">
        <v>5</v>
      </c>
      <c r="F313" s="210" t="s">
        <v>279</v>
      </c>
      <c r="H313" s="211">
        <v>6.26</v>
      </c>
      <c r="I313" s="11"/>
      <c r="L313" s="207"/>
      <c r="M313" s="212"/>
      <c r="N313" s="213"/>
      <c r="O313" s="213"/>
      <c r="P313" s="213"/>
      <c r="Q313" s="213"/>
      <c r="R313" s="213"/>
      <c r="S313" s="213"/>
      <c r="T313" s="214"/>
      <c r="AT313" s="209" t="s">
        <v>146</v>
      </c>
      <c r="AU313" s="209" t="s">
        <v>84</v>
      </c>
      <c r="AV313" s="208" t="s">
        <v>84</v>
      </c>
      <c r="AW313" s="208" t="s">
        <v>37</v>
      </c>
      <c r="AX313" s="208" t="s">
        <v>74</v>
      </c>
      <c r="AY313" s="209" t="s">
        <v>135</v>
      </c>
    </row>
    <row r="314" spans="2:51" s="208" customFormat="1" ht="13.5">
      <c r="B314" s="207"/>
      <c r="D314" s="203" t="s">
        <v>146</v>
      </c>
      <c r="E314" s="209" t="s">
        <v>5</v>
      </c>
      <c r="F314" s="210" t="s">
        <v>280</v>
      </c>
      <c r="H314" s="211">
        <v>7.497</v>
      </c>
      <c r="I314" s="11"/>
      <c r="L314" s="207"/>
      <c r="M314" s="212"/>
      <c r="N314" s="213"/>
      <c r="O314" s="213"/>
      <c r="P314" s="213"/>
      <c r="Q314" s="213"/>
      <c r="R314" s="213"/>
      <c r="S314" s="213"/>
      <c r="T314" s="214"/>
      <c r="AT314" s="209" t="s">
        <v>146</v>
      </c>
      <c r="AU314" s="209" t="s">
        <v>84</v>
      </c>
      <c r="AV314" s="208" t="s">
        <v>84</v>
      </c>
      <c r="AW314" s="208" t="s">
        <v>37</v>
      </c>
      <c r="AX314" s="208" t="s">
        <v>74</v>
      </c>
      <c r="AY314" s="209" t="s">
        <v>135</v>
      </c>
    </row>
    <row r="315" spans="2:51" s="208" customFormat="1" ht="13.5">
      <c r="B315" s="207"/>
      <c r="D315" s="203" t="s">
        <v>146</v>
      </c>
      <c r="E315" s="209" t="s">
        <v>5</v>
      </c>
      <c r="F315" s="210" t="s">
        <v>281</v>
      </c>
      <c r="H315" s="211">
        <v>5.928</v>
      </c>
      <c r="I315" s="11"/>
      <c r="L315" s="207"/>
      <c r="M315" s="212"/>
      <c r="N315" s="213"/>
      <c r="O315" s="213"/>
      <c r="P315" s="213"/>
      <c r="Q315" s="213"/>
      <c r="R315" s="213"/>
      <c r="S315" s="213"/>
      <c r="T315" s="214"/>
      <c r="AT315" s="209" t="s">
        <v>146</v>
      </c>
      <c r="AU315" s="209" t="s">
        <v>84</v>
      </c>
      <c r="AV315" s="208" t="s">
        <v>84</v>
      </c>
      <c r="AW315" s="208" t="s">
        <v>37</v>
      </c>
      <c r="AX315" s="208" t="s">
        <v>74</v>
      </c>
      <c r="AY315" s="209" t="s">
        <v>135</v>
      </c>
    </row>
    <row r="316" spans="2:51" s="208" customFormat="1" ht="13.5">
      <c r="B316" s="207"/>
      <c r="D316" s="203" t="s">
        <v>146</v>
      </c>
      <c r="E316" s="209" t="s">
        <v>5</v>
      </c>
      <c r="F316" s="210" t="s">
        <v>282</v>
      </c>
      <c r="H316" s="211">
        <v>7.92</v>
      </c>
      <c r="I316" s="11"/>
      <c r="L316" s="207"/>
      <c r="M316" s="212"/>
      <c r="N316" s="213"/>
      <c r="O316" s="213"/>
      <c r="P316" s="213"/>
      <c r="Q316" s="213"/>
      <c r="R316" s="213"/>
      <c r="S316" s="213"/>
      <c r="T316" s="214"/>
      <c r="AT316" s="209" t="s">
        <v>146</v>
      </c>
      <c r="AU316" s="209" t="s">
        <v>84</v>
      </c>
      <c r="AV316" s="208" t="s">
        <v>84</v>
      </c>
      <c r="AW316" s="208" t="s">
        <v>37</v>
      </c>
      <c r="AX316" s="208" t="s">
        <v>74</v>
      </c>
      <c r="AY316" s="209" t="s">
        <v>135</v>
      </c>
    </row>
    <row r="317" spans="2:51" s="208" customFormat="1" ht="13.5">
      <c r="B317" s="207"/>
      <c r="D317" s="203" t="s">
        <v>146</v>
      </c>
      <c r="E317" s="209" t="s">
        <v>5</v>
      </c>
      <c r="F317" s="210" t="s">
        <v>283</v>
      </c>
      <c r="H317" s="211">
        <v>58.823</v>
      </c>
      <c r="I317" s="11"/>
      <c r="L317" s="207"/>
      <c r="M317" s="212"/>
      <c r="N317" s="213"/>
      <c r="O317" s="213"/>
      <c r="P317" s="213"/>
      <c r="Q317" s="213"/>
      <c r="R317" s="213"/>
      <c r="S317" s="213"/>
      <c r="T317" s="214"/>
      <c r="AT317" s="209" t="s">
        <v>146</v>
      </c>
      <c r="AU317" s="209" t="s">
        <v>84</v>
      </c>
      <c r="AV317" s="208" t="s">
        <v>84</v>
      </c>
      <c r="AW317" s="208" t="s">
        <v>37</v>
      </c>
      <c r="AX317" s="208" t="s">
        <v>74</v>
      </c>
      <c r="AY317" s="209" t="s">
        <v>135</v>
      </c>
    </row>
    <row r="318" spans="2:51" s="208" customFormat="1" ht="13.5">
      <c r="B318" s="207"/>
      <c r="D318" s="203" t="s">
        <v>146</v>
      </c>
      <c r="E318" s="209" t="s">
        <v>5</v>
      </c>
      <c r="F318" s="210" t="s">
        <v>284</v>
      </c>
      <c r="H318" s="211">
        <v>138.483</v>
      </c>
      <c r="I318" s="11"/>
      <c r="L318" s="207"/>
      <c r="M318" s="212"/>
      <c r="N318" s="213"/>
      <c r="O318" s="213"/>
      <c r="P318" s="213"/>
      <c r="Q318" s="213"/>
      <c r="R318" s="213"/>
      <c r="S318" s="213"/>
      <c r="T318" s="214"/>
      <c r="AT318" s="209" t="s">
        <v>146</v>
      </c>
      <c r="AU318" s="209" t="s">
        <v>84</v>
      </c>
      <c r="AV318" s="208" t="s">
        <v>84</v>
      </c>
      <c r="AW318" s="208" t="s">
        <v>37</v>
      </c>
      <c r="AX318" s="208" t="s">
        <v>74</v>
      </c>
      <c r="AY318" s="209" t="s">
        <v>135</v>
      </c>
    </row>
    <row r="319" spans="2:51" s="208" customFormat="1" ht="13.5">
      <c r="B319" s="207"/>
      <c r="D319" s="203" t="s">
        <v>146</v>
      </c>
      <c r="E319" s="209" t="s">
        <v>5</v>
      </c>
      <c r="F319" s="210" t="s">
        <v>285</v>
      </c>
      <c r="H319" s="211">
        <v>20.21</v>
      </c>
      <c r="I319" s="11"/>
      <c r="L319" s="207"/>
      <c r="M319" s="212"/>
      <c r="N319" s="213"/>
      <c r="O319" s="213"/>
      <c r="P319" s="213"/>
      <c r="Q319" s="213"/>
      <c r="R319" s="213"/>
      <c r="S319" s="213"/>
      <c r="T319" s="214"/>
      <c r="AT319" s="209" t="s">
        <v>146</v>
      </c>
      <c r="AU319" s="209" t="s">
        <v>84</v>
      </c>
      <c r="AV319" s="208" t="s">
        <v>84</v>
      </c>
      <c r="AW319" s="208" t="s">
        <v>37</v>
      </c>
      <c r="AX319" s="208" t="s">
        <v>74</v>
      </c>
      <c r="AY319" s="209" t="s">
        <v>135</v>
      </c>
    </row>
    <row r="320" spans="2:51" s="208" customFormat="1" ht="13.5">
      <c r="B320" s="207"/>
      <c r="D320" s="203" t="s">
        <v>146</v>
      </c>
      <c r="E320" s="209" t="s">
        <v>5</v>
      </c>
      <c r="F320" s="210" t="s">
        <v>286</v>
      </c>
      <c r="H320" s="211">
        <v>36.504</v>
      </c>
      <c r="I320" s="11"/>
      <c r="L320" s="207"/>
      <c r="M320" s="212"/>
      <c r="N320" s="213"/>
      <c r="O320" s="213"/>
      <c r="P320" s="213"/>
      <c r="Q320" s="213"/>
      <c r="R320" s="213"/>
      <c r="S320" s="213"/>
      <c r="T320" s="214"/>
      <c r="AT320" s="209" t="s">
        <v>146</v>
      </c>
      <c r="AU320" s="209" t="s">
        <v>84</v>
      </c>
      <c r="AV320" s="208" t="s">
        <v>84</v>
      </c>
      <c r="AW320" s="208" t="s">
        <v>37</v>
      </c>
      <c r="AX320" s="208" t="s">
        <v>74</v>
      </c>
      <c r="AY320" s="209" t="s">
        <v>135</v>
      </c>
    </row>
    <row r="321" spans="2:51" s="236" customFormat="1" ht="13.5">
      <c r="B321" s="235"/>
      <c r="D321" s="203" t="s">
        <v>146</v>
      </c>
      <c r="E321" s="237" t="s">
        <v>5</v>
      </c>
      <c r="F321" s="238" t="s">
        <v>222</v>
      </c>
      <c r="H321" s="239">
        <v>429.854</v>
      </c>
      <c r="I321" s="13"/>
      <c r="L321" s="235"/>
      <c r="M321" s="240"/>
      <c r="N321" s="241"/>
      <c r="O321" s="241"/>
      <c r="P321" s="241"/>
      <c r="Q321" s="241"/>
      <c r="R321" s="241"/>
      <c r="S321" s="241"/>
      <c r="T321" s="242"/>
      <c r="AT321" s="237" t="s">
        <v>146</v>
      </c>
      <c r="AU321" s="237" t="s">
        <v>84</v>
      </c>
      <c r="AV321" s="236" t="s">
        <v>152</v>
      </c>
      <c r="AW321" s="236" t="s">
        <v>37</v>
      </c>
      <c r="AX321" s="236" t="s">
        <v>74</v>
      </c>
      <c r="AY321" s="237" t="s">
        <v>135</v>
      </c>
    </row>
    <row r="322" spans="2:51" s="208" customFormat="1" ht="13.5">
      <c r="B322" s="207"/>
      <c r="D322" s="203" t="s">
        <v>146</v>
      </c>
      <c r="E322" s="209" t="s">
        <v>5</v>
      </c>
      <c r="F322" s="210" t="s">
        <v>5</v>
      </c>
      <c r="H322" s="211">
        <v>0</v>
      </c>
      <c r="I322" s="11"/>
      <c r="L322" s="207"/>
      <c r="M322" s="212"/>
      <c r="N322" s="213"/>
      <c r="O322" s="213"/>
      <c r="P322" s="213"/>
      <c r="Q322" s="213"/>
      <c r="R322" s="213"/>
      <c r="S322" s="213"/>
      <c r="T322" s="214"/>
      <c r="AT322" s="209" t="s">
        <v>146</v>
      </c>
      <c r="AU322" s="209" t="s">
        <v>84</v>
      </c>
      <c r="AV322" s="208" t="s">
        <v>84</v>
      </c>
      <c r="AW322" s="208" t="s">
        <v>37</v>
      </c>
      <c r="AX322" s="208" t="s">
        <v>74</v>
      </c>
      <c r="AY322" s="209" t="s">
        <v>135</v>
      </c>
    </row>
    <row r="323" spans="2:51" s="228" customFormat="1" ht="13.5">
      <c r="B323" s="227"/>
      <c r="D323" s="203" t="s">
        <v>146</v>
      </c>
      <c r="E323" s="229" t="s">
        <v>5</v>
      </c>
      <c r="F323" s="230" t="s">
        <v>195</v>
      </c>
      <c r="H323" s="231">
        <v>429.854</v>
      </c>
      <c r="I323" s="12"/>
      <c r="L323" s="227"/>
      <c r="M323" s="232"/>
      <c r="N323" s="233"/>
      <c r="O323" s="233"/>
      <c r="P323" s="233"/>
      <c r="Q323" s="233"/>
      <c r="R323" s="233"/>
      <c r="S323" s="233"/>
      <c r="T323" s="234"/>
      <c r="AT323" s="229" t="s">
        <v>146</v>
      </c>
      <c r="AU323" s="229" t="s">
        <v>84</v>
      </c>
      <c r="AV323" s="228" t="s">
        <v>142</v>
      </c>
      <c r="AW323" s="228" t="s">
        <v>37</v>
      </c>
      <c r="AX323" s="228" t="s">
        <v>82</v>
      </c>
      <c r="AY323" s="229" t="s">
        <v>135</v>
      </c>
    </row>
    <row r="324" spans="2:65" s="108" customFormat="1" ht="38.25" customHeight="1">
      <c r="B324" s="109"/>
      <c r="C324" s="188" t="s">
        <v>302</v>
      </c>
      <c r="D324" s="188" t="s">
        <v>137</v>
      </c>
      <c r="E324" s="189" t="s">
        <v>303</v>
      </c>
      <c r="F324" s="190" t="s">
        <v>304</v>
      </c>
      <c r="G324" s="191" t="s">
        <v>140</v>
      </c>
      <c r="H324" s="192">
        <v>412.976</v>
      </c>
      <c r="I324" s="9"/>
      <c r="J324" s="193">
        <f>ROUND(I324*H324,2)</f>
        <v>0</v>
      </c>
      <c r="K324" s="190" t="s">
        <v>141</v>
      </c>
      <c r="L324" s="109"/>
      <c r="M324" s="194" t="s">
        <v>5</v>
      </c>
      <c r="N324" s="195" t="s">
        <v>45</v>
      </c>
      <c r="O324" s="110"/>
      <c r="P324" s="196">
        <f>O324*H324</f>
        <v>0</v>
      </c>
      <c r="Q324" s="196">
        <v>0</v>
      </c>
      <c r="R324" s="196">
        <f>Q324*H324</f>
        <v>0</v>
      </c>
      <c r="S324" s="196">
        <v>0</v>
      </c>
      <c r="T324" s="197">
        <f>S324*H324</f>
        <v>0</v>
      </c>
      <c r="AR324" s="98" t="s">
        <v>142</v>
      </c>
      <c r="AT324" s="98" t="s">
        <v>137</v>
      </c>
      <c r="AU324" s="98" t="s">
        <v>84</v>
      </c>
      <c r="AY324" s="98" t="s">
        <v>135</v>
      </c>
      <c r="BE324" s="198">
        <f>IF(N324="základní",J324,0)</f>
        <v>0</v>
      </c>
      <c r="BF324" s="198">
        <f>IF(N324="snížená",J324,0)</f>
        <v>0</v>
      </c>
      <c r="BG324" s="198">
        <f>IF(N324="zákl. přenesená",J324,0)</f>
        <v>0</v>
      </c>
      <c r="BH324" s="198">
        <f>IF(N324="sníž. přenesená",J324,0)</f>
        <v>0</v>
      </c>
      <c r="BI324" s="198">
        <f>IF(N324="nulová",J324,0)</f>
        <v>0</v>
      </c>
      <c r="BJ324" s="98" t="s">
        <v>82</v>
      </c>
      <c r="BK324" s="198">
        <f>ROUND(I324*H324,2)</f>
        <v>0</v>
      </c>
      <c r="BL324" s="98" t="s">
        <v>142</v>
      </c>
      <c r="BM324" s="98" t="s">
        <v>305</v>
      </c>
    </row>
    <row r="325" spans="2:51" s="208" customFormat="1" ht="13.5">
      <c r="B325" s="207"/>
      <c r="D325" s="203" t="s">
        <v>146</v>
      </c>
      <c r="E325" s="209" t="s">
        <v>5</v>
      </c>
      <c r="F325" s="210" t="s">
        <v>201</v>
      </c>
      <c r="H325" s="211">
        <v>36.2</v>
      </c>
      <c r="I325" s="11"/>
      <c r="L325" s="207"/>
      <c r="M325" s="212"/>
      <c r="N325" s="213"/>
      <c r="O325" s="213"/>
      <c r="P325" s="213"/>
      <c r="Q325" s="213"/>
      <c r="R325" s="213"/>
      <c r="S325" s="213"/>
      <c r="T325" s="214"/>
      <c r="AT325" s="209" t="s">
        <v>146</v>
      </c>
      <c r="AU325" s="209" t="s">
        <v>84</v>
      </c>
      <c r="AV325" s="208" t="s">
        <v>84</v>
      </c>
      <c r="AW325" s="208" t="s">
        <v>37</v>
      </c>
      <c r="AX325" s="208" t="s">
        <v>74</v>
      </c>
      <c r="AY325" s="209" t="s">
        <v>135</v>
      </c>
    </row>
    <row r="326" spans="2:51" s="236" customFormat="1" ht="13.5">
      <c r="B326" s="235"/>
      <c r="D326" s="203" t="s">
        <v>146</v>
      </c>
      <c r="E326" s="237" t="s">
        <v>5</v>
      </c>
      <c r="F326" s="238" t="s">
        <v>202</v>
      </c>
      <c r="H326" s="239">
        <v>36.2</v>
      </c>
      <c r="I326" s="13"/>
      <c r="L326" s="235"/>
      <c r="M326" s="240"/>
      <c r="N326" s="241"/>
      <c r="O326" s="241"/>
      <c r="P326" s="241"/>
      <c r="Q326" s="241"/>
      <c r="R326" s="241"/>
      <c r="S326" s="241"/>
      <c r="T326" s="242"/>
      <c r="AT326" s="237" t="s">
        <v>146</v>
      </c>
      <c r="AU326" s="237" t="s">
        <v>84</v>
      </c>
      <c r="AV326" s="236" t="s">
        <v>152</v>
      </c>
      <c r="AW326" s="236" t="s">
        <v>37</v>
      </c>
      <c r="AX326" s="236" t="s">
        <v>74</v>
      </c>
      <c r="AY326" s="237" t="s">
        <v>135</v>
      </c>
    </row>
    <row r="327" spans="2:51" s="208" customFormat="1" ht="13.5">
      <c r="B327" s="207"/>
      <c r="D327" s="203" t="s">
        <v>146</v>
      </c>
      <c r="E327" s="209" t="s">
        <v>5</v>
      </c>
      <c r="F327" s="210" t="s">
        <v>5</v>
      </c>
      <c r="H327" s="211">
        <v>0</v>
      </c>
      <c r="I327" s="11"/>
      <c r="L327" s="207"/>
      <c r="M327" s="212"/>
      <c r="N327" s="213"/>
      <c r="O327" s="213"/>
      <c r="P327" s="213"/>
      <c r="Q327" s="213"/>
      <c r="R327" s="213"/>
      <c r="S327" s="213"/>
      <c r="T327" s="214"/>
      <c r="AT327" s="209" t="s">
        <v>146</v>
      </c>
      <c r="AU327" s="209" t="s">
        <v>84</v>
      </c>
      <c r="AV327" s="208" t="s">
        <v>84</v>
      </c>
      <c r="AW327" s="208" t="s">
        <v>37</v>
      </c>
      <c r="AX327" s="208" t="s">
        <v>74</v>
      </c>
      <c r="AY327" s="209" t="s">
        <v>135</v>
      </c>
    </row>
    <row r="328" spans="2:51" s="208" customFormat="1" ht="13.5">
      <c r="B328" s="207"/>
      <c r="D328" s="203" t="s">
        <v>146</v>
      </c>
      <c r="E328" s="209" t="s">
        <v>5</v>
      </c>
      <c r="F328" s="210" t="s">
        <v>291</v>
      </c>
      <c r="H328" s="211">
        <v>53.411</v>
      </c>
      <c r="I328" s="11"/>
      <c r="L328" s="207"/>
      <c r="M328" s="212"/>
      <c r="N328" s="213"/>
      <c r="O328" s="213"/>
      <c r="P328" s="213"/>
      <c r="Q328" s="213"/>
      <c r="R328" s="213"/>
      <c r="S328" s="213"/>
      <c r="T328" s="214"/>
      <c r="AT328" s="209" t="s">
        <v>146</v>
      </c>
      <c r="AU328" s="209" t="s">
        <v>84</v>
      </c>
      <c r="AV328" s="208" t="s">
        <v>84</v>
      </c>
      <c r="AW328" s="208" t="s">
        <v>37</v>
      </c>
      <c r="AX328" s="208" t="s">
        <v>74</v>
      </c>
      <c r="AY328" s="209" t="s">
        <v>135</v>
      </c>
    </row>
    <row r="329" spans="2:51" s="208" customFormat="1" ht="13.5">
      <c r="B329" s="207"/>
      <c r="D329" s="203" t="s">
        <v>146</v>
      </c>
      <c r="E329" s="209" t="s">
        <v>5</v>
      </c>
      <c r="F329" s="210" t="s">
        <v>292</v>
      </c>
      <c r="H329" s="211">
        <v>12.744</v>
      </c>
      <c r="I329" s="11"/>
      <c r="L329" s="207"/>
      <c r="M329" s="212"/>
      <c r="N329" s="213"/>
      <c r="O329" s="213"/>
      <c r="P329" s="213"/>
      <c r="Q329" s="213"/>
      <c r="R329" s="213"/>
      <c r="S329" s="213"/>
      <c r="T329" s="214"/>
      <c r="AT329" s="209" t="s">
        <v>146</v>
      </c>
      <c r="AU329" s="209" t="s">
        <v>84</v>
      </c>
      <c r="AV329" s="208" t="s">
        <v>84</v>
      </c>
      <c r="AW329" s="208" t="s">
        <v>37</v>
      </c>
      <c r="AX329" s="208" t="s">
        <v>74</v>
      </c>
      <c r="AY329" s="209" t="s">
        <v>135</v>
      </c>
    </row>
    <row r="330" spans="2:51" s="208" customFormat="1" ht="13.5">
      <c r="B330" s="207"/>
      <c r="D330" s="203" t="s">
        <v>146</v>
      </c>
      <c r="E330" s="209" t="s">
        <v>5</v>
      </c>
      <c r="F330" s="210" t="s">
        <v>293</v>
      </c>
      <c r="H330" s="211">
        <v>39.688</v>
      </c>
      <c r="I330" s="11"/>
      <c r="L330" s="207"/>
      <c r="M330" s="212"/>
      <c r="N330" s="213"/>
      <c r="O330" s="213"/>
      <c r="P330" s="213"/>
      <c r="Q330" s="213"/>
      <c r="R330" s="213"/>
      <c r="S330" s="213"/>
      <c r="T330" s="214"/>
      <c r="AT330" s="209" t="s">
        <v>146</v>
      </c>
      <c r="AU330" s="209" t="s">
        <v>84</v>
      </c>
      <c r="AV330" s="208" t="s">
        <v>84</v>
      </c>
      <c r="AW330" s="208" t="s">
        <v>37</v>
      </c>
      <c r="AX330" s="208" t="s">
        <v>74</v>
      </c>
      <c r="AY330" s="209" t="s">
        <v>135</v>
      </c>
    </row>
    <row r="331" spans="2:51" s="208" customFormat="1" ht="13.5">
      <c r="B331" s="207"/>
      <c r="D331" s="203" t="s">
        <v>146</v>
      </c>
      <c r="E331" s="209" t="s">
        <v>5</v>
      </c>
      <c r="F331" s="210" t="s">
        <v>294</v>
      </c>
      <c r="H331" s="211">
        <v>40.73</v>
      </c>
      <c r="I331" s="11"/>
      <c r="L331" s="207"/>
      <c r="M331" s="212"/>
      <c r="N331" s="213"/>
      <c r="O331" s="213"/>
      <c r="P331" s="213"/>
      <c r="Q331" s="213"/>
      <c r="R331" s="213"/>
      <c r="S331" s="213"/>
      <c r="T331" s="214"/>
      <c r="AT331" s="209" t="s">
        <v>146</v>
      </c>
      <c r="AU331" s="209" t="s">
        <v>84</v>
      </c>
      <c r="AV331" s="208" t="s">
        <v>84</v>
      </c>
      <c r="AW331" s="208" t="s">
        <v>37</v>
      </c>
      <c r="AX331" s="208" t="s">
        <v>74</v>
      </c>
      <c r="AY331" s="209" t="s">
        <v>135</v>
      </c>
    </row>
    <row r="332" spans="2:51" s="208" customFormat="1" ht="13.5">
      <c r="B332" s="207"/>
      <c r="D332" s="203" t="s">
        <v>146</v>
      </c>
      <c r="E332" s="209" t="s">
        <v>5</v>
      </c>
      <c r="F332" s="210" t="s">
        <v>295</v>
      </c>
      <c r="H332" s="211">
        <v>40.163</v>
      </c>
      <c r="I332" s="11"/>
      <c r="L332" s="207"/>
      <c r="M332" s="212"/>
      <c r="N332" s="213"/>
      <c r="O332" s="213"/>
      <c r="P332" s="213"/>
      <c r="Q332" s="213"/>
      <c r="R332" s="213"/>
      <c r="S332" s="213"/>
      <c r="T332" s="214"/>
      <c r="AT332" s="209" t="s">
        <v>146</v>
      </c>
      <c r="AU332" s="209" t="s">
        <v>84</v>
      </c>
      <c r="AV332" s="208" t="s">
        <v>84</v>
      </c>
      <c r="AW332" s="208" t="s">
        <v>37</v>
      </c>
      <c r="AX332" s="208" t="s">
        <v>74</v>
      </c>
      <c r="AY332" s="209" t="s">
        <v>135</v>
      </c>
    </row>
    <row r="333" spans="2:51" s="208" customFormat="1" ht="13.5">
      <c r="B333" s="207"/>
      <c r="D333" s="203" t="s">
        <v>146</v>
      </c>
      <c r="E333" s="209" t="s">
        <v>5</v>
      </c>
      <c r="F333" s="210" t="s">
        <v>296</v>
      </c>
      <c r="H333" s="211">
        <v>120.92</v>
      </c>
      <c r="I333" s="11"/>
      <c r="L333" s="207"/>
      <c r="M333" s="212"/>
      <c r="N333" s="213"/>
      <c r="O333" s="213"/>
      <c r="P333" s="213"/>
      <c r="Q333" s="213"/>
      <c r="R333" s="213"/>
      <c r="S333" s="213"/>
      <c r="T333" s="214"/>
      <c r="AT333" s="209" t="s">
        <v>146</v>
      </c>
      <c r="AU333" s="209" t="s">
        <v>84</v>
      </c>
      <c r="AV333" s="208" t="s">
        <v>84</v>
      </c>
      <c r="AW333" s="208" t="s">
        <v>37</v>
      </c>
      <c r="AX333" s="208" t="s">
        <v>74</v>
      </c>
      <c r="AY333" s="209" t="s">
        <v>135</v>
      </c>
    </row>
    <row r="334" spans="2:51" s="208" customFormat="1" ht="13.5">
      <c r="B334" s="207"/>
      <c r="D334" s="203" t="s">
        <v>146</v>
      </c>
      <c r="E334" s="209" t="s">
        <v>5</v>
      </c>
      <c r="F334" s="210" t="s">
        <v>297</v>
      </c>
      <c r="H334" s="211">
        <v>69.12</v>
      </c>
      <c r="I334" s="11"/>
      <c r="L334" s="207"/>
      <c r="M334" s="212"/>
      <c r="N334" s="213"/>
      <c r="O334" s="213"/>
      <c r="P334" s="213"/>
      <c r="Q334" s="213"/>
      <c r="R334" s="213"/>
      <c r="S334" s="213"/>
      <c r="T334" s="214"/>
      <c r="AT334" s="209" t="s">
        <v>146</v>
      </c>
      <c r="AU334" s="209" t="s">
        <v>84</v>
      </c>
      <c r="AV334" s="208" t="s">
        <v>84</v>
      </c>
      <c r="AW334" s="208" t="s">
        <v>37</v>
      </c>
      <c r="AX334" s="208" t="s">
        <v>74</v>
      </c>
      <c r="AY334" s="209" t="s">
        <v>135</v>
      </c>
    </row>
    <row r="335" spans="2:51" s="236" customFormat="1" ht="13.5">
      <c r="B335" s="235"/>
      <c r="D335" s="203" t="s">
        <v>146</v>
      </c>
      <c r="E335" s="237" t="s">
        <v>5</v>
      </c>
      <c r="F335" s="238" t="s">
        <v>222</v>
      </c>
      <c r="H335" s="239">
        <v>376.776</v>
      </c>
      <c r="I335" s="13"/>
      <c r="L335" s="235"/>
      <c r="M335" s="240"/>
      <c r="N335" s="241"/>
      <c r="O335" s="241"/>
      <c r="P335" s="241"/>
      <c r="Q335" s="241"/>
      <c r="R335" s="241"/>
      <c r="S335" s="241"/>
      <c r="T335" s="242"/>
      <c r="AT335" s="237" t="s">
        <v>146</v>
      </c>
      <c r="AU335" s="237" t="s">
        <v>84</v>
      </c>
      <c r="AV335" s="236" t="s">
        <v>152</v>
      </c>
      <c r="AW335" s="236" t="s">
        <v>37</v>
      </c>
      <c r="AX335" s="236" t="s">
        <v>74</v>
      </c>
      <c r="AY335" s="237" t="s">
        <v>135</v>
      </c>
    </row>
    <row r="336" spans="2:51" s="208" customFormat="1" ht="13.5">
      <c r="B336" s="207"/>
      <c r="D336" s="203" t="s">
        <v>146</v>
      </c>
      <c r="E336" s="209" t="s">
        <v>5</v>
      </c>
      <c r="F336" s="210" t="s">
        <v>5</v>
      </c>
      <c r="H336" s="211">
        <v>0</v>
      </c>
      <c r="I336" s="11"/>
      <c r="L336" s="207"/>
      <c r="M336" s="212"/>
      <c r="N336" s="213"/>
      <c r="O336" s="213"/>
      <c r="P336" s="213"/>
      <c r="Q336" s="213"/>
      <c r="R336" s="213"/>
      <c r="S336" s="213"/>
      <c r="T336" s="214"/>
      <c r="AT336" s="209" t="s">
        <v>146</v>
      </c>
      <c r="AU336" s="209" t="s">
        <v>84</v>
      </c>
      <c r="AV336" s="208" t="s">
        <v>84</v>
      </c>
      <c r="AW336" s="208" t="s">
        <v>37</v>
      </c>
      <c r="AX336" s="208" t="s">
        <v>74</v>
      </c>
      <c r="AY336" s="209" t="s">
        <v>135</v>
      </c>
    </row>
    <row r="337" spans="2:51" s="228" customFormat="1" ht="13.5">
      <c r="B337" s="227"/>
      <c r="D337" s="203" t="s">
        <v>146</v>
      </c>
      <c r="E337" s="229" t="s">
        <v>5</v>
      </c>
      <c r="F337" s="230" t="s">
        <v>195</v>
      </c>
      <c r="H337" s="231">
        <v>412.976</v>
      </c>
      <c r="I337" s="12"/>
      <c r="L337" s="227"/>
      <c r="M337" s="232"/>
      <c r="N337" s="233"/>
      <c r="O337" s="233"/>
      <c r="P337" s="233"/>
      <c r="Q337" s="233"/>
      <c r="R337" s="233"/>
      <c r="S337" s="233"/>
      <c r="T337" s="234"/>
      <c r="AT337" s="229" t="s">
        <v>146</v>
      </c>
      <c r="AU337" s="229" t="s">
        <v>84</v>
      </c>
      <c r="AV337" s="228" t="s">
        <v>142</v>
      </c>
      <c r="AW337" s="228" t="s">
        <v>37</v>
      </c>
      <c r="AX337" s="228" t="s">
        <v>82</v>
      </c>
      <c r="AY337" s="229" t="s">
        <v>135</v>
      </c>
    </row>
    <row r="338" spans="2:65" s="108" customFormat="1" ht="25.5" customHeight="1">
      <c r="B338" s="109"/>
      <c r="C338" s="188" t="s">
        <v>306</v>
      </c>
      <c r="D338" s="188" t="s">
        <v>137</v>
      </c>
      <c r="E338" s="189" t="s">
        <v>307</v>
      </c>
      <c r="F338" s="190" t="s">
        <v>308</v>
      </c>
      <c r="G338" s="191" t="s">
        <v>140</v>
      </c>
      <c r="H338" s="192">
        <v>154.7</v>
      </c>
      <c r="I338" s="9"/>
      <c r="J338" s="193">
        <f>ROUND(I338*H338,2)</f>
        <v>0</v>
      </c>
      <c r="K338" s="190" t="s">
        <v>141</v>
      </c>
      <c r="L338" s="109"/>
      <c r="M338" s="194" t="s">
        <v>5</v>
      </c>
      <c r="N338" s="195" t="s">
        <v>45</v>
      </c>
      <c r="O338" s="110"/>
      <c r="P338" s="196">
        <f>O338*H338</f>
        <v>0</v>
      </c>
      <c r="Q338" s="196">
        <v>0.0007</v>
      </c>
      <c r="R338" s="196">
        <f>Q338*H338</f>
        <v>0.10829</v>
      </c>
      <c r="S338" s="196">
        <v>0</v>
      </c>
      <c r="T338" s="197">
        <f>S338*H338</f>
        <v>0</v>
      </c>
      <c r="AR338" s="98" t="s">
        <v>142</v>
      </c>
      <c r="AT338" s="98" t="s">
        <v>137</v>
      </c>
      <c r="AU338" s="98" t="s">
        <v>84</v>
      </c>
      <c r="AY338" s="98" t="s">
        <v>135</v>
      </c>
      <c r="BE338" s="198">
        <f>IF(N338="základní",J338,0)</f>
        <v>0</v>
      </c>
      <c r="BF338" s="198">
        <f>IF(N338="snížená",J338,0)</f>
        <v>0</v>
      </c>
      <c r="BG338" s="198">
        <f>IF(N338="zákl. přenesená",J338,0)</f>
        <v>0</v>
      </c>
      <c r="BH338" s="198">
        <f>IF(N338="sníž. přenesená",J338,0)</f>
        <v>0</v>
      </c>
      <c r="BI338" s="198">
        <f>IF(N338="nulová",J338,0)</f>
        <v>0</v>
      </c>
      <c r="BJ338" s="98" t="s">
        <v>82</v>
      </c>
      <c r="BK338" s="198">
        <f>ROUND(I338*H338,2)</f>
        <v>0</v>
      </c>
      <c r="BL338" s="98" t="s">
        <v>142</v>
      </c>
      <c r="BM338" s="98" t="s">
        <v>309</v>
      </c>
    </row>
    <row r="339" spans="2:47" s="108" customFormat="1" ht="72">
      <c r="B339" s="109"/>
      <c r="D339" s="203" t="s">
        <v>144</v>
      </c>
      <c r="F339" s="204" t="s">
        <v>310</v>
      </c>
      <c r="I339" s="10"/>
      <c r="L339" s="109"/>
      <c r="M339" s="205"/>
      <c r="N339" s="110"/>
      <c r="O339" s="110"/>
      <c r="P339" s="110"/>
      <c r="Q339" s="110"/>
      <c r="R339" s="110"/>
      <c r="S339" s="110"/>
      <c r="T339" s="206"/>
      <c r="AT339" s="98" t="s">
        <v>144</v>
      </c>
      <c r="AU339" s="98" t="s">
        <v>84</v>
      </c>
    </row>
    <row r="340" spans="2:51" s="208" customFormat="1" ht="13.5">
      <c r="B340" s="207"/>
      <c r="D340" s="203" t="s">
        <v>146</v>
      </c>
      <c r="E340" s="209" t="s">
        <v>5</v>
      </c>
      <c r="F340" s="210" t="s">
        <v>311</v>
      </c>
      <c r="H340" s="211">
        <v>154.7</v>
      </c>
      <c r="I340" s="11"/>
      <c r="L340" s="207"/>
      <c r="M340" s="212"/>
      <c r="N340" s="213"/>
      <c r="O340" s="213"/>
      <c r="P340" s="213"/>
      <c r="Q340" s="213"/>
      <c r="R340" s="213"/>
      <c r="S340" s="213"/>
      <c r="T340" s="214"/>
      <c r="AT340" s="209" t="s">
        <v>146</v>
      </c>
      <c r="AU340" s="209" t="s">
        <v>84</v>
      </c>
      <c r="AV340" s="208" t="s">
        <v>84</v>
      </c>
      <c r="AW340" s="208" t="s">
        <v>37</v>
      </c>
      <c r="AX340" s="208" t="s">
        <v>82</v>
      </c>
      <c r="AY340" s="209" t="s">
        <v>135</v>
      </c>
    </row>
    <row r="341" spans="2:65" s="108" customFormat="1" ht="25.5" customHeight="1">
      <c r="B341" s="109"/>
      <c r="C341" s="188" t="s">
        <v>312</v>
      </c>
      <c r="D341" s="188" t="s">
        <v>137</v>
      </c>
      <c r="E341" s="189" t="s">
        <v>313</v>
      </c>
      <c r="F341" s="190" t="s">
        <v>314</v>
      </c>
      <c r="G341" s="191" t="s">
        <v>140</v>
      </c>
      <c r="H341" s="192">
        <v>154.7</v>
      </c>
      <c r="I341" s="9"/>
      <c r="J341" s="193">
        <f>ROUND(I341*H341,2)</f>
        <v>0</v>
      </c>
      <c r="K341" s="190" t="s">
        <v>141</v>
      </c>
      <c r="L341" s="109"/>
      <c r="M341" s="194" t="s">
        <v>5</v>
      </c>
      <c r="N341" s="195" t="s">
        <v>45</v>
      </c>
      <c r="O341" s="110"/>
      <c r="P341" s="196">
        <f>O341*H341</f>
        <v>0</v>
      </c>
      <c r="Q341" s="196">
        <v>0</v>
      </c>
      <c r="R341" s="196">
        <f>Q341*H341</f>
        <v>0</v>
      </c>
      <c r="S341" s="196">
        <v>0</v>
      </c>
      <c r="T341" s="197">
        <f>S341*H341</f>
        <v>0</v>
      </c>
      <c r="AR341" s="98" t="s">
        <v>142</v>
      </c>
      <c r="AT341" s="98" t="s">
        <v>137</v>
      </c>
      <c r="AU341" s="98" t="s">
        <v>84</v>
      </c>
      <c r="AY341" s="98" t="s">
        <v>135</v>
      </c>
      <c r="BE341" s="198">
        <f>IF(N341="základní",J341,0)</f>
        <v>0</v>
      </c>
      <c r="BF341" s="198">
        <f>IF(N341="snížená",J341,0)</f>
        <v>0</v>
      </c>
      <c r="BG341" s="198">
        <f>IF(N341="zákl. přenesená",J341,0)</f>
        <v>0</v>
      </c>
      <c r="BH341" s="198">
        <f>IF(N341="sníž. přenesená",J341,0)</f>
        <v>0</v>
      </c>
      <c r="BI341" s="198">
        <f>IF(N341="nulová",J341,0)</f>
        <v>0</v>
      </c>
      <c r="BJ341" s="98" t="s">
        <v>82</v>
      </c>
      <c r="BK341" s="198">
        <f>ROUND(I341*H341,2)</f>
        <v>0</v>
      </c>
      <c r="BL341" s="98" t="s">
        <v>142</v>
      </c>
      <c r="BM341" s="98" t="s">
        <v>315</v>
      </c>
    </row>
    <row r="342" spans="2:51" s="208" customFormat="1" ht="13.5">
      <c r="B342" s="207"/>
      <c r="D342" s="203" t="s">
        <v>146</v>
      </c>
      <c r="E342" s="209" t="s">
        <v>5</v>
      </c>
      <c r="F342" s="210" t="s">
        <v>311</v>
      </c>
      <c r="H342" s="211">
        <v>154.7</v>
      </c>
      <c r="I342" s="11"/>
      <c r="L342" s="207"/>
      <c r="M342" s="212"/>
      <c r="N342" s="213"/>
      <c r="O342" s="213"/>
      <c r="P342" s="213"/>
      <c r="Q342" s="213"/>
      <c r="R342" s="213"/>
      <c r="S342" s="213"/>
      <c r="T342" s="214"/>
      <c r="AT342" s="209" t="s">
        <v>146</v>
      </c>
      <c r="AU342" s="209" t="s">
        <v>84</v>
      </c>
      <c r="AV342" s="208" t="s">
        <v>84</v>
      </c>
      <c r="AW342" s="208" t="s">
        <v>37</v>
      </c>
      <c r="AX342" s="208" t="s">
        <v>82</v>
      </c>
      <c r="AY342" s="209" t="s">
        <v>135</v>
      </c>
    </row>
    <row r="343" spans="2:65" s="108" customFormat="1" ht="25.5" customHeight="1">
      <c r="B343" s="109"/>
      <c r="C343" s="188" t="s">
        <v>316</v>
      </c>
      <c r="D343" s="188" t="s">
        <v>137</v>
      </c>
      <c r="E343" s="189" t="s">
        <v>317</v>
      </c>
      <c r="F343" s="190" t="s">
        <v>318</v>
      </c>
      <c r="G343" s="191" t="s">
        <v>184</v>
      </c>
      <c r="H343" s="192">
        <v>96.688</v>
      </c>
      <c r="I343" s="9"/>
      <c r="J343" s="193">
        <f>ROUND(I343*H343,2)</f>
        <v>0</v>
      </c>
      <c r="K343" s="190" t="s">
        <v>141</v>
      </c>
      <c r="L343" s="109"/>
      <c r="M343" s="194" t="s">
        <v>5</v>
      </c>
      <c r="N343" s="195" t="s">
        <v>45</v>
      </c>
      <c r="O343" s="110"/>
      <c r="P343" s="196">
        <f>O343*H343</f>
        <v>0</v>
      </c>
      <c r="Q343" s="196">
        <v>0.00046</v>
      </c>
      <c r="R343" s="196">
        <f>Q343*H343</f>
        <v>0.044476480000000006</v>
      </c>
      <c r="S343" s="196">
        <v>0</v>
      </c>
      <c r="T343" s="197">
        <f>S343*H343</f>
        <v>0</v>
      </c>
      <c r="AR343" s="98" t="s">
        <v>142</v>
      </c>
      <c r="AT343" s="98" t="s">
        <v>137</v>
      </c>
      <c r="AU343" s="98" t="s">
        <v>84</v>
      </c>
      <c r="AY343" s="98" t="s">
        <v>135</v>
      </c>
      <c r="BE343" s="198">
        <f>IF(N343="základní",J343,0)</f>
        <v>0</v>
      </c>
      <c r="BF343" s="198">
        <f>IF(N343="snížená",J343,0)</f>
        <v>0</v>
      </c>
      <c r="BG343" s="198">
        <f>IF(N343="zákl. přenesená",J343,0)</f>
        <v>0</v>
      </c>
      <c r="BH343" s="198">
        <f>IF(N343="sníž. přenesená",J343,0)</f>
        <v>0</v>
      </c>
      <c r="BI343" s="198">
        <f>IF(N343="nulová",J343,0)</f>
        <v>0</v>
      </c>
      <c r="BJ343" s="98" t="s">
        <v>82</v>
      </c>
      <c r="BK343" s="198">
        <f>ROUND(I343*H343,2)</f>
        <v>0</v>
      </c>
      <c r="BL343" s="98" t="s">
        <v>142</v>
      </c>
      <c r="BM343" s="98" t="s">
        <v>319</v>
      </c>
    </row>
    <row r="344" spans="2:47" s="108" customFormat="1" ht="48">
      <c r="B344" s="109"/>
      <c r="D344" s="203" t="s">
        <v>144</v>
      </c>
      <c r="F344" s="204" t="s">
        <v>320</v>
      </c>
      <c r="I344" s="10"/>
      <c r="L344" s="109"/>
      <c r="M344" s="205"/>
      <c r="N344" s="110"/>
      <c r="O344" s="110"/>
      <c r="P344" s="110"/>
      <c r="Q344" s="110"/>
      <c r="R344" s="110"/>
      <c r="S344" s="110"/>
      <c r="T344" s="206"/>
      <c r="AT344" s="98" t="s">
        <v>144</v>
      </c>
      <c r="AU344" s="98" t="s">
        <v>84</v>
      </c>
    </row>
    <row r="345" spans="2:51" s="208" customFormat="1" ht="13.5">
      <c r="B345" s="207"/>
      <c r="D345" s="203" t="s">
        <v>146</v>
      </c>
      <c r="E345" s="209" t="s">
        <v>5</v>
      </c>
      <c r="F345" s="210" t="s">
        <v>246</v>
      </c>
      <c r="H345" s="211">
        <v>96.688</v>
      </c>
      <c r="I345" s="11"/>
      <c r="L345" s="207"/>
      <c r="M345" s="212"/>
      <c r="N345" s="213"/>
      <c r="O345" s="213"/>
      <c r="P345" s="213"/>
      <c r="Q345" s="213"/>
      <c r="R345" s="213"/>
      <c r="S345" s="213"/>
      <c r="T345" s="214"/>
      <c r="AT345" s="209" t="s">
        <v>146</v>
      </c>
      <c r="AU345" s="209" t="s">
        <v>84</v>
      </c>
      <c r="AV345" s="208" t="s">
        <v>84</v>
      </c>
      <c r="AW345" s="208" t="s">
        <v>37</v>
      </c>
      <c r="AX345" s="208" t="s">
        <v>82</v>
      </c>
      <c r="AY345" s="209" t="s">
        <v>135</v>
      </c>
    </row>
    <row r="346" spans="2:65" s="108" customFormat="1" ht="25.5" customHeight="1">
      <c r="B346" s="109"/>
      <c r="C346" s="188" t="s">
        <v>321</v>
      </c>
      <c r="D346" s="188" t="s">
        <v>137</v>
      </c>
      <c r="E346" s="189" t="s">
        <v>322</v>
      </c>
      <c r="F346" s="190" t="s">
        <v>323</v>
      </c>
      <c r="G346" s="191" t="s">
        <v>184</v>
      </c>
      <c r="H346" s="192">
        <v>96.688</v>
      </c>
      <c r="I346" s="9"/>
      <c r="J346" s="193">
        <f>ROUND(I346*H346,2)</f>
        <v>0</v>
      </c>
      <c r="K346" s="190" t="s">
        <v>141</v>
      </c>
      <c r="L346" s="109"/>
      <c r="M346" s="194" t="s">
        <v>5</v>
      </c>
      <c r="N346" s="195" t="s">
        <v>45</v>
      </c>
      <c r="O346" s="110"/>
      <c r="P346" s="196">
        <f>O346*H346</f>
        <v>0</v>
      </c>
      <c r="Q346" s="196">
        <v>0</v>
      </c>
      <c r="R346" s="196">
        <f>Q346*H346</f>
        <v>0</v>
      </c>
      <c r="S346" s="196">
        <v>0</v>
      </c>
      <c r="T346" s="197">
        <f>S346*H346</f>
        <v>0</v>
      </c>
      <c r="AR346" s="98" t="s">
        <v>142</v>
      </c>
      <c r="AT346" s="98" t="s">
        <v>137</v>
      </c>
      <c r="AU346" s="98" t="s">
        <v>84</v>
      </c>
      <c r="AY346" s="98" t="s">
        <v>135</v>
      </c>
      <c r="BE346" s="198">
        <f>IF(N346="základní",J346,0)</f>
        <v>0</v>
      </c>
      <c r="BF346" s="198">
        <f>IF(N346="snížená",J346,0)</f>
        <v>0</v>
      </c>
      <c r="BG346" s="198">
        <f>IF(N346="zákl. přenesená",J346,0)</f>
        <v>0</v>
      </c>
      <c r="BH346" s="198">
        <f>IF(N346="sníž. přenesená",J346,0)</f>
        <v>0</v>
      </c>
      <c r="BI346" s="198">
        <f>IF(N346="nulová",J346,0)</f>
        <v>0</v>
      </c>
      <c r="BJ346" s="98" t="s">
        <v>82</v>
      </c>
      <c r="BK346" s="198">
        <f>ROUND(I346*H346,2)</f>
        <v>0</v>
      </c>
      <c r="BL346" s="98" t="s">
        <v>142</v>
      </c>
      <c r="BM346" s="98" t="s">
        <v>324</v>
      </c>
    </row>
    <row r="347" spans="2:51" s="208" customFormat="1" ht="13.5">
      <c r="B347" s="207"/>
      <c r="D347" s="203" t="s">
        <v>146</v>
      </c>
      <c r="E347" s="209" t="s">
        <v>5</v>
      </c>
      <c r="F347" s="210" t="s">
        <v>246</v>
      </c>
      <c r="H347" s="211">
        <v>96.688</v>
      </c>
      <c r="I347" s="11"/>
      <c r="L347" s="207"/>
      <c r="M347" s="212"/>
      <c r="N347" s="213"/>
      <c r="O347" s="213"/>
      <c r="P347" s="213"/>
      <c r="Q347" s="213"/>
      <c r="R347" s="213"/>
      <c r="S347" s="213"/>
      <c r="T347" s="214"/>
      <c r="AT347" s="209" t="s">
        <v>146</v>
      </c>
      <c r="AU347" s="209" t="s">
        <v>84</v>
      </c>
      <c r="AV347" s="208" t="s">
        <v>84</v>
      </c>
      <c r="AW347" s="208" t="s">
        <v>37</v>
      </c>
      <c r="AX347" s="208" t="s">
        <v>82</v>
      </c>
      <c r="AY347" s="209" t="s">
        <v>135</v>
      </c>
    </row>
    <row r="348" spans="2:65" s="108" customFormat="1" ht="38.25" customHeight="1">
      <c r="B348" s="109"/>
      <c r="C348" s="188" t="s">
        <v>325</v>
      </c>
      <c r="D348" s="188" t="s">
        <v>137</v>
      </c>
      <c r="E348" s="189" t="s">
        <v>326</v>
      </c>
      <c r="F348" s="190" t="s">
        <v>327</v>
      </c>
      <c r="G348" s="191" t="s">
        <v>184</v>
      </c>
      <c r="H348" s="192">
        <v>208.769</v>
      </c>
      <c r="I348" s="9"/>
      <c r="J348" s="193">
        <f>ROUND(I348*H348,2)</f>
        <v>0</v>
      </c>
      <c r="K348" s="190" t="s">
        <v>141</v>
      </c>
      <c r="L348" s="109"/>
      <c r="M348" s="194" t="s">
        <v>5</v>
      </c>
      <c r="N348" s="195" t="s">
        <v>45</v>
      </c>
      <c r="O348" s="110"/>
      <c r="P348" s="196">
        <f>O348*H348</f>
        <v>0</v>
      </c>
      <c r="Q348" s="196">
        <v>0</v>
      </c>
      <c r="R348" s="196">
        <f>Q348*H348</f>
        <v>0</v>
      </c>
      <c r="S348" s="196">
        <v>0</v>
      </c>
      <c r="T348" s="197">
        <f>S348*H348</f>
        <v>0</v>
      </c>
      <c r="AR348" s="98" t="s">
        <v>142</v>
      </c>
      <c r="AT348" s="98" t="s">
        <v>137</v>
      </c>
      <c r="AU348" s="98" t="s">
        <v>84</v>
      </c>
      <c r="AY348" s="98" t="s">
        <v>135</v>
      </c>
      <c r="BE348" s="198">
        <f>IF(N348="základní",J348,0)</f>
        <v>0</v>
      </c>
      <c r="BF348" s="198">
        <f>IF(N348="snížená",J348,0)</f>
        <v>0</v>
      </c>
      <c r="BG348" s="198">
        <f>IF(N348="zákl. přenesená",J348,0)</f>
        <v>0</v>
      </c>
      <c r="BH348" s="198">
        <f>IF(N348="sníž. přenesená",J348,0)</f>
        <v>0</v>
      </c>
      <c r="BI348" s="198">
        <f>IF(N348="nulová",J348,0)</f>
        <v>0</v>
      </c>
      <c r="BJ348" s="98" t="s">
        <v>82</v>
      </c>
      <c r="BK348" s="198">
        <f>ROUND(I348*H348,2)</f>
        <v>0</v>
      </c>
      <c r="BL348" s="98" t="s">
        <v>142</v>
      </c>
      <c r="BM348" s="98" t="s">
        <v>328</v>
      </c>
    </row>
    <row r="349" spans="2:47" s="108" customFormat="1" ht="84">
      <c r="B349" s="109"/>
      <c r="D349" s="203" t="s">
        <v>144</v>
      </c>
      <c r="F349" s="204" t="s">
        <v>329</v>
      </c>
      <c r="I349" s="10"/>
      <c r="L349" s="109"/>
      <c r="M349" s="205"/>
      <c r="N349" s="110"/>
      <c r="O349" s="110"/>
      <c r="P349" s="110"/>
      <c r="Q349" s="110"/>
      <c r="R349" s="110"/>
      <c r="S349" s="110"/>
      <c r="T349" s="206"/>
      <c r="AT349" s="98" t="s">
        <v>144</v>
      </c>
      <c r="AU349" s="98" t="s">
        <v>84</v>
      </c>
    </row>
    <row r="350" spans="2:51" s="208" customFormat="1" ht="13.5">
      <c r="B350" s="207"/>
      <c r="D350" s="203" t="s">
        <v>146</v>
      </c>
      <c r="E350" s="209" t="s">
        <v>5</v>
      </c>
      <c r="F350" s="210" t="s">
        <v>201</v>
      </c>
      <c r="H350" s="211">
        <v>36.2</v>
      </c>
      <c r="I350" s="11"/>
      <c r="L350" s="207"/>
      <c r="M350" s="212"/>
      <c r="N350" s="213"/>
      <c r="O350" s="213"/>
      <c r="P350" s="213"/>
      <c r="Q350" s="213"/>
      <c r="R350" s="213"/>
      <c r="S350" s="213"/>
      <c r="T350" s="214"/>
      <c r="AT350" s="209" t="s">
        <v>146</v>
      </c>
      <c r="AU350" s="209" t="s">
        <v>84</v>
      </c>
      <c r="AV350" s="208" t="s">
        <v>84</v>
      </c>
      <c r="AW350" s="208" t="s">
        <v>37</v>
      </c>
      <c r="AX350" s="208" t="s">
        <v>74</v>
      </c>
      <c r="AY350" s="209" t="s">
        <v>135</v>
      </c>
    </row>
    <row r="351" spans="2:51" s="236" customFormat="1" ht="13.5">
      <c r="B351" s="235"/>
      <c r="D351" s="203" t="s">
        <v>146</v>
      </c>
      <c r="E351" s="237" t="s">
        <v>5</v>
      </c>
      <c r="F351" s="238" t="s">
        <v>202</v>
      </c>
      <c r="H351" s="239">
        <v>36.2</v>
      </c>
      <c r="I351" s="13"/>
      <c r="L351" s="235"/>
      <c r="M351" s="240"/>
      <c r="N351" s="241"/>
      <c r="O351" s="241"/>
      <c r="P351" s="241"/>
      <c r="Q351" s="241"/>
      <c r="R351" s="241"/>
      <c r="S351" s="241"/>
      <c r="T351" s="242"/>
      <c r="AT351" s="237" t="s">
        <v>146</v>
      </c>
      <c r="AU351" s="237" t="s">
        <v>84</v>
      </c>
      <c r="AV351" s="236" t="s">
        <v>152</v>
      </c>
      <c r="AW351" s="236" t="s">
        <v>37</v>
      </c>
      <c r="AX351" s="236" t="s">
        <v>74</v>
      </c>
      <c r="AY351" s="237" t="s">
        <v>135</v>
      </c>
    </row>
    <row r="352" spans="2:51" s="208" customFormat="1" ht="13.5">
      <c r="B352" s="207"/>
      <c r="D352" s="203" t="s">
        <v>146</v>
      </c>
      <c r="E352" s="209" t="s">
        <v>5</v>
      </c>
      <c r="F352" s="210" t="s">
        <v>5</v>
      </c>
      <c r="H352" s="211">
        <v>0</v>
      </c>
      <c r="I352" s="11"/>
      <c r="L352" s="207"/>
      <c r="M352" s="212"/>
      <c r="N352" s="213"/>
      <c r="O352" s="213"/>
      <c r="P352" s="213"/>
      <c r="Q352" s="213"/>
      <c r="R352" s="213"/>
      <c r="S352" s="213"/>
      <c r="T352" s="214"/>
      <c r="AT352" s="209" t="s">
        <v>146</v>
      </c>
      <c r="AU352" s="209" t="s">
        <v>84</v>
      </c>
      <c r="AV352" s="208" t="s">
        <v>84</v>
      </c>
      <c r="AW352" s="208" t="s">
        <v>37</v>
      </c>
      <c r="AX352" s="208" t="s">
        <v>74</v>
      </c>
      <c r="AY352" s="209" t="s">
        <v>135</v>
      </c>
    </row>
    <row r="353" spans="2:51" s="208" customFormat="1" ht="13.5">
      <c r="B353" s="207"/>
      <c r="D353" s="203" t="s">
        <v>146</v>
      </c>
      <c r="E353" s="209" t="s">
        <v>5</v>
      </c>
      <c r="F353" s="210" t="s">
        <v>203</v>
      </c>
      <c r="H353" s="211">
        <v>3.717</v>
      </c>
      <c r="I353" s="11"/>
      <c r="L353" s="207"/>
      <c r="M353" s="212"/>
      <c r="N353" s="213"/>
      <c r="O353" s="213"/>
      <c r="P353" s="213"/>
      <c r="Q353" s="213"/>
      <c r="R353" s="213"/>
      <c r="S353" s="213"/>
      <c r="T353" s="214"/>
      <c r="AT353" s="209" t="s">
        <v>146</v>
      </c>
      <c r="AU353" s="209" t="s">
        <v>84</v>
      </c>
      <c r="AV353" s="208" t="s">
        <v>84</v>
      </c>
      <c r="AW353" s="208" t="s">
        <v>37</v>
      </c>
      <c r="AX353" s="208" t="s">
        <v>74</v>
      </c>
      <c r="AY353" s="209" t="s">
        <v>135</v>
      </c>
    </row>
    <row r="354" spans="2:51" s="208" customFormat="1" ht="13.5">
      <c r="B354" s="207"/>
      <c r="D354" s="203" t="s">
        <v>146</v>
      </c>
      <c r="E354" s="209" t="s">
        <v>5</v>
      </c>
      <c r="F354" s="210" t="s">
        <v>204</v>
      </c>
      <c r="H354" s="211">
        <v>15.1</v>
      </c>
      <c r="I354" s="11"/>
      <c r="L354" s="207"/>
      <c r="M354" s="212"/>
      <c r="N354" s="213"/>
      <c r="O354" s="213"/>
      <c r="P354" s="213"/>
      <c r="Q354" s="213"/>
      <c r="R354" s="213"/>
      <c r="S354" s="213"/>
      <c r="T354" s="214"/>
      <c r="AT354" s="209" t="s">
        <v>146</v>
      </c>
      <c r="AU354" s="209" t="s">
        <v>84</v>
      </c>
      <c r="AV354" s="208" t="s">
        <v>84</v>
      </c>
      <c r="AW354" s="208" t="s">
        <v>37</v>
      </c>
      <c r="AX354" s="208" t="s">
        <v>74</v>
      </c>
      <c r="AY354" s="209" t="s">
        <v>135</v>
      </c>
    </row>
    <row r="355" spans="2:51" s="208" customFormat="1" ht="13.5">
      <c r="B355" s="207"/>
      <c r="D355" s="203" t="s">
        <v>146</v>
      </c>
      <c r="E355" s="209" t="s">
        <v>5</v>
      </c>
      <c r="F355" s="210" t="s">
        <v>205</v>
      </c>
      <c r="H355" s="211">
        <v>28.709</v>
      </c>
      <c r="I355" s="11"/>
      <c r="L355" s="207"/>
      <c r="M355" s="212"/>
      <c r="N355" s="213"/>
      <c r="O355" s="213"/>
      <c r="P355" s="213"/>
      <c r="Q355" s="213"/>
      <c r="R355" s="213"/>
      <c r="S355" s="213"/>
      <c r="T355" s="214"/>
      <c r="AT355" s="209" t="s">
        <v>146</v>
      </c>
      <c r="AU355" s="209" t="s">
        <v>84</v>
      </c>
      <c r="AV355" s="208" t="s">
        <v>84</v>
      </c>
      <c r="AW355" s="208" t="s">
        <v>37</v>
      </c>
      <c r="AX355" s="208" t="s">
        <v>74</v>
      </c>
      <c r="AY355" s="209" t="s">
        <v>135</v>
      </c>
    </row>
    <row r="356" spans="2:51" s="208" customFormat="1" ht="13.5">
      <c r="B356" s="207"/>
      <c r="D356" s="203" t="s">
        <v>146</v>
      </c>
      <c r="E356" s="209" t="s">
        <v>5</v>
      </c>
      <c r="F356" s="210" t="s">
        <v>206</v>
      </c>
      <c r="H356" s="211">
        <v>26.588</v>
      </c>
      <c r="I356" s="11"/>
      <c r="L356" s="207"/>
      <c r="M356" s="212"/>
      <c r="N356" s="213"/>
      <c r="O356" s="213"/>
      <c r="P356" s="213"/>
      <c r="Q356" s="213"/>
      <c r="R356" s="213"/>
      <c r="S356" s="213"/>
      <c r="T356" s="214"/>
      <c r="AT356" s="209" t="s">
        <v>146</v>
      </c>
      <c r="AU356" s="209" t="s">
        <v>84</v>
      </c>
      <c r="AV356" s="208" t="s">
        <v>84</v>
      </c>
      <c r="AW356" s="208" t="s">
        <v>37</v>
      </c>
      <c r="AX356" s="208" t="s">
        <v>74</v>
      </c>
      <c r="AY356" s="209" t="s">
        <v>135</v>
      </c>
    </row>
    <row r="357" spans="2:51" s="208" customFormat="1" ht="13.5">
      <c r="B357" s="207"/>
      <c r="D357" s="203" t="s">
        <v>146</v>
      </c>
      <c r="E357" s="209" t="s">
        <v>5</v>
      </c>
      <c r="F357" s="210" t="s">
        <v>207</v>
      </c>
      <c r="H357" s="211">
        <v>3.13</v>
      </c>
      <c r="I357" s="11"/>
      <c r="L357" s="207"/>
      <c r="M357" s="212"/>
      <c r="N357" s="213"/>
      <c r="O357" s="213"/>
      <c r="P357" s="213"/>
      <c r="Q357" s="213"/>
      <c r="R357" s="213"/>
      <c r="S357" s="213"/>
      <c r="T357" s="214"/>
      <c r="AT357" s="209" t="s">
        <v>146</v>
      </c>
      <c r="AU357" s="209" t="s">
        <v>84</v>
      </c>
      <c r="AV357" s="208" t="s">
        <v>84</v>
      </c>
      <c r="AW357" s="208" t="s">
        <v>37</v>
      </c>
      <c r="AX357" s="208" t="s">
        <v>74</v>
      </c>
      <c r="AY357" s="209" t="s">
        <v>135</v>
      </c>
    </row>
    <row r="358" spans="2:51" s="208" customFormat="1" ht="13.5">
      <c r="B358" s="207"/>
      <c r="D358" s="203" t="s">
        <v>146</v>
      </c>
      <c r="E358" s="209" t="s">
        <v>5</v>
      </c>
      <c r="F358" s="210" t="s">
        <v>208</v>
      </c>
      <c r="H358" s="211">
        <v>3.749</v>
      </c>
      <c r="I358" s="11"/>
      <c r="L358" s="207"/>
      <c r="M358" s="212"/>
      <c r="N358" s="213"/>
      <c r="O358" s="213"/>
      <c r="P358" s="213"/>
      <c r="Q358" s="213"/>
      <c r="R358" s="213"/>
      <c r="S358" s="213"/>
      <c r="T358" s="214"/>
      <c r="AT358" s="209" t="s">
        <v>146</v>
      </c>
      <c r="AU358" s="209" t="s">
        <v>84</v>
      </c>
      <c r="AV358" s="208" t="s">
        <v>84</v>
      </c>
      <c r="AW358" s="208" t="s">
        <v>37</v>
      </c>
      <c r="AX358" s="208" t="s">
        <v>74</v>
      </c>
      <c r="AY358" s="209" t="s">
        <v>135</v>
      </c>
    </row>
    <row r="359" spans="2:51" s="208" customFormat="1" ht="13.5">
      <c r="B359" s="207"/>
      <c r="D359" s="203" t="s">
        <v>146</v>
      </c>
      <c r="E359" s="209" t="s">
        <v>5</v>
      </c>
      <c r="F359" s="210" t="s">
        <v>209</v>
      </c>
      <c r="H359" s="211">
        <v>2.964</v>
      </c>
      <c r="I359" s="11"/>
      <c r="L359" s="207"/>
      <c r="M359" s="212"/>
      <c r="N359" s="213"/>
      <c r="O359" s="213"/>
      <c r="P359" s="213"/>
      <c r="Q359" s="213"/>
      <c r="R359" s="213"/>
      <c r="S359" s="213"/>
      <c r="T359" s="214"/>
      <c r="AT359" s="209" t="s">
        <v>146</v>
      </c>
      <c r="AU359" s="209" t="s">
        <v>84</v>
      </c>
      <c r="AV359" s="208" t="s">
        <v>84</v>
      </c>
      <c r="AW359" s="208" t="s">
        <v>37</v>
      </c>
      <c r="AX359" s="208" t="s">
        <v>74</v>
      </c>
      <c r="AY359" s="209" t="s">
        <v>135</v>
      </c>
    </row>
    <row r="360" spans="2:51" s="208" customFormat="1" ht="13.5">
      <c r="B360" s="207"/>
      <c r="D360" s="203" t="s">
        <v>146</v>
      </c>
      <c r="E360" s="209" t="s">
        <v>5</v>
      </c>
      <c r="F360" s="210" t="s">
        <v>210</v>
      </c>
      <c r="H360" s="211">
        <v>26.705</v>
      </c>
      <c r="I360" s="11"/>
      <c r="L360" s="207"/>
      <c r="M360" s="212"/>
      <c r="N360" s="213"/>
      <c r="O360" s="213"/>
      <c r="P360" s="213"/>
      <c r="Q360" s="213"/>
      <c r="R360" s="213"/>
      <c r="S360" s="213"/>
      <c r="T360" s="214"/>
      <c r="AT360" s="209" t="s">
        <v>146</v>
      </c>
      <c r="AU360" s="209" t="s">
        <v>84</v>
      </c>
      <c r="AV360" s="208" t="s">
        <v>84</v>
      </c>
      <c r="AW360" s="208" t="s">
        <v>37</v>
      </c>
      <c r="AX360" s="208" t="s">
        <v>74</v>
      </c>
      <c r="AY360" s="209" t="s">
        <v>135</v>
      </c>
    </row>
    <row r="361" spans="2:51" s="208" customFormat="1" ht="13.5">
      <c r="B361" s="207"/>
      <c r="D361" s="203" t="s">
        <v>146</v>
      </c>
      <c r="E361" s="209" t="s">
        <v>5</v>
      </c>
      <c r="F361" s="210" t="s">
        <v>211</v>
      </c>
      <c r="H361" s="211">
        <v>6.372</v>
      </c>
      <c r="I361" s="11"/>
      <c r="L361" s="207"/>
      <c r="M361" s="212"/>
      <c r="N361" s="213"/>
      <c r="O361" s="213"/>
      <c r="P361" s="213"/>
      <c r="Q361" s="213"/>
      <c r="R361" s="213"/>
      <c r="S361" s="213"/>
      <c r="T361" s="214"/>
      <c r="AT361" s="209" t="s">
        <v>146</v>
      </c>
      <c r="AU361" s="209" t="s">
        <v>84</v>
      </c>
      <c r="AV361" s="208" t="s">
        <v>84</v>
      </c>
      <c r="AW361" s="208" t="s">
        <v>37</v>
      </c>
      <c r="AX361" s="208" t="s">
        <v>74</v>
      </c>
      <c r="AY361" s="209" t="s">
        <v>135</v>
      </c>
    </row>
    <row r="362" spans="2:51" s="208" customFormat="1" ht="13.5">
      <c r="B362" s="207"/>
      <c r="D362" s="203" t="s">
        <v>146</v>
      </c>
      <c r="E362" s="209" t="s">
        <v>5</v>
      </c>
      <c r="F362" s="210" t="s">
        <v>212</v>
      </c>
      <c r="H362" s="211">
        <v>19.844</v>
      </c>
      <c r="I362" s="11"/>
      <c r="L362" s="207"/>
      <c r="M362" s="212"/>
      <c r="N362" s="213"/>
      <c r="O362" s="213"/>
      <c r="P362" s="213"/>
      <c r="Q362" s="213"/>
      <c r="R362" s="213"/>
      <c r="S362" s="213"/>
      <c r="T362" s="214"/>
      <c r="AT362" s="209" t="s">
        <v>146</v>
      </c>
      <c r="AU362" s="209" t="s">
        <v>84</v>
      </c>
      <c r="AV362" s="208" t="s">
        <v>84</v>
      </c>
      <c r="AW362" s="208" t="s">
        <v>37</v>
      </c>
      <c r="AX362" s="208" t="s">
        <v>74</v>
      </c>
      <c r="AY362" s="209" t="s">
        <v>135</v>
      </c>
    </row>
    <row r="363" spans="2:51" s="208" customFormat="1" ht="13.5">
      <c r="B363" s="207"/>
      <c r="D363" s="203" t="s">
        <v>146</v>
      </c>
      <c r="E363" s="209" t="s">
        <v>5</v>
      </c>
      <c r="F363" s="210" t="s">
        <v>213</v>
      </c>
      <c r="H363" s="211">
        <v>20.365</v>
      </c>
      <c r="I363" s="11"/>
      <c r="L363" s="207"/>
      <c r="M363" s="212"/>
      <c r="N363" s="213"/>
      <c r="O363" s="213"/>
      <c r="P363" s="213"/>
      <c r="Q363" s="213"/>
      <c r="R363" s="213"/>
      <c r="S363" s="213"/>
      <c r="T363" s="214"/>
      <c r="AT363" s="209" t="s">
        <v>146</v>
      </c>
      <c r="AU363" s="209" t="s">
        <v>84</v>
      </c>
      <c r="AV363" s="208" t="s">
        <v>84</v>
      </c>
      <c r="AW363" s="208" t="s">
        <v>37</v>
      </c>
      <c r="AX363" s="208" t="s">
        <v>74</v>
      </c>
      <c r="AY363" s="209" t="s">
        <v>135</v>
      </c>
    </row>
    <row r="364" spans="2:51" s="208" customFormat="1" ht="13.5">
      <c r="B364" s="207"/>
      <c r="D364" s="203" t="s">
        <v>146</v>
      </c>
      <c r="E364" s="209" t="s">
        <v>5</v>
      </c>
      <c r="F364" s="210" t="s">
        <v>214</v>
      </c>
      <c r="H364" s="211">
        <v>20.081</v>
      </c>
      <c r="I364" s="11"/>
      <c r="L364" s="207"/>
      <c r="M364" s="212"/>
      <c r="N364" s="213"/>
      <c r="O364" s="213"/>
      <c r="P364" s="213"/>
      <c r="Q364" s="213"/>
      <c r="R364" s="213"/>
      <c r="S364" s="213"/>
      <c r="T364" s="214"/>
      <c r="AT364" s="209" t="s">
        <v>146</v>
      </c>
      <c r="AU364" s="209" t="s">
        <v>84</v>
      </c>
      <c r="AV364" s="208" t="s">
        <v>84</v>
      </c>
      <c r="AW364" s="208" t="s">
        <v>37</v>
      </c>
      <c r="AX364" s="208" t="s">
        <v>74</v>
      </c>
      <c r="AY364" s="209" t="s">
        <v>135</v>
      </c>
    </row>
    <row r="365" spans="2:51" s="208" customFormat="1" ht="13.5">
      <c r="B365" s="207"/>
      <c r="D365" s="203" t="s">
        <v>146</v>
      </c>
      <c r="E365" s="209" t="s">
        <v>5</v>
      </c>
      <c r="F365" s="210" t="s">
        <v>215</v>
      </c>
      <c r="H365" s="211">
        <v>60.46</v>
      </c>
      <c r="I365" s="11"/>
      <c r="L365" s="207"/>
      <c r="M365" s="212"/>
      <c r="N365" s="213"/>
      <c r="O365" s="213"/>
      <c r="P365" s="213"/>
      <c r="Q365" s="213"/>
      <c r="R365" s="213"/>
      <c r="S365" s="213"/>
      <c r="T365" s="214"/>
      <c r="AT365" s="209" t="s">
        <v>146</v>
      </c>
      <c r="AU365" s="209" t="s">
        <v>84</v>
      </c>
      <c r="AV365" s="208" t="s">
        <v>84</v>
      </c>
      <c r="AW365" s="208" t="s">
        <v>37</v>
      </c>
      <c r="AX365" s="208" t="s">
        <v>74</v>
      </c>
      <c r="AY365" s="209" t="s">
        <v>135</v>
      </c>
    </row>
    <row r="366" spans="2:51" s="208" customFormat="1" ht="13.5">
      <c r="B366" s="207"/>
      <c r="D366" s="203" t="s">
        <v>146</v>
      </c>
      <c r="E366" s="209" t="s">
        <v>5</v>
      </c>
      <c r="F366" s="210" t="s">
        <v>216</v>
      </c>
      <c r="H366" s="211">
        <v>34.56</v>
      </c>
      <c r="I366" s="11"/>
      <c r="L366" s="207"/>
      <c r="M366" s="212"/>
      <c r="N366" s="213"/>
      <c r="O366" s="213"/>
      <c r="P366" s="213"/>
      <c r="Q366" s="213"/>
      <c r="R366" s="213"/>
      <c r="S366" s="213"/>
      <c r="T366" s="214"/>
      <c r="AT366" s="209" t="s">
        <v>146</v>
      </c>
      <c r="AU366" s="209" t="s">
        <v>84</v>
      </c>
      <c r="AV366" s="208" t="s">
        <v>84</v>
      </c>
      <c r="AW366" s="208" t="s">
        <v>37</v>
      </c>
      <c r="AX366" s="208" t="s">
        <v>74</v>
      </c>
      <c r="AY366" s="209" t="s">
        <v>135</v>
      </c>
    </row>
    <row r="367" spans="2:51" s="208" customFormat="1" ht="13.5">
      <c r="B367" s="207"/>
      <c r="D367" s="203" t="s">
        <v>146</v>
      </c>
      <c r="E367" s="209" t="s">
        <v>5</v>
      </c>
      <c r="F367" s="210" t="s">
        <v>217</v>
      </c>
      <c r="H367" s="211">
        <v>3.96</v>
      </c>
      <c r="I367" s="11"/>
      <c r="L367" s="207"/>
      <c r="M367" s="212"/>
      <c r="N367" s="213"/>
      <c r="O367" s="213"/>
      <c r="P367" s="213"/>
      <c r="Q367" s="213"/>
      <c r="R367" s="213"/>
      <c r="S367" s="213"/>
      <c r="T367" s="214"/>
      <c r="AT367" s="209" t="s">
        <v>146</v>
      </c>
      <c r="AU367" s="209" t="s">
        <v>84</v>
      </c>
      <c r="AV367" s="208" t="s">
        <v>84</v>
      </c>
      <c r="AW367" s="208" t="s">
        <v>37</v>
      </c>
      <c r="AX367" s="208" t="s">
        <v>74</v>
      </c>
      <c r="AY367" s="209" t="s">
        <v>135</v>
      </c>
    </row>
    <row r="368" spans="2:51" s="208" customFormat="1" ht="13.5">
      <c r="B368" s="207"/>
      <c r="D368" s="203" t="s">
        <v>146</v>
      </c>
      <c r="E368" s="209" t="s">
        <v>5</v>
      </c>
      <c r="F368" s="210" t="s">
        <v>218</v>
      </c>
      <c r="H368" s="211">
        <v>29.411</v>
      </c>
      <c r="I368" s="11"/>
      <c r="L368" s="207"/>
      <c r="M368" s="212"/>
      <c r="N368" s="213"/>
      <c r="O368" s="213"/>
      <c r="P368" s="213"/>
      <c r="Q368" s="213"/>
      <c r="R368" s="213"/>
      <c r="S368" s="213"/>
      <c r="T368" s="214"/>
      <c r="AT368" s="209" t="s">
        <v>146</v>
      </c>
      <c r="AU368" s="209" t="s">
        <v>84</v>
      </c>
      <c r="AV368" s="208" t="s">
        <v>84</v>
      </c>
      <c r="AW368" s="208" t="s">
        <v>37</v>
      </c>
      <c r="AX368" s="208" t="s">
        <v>74</v>
      </c>
      <c r="AY368" s="209" t="s">
        <v>135</v>
      </c>
    </row>
    <row r="369" spans="2:51" s="208" customFormat="1" ht="13.5">
      <c r="B369" s="207"/>
      <c r="D369" s="203" t="s">
        <v>146</v>
      </c>
      <c r="E369" s="209" t="s">
        <v>5</v>
      </c>
      <c r="F369" s="210" t="s">
        <v>219</v>
      </c>
      <c r="H369" s="211">
        <v>69.242</v>
      </c>
      <c r="I369" s="11"/>
      <c r="L369" s="207"/>
      <c r="M369" s="212"/>
      <c r="N369" s="213"/>
      <c r="O369" s="213"/>
      <c r="P369" s="213"/>
      <c r="Q369" s="213"/>
      <c r="R369" s="213"/>
      <c r="S369" s="213"/>
      <c r="T369" s="214"/>
      <c r="AT369" s="209" t="s">
        <v>146</v>
      </c>
      <c r="AU369" s="209" t="s">
        <v>84</v>
      </c>
      <c r="AV369" s="208" t="s">
        <v>84</v>
      </c>
      <c r="AW369" s="208" t="s">
        <v>37</v>
      </c>
      <c r="AX369" s="208" t="s">
        <v>74</v>
      </c>
      <c r="AY369" s="209" t="s">
        <v>135</v>
      </c>
    </row>
    <row r="370" spans="2:51" s="208" customFormat="1" ht="13.5">
      <c r="B370" s="207"/>
      <c r="D370" s="203" t="s">
        <v>146</v>
      </c>
      <c r="E370" s="209" t="s">
        <v>5</v>
      </c>
      <c r="F370" s="210" t="s">
        <v>220</v>
      </c>
      <c r="H370" s="211">
        <v>10.105</v>
      </c>
      <c r="I370" s="11"/>
      <c r="L370" s="207"/>
      <c r="M370" s="212"/>
      <c r="N370" s="213"/>
      <c r="O370" s="213"/>
      <c r="P370" s="213"/>
      <c r="Q370" s="213"/>
      <c r="R370" s="213"/>
      <c r="S370" s="213"/>
      <c r="T370" s="214"/>
      <c r="AT370" s="209" t="s">
        <v>146</v>
      </c>
      <c r="AU370" s="209" t="s">
        <v>84</v>
      </c>
      <c r="AV370" s="208" t="s">
        <v>84</v>
      </c>
      <c r="AW370" s="208" t="s">
        <v>37</v>
      </c>
      <c r="AX370" s="208" t="s">
        <v>74</v>
      </c>
      <c r="AY370" s="209" t="s">
        <v>135</v>
      </c>
    </row>
    <row r="371" spans="2:51" s="208" customFormat="1" ht="13.5">
      <c r="B371" s="207"/>
      <c r="D371" s="203" t="s">
        <v>146</v>
      </c>
      <c r="E371" s="209" t="s">
        <v>5</v>
      </c>
      <c r="F371" s="210" t="s">
        <v>221</v>
      </c>
      <c r="H371" s="211">
        <v>18.252</v>
      </c>
      <c r="I371" s="11"/>
      <c r="L371" s="207"/>
      <c r="M371" s="212"/>
      <c r="N371" s="213"/>
      <c r="O371" s="213"/>
      <c r="P371" s="213"/>
      <c r="Q371" s="213"/>
      <c r="R371" s="213"/>
      <c r="S371" s="213"/>
      <c r="T371" s="214"/>
      <c r="AT371" s="209" t="s">
        <v>146</v>
      </c>
      <c r="AU371" s="209" t="s">
        <v>84</v>
      </c>
      <c r="AV371" s="208" t="s">
        <v>84</v>
      </c>
      <c r="AW371" s="208" t="s">
        <v>37</v>
      </c>
      <c r="AX371" s="208" t="s">
        <v>74</v>
      </c>
      <c r="AY371" s="209" t="s">
        <v>135</v>
      </c>
    </row>
    <row r="372" spans="2:51" s="236" customFormat="1" ht="13.5">
      <c r="B372" s="235"/>
      <c r="D372" s="203" t="s">
        <v>146</v>
      </c>
      <c r="E372" s="237" t="s">
        <v>5</v>
      </c>
      <c r="F372" s="238" t="s">
        <v>222</v>
      </c>
      <c r="H372" s="239">
        <v>403.314</v>
      </c>
      <c r="I372" s="13"/>
      <c r="L372" s="235"/>
      <c r="M372" s="240"/>
      <c r="N372" s="241"/>
      <c r="O372" s="241"/>
      <c r="P372" s="241"/>
      <c r="Q372" s="241"/>
      <c r="R372" s="241"/>
      <c r="S372" s="241"/>
      <c r="T372" s="242"/>
      <c r="AT372" s="237" t="s">
        <v>146</v>
      </c>
      <c r="AU372" s="237" t="s">
        <v>84</v>
      </c>
      <c r="AV372" s="236" t="s">
        <v>152</v>
      </c>
      <c r="AW372" s="236" t="s">
        <v>37</v>
      </c>
      <c r="AX372" s="236" t="s">
        <v>74</v>
      </c>
      <c r="AY372" s="237" t="s">
        <v>135</v>
      </c>
    </row>
    <row r="373" spans="2:51" s="208" customFormat="1" ht="13.5">
      <c r="B373" s="207"/>
      <c r="D373" s="203" t="s">
        <v>146</v>
      </c>
      <c r="E373" s="209" t="s">
        <v>5</v>
      </c>
      <c r="F373" s="210" t="s">
        <v>5</v>
      </c>
      <c r="H373" s="211">
        <v>0</v>
      </c>
      <c r="I373" s="11"/>
      <c r="L373" s="207"/>
      <c r="M373" s="212"/>
      <c r="N373" s="213"/>
      <c r="O373" s="213"/>
      <c r="P373" s="213"/>
      <c r="Q373" s="213"/>
      <c r="R373" s="213"/>
      <c r="S373" s="213"/>
      <c r="T373" s="214"/>
      <c r="AT373" s="209" t="s">
        <v>146</v>
      </c>
      <c r="AU373" s="209" t="s">
        <v>84</v>
      </c>
      <c r="AV373" s="208" t="s">
        <v>84</v>
      </c>
      <c r="AW373" s="208" t="s">
        <v>37</v>
      </c>
      <c r="AX373" s="208" t="s">
        <v>74</v>
      </c>
      <c r="AY373" s="209" t="s">
        <v>135</v>
      </c>
    </row>
    <row r="374" spans="2:51" s="228" customFormat="1" ht="13.5">
      <c r="B374" s="227"/>
      <c r="D374" s="203" t="s">
        <v>146</v>
      </c>
      <c r="E374" s="229" t="s">
        <v>5</v>
      </c>
      <c r="F374" s="230" t="s">
        <v>195</v>
      </c>
      <c r="H374" s="231">
        <v>439.514</v>
      </c>
      <c r="I374" s="12"/>
      <c r="L374" s="227"/>
      <c r="M374" s="232"/>
      <c r="N374" s="233"/>
      <c r="O374" s="233"/>
      <c r="P374" s="233"/>
      <c r="Q374" s="233"/>
      <c r="R374" s="233"/>
      <c r="S374" s="233"/>
      <c r="T374" s="234"/>
      <c r="AT374" s="229" t="s">
        <v>146</v>
      </c>
      <c r="AU374" s="229" t="s">
        <v>84</v>
      </c>
      <c r="AV374" s="228" t="s">
        <v>142</v>
      </c>
      <c r="AW374" s="228" t="s">
        <v>37</v>
      </c>
      <c r="AX374" s="228" t="s">
        <v>74</v>
      </c>
      <c r="AY374" s="229" t="s">
        <v>135</v>
      </c>
    </row>
    <row r="375" spans="2:51" s="208" customFormat="1" ht="13.5">
      <c r="B375" s="207"/>
      <c r="D375" s="203" t="s">
        <v>146</v>
      </c>
      <c r="E375" s="209" t="s">
        <v>5</v>
      </c>
      <c r="F375" s="210" t="s">
        <v>330</v>
      </c>
      <c r="H375" s="211">
        <v>208.769</v>
      </c>
      <c r="I375" s="11"/>
      <c r="L375" s="207"/>
      <c r="M375" s="212"/>
      <c r="N375" s="213"/>
      <c r="O375" s="213"/>
      <c r="P375" s="213"/>
      <c r="Q375" s="213"/>
      <c r="R375" s="213"/>
      <c r="S375" s="213"/>
      <c r="T375" s="214"/>
      <c r="AT375" s="209" t="s">
        <v>146</v>
      </c>
      <c r="AU375" s="209" t="s">
        <v>84</v>
      </c>
      <c r="AV375" s="208" t="s">
        <v>84</v>
      </c>
      <c r="AW375" s="208" t="s">
        <v>37</v>
      </c>
      <c r="AX375" s="208" t="s">
        <v>82</v>
      </c>
      <c r="AY375" s="209" t="s">
        <v>135</v>
      </c>
    </row>
    <row r="376" spans="2:65" s="108" customFormat="1" ht="38.25" customHeight="1">
      <c r="B376" s="109"/>
      <c r="C376" s="188" t="s">
        <v>331</v>
      </c>
      <c r="D376" s="188" t="s">
        <v>137</v>
      </c>
      <c r="E376" s="189" t="s">
        <v>332</v>
      </c>
      <c r="F376" s="190" t="s">
        <v>333</v>
      </c>
      <c r="G376" s="191" t="s">
        <v>184</v>
      </c>
      <c r="H376" s="192">
        <v>10.988</v>
      </c>
      <c r="I376" s="9"/>
      <c r="J376" s="193">
        <f>ROUND(I376*H376,2)</f>
        <v>0</v>
      </c>
      <c r="K376" s="190" t="s">
        <v>141</v>
      </c>
      <c r="L376" s="109"/>
      <c r="M376" s="194" t="s">
        <v>5</v>
      </c>
      <c r="N376" s="195" t="s">
        <v>45</v>
      </c>
      <c r="O376" s="110"/>
      <c r="P376" s="196">
        <f>O376*H376</f>
        <v>0</v>
      </c>
      <c r="Q376" s="196">
        <v>0</v>
      </c>
      <c r="R376" s="196">
        <f>Q376*H376</f>
        <v>0</v>
      </c>
      <c r="S376" s="196">
        <v>0</v>
      </c>
      <c r="T376" s="197">
        <f>S376*H376</f>
        <v>0</v>
      </c>
      <c r="AR376" s="98" t="s">
        <v>142</v>
      </c>
      <c r="AT376" s="98" t="s">
        <v>137</v>
      </c>
      <c r="AU376" s="98" t="s">
        <v>84</v>
      </c>
      <c r="AY376" s="98" t="s">
        <v>135</v>
      </c>
      <c r="BE376" s="198">
        <f>IF(N376="základní",J376,0)</f>
        <v>0</v>
      </c>
      <c r="BF376" s="198">
        <f>IF(N376="snížená",J376,0)</f>
        <v>0</v>
      </c>
      <c r="BG376" s="198">
        <f>IF(N376="zákl. přenesená",J376,0)</f>
        <v>0</v>
      </c>
      <c r="BH376" s="198">
        <f>IF(N376="sníž. přenesená",J376,0)</f>
        <v>0</v>
      </c>
      <c r="BI376" s="198">
        <f>IF(N376="nulová",J376,0)</f>
        <v>0</v>
      </c>
      <c r="BJ376" s="98" t="s">
        <v>82</v>
      </c>
      <c r="BK376" s="198">
        <f>ROUND(I376*H376,2)</f>
        <v>0</v>
      </c>
      <c r="BL376" s="98" t="s">
        <v>142</v>
      </c>
      <c r="BM376" s="98" t="s">
        <v>334</v>
      </c>
    </row>
    <row r="377" spans="2:47" s="108" customFormat="1" ht="84">
      <c r="B377" s="109"/>
      <c r="D377" s="203" t="s">
        <v>144</v>
      </c>
      <c r="F377" s="204" t="s">
        <v>329</v>
      </c>
      <c r="I377" s="10"/>
      <c r="L377" s="109"/>
      <c r="M377" s="205"/>
      <c r="N377" s="110"/>
      <c r="O377" s="110"/>
      <c r="P377" s="110"/>
      <c r="Q377" s="110"/>
      <c r="R377" s="110"/>
      <c r="S377" s="110"/>
      <c r="T377" s="206"/>
      <c r="AT377" s="98" t="s">
        <v>144</v>
      </c>
      <c r="AU377" s="98" t="s">
        <v>84</v>
      </c>
    </row>
    <row r="378" spans="2:51" s="208" customFormat="1" ht="13.5">
      <c r="B378" s="207"/>
      <c r="D378" s="203" t="s">
        <v>146</v>
      </c>
      <c r="E378" s="209" t="s">
        <v>5</v>
      </c>
      <c r="F378" s="210" t="s">
        <v>201</v>
      </c>
      <c r="H378" s="211">
        <v>36.2</v>
      </c>
      <c r="I378" s="11"/>
      <c r="L378" s="207"/>
      <c r="M378" s="212"/>
      <c r="N378" s="213"/>
      <c r="O378" s="213"/>
      <c r="P378" s="213"/>
      <c r="Q378" s="213"/>
      <c r="R378" s="213"/>
      <c r="S378" s="213"/>
      <c r="T378" s="214"/>
      <c r="AT378" s="209" t="s">
        <v>146</v>
      </c>
      <c r="AU378" s="209" t="s">
        <v>84</v>
      </c>
      <c r="AV378" s="208" t="s">
        <v>84</v>
      </c>
      <c r="AW378" s="208" t="s">
        <v>37</v>
      </c>
      <c r="AX378" s="208" t="s">
        <v>74</v>
      </c>
      <c r="AY378" s="209" t="s">
        <v>135</v>
      </c>
    </row>
    <row r="379" spans="2:51" s="236" customFormat="1" ht="13.5">
      <c r="B379" s="235"/>
      <c r="D379" s="203" t="s">
        <v>146</v>
      </c>
      <c r="E379" s="237" t="s">
        <v>5</v>
      </c>
      <c r="F379" s="238" t="s">
        <v>202</v>
      </c>
      <c r="H379" s="239">
        <v>36.2</v>
      </c>
      <c r="I379" s="13"/>
      <c r="L379" s="235"/>
      <c r="M379" s="240"/>
      <c r="N379" s="241"/>
      <c r="O379" s="241"/>
      <c r="P379" s="241"/>
      <c r="Q379" s="241"/>
      <c r="R379" s="241"/>
      <c r="S379" s="241"/>
      <c r="T379" s="242"/>
      <c r="AT379" s="237" t="s">
        <v>146</v>
      </c>
      <c r="AU379" s="237" t="s">
        <v>84</v>
      </c>
      <c r="AV379" s="236" t="s">
        <v>152</v>
      </c>
      <c r="AW379" s="236" t="s">
        <v>37</v>
      </c>
      <c r="AX379" s="236" t="s">
        <v>74</v>
      </c>
      <c r="AY379" s="237" t="s">
        <v>135</v>
      </c>
    </row>
    <row r="380" spans="2:51" s="208" customFormat="1" ht="13.5">
      <c r="B380" s="207"/>
      <c r="D380" s="203" t="s">
        <v>146</v>
      </c>
      <c r="E380" s="209" t="s">
        <v>5</v>
      </c>
      <c r="F380" s="210" t="s">
        <v>5</v>
      </c>
      <c r="H380" s="211">
        <v>0</v>
      </c>
      <c r="I380" s="11"/>
      <c r="L380" s="207"/>
      <c r="M380" s="212"/>
      <c r="N380" s="213"/>
      <c r="O380" s="213"/>
      <c r="P380" s="213"/>
      <c r="Q380" s="213"/>
      <c r="R380" s="213"/>
      <c r="S380" s="213"/>
      <c r="T380" s="214"/>
      <c r="AT380" s="209" t="s">
        <v>146</v>
      </c>
      <c r="AU380" s="209" t="s">
        <v>84</v>
      </c>
      <c r="AV380" s="208" t="s">
        <v>84</v>
      </c>
      <c r="AW380" s="208" t="s">
        <v>37</v>
      </c>
      <c r="AX380" s="208" t="s">
        <v>74</v>
      </c>
      <c r="AY380" s="209" t="s">
        <v>135</v>
      </c>
    </row>
    <row r="381" spans="2:51" s="208" customFormat="1" ht="13.5">
      <c r="B381" s="207"/>
      <c r="D381" s="203" t="s">
        <v>146</v>
      </c>
      <c r="E381" s="209" t="s">
        <v>5</v>
      </c>
      <c r="F381" s="210" t="s">
        <v>203</v>
      </c>
      <c r="H381" s="211">
        <v>3.717</v>
      </c>
      <c r="I381" s="11"/>
      <c r="L381" s="207"/>
      <c r="M381" s="212"/>
      <c r="N381" s="213"/>
      <c r="O381" s="213"/>
      <c r="P381" s="213"/>
      <c r="Q381" s="213"/>
      <c r="R381" s="213"/>
      <c r="S381" s="213"/>
      <c r="T381" s="214"/>
      <c r="AT381" s="209" t="s">
        <v>146</v>
      </c>
      <c r="AU381" s="209" t="s">
        <v>84</v>
      </c>
      <c r="AV381" s="208" t="s">
        <v>84</v>
      </c>
      <c r="AW381" s="208" t="s">
        <v>37</v>
      </c>
      <c r="AX381" s="208" t="s">
        <v>74</v>
      </c>
      <c r="AY381" s="209" t="s">
        <v>135</v>
      </c>
    </row>
    <row r="382" spans="2:51" s="208" customFormat="1" ht="13.5">
      <c r="B382" s="207"/>
      <c r="D382" s="203" t="s">
        <v>146</v>
      </c>
      <c r="E382" s="209" t="s">
        <v>5</v>
      </c>
      <c r="F382" s="210" t="s">
        <v>204</v>
      </c>
      <c r="H382" s="211">
        <v>15.1</v>
      </c>
      <c r="I382" s="11"/>
      <c r="L382" s="207"/>
      <c r="M382" s="212"/>
      <c r="N382" s="213"/>
      <c r="O382" s="213"/>
      <c r="P382" s="213"/>
      <c r="Q382" s="213"/>
      <c r="R382" s="213"/>
      <c r="S382" s="213"/>
      <c r="T382" s="214"/>
      <c r="AT382" s="209" t="s">
        <v>146</v>
      </c>
      <c r="AU382" s="209" t="s">
        <v>84</v>
      </c>
      <c r="AV382" s="208" t="s">
        <v>84</v>
      </c>
      <c r="AW382" s="208" t="s">
        <v>37</v>
      </c>
      <c r="AX382" s="208" t="s">
        <v>74</v>
      </c>
      <c r="AY382" s="209" t="s">
        <v>135</v>
      </c>
    </row>
    <row r="383" spans="2:51" s="208" customFormat="1" ht="13.5">
      <c r="B383" s="207"/>
      <c r="D383" s="203" t="s">
        <v>146</v>
      </c>
      <c r="E383" s="209" t="s">
        <v>5</v>
      </c>
      <c r="F383" s="210" t="s">
        <v>205</v>
      </c>
      <c r="H383" s="211">
        <v>28.709</v>
      </c>
      <c r="I383" s="11"/>
      <c r="L383" s="207"/>
      <c r="M383" s="212"/>
      <c r="N383" s="213"/>
      <c r="O383" s="213"/>
      <c r="P383" s="213"/>
      <c r="Q383" s="213"/>
      <c r="R383" s="213"/>
      <c r="S383" s="213"/>
      <c r="T383" s="214"/>
      <c r="AT383" s="209" t="s">
        <v>146</v>
      </c>
      <c r="AU383" s="209" t="s">
        <v>84</v>
      </c>
      <c r="AV383" s="208" t="s">
        <v>84</v>
      </c>
      <c r="AW383" s="208" t="s">
        <v>37</v>
      </c>
      <c r="AX383" s="208" t="s">
        <v>74</v>
      </c>
      <c r="AY383" s="209" t="s">
        <v>135</v>
      </c>
    </row>
    <row r="384" spans="2:51" s="208" customFormat="1" ht="13.5">
      <c r="B384" s="207"/>
      <c r="D384" s="203" t="s">
        <v>146</v>
      </c>
      <c r="E384" s="209" t="s">
        <v>5</v>
      </c>
      <c r="F384" s="210" t="s">
        <v>206</v>
      </c>
      <c r="H384" s="211">
        <v>26.588</v>
      </c>
      <c r="I384" s="11"/>
      <c r="L384" s="207"/>
      <c r="M384" s="212"/>
      <c r="N384" s="213"/>
      <c r="O384" s="213"/>
      <c r="P384" s="213"/>
      <c r="Q384" s="213"/>
      <c r="R384" s="213"/>
      <c r="S384" s="213"/>
      <c r="T384" s="214"/>
      <c r="AT384" s="209" t="s">
        <v>146</v>
      </c>
      <c r="AU384" s="209" t="s">
        <v>84</v>
      </c>
      <c r="AV384" s="208" t="s">
        <v>84</v>
      </c>
      <c r="AW384" s="208" t="s">
        <v>37</v>
      </c>
      <c r="AX384" s="208" t="s">
        <v>74</v>
      </c>
      <c r="AY384" s="209" t="s">
        <v>135</v>
      </c>
    </row>
    <row r="385" spans="2:51" s="208" customFormat="1" ht="13.5">
      <c r="B385" s="207"/>
      <c r="D385" s="203" t="s">
        <v>146</v>
      </c>
      <c r="E385" s="209" t="s">
        <v>5</v>
      </c>
      <c r="F385" s="210" t="s">
        <v>207</v>
      </c>
      <c r="H385" s="211">
        <v>3.13</v>
      </c>
      <c r="I385" s="11"/>
      <c r="L385" s="207"/>
      <c r="M385" s="212"/>
      <c r="N385" s="213"/>
      <c r="O385" s="213"/>
      <c r="P385" s="213"/>
      <c r="Q385" s="213"/>
      <c r="R385" s="213"/>
      <c r="S385" s="213"/>
      <c r="T385" s="214"/>
      <c r="AT385" s="209" t="s">
        <v>146</v>
      </c>
      <c r="AU385" s="209" t="s">
        <v>84</v>
      </c>
      <c r="AV385" s="208" t="s">
        <v>84</v>
      </c>
      <c r="AW385" s="208" t="s">
        <v>37</v>
      </c>
      <c r="AX385" s="208" t="s">
        <v>74</v>
      </c>
      <c r="AY385" s="209" t="s">
        <v>135</v>
      </c>
    </row>
    <row r="386" spans="2:51" s="208" customFormat="1" ht="13.5">
      <c r="B386" s="207"/>
      <c r="D386" s="203" t="s">
        <v>146</v>
      </c>
      <c r="E386" s="209" t="s">
        <v>5</v>
      </c>
      <c r="F386" s="210" t="s">
        <v>208</v>
      </c>
      <c r="H386" s="211">
        <v>3.749</v>
      </c>
      <c r="I386" s="11"/>
      <c r="L386" s="207"/>
      <c r="M386" s="212"/>
      <c r="N386" s="213"/>
      <c r="O386" s="213"/>
      <c r="P386" s="213"/>
      <c r="Q386" s="213"/>
      <c r="R386" s="213"/>
      <c r="S386" s="213"/>
      <c r="T386" s="214"/>
      <c r="AT386" s="209" t="s">
        <v>146</v>
      </c>
      <c r="AU386" s="209" t="s">
        <v>84</v>
      </c>
      <c r="AV386" s="208" t="s">
        <v>84</v>
      </c>
      <c r="AW386" s="208" t="s">
        <v>37</v>
      </c>
      <c r="AX386" s="208" t="s">
        <v>74</v>
      </c>
      <c r="AY386" s="209" t="s">
        <v>135</v>
      </c>
    </row>
    <row r="387" spans="2:51" s="208" customFormat="1" ht="13.5">
      <c r="B387" s="207"/>
      <c r="D387" s="203" t="s">
        <v>146</v>
      </c>
      <c r="E387" s="209" t="s">
        <v>5</v>
      </c>
      <c r="F387" s="210" t="s">
        <v>209</v>
      </c>
      <c r="H387" s="211">
        <v>2.964</v>
      </c>
      <c r="I387" s="11"/>
      <c r="L387" s="207"/>
      <c r="M387" s="212"/>
      <c r="N387" s="213"/>
      <c r="O387" s="213"/>
      <c r="P387" s="213"/>
      <c r="Q387" s="213"/>
      <c r="R387" s="213"/>
      <c r="S387" s="213"/>
      <c r="T387" s="214"/>
      <c r="AT387" s="209" t="s">
        <v>146</v>
      </c>
      <c r="AU387" s="209" t="s">
        <v>84</v>
      </c>
      <c r="AV387" s="208" t="s">
        <v>84</v>
      </c>
      <c r="AW387" s="208" t="s">
        <v>37</v>
      </c>
      <c r="AX387" s="208" t="s">
        <v>74</v>
      </c>
      <c r="AY387" s="209" t="s">
        <v>135</v>
      </c>
    </row>
    <row r="388" spans="2:51" s="208" customFormat="1" ht="13.5">
      <c r="B388" s="207"/>
      <c r="D388" s="203" t="s">
        <v>146</v>
      </c>
      <c r="E388" s="209" t="s">
        <v>5</v>
      </c>
      <c r="F388" s="210" t="s">
        <v>210</v>
      </c>
      <c r="H388" s="211">
        <v>26.705</v>
      </c>
      <c r="I388" s="11"/>
      <c r="L388" s="207"/>
      <c r="M388" s="212"/>
      <c r="N388" s="213"/>
      <c r="O388" s="213"/>
      <c r="P388" s="213"/>
      <c r="Q388" s="213"/>
      <c r="R388" s="213"/>
      <c r="S388" s="213"/>
      <c r="T388" s="214"/>
      <c r="AT388" s="209" t="s">
        <v>146</v>
      </c>
      <c r="AU388" s="209" t="s">
        <v>84</v>
      </c>
      <c r="AV388" s="208" t="s">
        <v>84</v>
      </c>
      <c r="AW388" s="208" t="s">
        <v>37</v>
      </c>
      <c r="AX388" s="208" t="s">
        <v>74</v>
      </c>
      <c r="AY388" s="209" t="s">
        <v>135</v>
      </c>
    </row>
    <row r="389" spans="2:51" s="208" customFormat="1" ht="13.5">
      <c r="B389" s="207"/>
      <c r="D389" s="203" t="s">
        <v>146</v>
      </c>
      <c r="E389" s="209" t="s">
        <v>5</v>
      </c>
      <c r="F389" s="210" t="s">
        <v>211</v>
      </c>
      <c r="H389" s="211">
        <v>6.372</v>
      </c>
      <c r="I389" s="11"/>
      <c r="L389" s="207"/>
      <c r="M389" s="212"/>
      <c r="N389" s="213"/>
      <c r="O389" s="213"/>
      <c r="P389" s="213"/>
      <c r="Q389" s="213"/>
      <c r="R389" s="213"/>
      <c r="S389" s="213"/>
      <c r="T389" s="214"/>
      <c r="AT389" s="209" t="s">
        <v>146</v>
      </c>
      <c r="AU389" s="209" t="s">
        <v>84</v>
      </c>
      <c r="AV389" s="208" t="s">
        <v>84</v>
      </c>
      <c r="AW389" s="208" t="s">
        <v>37</v>
      </c>
      <c r="AX389" s="208" t="s">
        <v>74</v>
      </c>
      <c r="AY389" s="209" t="s">
        <v>135</v>
      </c>
    </row>
    <row r="390" spans="2:51" s="208" customFormat="1" ht="13.5">
      <c r="B390" s="207"/>
      <c r="D390" s="203" t="s">
        <v>146</v>
      </c>
      <c r="E390" s="209" t="s">
        <v>5</v>
      </c>
      <c r="F390" s="210" t="s">
        <v>212</v>
      </c>
      <c r="H390" s="211">
        <v>19.844</v>
      </c>
      <c r="I390" s="11"/>
      <c r="L390" s="207"/>
      <c r="M390" s="212"/>
      <c r="N390" s="213"/>
      <c r="O390" s="213"/>
      <c r="P390" s="213"/>
      <c r="Q390" s="213"/>
      <c r="R390" s="213"/>
      <c r="S390" s="213"/>
      <c r="T390" s="214"/>
      <c r="AT390" s="209" t="s">
        <v>146</v>
      </c>
      <c r="AU390" s="209" t="s">
        <v>84</v>
      </c>
      <c r="AV390" s="208" t="s">
        <v>84</v>
      </c>
      <c r="AW390" s="208" t="s">
        <v>37</v>
      </c>
      <c r="AX390" s="208" t="s">
        <v>74</v>
      </c>
      <c r="AY390" s="209" t="s">
        <v>135</v>
      </c>
    </row>
    <row r="391" spans="2:51" s="208" customFormat="1" ht="13.5">
      <c r="B391" s="207"/>
      <c r="D391" s="203" t="s">
        <v>146</v>
      </c>
      <c r="E391" s="209" t="s">
        <v>5</v>
      </c>
      <c r="F391" s="210" t="s">
        <v>213</v>
      </c>
      <c r="H391" s="211">
        <v>20.365</v>
      </c>
      <c r="I391" s="11"/>
      <c r="L391" s="207"/>
      <c r="M391" s="212"/>
      <c r="N391" s="213"/>
      <c r="O391" s="213"/>
      <c r="P391" s="213"/>
      <c r="Q391" s="213"/>
      <c r="R391" s="213"/>
      <c r="S391" s="213"/>
      <c r="T391" s="214"/>
      <c r="AT391" s="209" t="s">
        <v>146</v>
      </c>
      <c r="AU391" s="209" t="s">
        <v>84</v>
      </c>
      <c r="AV391" s="208" t="s">
        <v>84</v>
      </c>
      <c r="AW391" s="208" t="s">
        <v>37</v>
      </c>
      <c r="AX391" s="208" t="s">
        <v>74</v>
      </c>
      <c r="AY391" s="209" t="s">
        <v>135</v>
      </c>
    </row>
    <row r="392" spans="2:51" s="208" customFormat="1" ht="13.5">
      <c r="B392" s="207"/>
      <c r="D392" s="203" t="s">
        <v>146</v>
      </c>
      <c r="E392" s="209" t="s">
        <v>5</v>
      </c>
      <c r="F392" s="210" t="s">
        <v>214</v>
      </c>
      <c r="H392" s="211">
        <v>20.081</v>
      </c>
      <c r="I392" s="11"/>
      <c r="L392" s="207"/>
      <c r="M392" s="212"/>
      <c r="N392" s="213"/>
      <c r="O392" s="213"/>
      <c r="P392" s="213"/>
      <c r="Q392" s="213"/>
      <c r="R392" s="213"/>
      <c r="S392" s="213"/>
      <c r="T392" s="214"/>
      <c r="AT392" s="209" t="s">
        <v>146</v>
      </c>
      <c r="AU392" s="209" t="s">
        <v>84</v>
      </c>
      <c r="AV392" s="208" t="s">
        <v>84</v>
      </c>
      <c r="AW392" s="208" t="s">
        <v>37</v>
      </c>
      <c r="AX392" s="208" t="s">
        <v>74</v>
      </c>
      <c r="AY392" s="209" t="s">
        <v>135</v>
      </c>
    </row>
    <row r="393" spans="2:51" s="208" customFormat="1" ht="13.5">
      <c r="B393" s="207"/>
      <c r="D393" s="203" t="s">
        <v>146</v>
      </c>
      <c r="E393" s="209" t="s">
        <v>5</v>
      </c>
      <c r="F393" s="210" t="s">
        <v>215</v>
      </c>
      <c r="H393" s="211">
        <v>60.46</v>
      </c>
      <c r="I393" s="11"/>
      <c r="L393" s="207"/>
      <c r="M393" s="212"/>
      <c r="N393" s="213"/>
      <c r="O393" s="213"/>
      <c r="P393" s="213"/>
      <c r="Q393" s="213"/>
      <c r="R393" s="213"/>
      <c r="S393" s="213"/>
      <c r="T393" s="214"/>
      <c r="AT393" s="209" t="s">
        <v>146</v>
      </c>
      <c r="AU393" s="209" t="s">
        <v>84</v>
      </c>
      <c r="AV393" s="208" t="s">
        <v>84</v>
      </c>
      <c r="AW393" s="208" t="s">
        <v>37</v>
      </c>
      <c r="AX393" s="208" t="s">
        <v>74</v>
      </c>
      <c r="AY393" s="209" t="s">
        <v>135</v>
      </c>
    </row>
    <row r="394" spans="2:51" s="208" customFormat="1" ht="13.5">
      <c r="B394" s="207"/>
      <c r="D394" s="203" t="s">
        <v>146</v>
      </c>
      <c r="E394" s="209" t="s">
        <v>5</v>
      </c>
      <c r="F394" s="210" t="s">
        <v>216</v>
      </c>
      <c r="H394" s="211">
        <v>34.56</v>
      </c>
      <c r="I394" s="11"/>
      <c r="L394" s="207"/>
      <c r="M394" s="212"/>
      <c r="N394" s="213"/>
      <c r="O394" s="213"/>
      <c r="P394" s="213"/>
      <c r="Q394" s="213"/>
      <c r="R394" s="213"/>
      <c r="S394" s="213"/>
      <c r="T394" s="214"/>
      <c r="AT394" s="209" t="s">
        <v>146</v>
      </c>
      <c r="AU394" s="209" t="s">
        <v>84</v>
      </c>
      <c r="AV394" s="208" t="s">
        <v>84</v>
      </c>
      <c r="AW394" s="208" t="s">
        <v>37</v>
      </c>
      <c r="AX394" s="208" t="s">
        <v>74</v>
      </c>
      <c r="AY394" s="209" t="s">
        <v>135</v>
      </c>
    </row>
    <row r="395" spans="2:51" s="208" customFormat="1" ht="13.5">
      <c r="B395" s="207"/>
      <c r="D395" s="203" t="s">
        <v>146</v>
      </c>
      <c r="E395" s="209" t="s">
        <v>5</v>
      </c>
      <c r="F395" s="210" t="s">
        <v>217</v>
      </c>
      <c r="H395" s="211">
        <v>3.96</v>
      </c>
      <c r="I395" s="11"/>
      <c r="L395" s="207"/>
      <c r="M395" s="212"/>
      <c r="N395" s="213"/>
      <c r="O395" s="213"/>
      <c r="P395" s="213"/>
      <c r="Q395" s="213"/>
      <c r="R395" s="213"/>
      <c r="S395" s="213"/>
      <c r="T395" s="214"/>
      <c r="AT395" s="209" t="s">
        <v>146</v>
      </c>
      <c r="AU395" s="209" t="s">
        <v>84</v>
      </c>
      <c r="AV395" s="208" t="s">
        <v>84</v>
      </c>
      <c r="AW395" s="208" t="s">
        <v>37</v>
      </c>
      <c r="AX395" s="208" t="s">
        <v>74</v>
      </c>
      <c r="AY395" s="209" t="s">
        <v>135</v>
      </c>
    </row>
    <row r="396" spans="2:51" s="208" customFormat="1" ht="13.5">
      <c r="B396" s="207"/>
      <c r="D396" s="203" t="s">
        <v>146</v>
      </c>
      <c r="E396" s="209" t="s">
        <v>5</v>
      </c>
      <c r="F396" s="210" t="s">
        <v>218</v>
      </c>
      <c r="H396" s="211">
        <v>29.411</v>
      </c>
      <c r="I396" s="11"/>
      <c r="L396" s="207"/>
      <c r="M396" s="212"/>
      <c r="N396" s="213"/>
      <c r="O396" s="213"/>
      <c r="P396" s="213"/>
      <c r="Q396" s="213"/>
      <c r="R396" s="213"/>
      <c r="S396" s="213"/>
      <c r="T396" s="214"/>
      <c r="AT396" s="209" t="s">
        <v>146</v>
      </c>
      <c r="AU396" s="209" t="s">
        <v>84</v>
      </c>
      <c r="AV396" s="208" t="s">
        <v>84</v>
      </c>
      <c r="AW396" s="208" t="s">
        <v>37</v>
      </c>
      <c r="AX396" s="208" t="s">
        <v>74</v>
      </c>
      <c r="AY396" s="209" t="s">
        <v>135</v>
      </c>
    </row>
    <row r="397" spans="2:51" s="208" customFormat="1" ht="13.5">
      <c r="B397" s="207"/>
      <c r="D397" s="203" t="s">
        <v>146</v>
      </c>
      <c r="E397" s="209" t="s">
        <v>5</v>
      </c>
      <c r="F397" s="210" t="s">
        <v>219</v>
      </c>
      <c r="H397" s="211">
        <v>69.242</v>
      </c>
      <c r="I397" s="11"/>
      <c r="L397" s="207"/>
      <c r="M397" s="212"/>
      <c r="N397" s="213"/>
      <c r="O397" s="213"/>
      <c r="P397" s="213"/>
      <c r="Q397" s="213"/>
      <c r="R397" s="213"/>
      <c r="S397" s="213"/>
      <c r="T397" s="214"/>
      <c r="AT397" s="209" t="s">
        <v>146</v>
      </c>
      <c r="AU397" s="209" t="s">
        <v>84</v>
      </c>
      <c r="AV397" s="208" t="s">
        <v>84</v>
      </c>
      <c r="AW397" s="208" t="s">
        <v>37</v>
      </c>
      <c r="AX397" s="208" t="s">
        <v>74</v>
      </c>
      <c r="AY397" s="209" t="s">
        <v>135</v>
      </c>
    </row>
    <row r="398" spans="2:51" s="208" customFormat="1" ht="13.5">
      <c r="B398" s="207"/>
      <c r="D398" s="203" t="s">
        <v>146</v>
      </c>
      <c r="E398" s="209" t="s">
        <v>5</v>
      </c>
      <c r="F398" s="210" t="s">
        <v>220</v>
      </c>
      <c r="H398" s="211">
        <v>10.105</v>
      </c>
      <c r="I398" s="11"/>
      <c r="L398" s="207"/>
      <c r="M398" s="212"/>
      <c r="N398" s="213"/>
      <c r="O398" s="213"/>
      <c r="P398" s="213"/>
      <c r="Q398" s="213"/>
      <c r="R398" s="213"/>
      <c r="S398" s="213"/>
      <c r="T398" s="214"/>
      <c r="AT398" s="209" t="s">
        <v>146</v>
      </c>
      <c r="AU398" s="209" t="s">
        <v>84</v>
      </c>
      <c r="AV398" s="208" t="s">
        <v>84</v>
      </c>
      <c r="AW398" s="208" t="s">
        <v>37</v>
      </c>
      <c r="AX398" s="208" t="s">
        <v>74</v>
      </c>
      <c r="AY398" s="209" t="s">
        <v>135</v>
      </c>
    </row>
    <row r="399" spans="2:51" s="208" customFormat="1" ht="13.5">
      <c r="B399" s="207"/>
      <c r="D399" s="203" t="s">
        <v>146</v>
      </c>
      <c r="E399" s="209" t="s">
        <v>5</v>
      </c>
      <c r="F399" s="210" t="s">
        <v>221</v>
      </c>
      <c r="H399" s="211">
        <v>18.252</v>
      </c>
      <c r="I399" s="11"/>
      <c r="L399" s="207"/>
      <c r="M399" s="212"/>
      <c r="N399" s="213"/>
      <c r="O399" s="213"/>
      <c r="P399" s="213"/>
      <c r="Q399" s="213"/>
      <c r="R399" s="213"/>
      <c r="S399" s="213"/>
      <c r="T399" s="214"/>
      <c r="AT399" s="209" t="s">
        <v>146</v>
      </c>
      <c r="AU399" s="209" t="s">
        <v>84</v>
      </c>
      <c r="AV399" s="208" t="s">
        <v>84</v>
      </c>
      <c r="AW399" s="208" t="s">
        <v>37</v>
      </c>
      <c r="AX399" s="208" t="s">
        <v>74</v>
      </c>
      <c r="AY399" s="209" t="s">
        <v>135</v>
      </c>
    </row>
    <row r="400" spans="2:51" s="236" customFormat="1" ht="13.5">
      <c r="B400" s="235"/>
      <c r="D400" s="203" t="s">
        <v>146</v>
      </c>
      <c r="E400" s="237" t="s">
        <v>5</v>
      </c>
      <c r="F400" s="238" t="s">
        <v>222</v>
      </c>
      <c r="H400" s="239">
        <v>403.314</v>
      </c>
      <c r="I400" s="13"/>
      <c r="L400" s="235"/>
      <c r="M400" s="240"/>
      <c r="N400" s="241"/>
      <c r="O400" s="241"/>
      <c r="P400" s="241"/>
      <c r="Q400" s="241"/>
      <c r="R400" s="241"/>
      <c r="S400" s="241"/>
      <c r="T400" s="242"/>
      <c r="AT400" s="237" t="s">
        <v>146</v>
      </c>
      <c r="AU400" s="237" t="s">
        <v>84</v>
      </c>
      <c r="AV400" s="236" t="s">
        <v>152</v>
      </c>
      <c r="AW400" s="236" t="s">
        <v>37</v>
      </c>
      <c r="AX400" s="236" t="s">
        <v>74</v>
      </c>
      <c r="AY400" s="237" t="s">
        <v>135</v>
      </c>
    </row>
    <row r="401" spans="2:51" s="208" customFormat="1" ht="13.5">
      <c r="B401" s="207"/>
      <c r="D401" s="203" t="s">
        <v>146</v>
      </c>
      <c r="E401" s="209" t="s">
        <v>5</v>
      </c>
      <c r="F401" s="210" t="s">
        <v>5</v>
      </c>
      <c r="H401" s="211">
        <v>0</v>
      </c>
      <c r="I401" s="11"/>
      <c r="L401" s="207"/>
      <c r="M401" s="212"/>
      <c r="N401" s="213"/>
      <c r="O401" s="213"/>
      <c r="P401" s="213"/>
      <c r="Q401" s="213"/>
      <c r="R401" s="213"/>
      <c r="S401" s="213"/>
      <c r="T401" s="214"/>
      <c r="AT401" s="209" t="s">
        <v>146</v>
      </c>
      <c r="AU401" s="209" t="s">
        <v>84</v>
      </c>
      <c r="AV401" s="208" t="s">
        <v>84</v>
      </c>
      <c r="AW401" s="208" t="s">
        <v>37</v>
      </c>
      <c r="AX401" s="208" t="s">
        <v>74</v>
      </c>
      <c r="AY401" s="209" t="s">
        <v>135</v>
      </c>
    </row>
    <row r="402" spans="2:51" s="228" customFormat="1" ht="13.5">
      <c r="B402" s="227"/>
      <c r="D402" s="203" t="s">
        <v>146</v>
      </c>
      <c r="E402" s="229" t="s">
        <v>5</v>
      </c>
      <c r="F402" s="230" t="s">
        <v>195</v>
      </c>
      <c r="H402" s="231">
        <v>439.514</v>
      </c>
      <c r="I402" s="12"/>
      <c r="L402" s="227"/>
      <c r="M402" s="232"/>
      <c r="N402" s="233"/>
      <c r="O402" s="233"/>
      <c r="P402" s="233"/>
      <c r="Q402" s="233"/>
      <c r="R402" s="233"/>
      <c r="S402" s="233"/>
      <c r="T402" s="234"/>
      <c r="AT402" s="229" t="s">
        <v>146</v>
      </c>
      <c r="AU402" s="229" t="s">
        <v>84</v>
      </c>
      <c r="AV402" s="228" t="s">
        <v>142</v>
      </c>
      <c r="AW402" s="228" t="s">
        <v>37</v>
      </c>
      <c r="AX402" s="228" t="s">
        <v>74</v>
      </c>
      <c r="AY402" s="229" t="s">
        <v>135</v>
      </c>
    </row>
    <row r="403" spans="2:51" s="208" customFormat="1" ht="13.5">
      <c r="B403" s="207"/>
      <c r="D403" s="203" t="s">
        <v>146</v>
      </c>
      <c r="E403" s="209" t="s">
        <v>5</v>
      </c>
      <c r="F403" s="210" t="s">
        <v>335</v>
      </c>
      <c r="H403" s="211">
        <v>10.988</v>
      </c>
      <c r="I403" s="11"/>
      <c r="L403" s="207"/>
      <c r="M403" s="212"/>
      <c r="N403" s="213"/>
      <c r="O403" s="213"/>
      <c r="P403" s="213"/>
      <c r="Q403" s="213"/>
      <c r="R403" s="213"/>
      <c r="S403" s="213"/>
      <c r="T403" s="214"/>
      <c r="AT403" s="209" t="s">
        <v>146</v>
      </c>
      <c r="AU403" s="209" t="s">
        <v>84</v>
      </c>
      <c r="AV403" s="208" t="s">
        <v>84</v>
      </c>
      <c r="AW403" s="208" t="s">
        <v>37</v>
      </c>
      <c r="AX403" s="208" t="s">
        <v>82</v>
      </c>
      <c r="AY403" s="209" t="s">
        <v>135</v>
      </c>
    </row>
    <row r="404" spans="2:65" s="108" customFormat="1" ht="38.25" customHeight="1">
      <c r="B404" s="109"/>
      <c r="C404" s="188" t="s">
        <v>336</v>
      </c>
      <c r="D404" s="188" t="s">
        <v>137</v>
      </c>
      <c r="E404" s="189" t="s">
        <v>337</v>
      </c>
      <c r="F404" s="190" t="s">
        <v>338</v>
      </c>
      <c r="G404" s="191" t="s">
        <v>184</v>
      </c>
      <c r="H404" s="192">
        <v>209.091</v>
      </c>
      <c r="I404" s="9"/>
      <c r="J404" s="193">
        <f>ROUND(I404*H404,2)</f>
        <v>0</v>
      </c>
      <c r="K404" s="190" t="s">
        <v>141</v>
      </c>
      <c r="L404" s="109"/>
      <c r="M404" s="194" t="s">
        <v>5</v>
      </c>
      <c r="N404" s="195" t="s">
        <v>45</v>
      </c>
      <c r="O404" s="110"/>
      <c r="P404" s="196">
        <f>O404*H404</f>
        <v>0</v>
      </c>
      <c r="Q404" s="196">
        <v>0</v>
      </c>
      <c r="R404" s="196">
        <f>Q404*H404</f>
        <v>0</v>
      </c>
      <c r="S404" s="196">
        <v>0</v>
      </c>
      <c r="T404" s="197">
        <f>S404*H404</f>
        <v>0</v>
      </c>
      <c r="AR404" s="98" t="s">
        <v>142</v>
      </c>
      <c r="AT404" s="98" t="s">
        <v>137</v>
      </c>
      <c r="AU404" s="98" t="s">
        <v>84</v>
      </c>
      <c r="AY404" s="98" t="s">
        <v>135</v>
      </c>
      <c r="BE404" s="198">
        <f>IF(N404="základní",J404,0)</f>
        <v>0</v>
      </c>
      <c r="BF404" s="198">
        <f>IF(N404="snížená",J404,0)</f>
        <v>0</v>
      </c>
      <c r="BG404" s="198">
        <f>IF(N404="zákl. přenesená",J404,0)</f>
        <v>0</v>
      </c>
      <c r="BH404" s="198">
        <f>IF(N404="sníž. přenesená",J404,0)</f>
        <v>0</v>
      </c>
      <c r="BI404" s="198">
        <f>IF(N404="nulová",J404,0)</f>
        <v>0</v>
      </c>
      <c r="BJ404" s="98" t="s">
        <v>82</v>
      </c>
      <c r="BK404" s="198">
        <f>ROUND(I404*H404,2)</f>
        <v>0</v>
      </c>
      <c r="BL404" s="98" t="s">
        <v>142</v>
      </c>
      <c r="BM404" s="98" t="s">
        <v>339</v>
      </c>
    </row>
    <row r="405" spans="2:47" s="108" customFormat="1" ht="192">
      <c r="B405" s="109"/>
      <c r="D405" s="203" t="s">
        <v>144</v>
      </c>
      <c r="F405" s="204" t="s">
        <v>340</v>
      </c>
      <c r="I405" s="10"/>
      <c r="L405" s="109"/>
      <c r="M405" s="205"/>
      <c r="N405" s="110"/>
      <c r="O405" s="110"/>
      <c r="P405" s="110"/>
      <c r="Q405" s="110"/>
      <c r="R405" s="110"/>
      <c r="S405" s="110"/>
      <c r="T405" s="206"/>
      <c r="AT405" s="98" t="s">
        <v>144</v>
      </c>
      <c r="AU405" s="98" t="s">
        <v>84</v>
      </c>
    </row>
    <row r="406" spans="2:51" s="208" customFormat="1" ht="13.5">
      <c r="B406" s="207"/>
      <c r="D406" s="203" t="s">
        <v>146</v>
      </c>
      <c r="E406" s="209" t="s">
        <v>5</v>
      </c>
      <c r="F406" s="210" t="s">
        <v>341</v>
      </c>
      <c r="H406" s="211">
        <v>184.025</v>
      </c>
      <c r="I406" s="11"/>
      <c r="L406" s="207"/>
      <c r="M406" s="212"/>
      <c r="N406" s="213"/>
      <c r="O406" s="213"/>
      <c r="P406" s="213"/>
      <c r="Q406" s="213"/>
      <c r="R406" s="213"/>
      <c r="S406" s="213"/>
      <c r="T406" s="214"/>
      <c r="AT406" s="209" t="s">
        <v>146</v>
      </c>
      <c r="AU406" s="209" t="s">
        <v>84</v>
      </c>
      <c r="AV406" s="208" t="s">
        <v>84</v>
      </c>
      <c r="AW406" s="208" t="s">
        <v>37</v>
      </c>
      <c r="AX406" s="208" t="s">
        <v>74</v>
      </c>
      <c r="AY406" s="209" t="s">
        <v>135</v>
      </c>
    </row>
    <row r="407" spans="2:51" s="236" customFormat="1" ht="13.5">
      <c r="B407" s="235"/>
      <c r="D407" s="203" t="s">
        <v>146</v>
      </c>
      <c r="E407" s="237" t="s">
        <v>5</v>
      </c>
      <c r="F407" s="238" t="s">
        <v>202</v>
      </c>
      <c r="H407" s="239">
        <v>184.025</v>
      </c>
      <c r="I407" s="13"/>
      <c r="L407" s="235"/>
      <c r="M407" s="240"/>
      <c r="N407" s="241"/>
      <c r="O407" s="241"/>
      <c r="P407" s="241"/>
      <c r="Q407" s="241"/>
      <c r="R407" s="241"/>
      <c r="S407" s="241"/>
      <c r="T407" s="242"/>
      <c r="AT407" s="237" t="s">
        <v>146</v>
      </c>
      <c r="AU407" s="237" t="s">
        <v>84</v>
      </c>
      <c r="AV407" s="236" t="s">
        <v>152</v>
      </c>
      <c r="AW407" s="236" t="s">
        <v>37</v>
      </c>
      <c r="AX407" s="236" t="s">
        <v>74</v>
      </c>
      <c r="AY407" s="237" t="s">
        <v>135</v>
      </c>
    </row>
    <row r="408" spans="2:51" s="208" customFormat="1" ht="13.5">
      <c r="B408" s="207"/>
      <c r="D408" s="203" t="s">
        <v>146</v>
      </c>
      <c r="E408" s="209" t="s">
        <v>5</v>
      </c>
      <c r="F408" s="210" t="s">
        <v>5</v>
      </c>
      <c r="H408" s="211">
        <v>0</v>
      </c>
      <c r="I408" s="11"/>
      <c r="L408" s="207"/>
      <c r="M408" s="212"/>
      <c r="N408" s="213"/>
      <c r="O408" s="213"/>
      <c r="P408" s="213"/>
      <c r="Q408" s="213"/>
      <c r="R408" s="213"/>
      <c r="S408" s="213"/>
      <c r="T408" s="214"/>
      <c r="AT408" s="209" t="s">
        <v>146</v>
      </c>
      <c r="AU408" s="209" t="s">
        <v>84</v>
      </c>
      <c r="AV408" s="208" t="s">
        <v>84</v>
      </c>
      <c r="AW408" s="208" t="s">
        <v>37</v>
      </c>
      <c r="AX408" s="208" t="s">
        <v>74</v>
      </c>
      <c r="AY408" s="209" t="s">
        <v>135</v>
      </c>
    </row>
    <row r="409" spans="2:51" s="208" customFormat="1" ht="13.5">
      <c r="B409" s="207"/>
      <c r="D409" s="203" t="s">
        <v>146</v>
      </c>
      <c r="E409" s="209" t="s">
        <v>5</v>
      </c>
      <c r="F409" s="210" t="s">
        <v>342</v>
      </c>
      <c r="H409" s="211">
        <v>18.78</v>
      </c>
      <c r="I409" s="11"/>
      <c r="L409" s="207"/>
      <c r="M409" s="212"/>
      <c r="N409" s="213"/>
      <c r="O409" s="213"/>
      <c r="P409" s="213"/>
      <c r="Q409" s="213"/>
      <c r="R409" s="213"/>
      <c r="S409" s="213"/>
      <c r="T409" s="214"/>
      <c r="AT409" s="209" t="s">
        <v>146</v>
      </c>
      <c r="AU409" s="209" t="s">
        <v>84</v>
      </c>
      <c r="AV409" s="208" t="s">
        <v>84</v>
      </c>
      <c r="AW409" s="208" t="s">
        <v>37</v>
      </c>
      <c r="AX409" s="208" t="s">
        <v>74</v>
      </c>
      <c r="AY409" s="209" t="s">
        <v>135</v>
      </c>
    </row>
    <row r="410" spans="2:51" s="208" customFormat="1" ht="13.5">
      <c r="B410" s="207"/>
      <c r="D410" s="203" t="s">
        <v>146</v>
      </c>
      <c r="E410" s="209" t="s">
        <v>5</v>
      </c>
      <c r="F410" s="210" t="s">
        <v>343</v>
      </c>
      <c r="H410" s="211">
        <v>1.866</v>
      </c>
      <c r="I410" s="11"/>
      <c r="L410" s="207"/>
      <c r="M410" s="212"/>
      <c r="N410" s="213"/>
      <c r="O410" s="213"/>
      <c r="P410" s="213"/>
      <c r="Q410" s="213"/>
      <c r="R410" s="213"/>
      <c r="S410" s="213"/>
      <c r="T410" s="214"/>
      <c r="AT410" s="209" t="s">
        <v>146</v>
      </c>
      <c r="AU410" s="209" t="s">
        <v>84</v>
      </c>
      <c r="AV410" s="208" t="s">
        <v>84</v>
      </c>
      <c r="AW410" s="208" t="s">
        <v>37</v>
      </c>
      <c r="AX410" s="208" t="s">
        <v>74</v>
      </c>
      <c r="AY410" s="209" t="s">
        <v>135</v>
      </c>
    </row>
    <row r="411" spans="2:51" s="208" customFormat="1" ht="13.5">
      <c r="B411" s="207"/>
      <c r="D411" s="203" t="s">
        <v>146</v>
      </c>
      <c r="E411" s="209" t="s">
        <v>5</v>
      </c>
      <c r="F411" s="210" t="s">
        <v>344</v>
      </c>
      <c r="H411" s="211">
        <v>3.889</v>
      </c>
      <c r="I411" s="11"/>
      <c r="L411" s="207"/>
      <c r="M411" s="212"/>
      <c r="N411" s="213"/>
      <c r="O411" s="213"/>
      <c r="P411" s="213"/>
      <c r="Q411" s="213"/>
      <c r="R411" s="213"/>
      <c r="S411" s="213"/>
      <c r="T411" s="214"/>
      <c r="AT411" s="209" t="s">
        <v>146</v>
      </c>
      <c r="AU411" s="209" t="s">
        <v>84</v>
      </c>
      <c r="AV411" s="208" t="s">
        <v>84</v>
      </c>
      <c r="AW411" s="208" t="s">
        <v>37</v>
      </c>
      <c r="AX411" s="208" t="s">
        <v>74</v>
      </c>
      <c r="AY411" s="209" t="s">
        <v>135</v>
      </c>
    </row>
    <row r="412" spans="2:51" s="208" customFormat="1" ht="13.5">
      <c r="B412" s="207"/>
      <c r="D412" s="203" t="s">
        <v>146</v>
      </c>
      <c r="E412" s="209" t="s">
        <v>5</v>
      </c>
      <c r="F412" s="210" t="s">
        <v>345</v>
      </c>
      <c r="H412" s="211">
        <v>0.531</v>
      </c>
      <c r="I412" s="11"/>
      <c r="L412" s="207"/>
      <c r="M412" s="212"/>
      <c r="N412" s="213"/>
      <c r="O412" s="213"/>
      <c r="P412" s="213"/>
      <c r="Q412" s="213"/>
      <c r="R412" s="213"/>
      <c r="S412" s="213"/>
      <c r="T412" s="214"/>
      <c r="AT412" s="209" t="s">
        <v>146</v>
      </c>
      <c r="AU412" s="209" t="s">
        <v>84</v>
      </c>
      <c r="AV412" s="208" t="s">
        <v>84</v>
      </c>
      <c r="AW412" s="208" t="s">
        <v>37</v>
      </c>
      <c r="AX412" s="208" t="s">
        <v>74</v>
      </c>
      <c r="AY412" s="209" t="s">
        <v>135</v>
      </c>
    </row>
    <row r="413" spans="2:51" s="236" customFormat="1" ht="13.5">
      <c r="B413" s="235"/>
      <c r="D413" s="203" t="s">
        <v>146</v>
      </c>
      <c r="E413" s="237" t="s">
        <v>5</v>
      </c>
      <c r="F413" s="238" t="s">
        <v>346</v>
      </c>
      <c r="H413" s="239">
        <v>25.066</v>
      </c>
      <c r="I413" s="13"/>
      <c r="L413" s="235"/>
      <c r="M413" s="240"/>
      <c r="N413" s="241"/>
      <c r="O413" s="241"/>
      <c r="P413" s="241"/>
      <c r="Q413" s="241"/>
      <c r="R413" s="241"/>
      <c r="S413" s="241"/>
      <c r="T413" s="242"/>
      <c r="AT413" s="237" t="s">
        <v>146</v>
      </c>
      <c r="AU413" s="237" t="s">
        <v>84</v>
      </c>
      <c r="AV413" s="236" t="s">
        <v>152</v>
      </c>
      <c r="AW413" s="236" t="s">
        <v>37</v>
      </c>
      <c r="AX413" s="236" t="s">
        <v>74</v>
      </c>
      <c r="AY413" s="237" t="s">
        <v>135</v>
      </c>
    </row>
    <row r="414" spans="2:51" s="208" customFormat="1" ht="13.5">
      <c r="B414" s="207"/>
      <c r="D414" s="203" t="s">
        <v>146</v>
      </c>
      <c r="E414" s="209" t="s">
        <v>5</v>
      </c>
      <c r="F414" s="210" t="s">
        <v>5</v>
      </c>
      <c r="H414" s="211">
        <v>0</v>
      </c>
      <c r="I414" s="11"/>
      <c r="L414" s="207"/>
      <c r="M414" s="212"/>
      <c r="N414" s="213"/>
      <c r="O414" s="213"/>
      <c r="P414" s="213"/>
      <c r="Q414" s="213"/>
      <c r="R414" s="213"/>
      <c r="S414" s="213"/>
      <c r="T414" s="214"/>
      <c r="AT414" s="209" t="s">
        <v>146</v>
      </c>
      <c r="AU414" s="209" t="s">
        <v>84</v>
      </c>
      <c r="AV414" s="208" t="s">
        <v>84</v>
      </c>
      <c r="AW414" s="208" t="s">
        <v>37</v>
      </c>
      <c r="AX414" s="208" t="s">
        <v>74</v>
      </c>
      <c r="AY414" s="209" t="s">
        <v>135</v>
      </c>
    </row>
    <row r="415" spans="2:51" s="228" customFormat="1" ht="13.5">
      <c r="B415" s="227"/>
      <c r="D415" s="203" t="s">
        <v>146</v>
      </c>
      <c r="E415" s="229" t="s">
        <v>5</v>
      </c>
      <c r="F415" s="230" t="s">
        <v>195</v>
      </c>
      <c r="H415" s="231">
        <v>209.091</v>
      </c>
      <c r="I415" s="12"/>
      <c r="L415" s="227"/>
      <c r="M415" s="232"/>
      <c r="N415" s="233"/>
      <c r="O415" s="233"/>
      <c r="P415" s="233"/>
      <c r="Q415" s="233"/>
      <c r="R415" s="233"/>
      <c r="S415" s="233"/>
      <c r="T415" s="234"/>
      <c r="AT415" s="229" t="s">
        <v>146</v>
      </c>
      <c r="AU415" s="229" t="s">
        <v>84</v>
      </c>
      <c r="AV415" s="228" t="s">
        <v>142</v>
      </c>
      <c r="AW415" s="228" t="s">
        <v>37</v>
      </c>
      <c r="AX415" s="228" t="s">
        <v>82</v>
      </c>
      <c r="AY415" s="229" t="s">
        <v>135</v>
      </c>
    </row>
    <row r="416" spans="2:65" s="108" customFormat="1" ht="25.5" customHeight="1">
      <c r="B416" s="109"/>
      <c r="C416" s="188" t="s">
        <v>347</v>
      </c>
      <c r="D416" s="188" t="s">
        <v>137</v>
      </c>
      <c r="E416" s="189" t="s">
        <v>348</v>
      </c>
      <c r="F416" s="190" t="s">
        <v>349</v>
      </c>
      <c r="G416" s="191" t="s">
        <v>184</v>
      </c>
      <c r="H416" s="192">
        <v>209.091</v>
      </c>
      <c r="I416" s="9"/>
      <c r="J416" s="193">
        <f>ROUND(I416*H416,2)</f>
        <v>0</v>
      </c>
      <c r="K416" s="190" t="s">
        <v>141</v>
      </c>
      <c r="L416" s="109"/>
      <c r="M416" s="194" t="s">
        <v>5</v>
      </c>
      <c r="N416" s="195" t="s">
        <v>45</v>
      </c>
      <c r="O416" s="110"/>
      <c r="P416" s="196">
        <f>O416*H416</f>
        <v>0</v>
      </c>
      <c r="Q416" s="196">
        <v>0</v>
      </c>
      <c r="R416" s="196">
        <f>Q416*H416</f>
        <v>0</v>
      </c>
      <c r="S416" s="196">
        <v>0</v>
      </c>
      <c r="T416" s="197">
        <f>S416*H416</f>
        <v>0</v>
      </c>
      <c r="AR416" s="98" t="s">
        <v>142</v>
      </c>
      <c r="AT416" s="98" t="s">
        <v>137</v>
      </c>
      <c r="AU416" s="98" t="s">
        <v>84</v>
      </c>
      <c r="AY416" s="98" t="s">
        <v>135</v>
      </c>
      <c r="BE416" s="198">
        <f>IF(N416="základní",J416,0)</f>
        <v>0</v>
      </c>
      <c r="BF416" s="198">
        <f>IF(N416="snížená",J416,0)</f>
        <v>0</v>
      </c>
      <c r="BG416" s="198">
        <f>IF(N416="zákl. přenesená",J416,0)</f>
        <v>0</v>
      </c>
      <c r="BH416" s="198">
        <f>IF(N416="sníž. přenesená",J416,0)</f>
        <v>0</v>
      </c>
      <c r="BI416" s="198">
        <f>IF(N416="nulová",J416,0)</f>
        <v>0</v>
      </c>
      <c r="BJ416" s="98" t="s">
        <v>82</v>
      </c>
      <c r="BK416" s="198">
        <f>ROUND(I416*H416,2)</f>
        <v>0</v>
      </c>
      <c r="BL416" s="98" t="s">
        <v>142</v>
      </c>
      <c r="BM416" s="98" t="s">
        <v>350</v>
      </c>
    </row>
    <row r="417" spans="2:47" s="108" customFormat="1" ht="144">
      <c r="B417" s="109"/>
      <c r="D417" s="203" t="s">
        <v>144</v>
      </c>
      <c r="F417" s="204" t="s">
        <v>351</v>
      </c>
      <c r="I417" s="10"/>
      <c r="L417" s="109"/>
      <c r="M417" s="205"/>
      <c r="N417" s="110"/>
      <c r="O417" s="110"/>
      <c r="P417" s="110"/>
      <c r="Q417" s="110"/>
      <c r="R417" s="110"/>
      <c r="S417" s="110"/>
      <c r="T417" s="206"/>
      <c r="AT417" s="98" t="s">
        <v>144</v>
      </c>
      <c r="AU417" s="98" t="s">
        <v>84</v>
      </c>
    </row>
    <row r="418" spans="2:51" s="208" customFormat="1" ht="13.5">
      <c r="B418" s="207"/>
      <c r="D418" s="203" t="s">
        <v>146</v>
      </c>
      <c r="E418" s="209" t="s">
        <v>5</v>
      </c>
      <c r="F418" s="210" t="s">
        <v>341</v>
      </c>
      <c r="H418" s="211">
        <v>184.025</v>
      </c>
      <c r="I418" s="11"/>
      <c r="L418" s="207"/>
      <c r="M418" s="212"/>
      <c r="N418" s="213"/>
      <c r="O418" s="213"/>
      <c r="P418" s="213"/>
      <c r="Q418" s="213"/>
      <c r="R418" s="213"/>
      <c r="S418" s="213"/>
      <c r="T418" s="214"/>
      <c r="AT418" s="209" t="s">
        <v>146</v>
      </c>
      <c r="AU418" s="209" t="s">
        <v>84</v>
      </c>
      <c r="AV418" s="208" t="s">
        <v>84</v>
      </c>
      <c r="AW418" s="208" t="s">
        <v>37</v>
      </c>
      <c r="AX418" s="208" t="s">
        <v>74</v>
      </c>
      <c r="AY418" s="209" t="s">
        <v>135</v>
      </c>
    </row>
    <row r="419" spans="2:51" s="236" customFormat="1" ht="13.5">
      <c r="B419" s="235"/>
      <c r="D419" s="203" t="s">
        <v>146</v>
      </c>
      <c r="E419" s="237" t="s">
        <v>5</v>
      </c>
      <c r="F419" s="238" t="s">
        <v>202</v>
      </c>
      <c r="H419" s="239">
        <v>184.025</v>
      </c>
      <c r="I419" s="13"/>
      <c r="L419" s="235"/>
      <c r="M419" s="240"/>
      <c r="N419" s="241"/>
      <c r="O419" s="241"/>
      <c r="P419" s="241"/>
      <c r="Q419" s="241"/>
      <c r="R419" s="241"/>
      <c r="S419" s="241"/>
      <c r="T419" s="242"/>
      <c r="AT419" s="237" t="s">
        <v>146</v>
      </c>
      <c r="AU419" s="237" t="s">
        <v>84</v>
      </c>
      <c r="AV419" s="236" t="s">
        <v>152</v>
      </c>
      <c r="AW419" s="236" t="s">
        <v>37</v>
      </c>
      <c r="AX419" s="236" t="s">
        <v>74</v>
      </c>
      <c r="AY419" s="237" t="s">
        <v>135</v>
      </c>
    </row>
    <row r="420" spans="2:51" s="208" customFormat="1" ht="13.5">
      <c r="B420" s="207"/>
      <c r="D420" s="203" t="s">
        <v>146</v>
      </c>
      <c r="E420" s="209" t="s">
        <v>5</v>
      </c>
      <c r="F420" s="210" t="s">
        <v>5</v>
      </c>
      <c r="H420" s="211">
        <v>0</v>
      </c>
      <c r="I420" s="11"/>
      <c r="L420" s="207"/>
      <c r="M420" s="212"/>
      <c r="N420" s="213"/>
      <c r="O420" s="213"/>
      <c r="P420" s="213"/>
      <c r="Q420" s="213"/>
      <c r="R420" s="213"/>
      <c r="S420" s="213"/>
      <c r="T420" s="214"/>
      <c r="AT420" s="209" t="s">
        <v>146</v>
      </c>
      <c r="AU420" s="209" t="s">
        <v>84</v>
      </c>
      <c r="AV420" s="208" t="s">
        <v>84</v>
      </c>
      <c r="AW420" s="208" t="s">
        <v>37</v>
      </c>
      <c r="AX420" s="208" t="s">
        <v>74</v>
      </c>
      <c r="AY420" s="209" t="s">
        <v>135</v>
      </c>
    </row>
    <row r="421" spans="2:51" s="208" customFormat="1" ht="13.5">
      <c r="B421" s="207"/>
      <c r="D421" s="203" t="s">
        <v>146</v>
      </c>
      <c r="E421" s="209" t="s">
        <v>5</v>
      </c>
      <c r="F421" s="210" t="s">
        <v>342</v>
      </c>
      <c r="H421" s="211">
        <v>18.78</v>
      </c>
      <c r="I421" s="11"/>
      <c r="L421" s="207"/>
      <c r="M421" s="212"/>
      <c r="N421" s="213"/>
      <c r="O421" s="213"/>
      <c r="P421" s="213"/>
      <c r="Q421" s="213"/>
      <c r="R421" s="213"/>
      <c r="S421" s="213"/>
      <c r="T421" s="214"/>
      <c r="AT421" s="209" t="s">
        <v>146</v>
      </c>
      <c r="AU421" s="209" t="s">
        <v>84</v>
      </c>
      <c r="AV421" s="208" t="s">
        <v>84</v>
      </c>
      <c r="AW421" s="208" t="s">
        <v>37</v>
      </c>
      <c r="AX421" s="208" t="s">
        <v>74</v>
      </c>
      <c r="AY421" s="209" t="s">
        <v>135</v>
      </c>
    </row>
    <row r="422" spans="2:51" s="208" customFormat="1" ht="13.5">
      <c r="B422" s="207"/>
      <c r="D422" s="203" t="s">
        <v>146</v>
      </c>
      <c r="E422" s="209" t="s">
        <v>5</v>
      </c>
      <c r="F422" s="210" t="s">
        <v>343</v>
      </c>
      <c r="H422" s="211">
        <v>1.866</v>
      </c>
      <c r="I422" s="11"/>
      <c r="L422" s="207"/>
      <c r="M422" s="212"/>
      <c r="N422" s="213"/>
      <c r="O422" s="213"/>
      <c r="P422" s="213"/>
      <c r="Q422" s="213"/>
      <c r="R422" s="213"/>
      <c r="S422" s="213"/>
      <c r="T422" s="214"/>
      <c r="AT422" s="209" t="s">
        <v>146</v>
      </c>
      <c r="AU422" s="209" t="s">
        <v>84</v>
      </c>
      <c r="AV422" s="208" t="s">
        <v>84</v>
      </c>
      <c r="AW422" s="208" t="s">
        <v>37</v>
      </c>
      <c r="AX422" s="208" t="s">
        <v>74</v>
      </c>
      <c r="AY422" s="209" t="s">
        <v>135</v>
      </c>
    </row>
    <row r="423" spans="2:51" s="208" customFormat="1" ht="13.5">
      <c r="B423" s="207"/>
      <c r="D423" s="203" t="s">
        <v>146</v>
      </c>
      <c r="E423" s="209" t="s">
        <v>5</v>
      </c>
      <c r="F423" s="210" t="s">
        <v>344</v>
      </c>
      <c r="H423" s="211">
        <v>3.889</v>
      </c>
      <c r="I423" s="11"/>
      <c r="L423" s="207"/>
      <c r="M423" s="212"/>
      <c r="N423" s="213"/>
      <c r="O423" s="213"/>
      <c r="P423" s="213"/>
      <c r="Q423" s="213"/>
      <c r="R423" s="213"/>
      <c r="S423" s="213"/>
      <c r="T423" s="214"/>
      <c r="AT423" s="209" t="s">
        <v>146</v>
      </c>
      <c r="AU423" s="209" t="s">
        <v>84</v>
      </c>
      <c r="AV423" s="208" t="s">
        <v>84</v>
      </c>
      <c r="AW423" s="208" t="s">
        <v>37</v>
      </c>
      <c r="AX423" s="208" t="s">
        <v>74</v>
      </c>
      <c r="AY423" s="209" t="s">
        <v>135</v>
      </c>
    </row>
    <row r="424" spans="2:51" s="208" customFormat="1" ht="13.5">
      <c r="B424" s="207"/>
      <c r="D424" s="203" t="s">
        <v>146</v>
      </c>
      <c r="E424" s="209" t="s">
        <v>5</v>
      </c>
      <c r="F424" s="210" t="s">
        <v>345</v>
      </c>
      <c r="H424" s="211">
        <v>0.531</v>
      </c>
      <c r="I424" s="11"/>
      <c r="L424" s="207"/>
      <c r="M424" s="212"/>
      <c r="N424" s="213"/>
      <c r="O424" s="213"/>
      <c r="P424" s="213"/>
      <c r="Q424" s="213"/>
      <c r="R424" s="213"/>
      <c r="S424" s="213"/>
      <c r="T424" s="214"/>
      <c r="AT424" s="209" t="s">
        <v>146</v>
      </c>
      <c r="AU424" s="209" t="s">
        <v>84</v>
      </c>
      <c r="AV424" s="208" t="s">
        <v>84</v>
      </c>
      <c r="AW424" s="208" t="s">
        <v>37</v>
      </c>
      <c r="AX424" s="208" t="s">
        <v>74</v>
      </c>
      <c r="AY424" s="209" t="s">
        <v>135</v>
      </c>
    </row>
    <row r="425" spans="2:51" s="236" customFormat="1" ht="13.5">
      <c r="B425" s="235"/>
      <c r="D425" s="203" t="s">
        <v>146</v>
      </c>
      <c r="E425" s="237" t="s">
        <v>5</v>
      </c>
      <c r="F425" s="238" t="s">
        <v>346</v>
      </c>
      <c r="H425" s="239">
        <v>25.066</v>
      </c>
      <c r="I425" s="13"/>
      <c r="L425" s="235"/>
      <c r="M425" s="240"/>
      <c r="N425" s="241"/>
      <c r="O425" s="241"/>
      <c r="P425" s="241"/>
      <c r="Q425" s="241"/>
      <c r="R425" s="241"/>
      <c r="S425" s="241"/>
      <c r="T425" s="242"/>
      <c r="AT425" s="237" t="s">
        <v>146</v>
      </c>
      <c r="AU425" s="237" t="s">
        <v>84</v>
      </c>
      <c r="AV425" s="236" t="s">
        <v>152</v>
      </c>
      <c r="AW425" s="236" t="s">
        <v>37</v>
      </c>
      <c r="AX425" s="236" t="s">
        <v>74</v>
      </c>
      <c r="AY425" s="237" t="s">
        <v>135</v>
      </c>
    </row>
    <row r="426" spans="2:51" s="208" customFormat="1" ht="13.5">
      <c r="B426" s="207"/>
      <c r="D426" s="203" t="s">
        <v>146</v>
      </c>
      <c r="E426" s="209" t="s">
        <v>5</v>
      </c>
      <c r="F426" s="210" t="s">
        <v>5</v>
      </c>
      <c r="H426" s="211">
        <v>0</v>
      </c>
      <c r="I426" s="11"/>
      <c r="L426" s="207"/>
      <c r="M426" s="212"/>
      <c r="N426" s="213"/>
      <c r="O426" s="213"/>
      <c r="P426" s="213"/>
      <c r="Q426" s="213"/>
      <c r="R426" s="213"/>
      <c r="S426" s="213"/>
      <c r="T426" s="214"/>
      <c r="AT426" s="209" t="s">
        <v>146</v>
      </c>
      <c r="AU426" s="209" t="s">
        <v>84</v>
      </c>
      <c r="AV426" s="208" t="s">
        <v>84</v>
      </c>
      <c r="AW426" s="208" t="s">
        <v>37</v>
      </c>
      <c r="AX426" s="208" t="s">
        <v>74</v>
      </c>
      <c r="AY426" s="209" t="s">
        <v>135</v>
      </c>
    </row>
    <row r="427" spans="2:51" s="228" customFormat="1" ht="13.5">
      <c r="B427" s="227"/>
      <c r="D427" s="203" t="s">
        <v>146</v>
      </c>
      <c r="E427" s="229" t="s">
        <v>5</v>
      </c>
      <c r="F427" s="230" t="s">
        <v>195</v>
      </c>
      <c r="H427" s="231">
        <v>209.091</v>
      </c>
      <c r="I427" s="12"/>
      <c r="L427" s="227"/>
      <c r="M427" s="232"/>
      <c r="N427" s="233"/>
      <c r="O427" s="233"/>
      <c r="P427" s="233"/>
      <c r="Q427" s="233"/>
      <c r="R427" s="233"/>
      <c r="S427" s="233"/>
      <c r="T427" s="234"/>
      <c r="AT427" s="229" t="s">
        <v>146</v>
      </c>
      <c r="AU427" s="229" t="s">
        <v>84</v>
      </c>
      <c r="AV427" s="228" t="s">
        <v>142</v>
      </c>
      <c r="AW427" s="228" t="s">
        <v>37</v>
      </c>
      <c r="AX427" s="228" t="s">
        <v>82</v>
      </c>
      <c r="AY427" s="229" t="s">
        <v>135</v>
      </c>
    </row>
    <row r="428" spans="2:65" s="108" customFormat="1" ht="51" customHeight="1">
      <c r="B428" s="109"/>
      <c r="C428" s="188" t="s">
        <v>352</v>
      </c>
      <c r="D428" s="188" t="s">
        <v>137</v>
      </c>
      <c r="E428" s="189" t="s">
        <v>353</v>
      </c>
      <c r="F428" s="190" t="s">
        <v>354</v>
      </c>
      <c r="G428" s="191" t="s">
        <v>184</v>
      </c>
      <c r="H428" s="192">
        <v>3.5</v>
      </c>
      <c r="I428" s="9"/>
      <c r="J428" s="193">
        <f>ROUND(I428*H428,2)</f>
        <v>0</v>
      </c>
      <c r="K428" s="190" t="s">
        <v>141</v>
      </c>
      <c r="L428" s="109"/>
      <c r="M428" s="194" t="s">
        <v>5</v>
      </c>
      <c r="N428" s="195" t="s">
        <v>45</v>
      </c>
      <c r="O428" s="110"/>
      <c r="P428" s="196">
        <f>O428*H428</f>
        <v>0</v>
      </c>
      <c r="Q428" s="196">
        <v>0</v>
      </c>
      <c r="R428" s="196">
        <f>Q428*H428</f>
        <v>0</v>
      </c>
      <c r="S428" s="196">
        <v>0</v>
      </c>
      <c r="T428" s="197">
        <f>S428*H428</f>
        <v>0</v>
      </c>
      <c r="AR428" s="98" t="s">
        <v>142</v>
      </c>
      <c r="AT428" s="98" t="s">
        <v>137</v>
      </c>
      <c r="AU428" s="98" t="s">
        <v>84</v>
      </c>
      <c r="AY428" s="98" t="s">
        <v>135</v>
      </c>
      <c r="BE428" s="198">
        <f>IF(N428="základní",J428,0)</f>
        <v>0</v>
      </c>
      <c r="BF428" s="198">
        <f>IF(N428="snížená",J428,0)</f>
        <v>0</v>
      </c>
      <c r="BG428" s="198">
        <f>IF(N428="zákl. přenesená",J428,0)</f>
        <v>0</v>
      </c>
      <c r="BH428" s="198">
        <f>IF(N428="sníž. přenesená",J428,0)</f>
        <v>0</v>
      </c>
      <c r="BI428" s="198">
        <f>IF(N428="nulová",J428,0)</f>
        <v>0</v>
      </c>
      <c r="BJ428" s="98" t="s">
        <v>82</v>
      </c>
      <c r="BK428" s="198">
        <f>ROUND(I428*H428,2)</f>
        <v>0</v>
      </c>
      <c r="BL428" s="98" t="s">
        <v>142</v>
      </c>
      <c r="BM428" s="98" t="s">
        <v>355</v>
      </c>
    </row>
    <row r="429" spans="2:47" s="108" customFormat="1" ht="409.6">
      <c r="B429" s="109"/>
      <c r="D429" s="203" t="s">
        <v>144</v>
      </c>
      <c r="F429" s="204" t="s">
        <v>356</v>
      </c>
      <c r="I429" s="10"/>
      <c r="L429" s="109"/>
      <c r="M429" s="205"/>
      <c r="N429" s="110"/>
      <c r="O429" s="110"/>
      <c r="P429" s="110"/>
      <c r="Q429" s="110"/>
      <c r="R429" s="110"/>
      <c r="S429" s="110"/>
      <c r="T429" s="206"/>
      <c r="AT429" s="98" t="s">
        <v>144</v>
      </c>
      <c r="AU429" s="98" t="s">
        <v>84</v>
      </c>
    </row>
    <row r="430" spans="2:51" s="208" customFormat="1" ht="13.5">
      <c r="B430" s="207"/>
      <c r="D430" s="203" t="s">
        <v>146</v>
      </c>
      <c r="E430" s="209" t="s">
        <v>5</v>
      </c>
      <c r="F430" s="210" t="s">
        <v>357</v>
      </c>
      <c r="H430" s="211">
        <v>3.5</v>
      </c>
      <c r="I430" s="11"/>
      <c r="L430" s="207"/>
      <c r="M430" s="212"/>
      <c r="N430" s="213"/>
      <c r="O430" s="213"/>
      <c r="P430" s="213"/>
      <c r="Q430" s="213"/>
      <c r="R430" s="213"/>
      <c r="S430" s="213"/>
      <c r="T430" s="214"/>
      <c r="AT430" s="209" t="s">
        <v>146</v>
      </c>
      <c r="AU430" s="209" t="s">
        <v>84</v>
      </c>
      <c r="AV430" s="208" t="s">
        <v>84</v>
      </c>
      <c r="AW430" s="208" t="s">
        <v>37</v>
      </c>
      <c r="AX430" s="208" t="s">
        <v>82</v>
      </c>
      <c r="AY430" s="209" t="s">
        <v>135</v>
      </c>
    </row>
    <row r="431" spans="2:65" s="108" customFormat="1" ht="16.5" customHeight="1">
      <c r="B431" s="109"/>
      <c r="C431" s="188" t="s">
        <v>358</v>
      </c>
      <c r="D431" s="188" t="s">
        <v>137</v>
      </c>
      <c r="E431" s="189" t="s">
        <v>359</v>
      </c>
      <c r="F431" s="190" t="s">
        <v>360</v>
      </c>
      <c r="G431" s="191" t="s">
        <v>184</v>
      </c>
      <c r="H431" s="192">
        <v>209.091</v>
      </c>
      <c r="I431" s="9"/>
      <c r="J431" s="193">
        <f>ROUND(I431*H431,2)</f>
        <v>0</v>
      </c>
      <c r="K431" s="190" t="s">
        <v>141</v>
      </c>
      <c r="L431" s="109"/>
      <c r="M431" s="194" t="s">
        <v>5</v>
      </c>
      <c r="N431" s="195" t="s">
        <v>45</v>
      </c>
      <c r="O431" s="110"/>
      <c r="P431" s="196">
        <f>O431*H431</f>
        <v>0</v>
      </c>
      <c r="Q431" s="196">
        <v>0</v>
      </c>
      <c r="R431" s="196">
        <f>Q431*H431</f>
        <v>0</v>
      </c>
      <c r="S431" s="196">
        <v>0</v>
      </c>
      <c r="T431" s="197">
        <f>S431*H431</f>
        <v>0</v>
      </c>
      <c r="AR431" s="98" t="s">
        <v>142</v>
      </c>
      <c r="AT431" s="98" t="s">
        <v>137</v>
      </c>
      <c r="AU431" s="98" t="s">
        <v>84</v>
      </c>
      <c r="AY431" s="98" t="s">
        <v>135</v>
      </c>
      <c r="BE431" s="198">
        <f>IF(N431="základní",J431,0)</f>
        <v>0</v>
      </c>
      <c r="BF431" s="198">
        <f>IF(N431="snížená",J431,0)</f>
        <v>0</v>
      </c>
      <c r="BG431" s="198">
        <f>IF(N431="zákl. přenesená",J431,0)</f>
        <v>0</v>
      </c>
      <c r="BH431" s="198">
        <f>IF(N431="sníž. přenesená",J431,0)</f>
        <v>0</v>
      </c>
      <c r="BI431" s="198">
        <f>IF(N431="nulová",J431,0)</f>
        <v>0</v>
      </c>
      <c r="BJ431" s="98" t="s">
        <v>82</v>
      </c>
      <c r="BK431" s="198">
        <f>ROUND(I431*H431,2)</f>
        <v>0</v>
      </c>
      <c r="BL431" s="98" t="s">
        <v>142</v>
      </c>
      <c r="BM431" s="98" t="s">
        <v>361</v>
      </c>
    </row>
    <row r="432" spans="2:47" s="108" customFormat="1" ht="276">
      <c r="B432" s="109"/>
      <c r="D432" s="203" t="s">
        <v>144</v>
      </c>
      <c r="F432" s="204" t="s">
        <v>362</v>
      </c>
      <c r="I432" s="10"/>
      <c r="L432" s="109"/>
      <c r="M432" s="205"/>
      <c r="N432" s="110"/>
      <c r="O432" s="110"/>
      <c r="P432" s="110"/>
      <c r="Q432" s="110"/>
      <c r="R432" s="110"/>
      <c r="S432" s="110"/>
      <c r="T432" s="206"/>
      <c r="AT432" s="98" t="s">
        <v>144</v>
      </c>
      <c r="AU432" s="98" t="s">
        <v>84</v>
      </c>
    </row>
    <row r="433" spans="2:51" s="208" customFormat="1" ht="13.5">
      <c r="B433" s="207"/>
      <c r="D433" s="203" t="s">
        <v>146</v>
      </c>
      <c r="E433" s="209" t="s">
        <v>5</v>
      </c>
      <c r="F433" s="210" t="s">
        <v>341</v>
      </c>
      <c r="H433" s="211">
        <v>184.025</v>
      </c>
      <c r="I433" s="11"/>
      <c r="L433" s="207"/>
      <c r="M433" s="212"/>
      <c r="N433" s="213"/>
      <c r="O433" s="213"/>
      <c r="P433" s="213"/>
      <c r="Q433" s="213"/>
      <c r="R433" s="213"/>
      <c r="S433" s="213"/>
      <c r="T433" s="214"/>
      <c r="AT433" s="209" t="s">
        <v>146</v>
      </c>
      <c r="AU433" s="209" t="s">
        <v>84</v>
      </c>
      <c r="AV433" s="208" t="s">
        <v>84</v>
      </c>
      <c r="AW433" s="208" t="s">
        <v>37</v>
      </c>
      <c r="AX433" s="208" t="s">
        <v>74</v>
      </c>
      <c r="AY433" s="209" t="s">
        <v>135</v>
      </c>
    </row>
    <row r="434" spans="2:51" s="236" customFormat="1" ht="13.5">
      <c r="B434" s="235"/>
      <c r="D434" s="203" t="s">
        <v>146</v>
      </c>
      <c r="E434" s="237" t="s">
        <v>5</v>
      </c>
      <c r="F434" s="238" t="s">
        <v>202</v>
      </c>
      <c r="H434" s="239">
        <v>184.025</v>
      </c>
      <c r="I434" s="13"/>
      <c r="L434" s="235"/>
      <c r="M434" s="240"/>
      <c r="N434" s="241"/>
      <c r="O434" s="241"/>
      <c r="P434" s="241"/>
      <c r="Q434" s="241"/>
      <c r="R434" s="241"/>
      <c r="S434" s="241"/>
      <c r="T434" s="242"/>
      <c r="AT434" s="237" t="s">
        <v>146</v>
      </c>
      <c r="AU434" s="237" t="s">
        <v>84</v>
      </c>
      <c r="AV434" s="236" t="s">
        <v>152</v>
      </c>
      <c r="AW434" s="236" t="s">
        <v>37</v>
      </c>
      <c r="AX434" s="236" t="s">
        <v>74</v>
      </c>
      <c r="AY434" s="237" t="s">
        <v>135</v>
      </c>
    </row>
    <row r="435" spans="2:51" s="208" customFormat="1" ht="13.5">
      <c r="B435" s="207"/>
      <c r="D435" s="203" t="s">
        <v>146</v>
      </c>
      <c r="E435" s="209" t="s">
        <v>5</v>
      </c>
      <c r="F435" s="210" t="s">
        <v>5</v>
      </c>
      <c r="H435" s="211">
        <v>0</v>
      </c>
      <c r="I435" s="11"/>
      <c r="L435" s="207"/>
      <c r="M435" s="212"/>
      <c r="N435" s="213"/>
      <c r="O435" s="213"/>
      <c r="P435" s="213"/>
      <c r="Q435" s="213"/>
      <c r="R435" s="213"/>
      <c r="S435" s="213"/>
      <c r="T435" s="214"/>
      <c r="AT435" s="209" t="s">
        <v>146</v>
      </c>
      <c r="AU435" s="209" t="s">
        <v>84</v>
      </c>
      <c r="AV435" s="208" t="s">
        <v>84</v>
      </c>
      <c r="AW435" s="208" t="s">
        <v>37</v>
      </c>
      <c r="AX435" s="208" t="s">
        <v>74</v>
      </c>
      <c r="AY435" s="209" t="s">
        <v>135</v>
      </c>
    </row>
    <row r="436" spans="2:51" s="208" customFormat="1" ht="13.5">
      <c r="B436" s="207"/>
      <c r="D436" s="203" t="s">
        <v>146</v>
      </c>
      <c r="E436" s="209" t="s">
        <v>5</v>
      </c>
      <c r="F436" s="210" t="s">
        <v>342</v>
      </c>
      <c r="H436" s="211">
        <v>18.78</v>
      </c>
      <c r="I436" s="11"/>
      <c r="L436" s="207"/>
      <c r="M436" s="212"/>
      <c r="N436" s="213"/>
      <c r="O436" s="213"/>
      <c r="P436" s="213"/>
      <c r="Q436" s="213"/>
      <c r="R436" s="213"/>
      <c r="S436" s="213"/>
      <c r="T436" s="214"/>
      <c r="AT436" s="209" t="s">
        <v>146</v>
      </c>
      <c r="AU436" s="209" t="s">
        <v>84</v>
      </c>
      <c r="AV436" s="208" t="s">
        <v>84</v>
      </c>
      <c r="AW436" s="208" t="s">
        <v>37</v>
      </c>
      <c r="AX436" s="208" t="s">
        <v>74</v>
      </c>
      <c r="AY436" s="209" t="s">
        <v>135</v>
      </c>
    </row>
    <row r="437" spans="2:51" s="208" customFormat="1" ht="13.5">
      <c r="B437" s="207"/>
      <c r="D437" s="203" t="s">
        <v>146</v>
      </c>
      <c r="E437" s="209" t="s">
        <v>5</v>
      </c>
      <c r="F437" s="210" t="s">
        <v>343</v>
      </c>
      <c r="H437" s="211">
        <v>1.866</v>
      </c>
      <c r="I437" s="11"/>
      <c r="L437" s="207"/>
      <c r="M437" s="212"/>
      <c r="N437" s="213"/>
      <c r="O437" s="213"/>
      <c r="P437" s="213"/>
      <c r="Q437" s="213"/>
      <c r="R437" s="213"/>
      <c r="S437" s="213"/>
      <c r="T437" s="214"/>
      <c r="AT437" s="209" t="s">
        <v>146</v>
      </c>
      <c r="AU437" s="209" t="s">
        <v>84</v>
      </c>
      <c r="AV437" s="208" t="s">
        <v>84</v>
      </c>
      <c r="AW437" s="208" t="s">
        <v>37</v>
      </c>
      <c r="AX437" s="208" t="s">
        <v>74</v>
      </c>
      <c r="AY437" s="209" t="s">
        <v>135</v>
      </c>
    </row>
    <row r="438" spans="2:51" s="208" customFormat="1" ht="13.5">
      <c r="B438" s="207"/>
      <c r="D438" s="203" t="s">
        <v>146</v>
      </c>
      <c r="E438" s="209" t="s">
        <v>5</v>
      </c>
      <c r="F438" s="210" t="s">
        <v>344</v>
      </c>
      <c r="H438" s="211">
        <v>3.889</v>
      </c>
      <c r="I438" s="11"/>
      <c r="L438" s="207"/>
      <c r="M438" s="212"/>
      <c r="N438" s="213"/>
      <c r="O438" s="213"/>
      <c r="P438" s="213"/>
      <c r="Q438" s="213"/>
      <c r="R438" s="213"/>
      <c r="S438" s="213"/>
      <c r="T438" s="214"/>
      <c r="AT438" s="209" t="s">
        <v>146</v>
      </c>
      <c r="AU438" s="209" t="s">
        <v>84</v>
      </c>
      <c r="AV438" s="208" t="s">
        <v>84</v>
      </c>
      <c r="AW438" s="208" t="s">
        <v>37</v>
      </c>
      <c r="AX438" s="208" t="s">
        <v>74</v>
      </c>
      <c r="AY438" s="209" t="s">
        <v>135</v>
      </c>
    </row>
    <row r="439" spans="2:51" s="208" customFormat="1" ht="13.5">
      <c r="B439" s="207"/>
      <c r="D439" s="203" t="s">
        <v>146</v>
      </c>
      <c r="E439" s="209" t="s">
        <v>5</v>
      </c>
      <c r="F439" s="210" t="s">
        <v>345</v>
      </c>
      <c r="H439" s="211">
        <v>0.531</v>
      </c>
      <c r="I439" s="11"/>
      <c r="L439" s="207"/>
      <c r="M439" s="212"/>
      <c r="N439" s="213"/>
      <c r="O439" s="213"/>
      <c r="P439" s="213"/>
      <c r="Q439" s="213"/>
      <c r="R439" s="213"/>
      <c r="S439" s="213"/>
      <c r="T439" s="214"/>
      <c r="AT439" s="209" t="s">
        <v>146</v>
      </c>
      <c r="AU439" s="209" t="s">
        <v>84</v>
      </c>
      <c r="AV439" s="208" t="s">
        <v>84</v>
      </c>
      <c r="AW439" s="208" t="s">
        <v>37</v>
      </c>
      <c r="AX439" s="208" t="s">
        <v>74</v>
      </c>
      <c r="AY439" s="209" t="s">
        <v>135</v>
      </c>
    </row>
    <row r="440" spans="2:51" s="236" customFormat="1" ht="13.5">
      <c r="B440" s="235"/>
      <c r="D440" s="203" t="s">
        <v>146</v>
      </c>
      <c r="E440" s="237" t="s">
        <v>5</v>
      </c>
      <c r="F440" s="238" t="s">
        <v>346</v>
      </c>
      <c r="H440" s="239">
        <v>25.066</v>
      </c>
      <c r="I440" s="13"/>
      <c r="L440" s="235"/>
      <c r="M440" s="240"/>
      <c r="N440" s="241"/>
      <c r="O440" s="241"/>
      <c r="P440" s="241"/>
      <c r="Q440" s="241"/>
      <c r="R440" s="241"/>
      <c r="S440" s="241"/>
      <c r="T440" s="242"/>
      <c r="AT440" s="237" t="s">
        <v>146</v>
      </c>
      <c r="AU440" s="237" t="s">
        <v>84</v>
      </c>
      <c r="AV440" s="236" t="s">
        <v>152</v>
      </c>
      <c r="AW440" s="236" t="s">
        <v>37</v>
      </c>
      <c r="AX440" s="236" t="s">
        <v>74</v>
      </c>
      <c r="AY440" s="237" t="s">
        <v>135</v>
      </c>
    </row>
    <row r="441" spans="2:51" s="208" customFormat="1" ht="13.5">
      <c r="B441" s="207"/>
      <c r="D441" s="203" t="s">
        <v>146</v>
      </c>
      <c r="E441" s="209" t="s">
        <v>5</v>
      </c>
      <c r="F441" s="210" t="s">
        <v>5</v>
      </c>
      <c r="H441" s="211">
        <v>0</v>
      </c>
      <c r="I441" s="11"/>
      <c r="L441" s="207"/>
      <c r="M441" s="212"/>
      <c r="N441" s="213"/>
      <c r="O441" s="213"/>
      <c r="P441" s="213"/>
      <c r="Q441" s="213"/>
      <c r="R441" s="213"/>
      <c r="S441" s="213"/>
      <c r="T441" s="214"/>
      <c r="AT441" s="209" t="s">
        <v>146</v>
      </c>
      <c r="AU441" s="209" t="s">
        <v>84</v>
      </c>
      <c r="AV441" s="208" t="s">
        <v>84</v>
      </c>
      <c r="AW441" s="208" t="s">
        <v>37</v>
      </c>
      <c r="AX441" s="208" t="s">
        <v>74</v>
      </c>
      <c r="AY441" s="209" t="s">
        <v>135</v>
      </c>
    </row>
    <row r="442" spans="2:51" s="228" customFormat="1" ht="13.5">
      <c r="B442" s="227"/>
      <c r="D442" s="203" t="s">
        <v>146</v>
      </c>
      <c r="E442" s="229" t="s">
        <v>5</v>
      </c>
      <c r="F442" s="230" t="s">
        <v>195</v>
      </c>
      <c r="H442" s="231">
        <v>209.091</v>
      </c>
      <c r="I442" s="12"/>
      <c r="L442" s="227"/>
      <c r="M442" s="232"/>
      <c r="N442" s="233"/>
      <c r="O442" s="233"/>
      <c r="P442" s="233"/>
      <c r="Q442" s="233"/>
      <c r="R442" s="233"/>
      <c r="S442" s="233"/>
      <c r="T442" s="234"/>
      <c r="AT442" s="229" t="s">
        <v>146</v>
      </c>
      <c r="AU442" s="229" t="s">
        <v>84</v>
      </c>
      <c r="AV442" s="228" t="s">
        <v>142</v>
      </c>
      <c r="AW442" s="228" t="s">
        <v>37</v>
      </c>
      <c r="AX442" s="228" t="s">
        <v>82</v>
      </c>
      <c r="AY442" s="229" t="s">
        <v>135</v>
      </c>
    </row>
    <row r="443" spans="2:65" s="108" customFormat="1" ht="16.5" customHeight="1">
      <c r="B443" s="109"/>
      <c r="C443" s="188" t="s">
        <v>363</v>
      </c>
      <c r="D443" s="188" t="s">
        <v>137</v>
      </c>
      <c r="E443" s="189" t="s">
        <v>364</v>
      </c>
      <c r="F443" s="190" t="s">
        <v>365</v>
      </c>
      <c r="G443" s="191" t="s">
        <v>366</v>
      </c>
      <c r="H443" s="192">
        <v>836.364</v>
      </c>
      <c r="I443" s="9"/>
      <c r="J443" s="193">
        <f>ROUND(I443*H443,2)</f>
        <v>0</v>
      </c>
      <c r="K443" s="190" t="s">
        <v>141</v>
      </c>
      <c r="L443" s="109"/>
      <c r="M443" s="194" t="s">
        <v>5</v>
      </c>
      <c r="N443" s="195" t="s">
        <v>45</v>
      </c>
      <c r="O443" s="110"/>
      <c r="P443" s="196">
        <f>O443*H443</f>
        <v>0</v>
      </c>
      <c r="Q443" s="196">
        <v>0</v>
      </c>
      <c r="R443" s="196">
        <f>Q443*H443</f>
        <v>0</v>
      </c>
      <c r="S443" s="196">
        <v>0</v>
      </c>
      <c r="T443" s="197">
        <f>S443*H443</f>
        <v>0</v>
      </c>
      <c r="AR443" s="98" t="s">
        <v>142</v>
      </c>
      <c r="AT443" s="98" t="s">
        <v>137</v>
      </c>
      <c r="AU443" s="98" t="s">
        <v>84</v>
      </c>
      <c r="AY443" s="98" t="s">
        <v>135</v>
      </c>
      <c r="BE443" s="198">
        <f>IF(N443="základní",J443,0)</f>
        <v>0</v>
      </c>
      <c r="BF443" s="198">
        <f>IF(N443="snížená",J443,0)</f>
        <v>0</v>
      </c>
      <c r="BG443" s="198">
        <f>IF(N443="zákl. přenesená",J443,0)</f>
        <v>0</v>
      </c>
      <c r="BH443" s="198">
        <f>IF(N443="sníž. přenesená",J443,0)</f>
        <v>0</v>
      </c>
      <c r="BI443" s="198">
        <f>IF(N443="nulová",J443,0)</f>
        <v>0</v>
      </c>
      <c r="BJ443" s="98" t="s">
        <v>82</v>
      </c>
      <c r="BK443" s="198">
        <f>ROUND(I443*H443,2)</f>
        <v>0</v>
      </c>
      <c r="BL443" s="98" t="s">
        <v>142</v>
      </c>
      <c r="BM443" s="98" t="s">
        <v>367</v>
      </c>
    </row>
    <row r="444" spans="2:47" s="108" customFormat="1" ht="276">
      <c r="B444" s="109"/>
      <c r="D444" s="203" t="s">
        <v>144</v>
      </c>
      <c r="F444" s="204" t="s">
        <v>362</v>
      </c>
      <c r="I444" s="10"/>
      <c r="L444" s="109"/>
      <c r="M444" s="205"/>
      <c r="N444" s="110"/>
      <c r="O444" s="110"/>
      <c r="P444" s="110"/>
      <c r="Q444" s="110"/>
      <c r="R444" s="110"/>
      <c r="S444" s="110"/>
      <c r="T444" s="206"/>
      <c r="AT444" s="98" t="s">
        <v>144</v>
      </c>
      <c r="AU444" s="98" t="s">
        <v>84</v>
      </c>
    </row>
    <row r="445" spans="2:51" s="208" customFormat="1" ht="13.5">
      <c r="B445" s="207"/>
      <c r="D445" s="203" t="s">
        <v>146</v>
      </c>
      <c r="E445" s="209" t="s">
        <v>5</v>
      </c>
      <c r="F445" s="210" t="s">
        <v>368</v>
      </c>
      <c r="H445" s="211">
        <v>418.182</v>
      </c>
      <c r="I445" s="11"/>
      <c r="L445" s="207"/>
      <c r="M445" s="212"/>
      <c r="N445" s="213"/>
      <c r="O445" s="213"/>
      <c r="P445" s="213"/>
      <c r="Q445" s="213"/>
      <c r="R445" s="213"/>
      <c r="S445" s="213"/>
      <c r="T445" s="214"/>
      <c r="AT445" s="209" t="s">
        <v>146</v>
      </c>
      <c r="AU445" s="209" t="s">
        <v>84</v>
      </c>
      <c r="AV445" s="208" t="s">
        <v>84</v>
      </c>
      <c r="AW445" s="208" t="s">
        <v>37</v>
      </c>
      <c r="AX445" s="208" t="s">
        <v>82</v>
      </c>
      <c r="AY445" s="209" t="s">
        <v>135</v>
      </c>
    </row>
    <row r="446" spans="2:51" s="208" customFormat="1" ht="13.5">
      <c r="B446" s="207"/>
      <c r="D446" s="203" t="s">
        <v>146</v>
      </c>
      <c r="F446" s="210" t="s">
        <v>369</v>
      </c>
      <c r="H446" s="211">
        <v>836.364</v>
      </c>
      <c r="I446" s="11"/>
      <c r="L446" s="207"/>
      <c r="M446" s="212"/>
      <c r="N446" s="213"/>
      <c r="O446" s="213"/>
      <c r="P446" s="213"/>
      <c r="Q446" s="213"/>
      <c r="R446" s="213"/>
      <c r="S446" s="213"/>
      <c r="T446" s="214"/>
      <c r="AT446" s="209" t="s">
        <v>146</v>
      </c>
      <c r="AU446" s="209" t="s">
        <v>84</v>
      </c>
      <c r="AV446" s="208" t="s">
        <v>84</v>
      </c>
      <c r="AW446" s="208" t="s">
        <v>6</v>
      </c>
      <c r="AX446" s="208" t="s">
        <v>82</v>
      </c>
      <c r="AY446" s="209" t="s">
        <v>135</v>
      </c>
    </row>
    <row r="447" spans="2:65" s="108" customFormat="1" ht="25.5" customHeight="1">
      <c r="B447" s="109"/>
      <c r="C447" s="188" t="s">
        <v>370</v>
      </c>
      <c r="D447" s="188" t="s">
        <v>137</v>
      </c>
      <c r="E447" s="189" t="s">
        <v>371</v>
      </c>
      <c r="F447" s="190" t="s">
        <v>372</v>
      </c>
      <c r="G447" s="191" t="s">
        <v>184</v>
      </c>
      <c r="H447" s="192">
        <v>16.343</v>
      </c>
      <c r="I447" s="9"/>
      <c r="J447" s="193">
        <f>ROUND(I447*H447,2)</f>
        <v>0</v>
      </c>
      <c r="K447" s="190" t="s">
        <v>141</v>
      </c>
      <c r="L447" s="109"/>
      <c r="M447" s="194" t="s">
        <v>5</v>
      </c>
      <c r="N447" s="195" t="s">
        <v>45</v>
      </c>
      <c r="O447" s="110"/>
      <c r="P447" s="196">
        <f>O447*H447</f>
        <v>0</v>
      </c>
      <c r="Q447" s="196">
        <v>0</v>
      </c>
      <c r="R447" s="196">
        <f>Q447*H447</f>
        <v>0</v>
      </c>
      <c r="S447" s="196">
        <v>0</v>
      </c>
      <c r="T447" s="197">
        <f>S447*H447</f>
        <v>0</v>
      </c>
      <c r="AR447" s="98" t="s">
        <v>142</v>
      </c>
      <c r="AT447" s="98" t="s">
        <v>137</v>
      </c>
      <c r="AU447" s="98" t="s">
        <v>84</v>
      </c>
      <c r="AY447" s="98" t="s">
        <v>135</v>
      </c>
      <c r="BE447" s="198">
        <f>IF(N447="základní",J447,0)</f>
        <v>0</v>
      </c>
      <c r="BF447" s="198">
        <f>IF(N447="snížená",J447,0)</f>
        <v>0</v>
      </c>
      <c r="BG447" s="198">
        <f>IF(N447="zákl. přenesená",J447,0)</f>
        <v>0</v>
      </c>
      <c r="BH447" s="198">
        <f>IF(N447="sníž. přenesená",J447,0)</f>
        <v>0</v>
      </c>
      <c r="BI447" s="198">
        <f>IF(N447="nulová",J447,0)</f>
        <v>0</v>
      </c>
      <c r="BJ447" s="98" t="s">
        <v>82</v>
      </c>
      <c r="BK447" s="198">
        <f>ROUND(I447*H447,2)</f>
        <v>0</v>
      </c>
      <c r="BL447" s="98" t="s">
        <v>142</v>
      </c>
      <c r="BM447" s="98" t="s">
        <v>373</v>
      </c>
    </row>
    <row r="448" spans="2:47" s="108" customFormat="1" ht="72">
      <c r="B448" s="109"/>
      <c r="D448" s="203" t="s">
        <v>144</v>
      </c>
      <c r="F448" s="204" t="s">
        <v>374</v>
      </c>
      <c r="I448" s="10"/>
      <c r="L448" s="109"/>
      <c r="M448" s="205"/>
      <c r="N448" s="110"/>
      <c r="O448" s="110"/>
      <c r="P448" s="110"/>
      <c r="Q448" s="110"/>
      <c r="R448" s="110"/>
      <c r="S448" s="110"/>
      <c r="T448" s="206"/>
      <c r="AT448" s="98" t="s">
        <v>144</v>
      </c>
      <c r="AU448" s="98" t="s">
        <v>84</v>
      </c>
    </row>
    <row r="449" spans="2:51" s="208" customFormat="1" ht="13.5">
      <c r="B449" s="207"/>
      <c r="D449" s="203" t="s">
        <v>146</v>
      </c>
      <c r="E449" s="209" t="s">
        <v>5</v>
      </c>
      <c r="F449" s="210" t="s">
        <v>375</v>
      </c>
      <c r="H449" s="211">
        <v>1.943</v>
      </c>
      <c r="I449" s="11"/>
      <c r="L449" s="207"/>
      <c r="M449" s="212"/>
      <c r="N449" s="213"/>
      <c r="O449" s="213"/>
      <c r="P449" s="213"/>
      <c r="Q449" s="213"/>
      <c r="R449" s="213"/>
      <c r="S449" s="213"/>
      <c r="T449" s="214"/>
      <c r="AT449" s="209" t="s">
        <v>146</v>
      </c>
      <c r="AU449" s="209" t="s">
        <v>84</v>
      </c>
      <c r="AV449" s="208" t="s">
        <v>84</v>
      </c>
      <c r="AW449" s="208" t="s">
        <v>37</v>
      </c>
      <c r="AX449" s="208" t="s">
        <v>74</v>
      </c>
      <c r="AY449" s="209" t="s">
        <v>135</v>
      </c>
    </row>
    <row r="450" spans="2:51" s="208" customFormat="1" ht="13.5">
      <c r="B450" s="207"/>
      <c r="D450" s="203" t="s">
        <v>146</v>
      </c>
      <c r="E450" s="209" t="s">
        <v>5</v>
      </c>
      <c r="F450" s="210" t="s">
        <v>376</v>
      </c>
      <c r="H450" s="211">
        <v>10.56</v>
      </c>
      <c r="I450" s="11"/>
      <c r="L450" s="207"/>
      <c r="M450" s="212"/>
      <c r="N450" s="213"/>
      <c r="O450" s="213"/>
      <c r="P450" s="213"/>
      <c r="Q450" s="213"/>
      <c r="R450" s="213"/>
      <c r="S450" s="213"/>
      <c r="T450" s="214"/>
      <c r="AT450" s="209" t="s">
        <v>146</v>
      </c>
      <c r="AU450" s="209" t="s">
        <v>84</v>
      </c>
      <c r="AV450" s="208" t="s">
        <v>84</v>
      </c>
      <c r="AW450" s="208" t="s">
        <v>37</v>
      </c>
      <c r="AX450" s="208" t="s">
        <v>74</v>
      </c>
      <c r="AY450" s="209" t="s">
        <v>135</v>
      </c>
    </row>
    <row r="451" spans="2:51" s="208" customFormat="1" ht="13.5">
      <c r="B451" s="207"/>
      <c r="D451" s="203" t="s">
        <v>146</v>
      </c>
      <c r="E451" s="209" t="s">
        <v>5</v>
      </c>
      <c r="F451" s="210" t="s">
        <v>377</v>
      </c>
      <c r="H451" s="211">
        <v>3.84</v>
      </c>
      <c r="I451" s="11"/>
      <c r="L451" s="207"/>
      <c r="M451" s="212"/>
      <c r="N451" s="213"/>
      <c r="O451" s="213"/>
      <c r="P451" s="213"/>
      <c r="Q451" s="213"/>
      <c r="R451" s="213"/>
      <c r="S451" s="213"/>
      <c r="T451" s="214"/>
      <c r="AT451" s="209" t="s">
        <v>146</v>
      </c>
      <c r="AU451" s="209" t="s">
        <v>84</v>
      </c>
      <c r="AV451" s="208" t="s">
        <v>84</v>
      </c>
      <c r="AW451" s="208" t="s">
        <v>37</v>
      </c>
      <c r="AX451" s="208" t="s">
        <v>74</v>
      </c>
      <c r="AY451" s="209" t="s">
        <v>135</v>
      </c>
    </row>
    <row r="452" spans="2:51" s="228" customFormat="1" ht="13.5">
      <c r="B452" s="227"/>
      <c r="D452" s="203" t="s">
        <v>146</v>
      </c>
      <c r="E452" s="229" t="s">
        <v>5</v>
      </c>
      <c r="F452" s="230" t="s">
        <v>378</v>
      </c>
      <c r="H452" s="231">
        <v>16.343</v>
      </c>
      <c r="I452" s="12"/>
      <c r="L452" s="227"/>
      <c r="M452" s="232"/>
      <c r="N452" s="233"/>
      <c r="O452" s="233"/>
      <c r="P452" s="233"/>
      <c r="Q452" s="233"/>
      <c r="R452" s="233"/>
      <c r="S452" s="233"/>
      <c r="T452" s="234"/>
      <c r="AT452" s="229" t="s">
        <v>146</v>
      </c>
      <c r="AU452" s="229" t="s">
        <v>84</v>
      </c>
      <c r="AV452" s="228" t="s">
        <v>142</v>
      </c>
      <c r="AW452" s="228" t="s">
        <v>37</v>
      </c>
      <c r="AX452" s="228" t="s">
        <v>82</v>
      </c>
      <c r="AY452" s="229" t="s">
        <v>135</v>
      </c>
    </row>
    <row r="453" spans="2:65" s="108" customFormat="1" ht="25.5" customHeight="1">
      <c r="B453" s="109"/>
      <c r="C453" s="188" t="s">
        <v>379</v>
      </c>
      <c r="D453" s="188" t="s">
        <v>137</v>
      </c>
      <c r="E453" s="189" t="s">
        <v>380</v>
      </c>
      <c r="F453" s="190" t="s">
        <v>381</v>
      </c>
      <c r="G453" s="191" t="s">
        <v>184</v>
      </c>
      <c r="H453" s="192">
        <v>332.334</v>
      </c>
      <c r="I453" s="9"/>
      <c r="J453" s="193">
        <f>ROUND(I453*H453,2)</f>
        <v>0</v>
      </c>
      <c r="K453" s="190" t="s">
        <v>141</v>
      </c>
      <c r="L453" s="109"/>
      <c r="M453" s="194" t="s">
        <v>5</v>
      </c>
      <c r="N453" s="195" t="s">
        <v>45</v>
      </c>
      <c r="O453" s="110"/>
      <c r="P453" s="196">
        <f>O453*H453</f>
        <v>0</v>
      </c>
      <c r="Q453" s="196">
        <v>0</v>
      </c>
      <c r="R453" s="196">
        <f>Q453*H453</f>
        <v>0</v>
      </c>
      <c r="S453" s="196">
        <v>0</v>
      </c>
      <c r="T453" s="197">
        <f>S453*H453</f>
        <v>0</v>
      </c>
      <c r="AR453" s="98" t="s">
        <v>142</v>
      </c>
      <c r="AT453" s="98" t="s">
        <v>137</v>
      </c>
      <c r="AU453" s="98" t="s">
        <v>84</v>
      </c>
      <c r="AY453" s="98" t="s">
        <v>135</v>
      </c>
      <c r="BE453" s="198">
        <f>IF(N453="základní",J453,0)</f>
        <v>0</v>
      </c>
      <c r="BF453" s="198">
        <f>IF(N453="snížená",J453,0)</f>
        <v>0</v>
      </c>
      <c r="BG453" s="198">
        <f>IF(N453="zákl. přenesená",J453,0)</f>
        <v>0</v>
      </c>
      <c r="BH453" s="198">
        <f>IF(N453="sníž. přenesená",J453,0)</f>
        <v>0</v>
      </c>
      <c r="BI453" s="198">
        <f>IF(N453="nulová",J453,0)</f>
        <v>0</v>
      </c>
      <c r="BJ453" s="98" t="s">
        <v>82</v>
      </c>
      <c r="BK453" s="198">
        <f>ROUND(I453*H453,2)</f>
        <v>0</v>
      </c>
      <c r="BL453" s="98" t="s">
        <v>142</v>
      </c>
      <c r="BM453" s="98" t="s">
        <v>382</v>
      </c>
    </row>
    <row r="454" spans="2:47" s="108" customFormat="1" ht="409.6">
      <c r="B454" s="109"/>
      <c r="D454" s="203" t="s">
        <v>144</v>
      </c>
      <c r="F454" s="204" t="s">
        <v>383</v>
      </c>
      <c r="I454" s="10"/>
      <c r="L454" s="109"/>
      <c r="M454" s="205"/>
      <c r="N454" s="110"/>
      <c r="O454" s="110"/>
      <c r="P454" s="110"/>
      <c r="Q454" s="110"/>
      <c r="R454" s="110"/>
      <c r="S454" s="110"/>
      <c r="T454" s="206"/>
      <c r="AT454" s="98" t="s">
        <v>144</v>
      </c>
      <c r="AU454" s="98" t="s">
        <v>84</v>
      </c>
    </row>
    <row r="455" spans="2:51" s="208" customFormat="1" ht="13.5">
      <c r="B455" s="207"/>
      <c r="D455" s="203" t="s">
        <v>146</v>
      </c>
      <c r="E455" s="209" t="s">
        <v>5</v>
      </c>
      <c r="F455" s="210" t="s">
        <v>384</v>
      </c>
      <c r="H455" s="211">
        <v>536.202</v>
      </c>
      <c r="I455" s="11"/>
      <c r="L455" s="207"/>
      <c r="M455" s="212"/>
      <c r="N455" s="213"/>
      <c r="O455" s="213"/>
      <c r="P455" s="213"/>
      <c r="Q455" s="213"/>
      <c r="R455" s="213"/>
      <c r="S455" s="213"/>
      <c r="T455" s="214"/>
      <c r="AT455" s="209" t="s">
        <v>146</v>
      </c>
      <c r="AU455" s="209" t="s">
        <v>84</v>
      </c>
      <c r="AV455" s="208" t="s">
        <v>84</v>
      </c>
      <c r="AW455" s="208" t="s">
        <v>37</v>
      </c>
      <c r="AX455" s="208" t="s">
        <v>74</v>
      </c>
      <c r="AY455" s="209" t="s">
        <v>135</v>
      </c>
    </row>
    <row r="456" spans="2:51" s="208" customFormat="1" ht="13.5">
      <c r="B456" s="207"/>
      <c r="D456" s="203" t="s">
        <v>146</v>
      </c>
      <c r="E456" s="209" t="s">
        <v>5</v>
      </c>
      <c r="F456" s="210" t="s">
        <v>385</v>
      </c>
      <c r="H456" s="211">
        <v>-18.682</v>
      </c>
      <c r="I456" s="11"/>
      <c r="L456" s="207"/>
      <c r="M456" s="212"/>
      <c r="N456" s="213"/>
      <c r="O456" s="213"/>
      <c r="P456" s="213"/>
      <c r="Q456" s="213"/>
      <c r="R456" s="213"/>
      <c r="S456" s="213"/>
      <c r="T456" s="214"/>
      <c r="AT456" s="209" t="s">
        <v>146</v>
      </c>
      <c r="AU456" s="209" t="s">
        <v>84</v>
      </c>
      <c r="AV456" s="208" t="s">
        <v>84</v>
      </c>
      <c r="AW456" s="208" t="s">
        <v>37</v>
      </c>
      <c r="AX456" s="208" t="s">
        <v>74</v>
      </c>
      <c r="AY456" s="209" t="s">
        <v>135</v>
      </c>
    </row>
    <row r="457" spans="2:51" s="208" customFormat="1" ht="13.5">
      <c r="B457" s="207"/>
      <c r="D457" s="203" t="s">
        <v>146</v>
      </c>
      <c r="E457" s="209" t="s">
        <v>5</v>
      </c>
      <c r="F457" s="210" t="s">
        <v>386</v>
      </c>
      <c r="H457" s="211">
        <v>-33.8</v>
      </c>
      <c r="I457" s="11"/>
      <c r="L457" s="207"/>
      <c r="M457" s="212"/>
      <c r="N457" s="213"/>
      <c r="O457" s="213"/>
      <c r="P457" s="213"/>
      <c r="Q457" s="213"/>
      <c r="R457" s="213"/>
      <c r="S457" s="213"/>
      <c r="T457" s="214"/>
      <c r="AT457" s="209" t="s">
        <v>146</v>
      </c>
      <c r="AU457" s="209" t="s">
        <v>84</v>
      </c>
      <c r="AV457" s="208" t="s">
        <v>84</v>
      </c>
      <c r="AW457" s="208" t="s">
        <v>37</v>
      </c>
      <c r="AX457" s="208" t="s">
        <v>74</v>
      </c>
      <c r="AY457" s="209" t="s">
        <v>135</v>
      </c>
    </row>
    <row r="458" spans="2:51" s="236" customFormat="1" ht="13.5">
      <c r="B458" s="235"/>
      <c r="D458" s="203" t="s">
        <v>146</v>
      </c>
      <c r="E458" s="237" t="s">
        <v>5</v>
      </c>
      <c r="F458" s="238" t="s">
        <v>202</v>
      </c>
      <c r="H458" s="239">
        <v>483.72</v>
      </c>
      <c r="I458" s="13"/>
      <c r="L458" s="235"/>
      <c r="M458" s="240"/>
      <c r="N458" s="241"/>
      <c r="O458" s="241"/>
      <c r="P458" s="241"/>
      <c r="Q458" s="241"/>
      <c r="R458" s="241"/>
      <c r="S458" s="241"/>
      <c r="T458" s="242"/>
      <c r="AT458" s="237" t="s">
        <v>146</v>
      </c>
      <c r="AU458" s="237" t="s">
        <v>84</v>
      </c>
      <c r="AV458" s="236" t="s">
        <v>152</v>
      </c>
      <c r="AW458" s="236" t="s">
        <v>37</v>
      </c>
      <c r="AX458" s="236" t="s">
        <v>74</v>
      </c>
      <c r="AY458" s="237" t="s">
        <v>135</v>
      </c>
    </row>
    <row r="459" spans="2:51" s="208" customFormat="1" ht="13.5">
      <c r="B459" s="207"/>
      <c r="D459" s="203" t="s">
        <v>146</v>
      </c>
      <c r="E459" s="209" t="s">
        <v>5</v>
      </c>
      <c r="F459" s="210" t="s">
        <v>5</v>
      </c>
      <c r="H459" s="211">
        <v>0</v>
      </c>
      <c r="I459" s="11"/>
      <c r="L459" s="207"/>
      <c r="M459" s="212"/>
      <c r="N459" s="213"/>
      <c r="O459" s="213"/>
      <c r="P459" s="213"/>
      <c r="Q459" s="213"/>
      <c r="R459" s="213"/>
      <c r="S459" s="213"/>
      <c r="T459" s="214"/>
      <c r="AT459" s="209" t="s">
        <v>146</v>
      </c>
      <c r="AU459" s="209" t="s">
        <v>84</v>
      </c>
      <c r="AV459" s="208" t="s">
        <v>84</v>
      </c>
      <c r="AW459" s="208" t="s">
        <v>37</v>
      </c>
      <c r="AX459" s="208" t="s">
        <v>74</v>
      </c>
      <c r="AY459" s="209" t="s">
        <v>135</v>
      </c>
    </row>
    <row r="460" spans="2:51" s="208" customFormat="1" ht="13.5">
      <c r="B460" s="207"/>
      <c r="D460" s="203" t="s">
        <v>146</v>
      </c>
      <c r="E460" s="209" t="s">
        <v>5</v>
      </c>
      <c r="F460" s="210" t="s">
        <v>387</v>
      </c>
      <c r="H460" s="211">
        <v>-97.143</v>
      </c>
      <c r="I460" s="11"/>
      <c r="L460" s="207"/>
      <c r="M460" s="212"/>
      <c r="N460" s="213"/>
      <c r="O460" s="213"/>
      <c r="P460" s="213"/>
      <c r="Q460" s="213"/>
      <c r="R460" s="213"/>
      <c r="S460" s="213"/>
      <c r="T460" s="214"/>
      <c r="AT460" s="209" t="s">
        <v>146</v>
      </c>
      <c r="AU460" s="209" t="s">
        <v>84</v>
      </c>
      <c r="AV460" s="208" t="s">
        <v>84</v>
      </c>
      <c r="AW460" s="208" t="s">
        <v>37</v>
      </c>
      <c r="AX460" s="208" t="s">
        <v>74</v>
      </c>
      <c r="AY460" s="209" t="s">
        <v>135</v>
      </c>
    </row>
    <row r="461" spans="2:51" s="208" customFormat="1" ht="13.5">
      <c r="B461" s="207"/>
      <c r="D461" s="203" t="s">
        <v>146</v>
      </c>
      <c r="E461" s="209" t="s">
        <v>5</v>
      </c>
      <c r="F461" s="210" t="s">
        <v>388</v>
      </c>
      <c r="H461" s="211">
        <v>-14.52</v>
      </c>
      <c r="I461" s="11"/>
      <c r="L461" s="207"/>
      <c r="M461" s="212"/>
      <c r="N461" s="213"/>
      <c r="O461" s="213"/>
      <c r="P461" s="213"/>
      <c r="Q461" s="213"/>
      <c r="R461" s="213"/>
      <c r="S461" s="213"/>
      <c r="T461" s="214"/>
      <c r="AT461" s="209" t="s">
        <v>146</v>
      </c>
      <c r="AU461" s="209" t="s">
        <v>84</v>
      </c>
      <c r="AV461" s="208" t="s">
        <v>84</v>
      </c>
      <c r="AW461" s="208" t="s">
        <v>37</v>
      </c>
      <c r="AX461" s="208" t="s">
        <v>74</v>
      </c>
      <c r="AY461" s="209" t="s">
        <v>135</v>
      </c>
    </row>
    <row r="462" spans="2:51" s="208" customFormat="1" ht="13.5">
      <c r="B462" s="207"/>
      <c r="D462" s="203" t="s">
        <v>146</v>
      </c>
      <c r="E462" s="209" t="s">
        <v>5</v>
      </c>
      <c r="F462" s="210" t="s">
        <v>389</v>
      </c>
      <c r="H462" s="211">
        <v>-32.963</v>
      </c>
      <c r="I462" s="11"/>
      <c r="L462" s="207"/>
      <c r="M462" s="212"/>
      <c r="N462" s="213"/>
      <c r="O462" s="213"/>
      <c r="P462" s="213"/>
      <c r="Q462" s="213"/>
      <c r="R462" s="213"/>
      <c r="S462" s="213"/>
      <c r="T462" s="214"/>
      <c r="AT462" s="209" t="s">
        <v>146</v>
      </c>
      <c r="AU462" s="209" t="s">
        <v>84</v>
      </c>
      <c r="AV462" s="208" t="s">
        <v>84</v>
      </c>
      <c r="AW462" s="208" t="s">
        <v>37</v>
      </c>
      <c r="AX462" s="208" t="s">
        <v>74</v>
      </c>
      <c r="AY462" s="209" t="s">
        <v>135</v>
      </c>
    </row>
    <row r="463" spans="2:51" s="208" customFormat="1" ht="13.5">
      <c r="B463" s="207"/>
      <c r="D463" s="203" t="s">
        <v>146</v>
      </c>
      <c r="E463" s="209" t="s">
        <v>5</v>
      </c>
      <c r="F463" s="210" t="s">
        <v>390</v>
      </c>
      <c r="H463" s="211">
        <v>-6.76</v>
      </c>
      <c r="I463" s="11"/>
      <c r="L463" s="207"/>
      <c r="M463" s="212"/>
      <c r="N463" s="213"/>
      <c r="O463" s="213"/>
      <c r="P463" s="213"/>
      <c r="Q463" s="213"/>
      <c r="R463" s="213"/>
      <c r="S463" s="213"/>
      <c r="T463" s="214"/>
      <c r="AT463" s="209" t="s">
        <v>146</v>
      </c>
      <c r="AU463" s="209" t="s">
        <v>84</v>
      </c>
      <c r="AV463" s="208" t="s">
        <v>84</v>
      </c>
      <c r="AW463" s="208" t="s">
        <v>37</v>
      </c>
      <c r="AX463" s="208" t="s">
        <v>74</v>
      </c>
      <c r="AY463" s="209" t="s">
        <v>135</v>
      </c>
    </row>
    <row r="464" spans="2:51" s="236" customFormat="1" ht="13.5">
      <c r="B464" s="235"/>
      <c r="D464" s="203" t="s">
        <v>146</v>
      </c>
      <c r="E464" s="237" t="s">
        <v>5</v>
      </c>
      <c r="F464" s="238" t="s">
        <v>391</v>
      </c>
      <c r="H464" s="239">
        <v>-151.386</v>
      </c>
      <c r="I464" s="13"/>
      <c r="L464" s="235"/>
      <c r="M464" s="240"/>
      <c r="N464" s="241"/>
      <c r="O464" s="241"/>
      <c r="P464" s="241"/>
      <c r="Q464" s="241"/>
      <c r="R464" s="241"/>
      <c r="S464" s="241"/>
      <c r="T464" s="242"/>
      <c r="AT464" s="237" t="s">
        <v>146</v>
      </c>
      <c r="AU464" s="237" t="s">
        <v>84</v>
      </c>
      <c r="AV464" s="236" t="s">
        <v>152</v>
      </c>
      <c r="AW464" s="236" t="s">
        <v>37</v>
      </c>
      <c r="AX464" s="236" t="s">
        <v>74</v>
      </c>
      <c r="AY464" s="237" t="s">
        <v>135</v>
      </c>
    </row>
    <row r="465" spans="2:51" s="208" customFormat="1" ht="13.5">
      <c r="B465" s="207"/>
      <c r="D465" s="203" t="s">
        <v>146</v>
      </c>
      <c r="E465" s="209" t="s">
        <v>5</v>
      </c>
      <c r="F465" s="210" t="s">
        <v>5</v>
      </c>
      <c r="H465" s="211">
        <v>0</v>
      </c>
      <c r="I465" s="11"/>
      <c r="L465" s="207"/>
      <c r="M465" s="212"/>
      <c r="N465" s="213"/>
      <c r="O465" s="213"/>
      <c r="P465" s="213"/>
      <c r="Q465" s="213"/>
      <c r="R465" s="213"/>
      <c r="S465" s="213"/>
      <c r="T465" s="214"/>
      <c r="AT465" s="209" t="s">
        <v>146</v>
      </c>
      <c r="AU465" s="209" t="s">
        <v>84</v>
      </c>
      <c r="AV465" s="208" t="s">
        <v>84</v>
      </c>
      <c r="AW465" s="208" t="s">
        <v>37</v>
      </c>
      <c r="AX465" s="208" t="s">
        <v>74</v>
      </c>
      <c r="AY465" s="209" t="s">
        <v>135</v>
      </c>
    </row>
    <row r="466" spans="2:51" s="228" customFormat="1" ht="13.5">
      <c r="B466" s="227"/>
      <c r="D466" s="203" t="s">
        <v>146</v>
      </c>
      <c r="E466" s="229" t="s">
        <v>5</v>
      </c>
      <c r="F466" s="230" t="s">
        <v>195</v>
      </c>
      <c r="H466" s="231">
        <v>332.334</v>
      </c>
      <c r="I466" s="12"/>
      <c r="L466" s="227"/>
      <c r="M466" s="232"/>
      <c r="N466" s="233"/>
      <c r="O466" s="233"/>
      <c r="P466" s="233"/>
      <c r="Q466" s="233"/>
      <c r="R466" s="233"/>
      <c r="S466" s="233"/>
      <c r="T466" s="234"/>
      <c r="AT466" s="229" t="s">
        <v>146</v>
      </c>
      <c r="AU466" s="229" t="s">
        <v>84</v>
      </c>
      <c r="AV466" s="228" t="s">
        <v>142</v>
      </c>
      <c r="AW466" s="228" t="s">
        <v>37</v>
      </c>
      <c r="AX466" s="228" t="s">
        <v>82</v>
      </c>
      <c r="AY466" s="229" t="s">
        <v>135</v>
      </c>
    </row>
    <row r="467" spans="2:65" s="108" customFormat="1" ht="38.25" customHeight="1">
      <c r="B467" s="109"/>
      <c r="C467" s="188" t="s">
        <v>392</v>
      </c>
      <c r="D467" s="188" t="s">
        <v>137</v>
      </c>
      <c r="E467" s="189" t="s">
        <v>393</v>
      </c>
      <c r="F467" s="190" t="s">
        <v>394</v>
      </c>
      <c r="G467" s="191" t="s">
        <v>184</v>
      </c>
      <c r="H467" s="192">
        <v>130.739</v>
      </c>
      <c r="I467" s="9"/>
      <c r="J467" s="193">
        <f>ROUND(I467*H467,2)</f>
        <v>0</v>
      </c>
      <c r="K467" s="190" t="s">
        <v>141</v>
      </c>
      <c r="L467" s="109"/>
      <c r="M467" s="194" t="s">
        <v>5</v>
      </c>
      <c r="N467" s="195" t="s">
        <v>45</v>
      </c>
      <c r="O467" s="110"/>
      <c r="P467" s="196">
        <f>O467*H467</f>
        <v>0</v>
      </c>
      <c r="Q467" s="196">
        <v>0</v>
      </c>
      <c r="R467" s="196">
        <f>Q467*H467</f>
        <v>0</v>
      </c>
      <c r="S467" s="196">
        <v>0</v>
      </c>
      <c r="T467" s="197">
        <f>S467*H467</f>
        <v>0</v>
      </c>
      <c r="AR467" s="98" t="s">
        <v>142</v>
      </c>
      <c r="AT467" s="98" t="s">
        <v>137</v>
      </c>
      <c r="AU467" s="98" t="s">
        <v>84</v>
      </c>
      <c r="AY467" s="98" t="s">
        <v>135</v>
      </c>
      <c r="BE467" s="198">
        <f>IF(N467="základní",J467,0)</f>
        <v>0</v>
      </c>
      <c r="BF467" s="198">
        <f>IF(N467="snížená",J467,0)</f>
        <v>0</v>
      </c>
      <c r="BG467" s="198">
        <f>IF(N467="zákl. přenesená",J467,0)</f>
        <v>0</v>
      </c>
      <c r="BH467" s="198">
        <f>IF(N467="sníž. přenesená",J467,0)</f>
        <v>0</v>
      </c>
      <c r="BI467" s="198">
        <f>IF(N467="nulová",J467,0)</f>
        <v>0</v>
      </c>
      <c r="BJ467" s="98" t="s">
        <v>82</v>
      </c>
      <c r="BK467" s="198">
        <f>ROUND(I467*H467,2)</f>
        <v>0</v>
      </c>
      <c r="BL467" s="98" t="s">
        <v>142</v>
      </c>
      <c r="BM467" s="98" t="s">
        <v>395</v>
      </c>
    </row>
    <row r="468" spans="2:47" s="108" customFormat="1" ht="108">
      <c r="B468" s="109"/>
      <c r="D468" s="203" t="s">
        <v>144</v>
      </c>
      <c r="F468" s="204" t="s">
        <v>396</v>
      </c>
      <c r="I468" s="10"/>
      <c r="L468" s="109"/>
      <c r="M468" s="205"/>
      <c r="N468" s="110"/>
      <c r="O468" s="110"/>
      <c r="P468" s="110"/>
      <c r="Q468" s="110"/>
      <c r="R468" s="110"/>
      <c r="S468" s="110"/>
      <c r="T468" s="206"/>
      <c r="AT468" s="98" t="s">
        <v>144</v>
      </c>
      <c r="AU468" s="98" t="s">
        <v>84</v>
      </c>
    </row>
    <row r="469" spans="2:51" s="208" customFormat="1" ht="13.5">
      <c r="B469" s="207"/>
      <c r="D469" s="203" t="s">
        <v>146</v>
      </c>
      <c r="E469" s="209" t="s">
        <v>5</v>
      </c>
      <c r="F469" s="210" t="s">
        <v>397</v>
      </c>
      <c r="H469" s="211">
        <v>78.362</v>
      </c>
      <c r="I469" s="11"/>
      <c r="L469" s="207"/>
      <c r="M469" s="212"/>
      <c r="N469" s="213"/>
      <c r="O469" s="213"/>
      <c r="P469" s="213"/>
      <c r="Q469" s="213"/>
      <c r="R469" s="213"/>
      <c r="S469" s="213"/>
      <c r="T469" s="214"/>
      <c r="AT469" s="209" t="s">
        <v>146</v>
      </c>
      <c r="AU469" s="209" t="s">
        <v>84</v>
      </c>
      <c r="AV469" s="208" t="s">
        <v>84</v>
      </c>
      <c r="AW469" s="208" t="s">
        <v>37</v>
      </c>
      <c r="AX469" s="208" t="s">
        <v>74</v>
      </c>
      <c r="AY469" s="209" t="s">
        <v>135</v>
      </c>
    </row>
    <row r="470" spans="2:51" s="208" customFormat="1" ht="13.5">
      <c r="B470" s="207"/>
      <c r="D470" s="203" t="s">
        <v>146</v>
      </c>
      <c r="E470" s="209" t="s">
        <v>5</v>
      </c>
      <c r="F470" s="210" t="s">
        <v>398</v>
      </c>
      <c r="H470" s="211">
        <v>12.654</v>
      </c>
      <c r="I470" s="11"/>
      <c r="L470" s="207"/>
      <c r="M470" s="212"/>
      <c r="N470" s="213"/>
      <c r="O470" s="213"/>
      <c r="P470" s="213"/>
      <c r="Q470" s="213"/>
      <c r="R470" s="213"/>
      <c r="S470" s="213"/>
      <c r="T470" s="214"/>
      <c r="AT470" s="209" t="s">
        <v>146</v>
      </c>
      <c r="AU470" s="209" t="s">
        <v>84</v>
      </c>
      <c r="AV470" s="208" t="s">
        <v>84</v>
      </c>
      <c r="AW470" s="208" t="s">
        <v>37</v>
      </c>
      <c r="AX470" s="208" t="s">
        <v>74</v>
      </c>
      <c r="AY470" s="209" t="s">
        <v>135</v>
      </c>
    </row>
    <row r="471" spans="2:51" s="208" customFormat="1" ht="13.5">
      <c r="B471" s="207"/>
      <c r="D471" s="203" t="s">
        <v>146</v>
      </c>
      <c r="E471" s="209" t="s">
        <v>5</v>
      </c>
      <c r="F471" s="210" t="s">
        <v>399</v>
      </c>
      <c r="H471" s="211">
        <v>32.963</v>
      </c>
      <c r="I471" s="11"/>
      <c r="L471" s="207"/>
      <c r="M471" s="212"/>
      <c r="N471" s="213"/>
      <c r="O471" s="213"/>
      <c r="P471" s="213"/>
      <c r="Q471" s="213"/>
      <c r="R471" s="213"/>
      <c r="S471" s="213"/>
      <c r="T471" s="214"/>
      <c r="AT471" s="209" t="s">
        <v>146</v>
      </c>
      <c r="AU471" s="209" t="s">
        <v>84</v>
      </c>
      <c r="AV471" s="208" t="s">
        <v>84</v>
      </c>
      <c r="AW471" s="208" t="s">
        <v>37</v>
      </c>
      <c r="AX471" s="208" t="s">
        <v>74</v>
      </c>
      <c r="AY471" s="209" t="s">
        <v>135</v>
      </c>
    </row>
    <row r="472" spans="2:51" s="208" customFormat="1" ht="13.5">
      <c r="B472" s="207"/>
      <c r="D472" s="203" t="s">
        <v>146</v>
      </c>
      <c r="E472" s="209" t="s">
        <v>5</v>
      </c>
      <c r="F472" s="210" t="s">
        <v>400</v>
      </c>
      <c r="H472" s="211">
        <v>6.76</v>
      </c>
      <c r="I472" s="11"/>
      <c r="L472" s="207"/>
      <c r="M472" s="212"/>
      <c r="N472" s="213"/>
      <c r="O472" s="213"/>
      <c r="P472" s="213"/>
      <c r="Q472" s="213"/>
      <c r="R472" s="213"/>
      <c r="S472" s="213"/>
      <c r="T472" s="214"/>
      <c r="AT472" s="209" t="s">
        <v>146</v>
      </c>
      <c r="AU472" s="209" t="s">
        <v>84</v>
      </c>
      <c r="AV472" s="208" t="s">
        <v>84</v>
      </c>
      <c r="AW472" s="208" t="s">
        <v>37</v>
      </c>
      <c r="AX472" s="208" t="s">
        <v>74</v>
      </c>
      <c r="AY472" s="209" t="s">
        <v>135</v>
      </c>
    </row>
    <row r="473" spans="2:51" s="228" customFormat="1" ht="13.5">
      <c r="B473" s="227"/>
      <c r="D473" s="203" t="s">
        <v>146</v>
      </c>
      <c r="E473" s="229" t="s">
        <v>5</v>
      </c>
      <c r="F473" s="230" t="s">
        <v>401</v>
      </c>
      <c r="H473" s="231">
        <v>130.739</v>
      </c>
      <c r="I473" s="12"/>
      <c r="L473" s="227"/>
      <c r="M473" s="232"/>
      <c r="N473" s="233"/>
      <c r="O473" s="233"/>
      <c r="P473" s="233"/>
      <c r="Q473" s="233"/>
      <c r="R473" s="233"/>
      <c r="S473" s="233"/>
      <c r="T473" s="234"/>
      <c r="AT473" s="229" t="s">
        <v>146</v>
      </c>
      <c r="AU473" s="229" t="s">
        <v>84</v>
      </c>
      <c r="AV473" s="228" t="s">
        <v>142</v>
      </c>
      <c r="AW473" s="228" t="s">
        <v>37</v>
      </c>
      <c r="AX473" s="228" t="s">
        <v>82</v>
      </c>
      <c r="AY473" s="229" t="s">
        <v>135</v>
      </c>
    </row>
    <row r="474" spans="2:65" s="108" customFormat="1" ht="16.5" customHeight="1">
      <c r="B474" s="109"/>
      <c r="C474" s="215" t="s">
        <v>402</v>
      </c>
      <c r="D474" s="215" t="s">
        <v>403</v>
      </c>
      <c r="E474" s="216" t="s">
        <v>404</v>
      </c>
      <c r="F474" s="217" t="s">
        <v>405</v>
      </c>
      <c r="G474" s="218" t="s">
        <v>366</v>
      </c>
      <c r="H474" s="219">
        <v>261.478</v>
      </c>
      <c r="I474" s="14"/>
      <c r="J474" s="220">
        <f>ROUND(I474*H474,2)</f>
        <v>0</v>
      </c>
      <c r="K474" s="217" t="s">
        <v>141</v>
      </c>
      <c r="L474" s="221"/>
      <c r="M474" s="222" t="s">
        <v>5</v>
      </c>
      <c r="N474" s="223" t="s">
        <v>45</v>
      </c>
      <c r="O474" s="110"/>
      <c r="P474" s="196">
        <f>O474*H474</f>
        <v>0</v>
      </c>
      <c r="Q474" s="196">
        <v>1</v>
      </c>
      <c r="R474" s="196">
        <f>Q474*H474</f>
        <v>261.478</v>
      </c>
      <c r="S474" s="196">
        <v>0</v>
      </c>
      <c r="T474" s="197">
        <f>S474*H474</f>
        <v>0</v>
      </c>
      <c r="AR474" s="98" t="s">
        <v>181</v>
      </c>
      <c r="AT474" s="98" t="s">
        <v>403</v>
      </c>
      <c r="AU474" s="98" t="s">
        <v>84</v>
      </c>
      <c r="AY474" s="98" t="s">
        <v>135</v>
      </c>
      <c r="BE474" s="198">
        <f>IF(N474="základní",J474,0)</f>
        <v>0</v>
      </c>
      <c r="BF474" s="198">
        <f>IF(N474="snížená",J474,0)</f>
        <v>0</v>
      </c>
      <c r="BG474" s="198">
        <f>IF(N474="zákl. přenesená",J474,0)</f>
        <v>0</v>
      </c>
      <c r="BH474" s="198">
        <f>IF(N474="sníž. přenesená",J474,0)</f>
        <v>0</v>
      </c>
      <c r="BI474" s="198">
        <f>IF(N474="nulová",J474,0)</f>
        <v>0</v>
      </c>
      <c r="BJ474" s="98" t="s">
        <v>82</v>
      </c>
      <c r="BK474" s="198">
        <f>ROUND(I474*H474,2)</f>
        <v>0</v>
      </c>
      <c r="BL474" s="98" t="s">
        <v>142</v>
      </c>
      <c r="BM474" s="98" t="s">
        <v>406</v>
      </c>
    </row>
    <row r="475" spans="2:51" s="208" customFormat="1" ht="13.5">
      <c r="B475" s="207"/>
      <c r="D475" s="203" t="s">
        <v>146</v>
      </c>
      <c r="F475" s="210" t="s">
        <v>407</v>
      </c>
      <c r="H475" s="211">
        <v>261.478</v>
      </c>
      <c r="I475" s="11"/>
      <c r="L475" s="207"/>
      <c r="M475" s="212"/>
      <c r="N475" s="213"/>
      <c r="O475" s="213"/>
      <c r="P475" s="213"/>
      <c r="Q475" s="213"/>
      <c r="R475" s="213"/>
      <c r="S475" s="213"/>
      <c r="T475" s="214"/>
      <c r="AT475" s="209" t="s">
        <v>146</v>
      </c>
      <c r="AU475" s="209" t="s">
        <v>84</v>
      </c>
      <c r="AV475" s="208" t="s">
        <v>84</v>
      </c>
      <c r="AW475" s="208" t="s">
        <v>6</v>
      </c>
      <c r="AX475" s="208" t="s">
        <v>82</v>
      </c>
      <c r="AY475" s="209" t="s">
        <v>135</v>
      </c>
    </row>
    <row r="476" spans="2:65" s="108" customFormat="1" ht="25.5" customHeight="1">
      <c r="B476" s="109"/>
      <c r="C476" s="188" t="s">
        <v>408</v>
      </c>
      <c r="D476" s="188" t="s">
        <v>137</v>
      </c>
      <c r="E476" s="189" t="s">
        <v>409</v>
      </c>
      <c r="F476" s="190" t="s">
        <v>410</v>
      </c>
      <c r="G476" s="191" t="s">
        <v>140</v>
      </c>
      <c r="H476" s="192">
        <v>389.45</v>
      </c>
      <c r="I476" s="9"/>
      <c r="J476" s="193">
        <f>ROUND(I476*H476,2)</f>
        <v>0</v>
      </c>
      <c r="K476" s="190" t="s">
        <v>141</v>
      </c>
      <c r="L476" s="109"/>
      <c r="M476" s="194" t="s">
        <v>5</v>
      </c>
      <c r="N476" s="195" t="s">
        <v>45</v>
      </c>
      <c r="O476" s="110"/>
      <c r="P476" s="196">
        <f>O476*H476</f>
        <v>0</v>
      </c>
      <c r="Q476" s="196">
        <v>0</v>
      </c>
      <c r="R476" s="196">
        <f>Q476*H476</f>
        <v>0</v>
      </c>
      <c r="S476" s="196">
        <v>0</v>
      </c>
      <c r="T476" s="197">
        <f>S476*H476</f>
        <v>0</v>
      </c>
      <c r="AR476" s="98" t="s">
        <v>142</v>
      </c>
      <c r="AT476" s="98" t="s">
        <v>137</v>
      </c>
      <c r="AU476" s="98" t="s">
        <v>84</v>
      </c>
      <c r="AY476" s="98" t="s">
        <v>135</v>
      </c>
      <c r="BE476" s="198">
        <f>IF(N476="základní",J476,0)</f>
        <v>0</v>
      </c>
      <c r="BF476" s="198">
        <f>IF(N476="snížená",J476,0)</f>
        <v>0</v>
      </c>
      <c r="BG476" s="198">
        <f>IF(N476="zákl. přenesená",J476,0)</f>
        <v>0</v>
      </c>
      <c r="BH476" s="198">
        <f>IF(N476="sníž. přenesená",J476,0)</f>
        <v>0</v>
      </c>
      <c r="BI476" s="198">
        <f>IF(N476="nulová",J476,0)</f>
        <v>0</v>
      </c>
      <c r="BJ476" s="98" t="s">
        <v>82</v>
      </c>
      <c r="BK476" s="198">
        <f>ROUND(I476*H476,2)</f>
        <v>0</v>
      </c>
      <c r="BL476" s="98" t="s">
        <v>142</v>
      </c>
      <c r="BM476" s="98" t="s">
        <v>411</v>
      </c>
    </row>
    <row r="477" spans="2:47" s="108" customFormat="1" ht="108">
      <c r="B477" s="109"/>
      <c r="D477" s="203" t="s">
        <v>144</v>
      </c>
      <c r="F477" s="204" t="s">
        <v>412</v>
      </c>
      <c r="I477" s="10"/>
      <c r="L477" s="109"/>
      <c r="M477" s="205"/>
      <c r="N477" s="110"/>
      <c r="O477" s="110"/>
      <c r="P477" s="110"/>
      <c r="Q477" s="110"/>
      <c r="R477" s="110"/>
      <c r="S477" s="110"/>
      <c r="T477" s="206"/>
      <c r="AT477" s="98" t="s">
        <v>144</v>
      </c>
      <c r="AU477" s="98" t="s">
        <v>84</v>
      </c>
    </row>
    <row r="478" spans="2:51" s="208" customFormat="1" ht="13.5">
      <c r="B478" s="207"/>
      <c r="D478" s="203" t="s">
        <v>146</v>
      </c>
      <c r="E478" s="209" t="s">
        <v>5</v>
      </c>
      <c r="F478" s="210" t="s">
        <v>413</v>
      </c>
      <c r="H478" s="211">
        <v>375.45</v>
      </c>
      <c r="I478" s="11"/>
      <c r="L478" s="207"/>
      <c r="M478" s="212"/>
      <c r="N478" s="213"/>
      <c r="O478" s="213"/>
      <c r="P478" s="213"/>
      <c r="Q478" s="213"/>
      <c r="R478" s="213"/>
      <c r="S478" s="213"/>
      <c r="T478" s="214"/>
      <c r="AT478" s="209" t="s">
        <v>146</v>
      </c>
      <c r="AU478" s="209" t="s">
        <v>84</v>
      </c>
      <c r="AV478" s="208" t="s">
        <v>84</v>
      </c>
      <c r="AW478" s="208" t="s">
        <v>37</v>
      </c>
      <c r="AX478" s="208" t="s">
        <v>74</v>
      </c>
      <c r="AY478" s="209" t="s">
        <v>135</v>
      </c>
    </row>
    <row r="479" spans="2:51" s="208" customFormat="1" ht="13.5">
      <c r="B479" s="207"/>
      <c r="D479" s="203" t="s">
        <v>146</v>
      </c>
      <c r="E479" s="209" t="s">
        <v>5</v>
      </c>
      <c r="F479" s="210" t="s">
        <v>414</v>
      </c>
      <c r="H479" s="211">
        <v>14</v>
      </c>
      <c r="I479" s="11"/>
      <c r="L479" s="207"/>
      <c r="M479" s="212"/>
      <c r="N479" s="213"/>
      <c r="O479" s="213"/>
      <c r="P479" s="213"/>
      <c r="Q479" s="213"/>
      <c r="R479" s="213"/>
      <c r="S479" s="213"/>
      <c r="T479" s="214"/>
      <c r="AT479" s="209" t="s">
        <v>146</v>
      </c>
      <c r="AU479" s="209" t="s">
        <v>84</v>
      </c>
      <c r="AV479" s="208" t="s">
        <v>84</v>
      </c>
      <c r="AW479" s="208" t="s">
        <v>37</v>
      </c>
      <c r="AX479" s="208" t="s">
        <v>74</v>
      </c>
      <c r="AY479" s="209" t="s">
        <v>135</v>
      </c>
    </row>
    <row r="480" spans="2:51" s="228" customFormat="1" ht="13.5">
      <c r="B480" s="227"/>
      <c r="D480" s="203" t="s">
        <v>146</v>
      </c>
      <c r="E480" s="229" t="s">
        <v>5</v>
      </c>
      <c r="F480" s="230" t="s">
        <v>195</v>
      </c>
      <c r="H480" s="231">
        <v>389.45</v>
      </c>
      <c r="I480" s="12"/>
      <c r="L480" s="227"/>
      <c r="M480" s="232"/>
      <c r="N480" s="233"/>
      <c r="O480" s="233"/>
      <c r="P480" s="233"/>
      <c r="Q480" s="233"/>
      <c r="R480" s="233"/>
      <c r="S480" s="233"/>
      <c r="T480" s="234"/>
      <c r="AT480" s="229" t="s">
        <v>146</v>
      </c>
      <c r="AU480" s="229" t="s">
        <v>84</v>
      </c>
      <c r="AV480" s="228" t="s">
        <v>142</v>
      </c>
      <c r="AW480" s="228" t="s">
        <v>37</v>
      </c>
      <c r="AX480" s="228" t="s">
        <v>82</v>
      </c>
      <c r="AY480" s="229" t="s">
        <v>135</v>
      </c>
    </row>
    <row r="481" spans="2:65" s="108" customFormat="1" ht="25.5" customHeight="1">
      <c r="B481" s="109"/>
      <c r="C481" s="188" t="s">
        <v>415</v>
      </c>
      <c r="D481" s="188" t="s">
        <v>137</v>
      </c>
      <c r="E481" s="189" t="s">
        <v>416</v>
      </c>
      <c r="F481" s="190" t="s">
        <v>417</v>
      </c>
      <c r="G481" s="191" t="s">
        <v>140</v>
      </c>
      <c r="H481" s="192">
        <v>469.25</v>
      </c>
      <c r="I481" s="9"/>
      <c r="J481" s="193">
        <f>ROUND(I481*H481,2)</f>
        <v>0</v>
      </c>
      <c r="K481" s="190" t="s">
        <v>141</v>
      </c>
      <c r="L481" s="109"/>
      <c r="M481" s="194" t="s">
        <v>5</v>
      </c>
      <c r="N481" s="195" t="s">
        <v>45</v>
      </c>
      <c r="O481" s="110"/>
      <c r="P481" s="196">
        <f>O481*H481</f>
        <v>0</v>
      </c>
      <c r="Q481" s="196">
        <v>0</v>
      </c>
      <c r="R481" s="196">
        <f>Q481*H481</f>
        <v>0</v>
      </c>
      <c r="S481" s="196">
        <v>0</v>
      </c>
      <c r="T481" s="197">
        <f>S481*H481</f>
        <v>0</v>
      </c>
      <c r="AR481" s="98" t="s">
        <v>142</v>
      </c>
      <c r="AT481" s="98" t="s">
        <v>137</v>
      </c>
      <c r="AU481" s="98" t="s">
        <v>84</v>
      </c>
      <c r="AY481" s="98" t="s">
        <v>135</v>
      </c>
      <c r="BE481" s="198">
        <f>IF(N481="základní",J481,0)</f>
        <v>0</v>
      </c>
      <c r="BF481" s="198">
        <f>IF(N481="snížená",J481,0)</f>
        <v>0</v>
      </c>
      <c r="BG481" s="198">
        <f>IF(N481="zákl. přenesená",J481,0)</f>
        <v>0</v>
      </c>
      <c r="BH481" s="198">
        <f>IF(N481="sníž. přenesená",J481,0)</f>
        <v>0</v>
      </c>
      <c r="BI481" s="198">
        <f>IF(N481="nulová",J481,0)</f>
        <v>0</v>
      </c>
      <c r="BJ481" s="98" t="s">
        <v>82</v>
      </c>
      <c r="BK481" s="198">
        <f>ROUND(I481*H481,2)</f>
        <v>0</v>
      </c>
      <c r="BL481" s="98" t="s">
        <v>142</v>
      </c>
      <c r="BM481" s="98" t="s">
        <v>418</v>
      </c>
    </row>
    <row r="482" spans="2:47" s="108" customFormat="1" ht="108">
      <c r="B482" s="109"/>
      <c r="D482" s="203" t="s">
        <v>144</v>
      </c>
      <c r="F482" s="204" t="s">
        <v>419</v>
      </c>
      <c r="I482" s="10"/>
      <c r="L482" s="109"/>
      <c r="M482" s="205"/>
      <c r="N482" s="110"/>
      <c r="O482" s="110"/>
      <c r="P482" s="110"/>
      <c r="Q482" s="110"/>
      <c r="R482" s="110"/>
      <c r="S482" s="110"/>
      <c r="T482" s="206"/>
      <c r="AT482" s="98" t="s">
        <v>144</v>
      </c>
      <c r="AU482" s="98" t="s">
        <v>84</v>
      </c>
    </row>
    <row r="483" spans="2:51" s="208" customFormat="1" ht="13.5">
      <c r="B483" s="207"/>
      <c r="D483" s="203" t="s">
        <v>146</v>
      </c>
      <c r="E483" s="209" t="s">
        <v>5</v>
      </c>
      <c r="F483" s="210" t="s">
        <v>420</v>
      </c>
      <c r="H483" s="211">
        <v>455.25</v>
      </c>
      <c r="I483" s="11"/>
      <c r="L483" s="207"/>
      <c r="M483" s="212"/>
      <c r="N483" s="213"/>
      <c r="O483" s="213"/>
      <c r="P483" s="213"/>
      <c r="Q483" s="213"/>
      <c r="R483" s="213"/>
      <c r="S483" s="213"/>
      <c r="T483" s="214"/>
      <c r="AT483" s="209" t="s">
        <v>146</v>
      </c>
      <c r="AU483" s="209" t="s">
        <v>84</v>
      </c>
      <c r="AV483" s="208" t="s">
        <v>84</v>
      </c>
      <c r="AW483" s="208" t="s">
        <v>37</v>
      </c>
      <c r="AX483" s="208" t="s">
        <v>74</v>
      </c>
      <c r="AY483" s="209" t="s">
        <v>135</v>
      </c>
    </row>
    <row r="484" spans="2:51" s="208" customFormat="1" ht="13.5">
      <c r="B484" s="207"/>
      <c r="D484" s="203" t="s">
        <v>146</v>
      </c>
      <c r="E484" s="209" t="s">
        <v>5</v>
      </c>
      <c r="F484" s="210" t="s">
        <v>414</v>
      </c>
      <c r="H484" s="211">
        <v>14</v>
      </c>
      <c r="I484" s="11"/>
      <c r="L484" s="207"/>
      <c r="M484" s="212"/>
      <c r="N484" s="213"/>
      <c r="O484" s="213"/>
      <c r="P484" s="213"/>
      <c r="Q484" s="213"/>
      <c r="R484" s="213"/>
      <c r="S484" s="213"/>
      <c r="T484" s="214"/>
      <c r="AT484" s="209" t="s">
        <v>146</v>
      </c>
      <c r="AU484" s="209" t="s">
        <v>84</v>
      </c>
      <c r="AV484" s="208" t="s">
        <v>84</v>
      </c>
      <c r="AW484" s="208" t="s">
        <v>37</v>
      </c>
      <c r="AX484" s="208" t="s">
        <v>74</v>
      </c>
      <c r="AY484" s="209" t="s">
        <v>135</v>
      </c>
    </row>
    <row r="485" spans="2:51" s="228" customFormat="1" ht="13.5">
      <c r="B485" s="227"/>
      <c r="D485" s="203" t="s">
        <v>146</v>
      </c>
      <c r="E485" s="229" t="s">
        <v>5</v>
      </c>
      <c r="F485" s="230" t="s">
        <v>195</v>
      </c>
      <c r="H485" s="231">
        <v>469.25</v>
      </c>
      <c r="I485" s="12"/>
      <c r="L485" s="227"/>
      <c r="M485" s="232"/>
      <c r="N485" s="233"/>
      <c r="O485" s="233"/>
      <c r="P485" s="233"/>
      <c r="Q485" s="233"/>
      <c r="R485" s="233"/>
      <c r="S485" s="233"/>
      <c r="T485" s="234"/>
      <c r="AT485" s="229" t="s">
        <v>146</v>
      </c>
      <c r="AU485" s="229" t="s">
        <v>84</v>
      </c>
      <c r="AV485" s="228" t="s">
        <v>142</v>
      </c>
      <c r="AW485" s="228" t="s">
        <v>37</v>
      </c>
      <c r="AX485" s="228" t="s">
        <v>82</v>
      </c>
      <c r="AY485" s="229" t="s">
        <v>135</v>
      </c>
    </row>
    <row r="486" spans="2:65" s="108" customFormat="1" ht="16.5" customHeight="1">
      <c r="B486" s="109"/>
      <c r="C486" s="215" t="s">
        <v>421</v>
      </c>
      <c r="D486" s="215" t="s">
        <v>403</v>
      </c>
      <c r="E486" s="216" t="s">
        <v>422</v>
      </c>
      <c r="F486" s="217" t="s">
        <v>423</v>
      </c>
      <c r="G486" s="218" t="s">
        <v>424</v>
      </c>
      <c r="H486" s="219">
        <v>0.293</v>
      </c>
      <c r="I486" s="14"/>
      <c r="J486" s="220">
        <f>ROUND(I486*H486,2)</f>
        <v>0</v>
      </c>
      <c r="K486" s="217" t="s">
        <v>141</v>
      </c>
      <c r="L486" s="221"/>
      <c r="M486" s="222" t="s">
        <v>5</v>
      </c>
      <c r="N486" s="223" t="s">
        <v>45</v>
      </c>
      <c r="O486" s="110"/>
      <c r="P486" s="196">
        <f>O486*H486</f>
        <v>0</v>
      </c>
      <c r="Q486" s="196">
        <v>0.001</v>
      </c>
      <c r="R486" s="196">
        <f>Q486*H486</f>
        <v>0.00029299999999999997</v>
      </c>
      <c r="S486" s="196">
        <v>0</v>
      </c>
      <c r="T486" s="197">
        <f>S486*H486</f>
        <v>0</v>
      </c>
      <c r="AR486" s="98" t="s">
        <v>181</v>
      </c>
      <c r="AT486" s="98" t="s">
        <v>403</v>
      </c>
      <c r="AU486" s="98" t="s">
        <v>84</v>
      </c>
      <c r="AY486" s="98" t="s">
        <v>135</v>
      </c>
      <c r="BE486" s="198">
        <f>IF(N486="základní",J486,0)</f>
        <v>0</v>
      </c>
      <c r="BF486" s="198">
        <f>IF(N486="snížená",J486,0)</f>
        <v>0</v>
      </c>
      <c r="BG486" s="198">
        <f>IF(N486="zákl. přenesená",J486,0)</f>
        <v>0</v>
      </c>
      <c r="BH486" s="198">
        <f>IF(N486="sníž. přenesená",J486,0)</f>
        <v>0</v>
      </c>
      <c r="BI486" s="198">
        <f>IF(N486="nulová",J486,0)</f>
        <v>0</v>
      </c>
      <c r="BJ486" s="98" t="s">
        <v>82</v>
      </c>
      <c r="BK486" s="198">
        <f>ROUND(I486*H486,2)</f>
        <v>0</v>
      </c>
      <c r="BL486" s="98" t="s">
        <v>142</v>
      </c>
      <c r="BM486" s="98" t="s">
        <v>425</v>
      </c>
    </row>
    <row r="487" spans="2:51" s="208" customFormat="1" ht="13.5">
      <c r="B487" s="207"/>
      <c r="D487" s="203" t="s">
        <v>146</v>
      </c>
      <c r="E487" s="209" t="s">
        <v>5</v>
      </c>
      <c r="F487" s="210" t="s">
        <v>426</v>
      </c>
      <c r="H487" s="211">
        <v>11.731</v>
      </c>
      <c r="I487" s="11"/>
      <c r="L487" s="207"/>
      <c r="M487" s="212"/>
      <c r="N487" s="213"/>
      <c r="O487" s="213"/>
      <c r="P487" s="213"/>
      <c r="Q487" s="213"/>
      <c r="R487" s="213"/>
      <c r="S487" s="213"/>
      <c r="T487" s="214"/>
      <c r="AT487" s="209" t="s">
        <v>146</v>
      </c>
      <c r="AU487" s="209" t="s">
        <v>84</v>
      </c>
      <c r="AV487" s="208" t="s">
        <v>84</v>
      </c>
      <c r="AW487" s="208" t="s">
        <v>37</v>
      </c>
      <c r="AX487" s="208" t="s">
        <v>82</v>
      </c>
      <c r="AY487" s="209" t="s">
        <v>135</v>
      </c>
    </row>
    <row r="488" spans="2:51" s="208" customFormat="1" ht="13.5">
      <c r="B488" s="207"/>
      <c r="D488" s="203" t="s">
        <v>146</v>
      </c>
      <c r="F488" s="210" t="s">
        <v>427</v>
      </c>
      <c r="H488" s="211">
        <v>0.293</v>
      </c>
      <c r="I488" s="11"/>
      <c r="L488" s="207"/>
      <c r="M488" s="212"/>
      <c r="N488" s="213"/>
      <c r="O488" s="213"/>
      <c r="P488" s="213"/>
      <c r="Q488" s="213"/>
      <c r="R488" s="213"/>
      <c r="S488" s="213"/>
      <c r="T488" s="214"/>
      <c r="AT488" s="209" t="s">
        <v>146</v>
      </c>
      <c r="AU488" s="209" t="s">
        <v>84</v>
      </c>
      <c r="AV488" s="208" t="s">
        <v>84</v>
      </c>
      <c r="AW488" s="208" t="s">
        <v>6</v>
      </c>
      <c r="AX488" s="208" t="s">
        <v>82</v>
      </c>
      <c r="AY488" s="209" t="s">
        <v>135</v>
      </c>
    </row>
    <row r="489" spans="2:63" s="176" customFormat="1" ht="29.85" customHeight="1">
      <c r="B489" s="175"/>
      <c r="D489" s="177" t="s">
        <v>73</v>
      </c>
      <c r="E489" s="186" t="s">
        <v>152</v>
      </c>
      <c r="F489" s="186" t="s">
        <v>428</v>
      </c>
      <c r="I489" s="8"/>
      <c r="J489" s="187">
        <f>BK489</f>
        <v>0</v>
      </c>
      <c r="L489" s="175"/>
      <c r="M489" s="180"/>
      <c r="N489" s="181"/>
      <c r="O489" s="181"/>
      <c r="P489" s="182">
        <f>SUM(P490:P492)</f>
        <v>0</v>
      </c>
      <c r="Q489" s="181"/>
      <c r="R489" s="182">
        <f>SUM(R490:R492)</f>
        <v>0</v>
      </c>
      <c r="S489" s="181"/>
      <c r="T489" s="183">
        <f>SUM(T490:T492)</f>
        <v>0</v>
      </c>
      <c r="AR489" s="177" t="s">
        <v>82</v>
      </c>
      <c r="AT489" s="184" t="s">
        <v>73</v>
      </c>
      <c r="AU489" s="184" t="s">
        <v>82</v>
      </c>
      <c r="AY489" s="177" t="s">
        <v>135</v>
      </c>
      <c r="BK489" s="185">
        <f>SUM(BK490:BK492)</f>
        <v>0</v>
      </c>
    </row>
    <row r="490" spans="2:65" s="108" customFormat="1" ht="16.5" customHeight="1">
      <c r="B490" s="109"/>
      <c r="C490" s="188" t="s">
        <v>429</v>
      </c>
      <c r="D490" s="188" t="s">
        <v>137</v>
      </c>
      <c r="E490" s="189" t="s">
        <v>430</v>
      </c>
      <c r="F490" s="190" t="s">
        <v>431</v>
      </c>
      <c r="G490" s="191" t="s">
        <v>168</v>
      </c>
      <c r="H490" s="192">
        <v>266</v>
      </c>
      <c r="I490" s="9"/>
      <c r="J490" s="193">
        <f>ROUND(I490*H490,2)</f>
        <v>0</v>
      </c>
      <c r="K490" s="190" t="s">
        <v>141</v>
      </c>
      <c r="L490" s="109"/>
      <c r="M490" s="194" t="s">
        <v>5</v>
      </c>
      <c r="N490" s="195" t="s">
        <v>45</v>
      </c>
      <c r="O490" s="110"/>
      <c r="P490" s="196">
        <f>O490*H490</f>
        <v>0</v>
      </c>
      <c r="Q490" s="196">
        <v>0</v>
      </c>
      <c r="R490" s="196">
        <f>Q490*H490</f>
        <v>0</v>
      </c>
      <c r="S490" s="196">
        <v>0</v>
      </c>
      <c r="T490" s="197">
        <f>S490*H490</f>
        <v>0</v>
      </c>
      <c r="AR490" s="98" t="s">
        <v>142</v>
      </c>
      <c r="AT490" s="98" t="s">
        <v>137</v>
      </c>
      <c r="AU490" s="98" t="s">
        <v>84</v>
      </c>
      <c r="AY490" s="98" t="s">
        <v>135</v>
      </c>
      <c r="BE490" s="198">
        <f>IF(N490="základní",J490,0)</f>
        <v>0</v>
      </c>
      <c r="BF490" s="198">
        <f>IF(N490="snížená",J490,0)</f>
        <v>0</v>
      </c>
      <c r="BG490" s="198">
        <f>IF(N490="zákl. přenesená",J490,0)</f>
        <v>0</v>
      </c>
      <c r="BH490" s="198">
        <f>IF(N490="sníž. přenesená",J490,0)</f>
        <v>0</v>
      </c>
      <c r="BI490" s="198">
        <f>IF(N490="nulová",J490,0)</f>
        <v>0</v>
      </c>
      <c r="BJ490" s="98" t="s">
        <v>82</v>
      </c>
      <c r="BK490" s="198">
        <f>ROUND(I490*H490,2)</f>
        <v>0</v>
      </c>
      <c r="BL490" s="98" t="s">
        <v>142</v>
      </c>
      <c r="BM490" s="98" t="s">
        <v>432</v>
      </c>
    </row>
    <row r="491" spans="2:47" s="108" customFormat="1" ht="24">
      <c r="B491" s="109"/>
      <c r="D491" s="203" t="s">
        <v>144</v>
      </c>
      <c r="F491" s="204" t="s">
        <v>433</v>
      </c>
      <c r="I491" s="10"/>
      <c r="L491" s="109"/>
      <c r="M491" s="205"/>
      <c r="N491" s="110"/>
      <c r="O491" s="110"/>
      <c r="P491" s="110"/>
      <c r="Q491" s="110"/>
      <c r="R491" s="110"/>
      <c r="S491" s="110"/>
      <c r="T491" s="206"/>
      <c r="AT491" s="98" t="s">
        <v>144</v>
      </c>
      <c r="AU491" s="98" t="s">
        <v>84</v>
      </c>
    </row>
    <row r="492" spans="2:51" s="208" customFormat="1" ht="13.5">
      <c r="B492" s="207"/>
      <c r="D492" s="203" t="s">
        <v>146</v>
      </c>
      <c r="E492" s="209" t="s">
        <v>5</v>
      </c>
      <c r="F492" s="210" t="s">
        <v>434</v>
      </c>
      <c r="H492" s="211">
        <v>266</v>
      </c>
      <c r="I492" s="11"/>
      <c r="L492" s="207"/>
      <c r="M492" s="212"/>
      <c r="N492" s="213"/>
      <c r="O492" s="213"/>
      <c r="P492" s="213"/>
      <c r="Q492" s="213"/>
      <c r="R492" s="213"/>
      <c r="S492" s="213"/>
      <c r="T492" s="214"/>
      <c r="AT492" s="209" t="s">
        <v>146</v>
      </c>
      <c r="AU492" s="209" t="s">
        <v>84</v>
      </c>
      <c r="AV492" s="208" t="s">
        <v>84</v>
      </c>
      <c r="AW492" s="208" t="s">
        <v>37</v>
      </c>
      <c r="AX492" s="208" t="s">
        <v>82</v>
      </c>
      <c r="AY492" s="209" t="s">
        <v>135</v>
      </c>
    </row>
    <row r="493" spans="2:63" s="176" customFormat="1" ht="29.85" customHeight="1">
      <c r="B493" s="175"/>
      <c r="D493" s="177" t="s">
        <v>73</v>
      </c>
      <c r="E493" s="186" t="s">
        <v>142</v>
      </c>
      <c r="F493" s="186" t="s">
        <v>435</v>
      </c>
      <c r="I493" s="8"/>
      <c r="J493" s="187">
        <f>BK493</f>
        <v>0</v>
      </c>
      <c r="L493" s="175"/>
      <c r="M493" s="180"/>
      <c r="N493" s="181"/>
      <c r="O493" s="181"/>
      <c r="P493" s="182">
        <f>SUM(P494:P508)</f>
        <v>0</v>
      </c>
      <c r="Q493" s="181"/>
      <c r="R493" s="182">
        <f>SUM(R494:R508)</f>
        <v>18.541824</v>
      </c>
      <c r="S493" s="181"/>
      <c r="T493" s="183">
        <f>SUM(T494:T508)</f>
        <v>0</v>
      </c>
      <c r="AR493" s="177" t="s">
        <v>82</v>
      </c>
      <c r="AT493" s="184" t="s">
        <v>73</v>
      </c>
      <c r="AU493" s="184" t="s">
        <v>82</v>
      </c>
      <c r="AY493" s="177" t="s">
        <v>135</v>
      </c>
      <c r="BK493" s="185">
        <f>SUM(BK494:BK508)</f>
        <v>0</v>
      </c>
    </row>
    <row r="494" spans="2:65" s="108" customFormat="1" ht="25.5" customHeight="1">
      <c r="B494" s="109"/>
      <c r="C494" s="188" t="s">
        <v>436</v>
      </c>
      <c r="D494" s="188" t="s">
        <v>137</v>
      </c>
      <c r="E494" s="189" t="s">
        <v>437</v>
      </c>
      <c r="F494" s="190" t="s">
        <v>438</v>
      </c>
      <c r="G494" s="191" t="s">
        <v>184</v>
      </c>
      <c r="H494" s="192">
        <v>26.6</v>
      </c>
      <c r="I494" s="9"/>
      <c r="J494" s="193">
        <f>ROUND(I494*H494,2)</f>
        <v>0</v>
      </c>
      <c r="K494" s="190" t="s">
        <v>141</v>
      </c>
      <c r="L494" s="109"/>
      <c r="M494" s="194" t="s">
        <v>5</v>
      </c>
      <c r="N494" s="195" t="s">
        <v>45</v>
      </c>
      <c r="O494" s="110"/>
      <c r="P494" s="196">
        <f>O494*H494</f>
        <v>0</v>
      </c>
      <c r="Q494" s="196">
        <v>0</v>
      </c>
      <c r="R494" s="196">
        <f>Q494*H494</f>
        <v>0</v>
      </c>
      <c r="S494" s="196">
        <v>0</v>
      </c>
      <c r="T494" s="197">
        <f>S494*H494</f>
        <v>0</v>
      </c>
      <c r="AR494" s="98" t="s">
        <v>142</v>
      </c>
      <c r="AT494" s="98" t="s">
        <v>137</v>
      </c>
      <c r="AU494" s="98" t="s">
        <v>84</v>
      </c>
      <c r="AY494" s="98" t="s">
        <v>135</v>
      </c>
      <c r="BE494" s="198">
        <f>IF(N494="základní",J494,0)</f>
        <v>0</v>
      </c>
      <c r="BF494" s="198">
        <f>IF(N494="snížená",J494,0)</f>
        <v>0</v>
      </c>
      <c r="BG494" s="198">
        <f>IF(N494="zákl. přenesená",J494,0)</f>
        <v>0</v>
      </c>
      <c r="BH494" s="198">
        <f>IF(N494="sníž. přenesená",J494,0)</f>
        <v>0</v>
      </c>
      <c r="BI494" s="198">
        <f>IF(N494="nulová",J494,0)</f>
        <v>0</v>
      </c>
      <c r="BJ494" s="98" t="s">
        <v>82</v>
      </c>
      <c r="BK494" s="198">
        <f>ROUND(I494*H494,2)</f>
        <v>0</v>
      </c>
      <c r="BL494" s="98" t="s">
        <v>142</v>
      </c>
      <c r="BM494" s="98" t="s">
        <v>439</v>
      </c>
    </row>
    <row r="495" spans="2:47" s="108" customFormat="1" ht="48">
      <c r="B495" s="109"/>
      <c r="D495" s="203" t="s">
        <v>144</v>
      </c>
      <c r="F495" s="204" t="s">
        <v>440</v>
      </c>
      <c r="I495" s="10"/>
      <c r="L495" s="109"/>
      <c r="M495" s="205"/>
      <c r="N495" s="110"/>
      <c r="O495" s="110"/>
      <c r="P495" s="110"/>
      <c r="Q495" s="110"/>
      <c r="R495" s="110"/>
      <c r="S495" s="110"/>
      <c r="T495" s="206"/>
      <c r="AT495" s="98" t="s">
        <v>144</v>
      </c>
      <c r="AU495" s="98" t="s">
        <v>84</v>
      </c>
    </row>
    <row r="496" spans="2:51" s="208" customFormat="1" ht="13.5">
      <c r="B496" s="207"/>
      <c r="D496" s="203" t="s">
        <v>146</v>
      </c>
      <c r="E496" s="209" t="s">
        <v>5</v>
      </c>
      <c r="F496" s="210" t="s">
        <v>441</v>
      </c>
      <c r="H496" s="211">
        <v>26.6</v>
      </c>
      <c r="I496" s="11"/>
      <c r="L496" s="207"/>
      <c r="M496" s="212"/>
      <c r="N496" s="213"/>
      <c r="O496" s="213"/>
      <c r="P496" s="213"/>
      <c r="Q496" s="213"/>
      <c r="R496" s="213"/>
      <c r="S496" s="213"/>
      <c r="T496" s="214"/>
      <c r="AT496" s="209" t="s">
        <v>146</v>
      </c>
      <c r="AU496" s="209" t="s">
        <v>84</v>
      </c>
      <c r="AV496" s="208" t="s">
        <v>84</v>
      </c>
      <c r="AW496" s="208" t="s">
        <v>37</v>
      </c>
      <c r="AX496" s="208" t="s">
        <v>82</v>
      </c>
      <c r="AY496" s="209" t="s">
        <v>135</v>
      </c>
    </row>
    <row r="497" spans="2:65" s="108" customFormat="1" ht="25.5" customHeight="1">
      <c r="B497" s="109"/>
      <c r="C497" s="188" t="s">
        <v>442</v>
      </c>
      <c r="D497" s="188" t="s">
        <v>137</v>
      </c>
      <c r="E497" s="189" t="s">
        <v>443</v>
      </c>
      <c r="F497" s="190" t="s">
        <v>444</v>
      </c>
      <c r="G497" s="191" t="s">
        <v>184</v>
      </c>
      <c r="H497" s="192">
        <v>3.6</v>
      </c>
      <c r="I497" s="9"/>
      <c r="J497" s="193">
        <f>ROUND(I497*H497,2)</f>
        <v>0</v>
      </c>
      <c r="K497" s="190" t="s">
        <v>141</v>
      </c>
      <c r="L497" s="109"/>
      <c r="M497" s="194" t="s">
        <v>5</v>
      </c>
      <c r="N497" s="195" t="s">
        <v>45</v>
      </c>
      <c r="O497" s="110"/>
      <c r="P497" s="196">
        <f>O497*H497</f>
        <v>0</v>
      </c>
      <c r="Q497" s="196">
        <v>0</v>
      </c>
      <c r="R497" s="196">
        <f>Q497*H497</f>
        <v>0</v>
      </c>
      <c r="S497" s="196">
        <v>0</v>
      </c>
      <c r="T497" s="197">
        <f>S497*H497</f>
        <v>0</v>
      </c>
      <c r="AR497" s="98" t="s">
        <v>142</v>
      </c>
      <c r="AT497" s="98" t="s">
        <v>137</v>
      </c>
      <c r="AU497" s="98" t="s">
        <v>84</v>
      </c>
      <c r="AY497" s="98" t="s">
        <v>135</v>
      </c>
      <c r="BE497" s="198">
        <f>IF(N497="základní",J497,0)</f>
        <v>0</v>
      </c>
      <c r="BF497" s="198">
        <f>IF(N497="snížená",J497,0)</f>
        <v>0</v>
      </c>
      <c r="BG497" s="198">
        <f>IF(N497="zákl. přenesená",J497,0)</f>
        <v>0</v>
      </c>
      <c r="BH497" s="198">
        <f>IF(N497="sníž. přenesená",J497,0)</f>
        <v>0</v>
      </c>
      <c r="BI497" s="198">
        <f>IF(N497="nulová",J497,0)</f>
        <v>0</v>
      </c>
      <c r="BJ497" s="98" t="s">
        <v>82</v>
      </c>
      <c r="BK497" s="198">
        <f>ROUND(I497*H497,2)</f>
        <v>0</v>
      </c>
      <c r="BL497" s="98" t="s">
        <v>142</v>
      </c>
      <c r="BM497" s="98" t="s">
        <v>445</v>
      </c>
    </row>
    <row r="498" spans="2:47" s="108" customFormat="1" ht="48">
      <c r="B498" s="109"/>
      <c r="D498" s="203" t="s">
        <v>144</v>
      </c>
      <c r="F498" s="204" t="s">
        <v>440</v>
      </c>
      <c r="I498" s="10"/>
      <c r="L498" s="109"/>
      <c r="M498" s="205"/>
      <c r="N498" s="110"/>
      <c r="O498" s="110"/>
      <c r="P498" s="110"/>
      <c r="Q498" s="110"/>
      <c r="R498" s="110"/>
      <c r="S498" s="110"/>
      <c r="T498" s="206"/>
      <c r="AT498" s="98" t="s">
        <v>144</v>
      </c>
      <c r="AU498" s="98" t="s">
        <v>84</v>
      </c>
    </row>
    <row r="499" spans="2:51" s="208" customFormat="1" ht="13.5">
      <c r="B499" s="207"/>
      <c r="D499" s="203" t="s">
        <v>146</v>
      </c>
      <c r="E499" s="209" t="s">
        <v>5</v>
      </c>
      <c r="F499" s="210" t="s">
        <v>446</v>
      </c>
      <c r="H499" s="211">
        <v>3.6</v>
      </c>
      <c r="I499" s="11"/>
      <c r="L499" s="207"/>
      <c r="M499" s="212"/>
      <c r="N499" s="213"/>
      <c r="O499" s="213"/>
      <c r="P499" s="213"/>
      <c r="Q499" s="213"/>
      <c r="R499" s="213"/>
      <c r="S499" s="213"/>
      <c r="T499" s="214"/>
      <c r="AT499" s="209" t="s">
        <v>146</v>
      </c>
      <c r="AU499" s="209" t="s">
        <v>84</v>
      </c>
      <c r="AV499" s="208" t="s">
        <v>84</v>
      </c>
      <c r="AW499" s="208" t="s">
        <v>37</v>
      </c>
      <c r="AX499" s="208" t="s">
        <v>82</v>
      </c>
      <c r="AY499" s="209" t="s">
        <v>135</v>
      </c>
    </row>
    <row r="500" spans="2:65" s="108" customFormat="1" ht="25.5" customHeight="1">
      <c r="B500" s="109"/>
      <c r="C500" s="188" t="s">
        <v>447</v>
      </c>
      <c r="D500" s="188" t="s">
        <v>137</v>
      </c>
      <c r="E500" s="189" t="s">
        <v>448</v>
      </c>
      <c r="F500" s="190" t="s">
        <v>449</v>
      </c>
      <c r="G500" s="191" t="s">
        <v>184</v>
      </c>
      <c r="H500" s="192">
        <v>3.6</v>
      </c>
      <c r="I500" s="9"/>
      <c r="J500" s="193">
        <f>ROUND(I500*H500,2)</f>
        <v>0</v>
      </c>
      <c r="K500" s="190" t="s">
        <v>141</v>
      </c>
      <c r="L500" s="109"/>
      <c r="M500" s="194" t="s">
        <v>5</v>
      </c>
      <c r="N500" s="195" t="s">
        <v>45</v>
      </c>
      <c r="O500" s="110"/>
      <c r="P500" s="196">
        <f>O500*H500</f>
        <v>0</v>
      </c>
      <c r="Q500" s="196">
        <v>0</v>
      </c>
      <c r="R500" s="196">
        <f>Q500*H500</f>
        <v>0</v>
      </c>
      <c r="S500" s="196">
        <v>0</v>
      </c>
      <c r="T500" s="197">
        <f>S500*H500</f>
        <v>0</v>
      </c>
      <c r="AR500" s="98" t="s">
        <v>142</v>
      </c>
      <c r="AT500" s="98" t="s">
        <v>137</v>
      </c>
      <c r="AU500" s="98" t="s">
        <v>84</v>
      </c>
      <c r="AY500" s="98" t="s">
        <v>135</v>
      </c>
      <c r="BE500" s="198">
        <f>IF(N500="základní",J500,0)</f>
        <v>0</v>
      </c>
      <c r="BF500" s="198">
        <f>IF(N500="snížená",J500,0)</f>
        <v>0</v>
      </c>
      <c r="BG500" s="198">
        <f>IF(N500="zákl. přenesená",J500,0)</f>
        <v>0</v>
      </c>
      <c r="BH500" s="198">
        <f>IF(N500="sníž. přenesená",J500,0)</f>
        <v>0</v>
      </c>
      <c r="BI500" s="198">
        <f>IF(N500="nulová",J500,0)</f>
        <v>0</v>
      </c>
      <c r="BJ500" s="98" t="s">
        <v>82</v>
      </c>
      <c r="BK500" s="198">
        <f>ROUND(I500*H500,2)</f>
        <v>0</v>
      </c>
      <c r="BL500" s="98" t="s">
        <v>142</v>
      </c>
      <c r="BM500" s="98" t="s">
        <v>450</v>
      </c>
    </row>
    <row r="501" spans="2:47" s="108" customFormat="1" ht="36">
      <c r="B501" s="109"/>
      <c r="D501" s="203" t="s">
        <v>144</v>
      </c>
      <c r="F501" s="204" t="s">
        <v>451</v>
      </c>
      <c r="I501" s="10"/>
      <c r="L501" s="109"/>
      <c r="M501" s="205"/>
      <c r="N501" s="110"/>
      <c r="O501" s="110"/>
      <c r="P501" s="110"/>
      <c r="Q501" s="110"/>
      <c r="R501" s="110"/>
      <c r="S501" s="110"/>
      <c r="T501" s="206"/>
      <c r="AT501" s="98" t="s">
        <v>144</v>
      </c>
      <c r="AU501" s="98" t="s">
        <v>84</v>
      </c>
    </row>
    <row r="502" spans="2:51" s="208" customFormat="1" ht="13.5">
      <c r="B502" s="207"/>
      <c r="D502" s="203" t="s">
        <v>146</v>
      </c>
      <c r="E502" s="209" t="s">
        <v>5</v>
      </c>
      <c r="F502" s="210" t="s">
        <v>446</v>
      </c>
      <c r="H502" s="211">
        <v>3.6</v>
      </c>
      <c r="I502" s="11"/>
      <c r="L502" s="207"/>
      <c r="M502" s="212"/>
      <c r="N502" s="213"/>
      <c r="O502" s="213"/>
      <c r="P502" s="213"/>
      <c r="Q502" s="213"/>
      <c r="R502" s="213"/>
      <c r="S502" s="213"/>
      <c r="T502" s="214"/>
      <c r="AT502" s="209" t="s">
        <v>146</v>
      </c>
      <c r="AU502" s="209" t="s">
        <v>84</v>
      </c>
      <c r="AV502" s="208" t="s">
        <v>84</v>
      </c>
      <c r="AW502" s="208" t="s">
        <v>37</v>
      </c>
      <c r="AX502" s="208" t="s">
        <v>82</v>
      </c>
      <c r="AY502" s="209" t="s">
        <v>135</v>
      </c>
    </row>
    <row r="503" spans="2:65" s="108" customFormat="1" ht="25.5" customHeight="1">
      <c r="B503" s="109"/>
      <c r="C503" s="188" t="s">
        <v>452</v>
      </c>
      <c r="D503" s="188" t="s">
        <v>137</v>
      </c>
      <c r="E503" s="189" t="s">
        <v>453</v>
      </c>
      <c r="F503" s="190" t="s">
        <v>454</v>
      </c>
      <c r="G503" s="191" t="s">
        <v>184</v>
      </c>
      <c r="H503" s="192">
        <v>7.68</v>
      </c>
      <c r="I503" s="9"/>
      <c r="J503" s="193">
        <f>ROUND(I503*H503,2)</f>
        <v>0</v>
      </c>
      <c r="K503" s="190" t="s">
        <v>141</v>
      </c>
      <c r="L503" s="109"/>
      <c r="M503" s="194" t="s">
        <v>5</v>
      </c>
      <c r="N503" s="195" t="s">
        <v>45</v>
      </c>
      <c r="O503" s="110"/>
      <c r="P503" s="196">
        <f>O503*H503</f>
        <v>0</v>
      </c>
      <c r="Q503" s="196">
        <v>2.4143</v>
      </c>
      <c r="R503" s="196">
        <f>Q503*H503</f>
        <v>18.541824</v>
      </c>
      <c r="S503" s="196">
        <v>0</v>
      </c>
      <c r="T503" s="197">
        <f>S503*H503</f>
        <v>0</v>
      </c>
      <c r="AR503" s="98" t="s">
        <v>142</v>
      </c>
      <c r="AT503" s="98" t="s">
        <v>137</v>
      </c>
      <c r="AU503" s="98" t="s">
        <v>84</v>
      </c>
      <c r="AY503" s="98" t="s">
        <v>135</v>
      </c>
      <c r="BE503" s="198">
        <f>IF(N503="základní",J503,0)</f>
        <v>0</v>
      </c>
      <c r="BF503" s="198">
        <f>IF(N503="snížená",J503,0)</f>
        <v>0</v>
      </c>
      <c r="BG503" s="198">
        <f>IF(N503="zákl. přenesená",J503,0)</f>
        <v>0</v>
      </c>
      <c r="BH503" s="198">
        <f>IF(N503="sníž. přenesená",J503,0)</f>
        <v>0</v>
      </c>
      <c r="BI503" s="198">
        <f>IF(N503="nulová",J503,0)</f>
        <v>0</v>
      </c>
      <c r="BJ503" s="98" t="s">
        <v>82</v>
      </c>
      <c r="BK503" s="198">
        <f>ROUND(I503*H503,2)</f>
        <v>0</v>
      </c>
      <c r="BL503" s="98" t="s">
        <v>142</v>
      </c>
      <c r="BM503" s="98" t="s">
        <v>455</v>
      </c>
    </row>
    <row r="504" spans="2:47" s="108" customFormat="1" ht="96">
      <c r="B504" s="109"/>
      <c r="D504" s="203" t="s">
        <v>144</v>
      </c>
      <c r="F504" s="204" t="s">
        <v>456</v>
      </c>
      <c r="I504" s="10"/>
      <c r="L504" s="109"/>
      <c r="M504" s="205"/>
      <c r="N504" s="110"/>
      <c r="O504" s="110"/>
      <c r="P504" s="110"/>
      <c r="Q504" s="110"/>
      <c r="R504" s="110"/>
      <c r="S504" s="110"/>
      <c r="T504" s="206"/>
      <c r="AT504" s="98" t="s">
        <v>144</v>
      </c>
      <c r="AU504" s="98" t="s">
        <v>84</v>
      </c>
    </row>
    <row r="505" spans="2:51" s="208" customFormat="1" ht="13.5">
      <c r="B505" s="207"/>
      <c r="D505" s="203" t="s">
        <v>146</v>
      </c>
      <c r="E505" s="209" t="s">
        <v>5</v>
      </c>
      <c r="F505" s="210" t="s">
        <v>457</v>
      </c>
      <c r="H505" s="211">
        <v>7.68</v>
      </c>
      <c r="I505" s="11"/>
      <c r="L505" s="207"/>
      <c r="M505" s="212"/>
      <c r="N505" s="213"/>
      <c r="O505" s="213"/>
      <c r="P505" s="213"/>
      <c r="Q505" s="213"/>
      <c r="R505" s="213"/>
      <c r="S505" s="213"/>
      <c r="T505" s="214"/>
      <c r="AT505" s="209" t="s">
        <v>146</v>
      </c>
      <c r="AU505" s="209" t="s">
        <v>84</v>
      </c>
      <c r="AV505" s="208" t="s">
        <v>84</v>
      </c>
      <c r="AW505" s="208" t="s">
        <v>37</v>
      </c>
      <c r="AX505" s="208" t="s">
        <v>82</v>
      </c>
      <c r="AY505" s="209" t="s">
        <v>135</v>
      </c>
    </row>
    <row r="506" spans="2:65" s="108" customFormat="1" ht="25.5" customHeight="1">
      <c r="B506" s="109"/>
      <c r="C506" s="188" t="s">
        <v>458</v>
      </c>
      <c r="D506" s="188" t="s">
        <v>137</v>
      </c>
      <c r="E506" s="189" t="s">
        <v>459</v>
      </c>
      <c r="F506" s="190" t="s">
        <v>460</v>
      </c>
      <c r="G506" s="191" t="s">
        <v>140</v>
      </c>
      <c r="H506" s="192">
        <v>17.1</v>
      </c>
      <c r="I506" s="9"/>
      <c r="J506" s="193">
        <f>ROUND(I506*H506,2)</f>
        <v>0</v>
      </c>
      <c r="K506" s="190" t="s">
        <v>141</v>
      </c>
      <c r="L506" s="109"/>
      <c r="M506" s="194" t="s">
        <v>5</v>
      </c>
      <c r="N506" s="195" t="s">
        <v>45</v>
      </c>
      <c r="O506" s="110"/>
      <c r="P506" s="196">
        <f>O506*H506</f>
        <v>0</v>
      </c>
      <c r="Q506" s="196">
        <v>0</v>
      </c>
      <c r="R506" s="196">
        <f>Q506*H506</f>
        <v>0</v>
      </c>
      <c r="S506" s="196">
        <v>0</v>
      </c>
      <c r="T506" s="197">
        <f>S506*H506</f>
        <v>0</v>
      </c>
      <c r="AR506" s="98" t="s">
        <v>142</v>
      </c>
      <c r="AT506" s="98" t="s">
        <v>137</v>
      </c>
      <c r="AU506" s="98" t="s">
        <v>84</v>
      </c>
      <c r="AY506" s="98" t="s">
        <v>135</v>
      </c>
      <c r="BE506" s="198">
        <f>IF(N506="základní",J506,0)</f>
        <v>0</v>
      </c>
      <c r="BF506" s="198">
        <f>IF(N506="snížená",J506,0)</f>
        <v>0</v>
      </c>
      <c r="BG506" s="198">
        <f>IF(N506="zákl. přenesená",J506,0)</f>
        <v>0</v>
      </c>
      <c r="BH506" s="198">
        <f>IF(N506="sníž. přenesená",J506,0)</f>
        <v>0</v>
      </c>
      <c r="BI506" s="198">
        <f>IF(N506="nulová",J506,0)</f>
        <v>0</v>
      </c>
      <c r="BJ506" s="98" t="s">
        <v>82</v>
      </c>
      <c r="BK506" s="198">
        <f>ROUND(I506*H506,2)</f>
        <v>0</v>
      </c>
      <c r="BL506" s="98" t="s">
        <v>142</v>
      </c>
      <c r="BM506" s="98" t="s">
        <v>461</v>
      </c>
    </row>
    <row r="507" spans="2:47" s="108" customFormat="1" ht="96">
      <c r="B507" s="109"/>
      <c r="D507" s="203" t="s">
        <v>144</v>
      </c>
      <c r="F507" s="204" t="s">
        <v>456</v>
      </c>
      <c r="I507" s="10"/>
      <c r="L507" s="109"/>
      <c r="M507" s="205"/>
      <c r="N507" s="110"/>
      <c r="O507" s="110"/>
      <c r="P507" s="110"/>
      <c r="Q507" s="110"/>
      <c r="R507" s="110"/>
      <c r="S507" s="110"/>
      <c r="T507" s="206"/>
      <c r="AT507" s="98" t="s">
        <v>144</v>
      </c>
      <c r="AU507" s="98" t="s">
        <v>84</v>
      </c>
    </row>
    <row r="508" spans="2:51" s="208" customFormat="1" ht="13.5">
      <c r="B508" s="207"/>
      <c r="D508" s="203" t="s">
        <v>146</v>
      </c>
      <c r="E508" s="209" t="s">
        <v>5</v>
      </c>
      <c r="F508" s="210" t="s">
        <v>462</v>
      </c>
      <c r="H508" s="211">
        <v>17.1</v>
      </c>
      <c r="I508" s="11"/>
      <c r="L508" s="207"/>
      <c r="M508" s="212"/>
      <c r="N508" s="213"/>
      <c r="O508" s="213"/>
      <c r="P508" s="213"/>
      <c r="Q508" s="213"/>
      <c r="R508" s="213"/>
      <c r="S508" s="213"/>
      <c r="T508" s="214"/>
      <c r="AT508" s="209" t="s">
        <v>146</v>
      </c>
      <c r="AU508" s="209" t="s">
        <v>84</v>
      </c>
      <c r="AV508" s="208" t="s">
        <v>84</v>
      </c>
      <c r="AW508" s="208" t="s">
        <v>37</v>
      </c>
      <c r="AX508" s="208" t="s">
        <v>82</v>
      </c>
      <c r="AY508" s="209" t="s">
        <v>135</v>
      </c>
    </row>
    <row r="509" spans="2:63" s="176" customFormat="1" ht="29.85" customHeight="1">
      <c r="B509" s="175"/>
      <c r="D509" s="177" t="s">
        <v>73</v>
      </c>
      <c r="E509" s="186" t="s">
        <v>181</v>
      </c>
      <c r="F509" s="186" t="s">
        <v>463</v>
      </c>
      <c r="I509" s="8"/>
      <c r="J509" s="187">
        <f>BK509</f>
        <v>0</v>
      </c>
      <c r="L509" s="175"/>
      <c r="M509" s="180"/>
      <c r="N509" s="181"/>
      <c r="O509" s="181"/>
      <c r="P509" s="182">
        <f>SUM(P510:P641)</f>
        <v>0</v>
      </c>
      <c r="Q509" s="181"/>
      <c r="R509" s="182">
        <f>SUM(R510:R641)</f>
        <v>49.150155500000004</v>
      </c>
      <c r="S509" s="181"/>
      <c r="T509" s="183">
        <f>SUM(T510:T641)</f>
        <v>0</v>
      </c>
      <c r="AR509" s="177" t="s">
        <v>82</v>
      </c>
      <c r="AT509" s="184" t="s">
        <v>73</v>
      </c>
      <c r="AU509" s="184" t="s">
        <v>82</v>
      </c>
      <c r="AY509" s="177" t="s">
        <v>135</v>
      </c>
      <c r="BK509" s="185">
        <f>SUM(BK510:BK641)</f>
        <v>0</v>
      </c>
    </row>
    <row r="510" spans="2:65" s="108" customFormat="1" ht="25.5" customHeight="1">
      <c r="B510" s="109"/>
      <c r="C510" s="188" t="s">
        <v>464</v>
      </c>
      <c r="D510" s="188" t="s">
        <v>137</v>
      </c>
      <c r="E510" s="189" t="s">
        <v>465</v>
      </c>
      <c r="F510" s="190" t="s">
        <v>466</v>
      </c>
      <c r="G510" s="191" t="s">
        <v>168</v>
      </c>
      <c r="H510" s="192">
        <v>16.9</v>
      </c>
      <c r="I510" s="9"/>
      <c r="J510" s="193">
        <f>ROUND(I510*H510,2)</f>
        <v>0</v>
      </c>
      <c r="K510" s="190" t="s">
        <v>141</v>
      </c>
      <c r="L510" s="109"/>
      <c r="M510" s="194" t="s">
        <v>5</v>
      </c>
      <c r="N510" s="195" t="s">
        <v>45</v>
      </c>
      <c r="O510" s="110"/>
      <c r="P510" s="196">
        <f>O510*H510</f>
        <v>0</v>
      </c>
      <c r="Q510" s="196">
        <v>1E-05</v>
      </c>
      <c r="R510" s="196">
        <f>Q510*H510</f>
        <v>0.000169</v>
      </c>
      <c r="S510" s="196">
        <v>0</v>
      </c>
      <c r="T510" s="197">
        <f>S510*H510</f>
        <v>0</v>
      </c>
      <c r="AR510" s="98" t="s">
        <v>142</v>
      </c>
      <c r="AT510" s="98" t="s">
        <v>137</v>
      </c>
      <c r="AU510" s="98" t="s">
        <v>84</v>
      </c>
      <c r="AY510" s="98" t="s">
        <v>135</v>
      </c>
      <c r="BE510" s="198">
        <f>IF(N510="základní",J510,0)</f>
        <v>0</v>
      </c>
      <c r="BF510" s="198">
        <f>IF(N510="snížená",J510,0)</f>
        <v>0</v>
      </c>
      <c r="BG510" s="198">
        <f>IF(N510="zákl. přenesená",J510,0)</f>
        <v>0</v>
      </c>
      <c r="BH510" s="198">
        <f>IF(N510="sníž. přenesená",J510,0)</f>
        <v>0</v>
      </c>
      <c r="BI510" s="198">
        <f>IF(N510="nulová",J510,0)</f>
        <v>0</v>
      </c>
      <c r="BJ510" s="98" t="s">
        <v>82</v>
      </c>
      <c r="BK510" s="198">
        <f>ROUND(I510*H510,2)</f>
        <v>0</v>
      </c>
      <c r="BL510" s="98" t="s">
        <v>142</v>
      </c>
      <c r="BM510" s="98" t="s">
        <v>467</v>
      </c>
    </row>
    <row r="511" spans="2:47" s="108" customFormat="1" ht="96">
      <c r="B511" s="109"/>
      <c r="D511" s="203" t="s">
        <v>144</v>
      </c>
      <c r="F511" s="204" t="s">
        <v>468</v>
      </c>
      <c r="I511" s="10"/>
      <c r="L511" s="109"/>
      <c r="M511" s="205"/>
      <c r="N511" s="110"/>
      <c r="O511" s="110"/>
      <c r="P511" s="110"/>
      <c r="Q511" s="110"/>
      <c r="R511" s="110"/>
      <c r="S511" s="110"/>
      <c r="T511" s="206"/>
      <c r="AT511" s="98" t="s">
        <v>144</v>
      </c>
      <c r="AU511" s="98" t="s">
        <v>84</v>
      </c>
    </row>
    <row r="512" spans="2:51" s="208" customFormat="1" ht="13.5">
      <c r="B512" s="207"/>
      <c r="D512" s="203" t="s">
        <v>146</v>
      </c>
      <c r="E512" s="209" t="s">
        <v>5</v>
      </c>
      <c r="F512" s="210" t="s">
        <v>469</v>
      </c>
      <c r="H512" s="211">
        <v>16.9</v>
      </c>
      <c r="I512" s="11"/>
      <c r="L512" s="207"/>
      <c r="M512" s="212"/>
      <c r="N512" s="213"/>
      <c r="O512" s="213"/>
      <c r="P512" s="213"/>
      <c r="Q512" s="213"/>
      <c r="R512" s="213"/>
      <c r="S512" s="213"/>
      <c r="T512" s="214"/>
      <c r="AT512" s="209" t="s">
        <v>146</v>
      </c>
      <c r="AU512" s="209" t="s">
        <v>84</v>
      </c>
      <c r="AV512" s="208" t="s">
        <v>84</v>
      </c>
      <c r="AW512" s="208" t="s">
        <v>37</v>
      </c>
      <c r="AX512" s="208" t="s">
        <v>82</v>
      </c>
      <c r="AY512" s="209" t="s">
        <v>135</v>
      </c>
    </row>
    <row r="513" spans="2:65" s="108" customFormat="1" ht="25.5" customHeight="1">
      <c r="B513" s="109"/>
      <c r="C513" s="188" t="s">
        <v>470</v>
      </c>
      <c r="D513" s="188" t="s">
        <v>137</v>
      </c>
      <c r="E513" s="189" t="s">
        <v>471</v>
      </c>
      <c r="F513" s="190" t="s">
        <v>472</v>
      </c>
      <c r="G513" s="191" t="s">
        <v>168</v>
      </c>
      <c r="H513" s="192">
        <v>73.25</v>
      </c>
      <c r="I513" s="9"/>
      <c r="J513" s="193">
        <f>ROUND(I513*H513,2)</f>
        <v>0</v>
      </c>
      <c r="K513" s="190" t="s">
        <v>141</v>
      </c>
      <c r="L513" s="109"/>
      <c r="M513" s="194" t="s">
        <v>5</v>
      </c>
      <c r="N513" s="195" t="s">
        <v>45</v>
      </c>
      <c r="O513" s="110"/>
      <c r="P513" s="196">
        <f>O513*H513</f>
        <v>0</v>
      </c>
      <c r="Q513" s="196">
        <v>2E-05</v>
      </c>
      <c r="R513" s="196">
        <f>Q513*H513</f>
        <v>0.0014650000000000002</v>
      </c>
      <c r="S513" s="196">
        <v>0</v>
      </c>
      <c r="T513" s="197">
        <f>S513*H513</f>
        <v>0</v>
      </c>
      <c r="AR513" s="98" t="s">
        <v>142</v>
      </c>
      <c r="AT513" s="98" t="s">
        <v>137</v>
      </c>
      <c r="AU513" s="98" t="s">
        <v>84</v>
      </c>
      <c r="AY513" s="98" t="s">
        <v>135</v>
      </c>
      <c r="BE513" s="198">
        <f>IF(N513="základní",J513,0)</f>
        <v>0</v>
      </c>
      <c r="BF513" s="198">
        <f>IF(N513="snížená",J513,0)</f>
        <v>0</v>
      </c>
      <c r="BG513" s="198">
        <f>IF(N513="zákl. přenesená",J513,0)</f>
        <v>0</v>
      </c>
      <c r="BH513" s="198">
        <f>IF(N513="sníž. přenesená",J513,0)</f>
        <v>0</v>
      </c>
      <c r="BI513" s="198">
        <f>IF(N513="nulová",J513,0)</f>
        <v>0</v>
      </c>
      <c r="BJ513" s="98" t="s">
        <v>82</v>
      </c>
      <c r="BK513" s="198">
        <f>ROUND(I513*H513,2)</f>
        <v>0</v>
      </c>
      <c r="BL513" s="98" t="s">
        <v>142</v>
      </c>
      <c r="BM513" s="98" t="s">
        <v>473</v>
      </c>
    </row>
    <row r="514" spans="2:47" s="108" customFormat="1" ht="96">
      <c r="B514" s="109"/>
      <c r="D514" s="203" t="s">
        <v>144</v>
      </c>
      <c r="F514" s="204" t="s">
        <v>468</v>
      </c>
      <c r="I514" s="10"/>
      <c r="L514" s="109"/>
      <c r="M514" s="205"/>
      <c r="N514" s="110"/>
      <c r="O514" s="110"/>
      <c r="P514" s="110"/>
      <c r="Q514" s="110"/>
      <c r="R514" s="110"/>
      <c r="S514" s="110"/>
      <c r="T514" s="206"/>
      <c r="AT514" s="98" t="s">
        <v>144</v>
      </c>
      <c r="AU514" s="98" t="s">
        <v>84</v>
      </c>
    </row>
    <row r="515" spans="2:51" s="208" customFormat="1" ht="13.5">
      <c r="B515" s="207"/>
      <c r="D515" s="203" t="s">
        <v>146</v>
      </c>
      <c r="E515" s="209" t="s">
        <v>5</v>
      </c>
      <c r="F515" s="210" t="s">
        <v>474</v>
      </c>
      <c r="H515" s="211">
        <v>73.25</v>
      </c>
      <c r="I515" s="11"/>
      <c r="L515" s="207"/>
      <c r="M515" s="212"/>
      <c r="N515" s="213"/>
      <c r="O515" s="213"/>
      <c r="P515" s="213"/>
      <c r="Q515" s="213"/>
      <c r="R515" s="213"/>
      <c r="S515" s="213"/>
      <c r="T515" s="214"/>
      <c r="AT515" s="209" t="s">
        <v>146</v>
      </c>
      <c r="AU515" s="209" t="s">
        <v>84</v>
      </c>
      <c r="AV515" s="208" t="s">
        <v>84</v>
      </c>
      <c r="AW515" s="208" t="s">
        <v>37</v>
      </c>
      <c r="AX515" s="208" t="s">
        <v>82</v>
      </c>
      <c r="AY515" s="209" t="s">
        <v>135</v>
      </c>
    </row>
    <row r="516" spans="2:65" s="108" customFormat="1" ht="25.5" customHeight="1">
      <c r="B516" s="109"/>
      <c r="C516" s="188" t="s">
        <v>475</v>
      </c>
      <c r="D516" s="188" t="s">
        <v>137</v>
      </c>
      <c r="E516" s="189" t="s">
        <v>476</v>
      </c>
      <c r="F516" s="190" t="s">
        <v>477</v>
      </c>
      <c r="G516" s="191" t="s">
        <v>168</v>
      </c>
      <c r="H516" s="192">
        <v>26.4</v>
      </c>
      <c r="I516" s="9"/>
      <c r="J516" s="193">
        <f>ROUND(I516*H516,2)</f>
        <v>0</v>
      </c>
      <c r="K516" s="190" t="s">
        <v>141</v>
      </c>
      <c r="L516" s="109"/>
      <c r="M516" s="194" t="s">
        <v>5</v>
      </c>
      <c r="N516" s="195" t="s">
        <v>45</v>
      </c>
      <c r="O516" s="110"/>
      <c r="P516" s="196">
        <f>O516*H516</f>
        <v>0</v>
      </c>
      <c r="Q516" s="196">
        <v>2E-05</v>
      </c>
      <c r="R516" s="196">
        <f>Q516*H516</f>
        <v>0.000528</v>
      </c>
      <c r="S516" s="196">
        <v>0</v>
      </c>
      <c r="T516" s="197">
        <f>S516*H516</f>
        <v>0</v>
      </c>
      <c r="AR516" s="98" t="s">
        <v>142</v>
      </c>
      <c r="AT516" s="98" t="s">
        <v>137</v>
      </c>
      <c r="AU516" s="98" t="s">
        <v>84</v>
      </c>
      <c r="AY516" s="98" t="s">
        <v>135</v>
      </c>
      <c r="BE516" s="198">
        <f>IF(N516="základní",J516,0)</f>
        <v>0</v>
      </c>
      <c r="BF516" s="198">
        <f>IF(N516="snížená",J516,0)</f>
        <v>0</v>
      </c>
      <c r="BG516" s="198">
        <f>IF(N516="zákl. přenesená",J516,0)</f>
        <v>0</v>
      </c>
      <c r="BH516" s="198">
        <f>IF(N516="sníž. přenesená",J516,0)</f>
        <v>0</v>
      </c>
      <c r="BI516" s="198">
        <f>IF(N516="nulová",J516,0)</f>
        <v>0</v>
      </c>
      <c r="BJ516" s="98" t="s">
        <v>82</v>
      </c>
      <c r="BK516" s="198">
        <f>ROUND(I516*H516,2)</f>
        <v>0</v>
      </c>
      <c r="BL516" s="98" t="s">
        <v>142</v>
      </c>
      <c r="BM516" s="98" t="s">
        <v>478</v>
      </c>
    </row>
    <row r="517" spans="2:47" s="108" customFormat="1" ht="96">
      <c r="B517" s="109"/>
      <c r="D517" s="203" t="s">
        <v>144</v>
      </c>
      <c r="F517" s="204" t="s">
        <v>468</v>
      </c>
      <c r="I517" s="10"/>
      <c r="L517" s="109"/>
      <c r="M517" s="205"/>
      <c r="N517" s="110"/>
      <c r="O517" s="110"/>
      <c r="P517" s="110"/>
      <c r="Q517" s="110"/>
      <c r="R517" s="110"/>
      <c r="S517" s="110"/>
      <c r="T517" s="206"/>
      <c r="AT517" s="98" t="s">
        <v>144</v>
      </c>
      <c r="AU517" s="98" t="s">
        <v>84</v>
      </c>
    </row>
    <row r="518" spans="2:51" s="208" customFormat="1" ht="13.5">
      <c r="B518" s="207"/>
      <c r="D518" s="203" t="s">
        <v>146</v>
      </c>
      <c r="E518" s="209" t="s">
        <v>5</v>
      </c>
      <c r="F518" s="210" t="s">
        <v>479</v>
      </c>
      <c r="H518" s="211">
        <v>26.4</v>
      </c>
      <c r="I518" s="11"/>
      <c r="L518" s="207"/>
      <c r="M518" s="212"/>
      <c r="N518" s="213"/>
      <c r="O518" s="213"/>
      <c r="P518" s="213"/>
      <c r="Q518" s="213"/>
      <c r="R518" s="213"/>
      <c r="S518" s="213"/>
      <c r="T518" s="214"/>
      <c r="AT518" s="209" t="s">
        <v>146</v>
      </c>
      <c r="AU518" s="209" t="s">
        <v>84</v>
      </c>
      <c r="AV518" s="208" t="s">
        <v>84</v>
      </c>
      <c r="AW518" s="208" t="s">
        <v>37</v>
      </c>
      <c r="AX518" s="208" t="s">
        <v>82</v>
      </c>
      <c r="AY518" s="209" t="s">
        <v>135</v>
      </c>
    </row>
    <row r="519" spans="2:65" s="108" customFormat="1" ht="25.5" customHeight="1">
      <c r="B519" s="109"/>
      <c r="C519" s="188" t="s">
        <v>480</v>
      </c>
      <c r="D519" s="188" t="s">
        <v>137</v>
      </c>
      <c r="E519" s="189" t="s">
        <v>481</v>
      </c>
      <c r="F519" s="190" t="s">
        <v>482</v>
      </c>
      <c r="G519" s="191" t="s">
        <v>168</v>
      </c>
      <c r="H519" s="192">
        <v>149.45</v>
      </c>
      <c r="I519" s="9"/>
      <c r="J519" s="193">
        <f>ROUND(I519*H519,2)</f>
        <v>0</v>
      </c>
      <c r="K519" s="190" t="s">
        <v>141</v>
      </c>
      <c r="L519" s="109"/>
      <c r="M519" s="194" t="s">
        <v>5</v>
      </c>
      <c r="N519" s="195" t="s">
        <v>45</v>
      </c>
      <c r="O519" s="110"/>
      <c r="P519" s="196">
        <f>O519*H519</f>
        <v>0</v>
      </c>
      <c r="Q519" s="196">
        <v>3E-05</v>
      </c>
      <c r="R519" s="196">
        <f>Q519*H519</f>
        <v>0.0044835</v>
      </c>
      <c r="S519" s="196">
        <v>0</v>
      </c>
      <c r="T519" s="197">
        <f>S519*H519</f>
        <v>0</v>
      </c>
      <c r="AR519" s="98" t="s">
        <v>142</v>
      </c>
      <c r="AT519" s="98" t="s">
        <v>137</v>
      </c>
      <c r="AU519" s="98" t="s">
        <v>84</v>
      </c>
      <c r="AY519" s="98" t="s">
        <v>135</v>
      </c>
      <c r="BE519" s="198">
        <f>IF(N519="základní",J519,0)</f>
        <v>0</v>
      </c>
      <c r="BF519" s="198">
        <f>IF(N519="snížená",J519,0)</f>
        <v>0</v>
      </c>
      <c r="BG519" s="198">
        <f>IF(N519="zákl. přenesená",J519,0)</f>
        <v>0</v>
      </c>
      <c r="BH519" s="198">
        <f>IF(N519="sníž. přenesená",J519,0)</f>
        <v>0</v>
      </c>
      <c r="BI519" s="198">
        <f>IF(N519="nulová",J519,0)</f>
        <v>0</v>
      </c>
      <c r="BJ519" s="98" t="s">
        <v>82</v>
      </c>
      <c r="BK519" s="198">
        <f>ROUND(I519*H519,2)</f>
        <v>0</v>
      </c>
      <c r="BL519" s="98" t="s">
        <v>142</v>
      </c>
      <c r="BM519" s="98" t="s">
        <v>483</v>
      </c>
    </row>
    <row r="520" spans="2:47" s="108" customFormat="1" ht="96">
      <c r="B520" s="109"/>
      <c r="D520" s="203" t="s">
        <v>144</v>
      </c>
      <c r="F520" s="204" t="s">
        <v>468</v>
      </c>
      <c r="I520" s="10"/>
      <c r="L520" s="109"/>
      <c r="M520" s="205"/>
      <c r="N520" s="110"/>
      <c r="O520" s="110"/>
      <c r="P520" s="110"/>
      <c r="Q520" s="110"/>
      <c r="R520" s="110"/>
      <c r="S520" s="110"/>
      <c r="T520" s="206"/>
      <c r="AT520" s="98" t="s">
        <v>144</v>
      </c>
      <c r="AU520" s="98" t="s">
        <v>84</v>
      </c>
    </row>
    <row r="521" spans="2:51" s="208" customFormat="1" ht="13.5">
      <c r="B521" s="207"/>
      <c r="D521" s="203" t="s">
        <v>146</v>
      </c>
      <c r="E521" s="209" t="s">
        <v>5</v>
      </c>
      <c r="F521" s="210" t="s">
        <v>484</v>
      </c>
      <c r="H521" s="211">
        <v>149.45</v>
      </c>
      <c r="I521" s="11"/>
      <c r="L521" s="207"/>
      <c r="M521" s="212"/>
      <c r="N521" s="213"/>
      <c r="O521" s="213"/>
      <c r="P521" s="213"/>
      <c r="Q521" s="213"/>
      <c r="R521" s="213"/>
      <c r="S521" s="213"/>
      <c r="T521" s="214"/>
      <c r="AT521" s="209" t="s">
        <v>146</v>
      </c>
      <c r="AU521" s="209" t="s">
        <v>84</v>
      </c>
      <c r="AV521" s="208" t="s">
        <v>84</v>
      </c>
      <c r="AW521" s="208" t="s">
        <v>37</v>
      </c>
      <c r="AX521" s="208" t="s">
        <v>82</v>
      </c>
      <c r="AY521" s="209" t="s">
        <v>135</v>
      </c>
    </row>
    <row r="522" spans="2:65" s="108" customFormat="1" ht="16.5" customHeight="1">
      <c r="B522" s="109"/>
      <c r="C522" s="215" t="s">
        <v>485</v>
      </c>
      <c r="D522" s="215" t="s">
        <v>403</v>
      </c>
      <c r="E522" s="216" t="s">
        <v>486</v>
      </c>
      <c r="F522" s="217" t="s">
        <v>487</v>
      </c>
      <c r="G522" s="218" t="s">
        <v>488</v>
      </c>
      <c r="H522" s="219">
        <v>3</v>
      </c>
      <c r="I522" s="14"/>
      <c r="J522" s="220">
        <f>ROUND(I522*H522,2)</f>
        <v>0</v>
      </c>
      <c r="K522" s="217" t="s">
        <v>141</v>
      </c>
      <c r="L522" s="221"/>
      <c r="M522" s="222" t="s">
        <v>5</v>
      </c>
      <c r="N522" s="223" t="s">
        <v>45</v>
      </c>
      <c r="O522" s="110"/>
      <c r="P522" s="196">
        <f>O522*H522</f>
        <v>0</v>
      </c>
      <c r="Q522" s="196">
        <v>0.0169</v>
      </c>
      <c r="R522" s="196">
        <f>Q522*H522</f>
        <v>0.050699999999999995</v>
      </c>
      <c r="S522" s="196">
        <v>0</v>
      </c>
      <c r="T522" s="197">
        <f>S522*H522</f>
        <v>0</v>
      </c>
      <c r="AR522" s="98" t="s">
        <v>181</v>
      </c>
      <c r="AT522" s="98" t="s">
        <v>403</v>
      </c>
      <c r="AU522" s="98" t="s">
        <v>84</v>
      </c>
      <c r="AY522" s="98" t="s">
        <v>135</v>
      </c>
      <c r="BE522" s="198">
        <f>IF(N522="základní",J522,0)</f>
        <v>0</v>
      </c>
      <c r="BF522" s="198">
        <f>IF(N522="snížená",J522,0)</f>
        <v>0</v>
      </c>
      <c r="BG522" s="198">
        <f>IF(N522="zákl. přenesená",J522,0)</f>
        <v>0</v>
      </c>
      <c r="BH522" s="198">
        <f>IF(N522="sníž. přenesená",J522,0)</f>
        <v>0</v>
      </c>
      <c r="BI522" s="198">
        <f>IF(N522="nulová",J522,0)</f>
        <v>0</v>
      </c>
      <c r="BJ522" s="98" t="s">
        <v>82</v>
      </c>
      <c r="BK522" s="198">
        <f>ROUND(I522*H522,2)</f>
        <v>0</v>
      </c>
      <c r="BL522" s="98" t="s">
        <v>142</v>
      </c>
      <c r="BM522" s="98" t="s">
        <v>489</v>
      </c>
    </row>
    <row r="523" spans="2:51" s="208" customFormat="1" ht="13.5">
      <c r="B523" s="207"/>
      <c r="D523" s="203" t="s">
        <v>146</v>
      </c>
      <c r="E523" s="209" t="s">
        <v>5</v>
      </c>
      <c r="F523" s="210" t="s">
        <v>490</v>
      </c>
      <c r="H523" s="211">
        <v>3</v>
      </c>
      <c r="I523" s="11"/>
      <c r="L523" s="207"/>
      <c r="M523" s="212"/>
      <c r="N523" s="213"/>
      <c r="O523" s="213"/>
      <c r="P523" s="213"/>
      <c r="Q523" s="213"/>
      <c r="R523" s="213"/>
      <c r="S523" s="213"/>
      <c r="T523" s="214"/>
      <c r="AT523" s="209" t="s">
        <v>146</v>
      </c>
      <c r="AU523" s="209" t="s">
        <v>84</v>
      </c>
      <c r="AV523" s="208" t="s">
        <v>84</v>
      </c>
      <c r="AW523" s="208" t="s">
        <v>37</v>
      </c>
      <c r="AX523" s="208" t="s">
        <v>82</v>
      </c>
      <c r="AY523" s="209" t="s">
        <v>135</v>
      </c>
    </row>
    <row r="524" spans="2:65" s="108" customFormat="1" ht="16.5" customHeight="1">
      <c r="B524" s="109"/>
      <c r="C524" s="215" t="s">
        <v>491</v>
      </c>
      <c r="D524" s="215" t="s">
        <v>403</v>
      </c>
      <c r="E524" s="216" t="s">
        <v>492</v>
      </c>
      <c r="F524" s="217" t="s">
        <v>493</v>
      </c>
      <c r="G524" s="218" t="s">
        <v>488</v>
      </c>
      <c r="H524" s="219">
        <v>1</v>
      </c>
      <c r="I524" s="14"/>
      <c r="J524" s="220">
        <f>ROUND(I524*H524,2)</f>
        <v>0</v>
      </c>
      <c r="K524" s="217" t="s">
        <v>141</v>
      </c>
      <c r="L524" s="221"/>
      <c r="M524" s="222" t="s">
        <v>5</v>
      </c>
      <c r="N524" s="223" t="s">
        <v>45</v>
      </c>
      <c r="O524" s="110"/>
      <c r="P524" s="196">
        <f>O524*H524</f>
        <v>0</v>
      </c>
      <c r="Q524" s="196">
        <v>0.0069</v>
      </c>
      <c r="R524" s="196">
        <f>Q524*H524</f>
        <v>0.0069</v>
      </c>
      <c r="S524" s="196">
        <v>0</v>
      </c>
      <c r="T524" s="197">
        <f>S524*H524</f>
        <v>0</v>
      </c>
      <c r="AR524" s="98" t="s">
        <v>181</v>
      </c>
      <c r="AT524" s="98" t="s">
        <v>403</v>
      </c>
      <c r="AU524" s="98" t="s">
        <v>84</v>
      </c>
      <c r="AY524" s="98" t="s">
        <v>135</v>
      </c>
      <c r="BE524" s="198">
        <f>IF(N524="základní",J524,0)</f>
        <v>0</v>
      </c>
      <c r="BF524" s="198">
        <f>IF(N524="snížená",J524,0)</f>
        <v>0</v>
      </c>
      <c r="BG524" s="198">
        <f>IF(N524="zákl. přenesená",J524,0)</f>
        <v>0</v>
      </c>
      <c r="BH524" s="198">
        <f>IF(N524="sníž. přenesená",J524,0)</f>
        <v>0</v>
      </c>
      <c r="BI524" s="198">
        <f>IF(N524="nulová",J524,0)</f>
        <v>0</v>
      </c>
      <c r="BJ524" s="98" t="s">
        <v>82</v>
      </c>
      <c r="BK524" s="198">
        <f>ROUND(I524*H524,2)</f>
        <v>0</v>
      </c>
      <c r="BL524" s="98" t="s">
        <v>142</v>
      </c>
      <c r="BM524" s="98" t="s">
        <v>494</v>
      </c>
    </row>
    <row r="525" spans="2:51" s="208" customFormat="1" ht="13.5">
      <c r="B525" s="207"/>
      <c r="D525" s="203" t="s">
        <v>146</v>
      </c>
      <c r="E525" s="209" t="s">
        <v>5</v>
      </c>
      <c r="F525" s="210" t="s">
        <v>495</v>
      </c>
      <c r="H525" s="211">
        <v>1</v>
      </c>
      <c r="I525" s="11"/>
      <c r="L525" s="207"/>
      <c r="M525" s="212"/>
      <c r="N525" s="213"/>
      <c r="O525" s="213"/>
      <c r="P525" s="213"/>
      <c r="Q525" s="213"/>
      <c r="R525" s="213"/>
      <c r="S525" s="213"/>
      <c r="T525" s="214"/>
      <c r="AT525" s="209" t="s">
        <v>146</v>
      </c>
      <c r="AU525" s="209" t="s">
        <v>84</v>
      </c>
      <c r="AV525" s="208" t="s">
        <v>84</v>
      </c>
      <c r="AW525" s="208" t="s">
        <v>37</v>
      </c>
      <c r="AX525" s="208" t="s">
        <v>82</v>
      </c>
      <c r="AY525" s="209" t="s">
        <v>135</v>
      </c>
    </row>
    <row r="526" spans="2:65" s="108" customFormat="1" ht="16.5" customHeight="1">
      <c r="B526" s="109"/>
      <c r="C526" s="215" t="s">
        <v>496</v>
      </c>
      <c r="D526" s="215" t="s">
        <v>403</v>
      </c>
      <c r="E526" s="216" t="s">
        <v>497</v>
      </c>
      <c r="F526" s="217" t="s">
        <v>498</v>
      </c>
      <c r="G526" s="218" t="s">
        <v>488</v>
      </c>
      <c r="H526" s="219">
        <v>12</v>
      </c>
      <c r="I526" s="14"/>
      <c r="J526" s="220">
        <f>ROUND(I526*H526,2)</f>
        <v>0</v>
      </c>
      <c r="K526" s="217" t="s">
        <v>141</v>
      </c>
      <c r="L526" s="221"/>
      <c r="M526" s="222" t="s">
        <v>5</v>
      </c>
      <c r="N526" s="223" t="s">
        <v>45</v>
      </c>
      <c r="O526" s="110"/>
      <c r="P526" s="196">
        <f>O526*H526</f>
        <v>0</v>
      </c>
      <c r="Q526" s="196">
        <v>0.03072</v>
      </c>
      <c r="R526" s="196">
        <f>Q526*H526</f>
        <v>0.36864</v>
      </c>
      <c r="S526" s="196">
        <v>0</v>
      </c>
      <c r="T526" s="197">
        <f>S526*H526</f>
        <v>0</v>
      </c>
      <c r="AR526" s="98" t="s">
        <v>181</v>
      </c>
      <c r="AT526" s="98" t="s">
        <v>403</v>
      </c>
      <c r="AU526" s="98" t="s">
        <v>84</v>
      </c>
      <c r="AY526" s="98" t="s">
        <v>135</v>
      </c>
      <c r="BE526" s="198">
        <f>IF(N526="základní",J526,0)</f>
        <v>0</v>
      </c>
      <c r="BF526" s="198">
        <f>IF(N526="snížená",J526,0)</f>
        <v>0</v>
      </c>
      <c r="BG526" s="198">
        <f>IF(N526="zákl. přenesená",J526,0)</f>
        <v>0</v>
      </c>
      <c r="BH526" s="198">
        <f>IF(N526="sníž. přenesená",J526,0)</f>
        <v>0</v>
      </c>
      <c r="BI526" s="198">
        <f>IF(N526="nulová",J526,0)</f>
        <v>0</v>
      </c>
      <c r="BJ526" s="98" t="s">
        <v>82</v>
      </c>
      <c r="BK526" s="198">
        <f>ROUND(I526*H526,2)</f>
        <v>0</v>
      </c>
      <c r="BL526" s="98" t="s">
        <v>142</v>
      </c>
      <c r="BM526" s="98" t="s">
        <v>499</v>
      </c>
    </row>
    <row r="527" spans="2:51" s="208" customFormat="1" ht="13.5">
      <c r="B527" s="207"/>
      <c r="D527" s="203" t="s">
        <v>146</v>
      </c>
      <c r="E527" s="209" t="s">
        <v>5</v>
      </c>
      <c r="F527" s="210" t="s">
        <v>500</v>
      </c>
      <c r="H527" s="211">
        <v>12</v>
      </c>
      <c r="I527" s="11"/>
      <c r="L527" s="207"/>
      <c r="M527" s="212"/>
      <c r="N527" s="213"/>
      <c r="O527" s="213"/>
      <c r="P527" s="213"/>
      <c r="Q527" s="213"/>
      <c r="R527" s="213"/>
      <c r="S527" s="213"/>
      <c r="T527" s="214"/>
      <c r="AT527" s="209" t="s">
        <v>146</v>
      </c>
      <c r="AU527" s="209" t="s">
        <v>84</v>
      </c>
      <c r="AV527" s="208" t="s">
        <v>84</v>
      </c>
      <c r="AW527" s="208" t="s">
        <v>37</v>
      </c>
      <c r="AX527" s="208" t="s">
        <v>82</v>
      </c>
      <c r="AY527" s="209" t="s">
        <v>135</v>
      </c>
    </row>
    <row r="528" spans="2:65" s="108" customFormat="1" ht="16.5" customHeight="1">
      <c r="B528" s="109"/>
      <c r="C528" s="215" t="s">
        <v>501</v>
      </c>
      <c r="D528" s="215" t="s">
        <v>403</v>
      </c>
      <c r="E528" s="216" t="s">
        <v>502</v>
      </c>
      <c r="F528" s="217" t="s">
        <v>503</v>
      </c>
      <c r="G528" s="218" t="s">
        <v>488</v>
      </c>
      <c r="H528" s="219">
        <v>2</v>
      </c>
      <c r="I528" s="14"/>
      <c r="J528" s="220">
        <f>ROUND(I528*H528,2)</f>
        <v>0</v>
      </c>
      <c r="K528" s="217" t="s">
        <v>141</v>
      </c>
      <c r="L528" s="221"/>
      <c r="M528" s="222" t="s">
        <v>5</v>
      </c>
      <c r="N528" s="223" t="s">
        <v>45</v>
      </c>
      <c r="O528" s="110"/>
      <c r="P528" s="196">
        <f>O528*H528</f>
        <v>0</v>
      </c>
      <c r="Q528" s="196">
        <v>0.01559</v>
      </c>
      <c r="R528" s="196">
        <f>Q528*H528</f>
        <v>0.03118</v>
      </c>
      <c r="S528" s="196">
        <v>0</v>
      </c>
      <c r="T528" s="197">
        <f>S528*H528</f>
        <v>0</v>
      </c>
      <c r="AR528" s="98" t="s">
        <v>181</v>
      </c>
      <c r="AT528" s="98" t="s">
        <v>403</v>
      </c>
      <c r="AU528" s="98" t="s">
        <v>84</v>
      </c>
      <c r="AY528" s="98" t="s">
        <v>135</v>
      </c>
      <c r="BE528" s="198">
        <f>IF(N528="základní",J528,0)</f>
        <v>0</v>
      </c>
      <c r="BF528" s="198">
        <f>IF(N528="snížená",J528,0)</f>
        <v>0</v>
      </c>
      <c r="BG528" s="198">
        <f>IF(N528="zákl. přenesená",J528,0)</f>
        <v>0</v>
      </c>
      <c r="BH528" s="198">
        <f>IF(N528="sníž. přenesená",J528,0)</f>
        <v>0</v>
      </c>
      <c r="BI528" s="198">
        <f>IF(N528="nulová",J528,0)</f>
        <v>0</v>
      </c>
      <c r="BJ528" s="98" t="s">
        <v>82</v>
      </c>
      <c r="BK528" s="198">
        <f>ROUND(I528*H528,2)</f>
        <v>0</v>
      </c>
      <c r="BL528" s="98" t="s">
        <v>142</v>
      </c>
      <c r="BM528" s="98" t="s">
        <v>504</v>
      </c>
    </row>
    <row r="529" spans="2:51" s="208" customFormat="1" ht="13.5">
      <c r="B529" s="207"/>
      <c r="D529" s="203" t="s">
        <v>146</v>
      </c>
      <c r="E529" s="209" t="s">
        <v>5</v>
      </c>
      <c r="F529" s="210" t="s">
        <v>505</v>
      </c>
      <c r="H529" s="211">
        <v>2</v>
      </c>
      <c r="I529" s="11"/>
      <c r="L529" s="207"/>
      <c r="M529" s="212"/>
      <c r="N529" s="213"/>
      <c r="O529" s="213"/>
      <c r="P529" s="213"/>
      <c r="Q529" s="213"/>
      <c r="R529" s="213"/>
      <c r="S529" s="213"/>
      <c r="T529" s="214"/>
      <c r="AT529" s="209" t="s">
        <v>146</v>
      </c>
      <c r="AU529" s="209" t="s">
        <v>84</v>
      </c>
      <c r="AV529" s="208" t="s">
        <v>84</v>
      </c>
      <c r="AW529" s="208" t="s">
        <v>37</v>
      </c>
      <c r="AX529" s="208" t="s">
        <v>82</v>
      </c>
      <c r="AY529" s="209" t="s">
        <v>135</v>
      </c>
    </row>
    <row r="530" spans="2:65" s="108" customFormat="1" ht="16.5" customHeight="1">
      <c r="B530" s="109"/>
      <c r="C530" s="215" t="s">
        <v>506</v>
      </c>
      <c r="D530" s="215" t="s">
        <v>403</v>
      </c>
      <c r="E530" s="216" t="s">
        <v>507</v>
      </c>
      <c r="F530" s="217" t="s">
        <v>508</v>
      </c>
      <c r="G530" s="218" t="s">
        <v>488</v>
      </c>
      <c r="H530" s="219">
        <v>3</v>
      </c>
      <c r="I530" s="14"/>
      <c r="J530" s="220">
        <f>ROUND(I530*H530,2)</f>
        <v>0</v>
      </c>
      <c r="K530" s="217" t="s">
        <v>141</v>
      </c>
      <c r="L530" s="221"/>
      <c r="M530" s="222" t="s">
        <v>5</v>
      </c>
      <c r="N530" s="223" t="s">
        <v>45</v>
      </c>
      <c r="O530" s="110"/>
      <c r="P530" s="196">
        <f>O530*H530</f>
        <v>0</v>
      </c>
      <c r="Q530" s="196">
        <v>0.04198</v>
      </c>
      <c r="R530" s="196">
        <f>Q530*H530</f>
        <v>0.12594</v>
      </c>
      <c r="S530" s="196">
        <v>0</v>
      </c>
      <c r="T530" s="197">
        <f>S530*H530</f>
        <v>0</v>
      </c>
      <c r="AR530" s="98" t="s">
        <v>181</v>
      </c>
      <c r="AT530" s="98" t="s">
        <v>403</v>
      </c>
      <c r="AU530" s="98" t="s">
        <v>84</v>
      </c>
      <c r="AY530" s="98" t="s">
        <v>135</v>
      </c>
      <c r="BE530" s="198">
        <f>IF(N530="základní",J530,0)</f>
        <v>0</v>
      </c>
      <c r="BF530" s="198">
        <f>IF(N530="snížená",J530,0)</f>
        <v>0</v>
      </c>
      <c r="BG530" s="198">
        <f>IF(N530="zákl. přenesená",J530,0)</f>
        <v>0</v>
      </c>
      <c r="BH530" s="198">
        <f>IF(N530="sníž. přenesená",J530,0)</f>
        <v>0</v>
      </c>
      <c r="BI530" s="198">
        <f>IF(N530="nulová",J530,0)</f>
        <v>0</v>
      </c>
      <c r="BJ530" s="98" t="s">
        <v>82</v>
      </c>
      <c r="BK530" s="198">
        <f>ROUND(I530*H530,2)</f>
        <v>0</v>
      </c>
      <c r="BL530" s="98" t="s">
        <v>142</v>
      </c>
      <c r="BM530" s="98" t="s">
        <v>509</v>
      </c>
    </row>
    <row r="531" spans="2:51" s="208" customFormat="1" ht="13.5">
      <c r="B531" s="207"/>
      <c r="D531" s="203" t="s">
        <v>146</v>
      </c>
      <c r="E531" s="209" t="s">
        <v>5</v>
      </c>
      <c r="F531" s="210" t="s">
        <v>490</v>
      </c>
      <c r="H531" s="211">
        <v>3</v>
      </c>
      <c r="I531" s="11"/>
      <c r="L531" s="207"/>
      <c r="M531" s="212"/>
      <c r="N531" s="213"/>
      <c r="O531" s="213"/>
      <c r="P531" s="213"/>
      <c r="Q531" s="213"/>
      <c r="R531" s="213"/>
      <c r="S531" s="213"/>
      <c r="T531" s="214"/>
      <c r="AT531" s="209" t="s">
        <v>146</v>
      </c>
      <c r="AU531" s="209" t="s">
        <v>84</v>
      </c>
      <c r="AV531" s="208" t="s">
        <v>84</v>
      </c>
      <c r="AW531" s="208" t="s">
        <v>37</v>
      </c>
      <c r="AX531" s="208" t="s">
        <v>82</v>
      </c>
      <c r="AY531" s="209" t="s">
        <v>135</v>
      </c>
    </row>
    <row r="532" spans="2:65" s="108" customFormat="1" ht="16.5" customHeight="1">
      <c r="B532" s="109"/>
      <c r="C532" s="215" t="s">
        <v>510</v>
      </c>
      <c r="D532" s="215" t="s">
        <v>403</v>
      </c>
      <c r="E532" s="216" t="s">
        <v>511</v>
      </c>
      <c r="F532" s="217" t="s">
        <v>512</v>
      </c>
      <c r="G532" s="218" t="s">
        <v>488</v>
      </c>
      <c r="H532" s="219">
        <v>2</v>
      </c>
      <c r="I532" s="14"/>
      <c r="J532" s="220">
        <f>ROUND(I532*H532,2)</f>
        <v>0</v>
      </c>
      <c r="K532" s="217" t="s">
        <v>141</v>
      </c>
      <c r="L532" s="221"/>
      <c r="M532" s="222" t="s">
        <v>5</v>
      </c>
      <c r="N532" s="223" t="s">
        <v>45</v>
      </c>
      <c r="O532" s="110"/>
      <c r="P532" s="196">
        <f>O532*H532</f>
        <v>0</v>
      </c>
      <c r="Q532" s="196">
        <v>0.035</v>
      </c>
      <c r="R532" s="196">
        <f>Q532*H532</f>
        <v>0.07</v>
      </c>
      <c r="S532" s="196">
        <v>0</v>
      </c>
      <c r="T532" s="197">
        <f>S532*H532</f>
        <v>0</v>
      </c>
      <c r="AR532" s="98" t="s">
        <v>181</v>
      </c>
      <c r="AT532" s="98" t="s">
        <v>403</v>
      </c>
      <c r="AU532" s="98" t="s">
        <v>84</v>
      </c>
      <c r="AY532" s="98" t="s">
        <v>135</v>
      </c>
      <c r="BE532" s="198">
        <f>IF(N532="základní",J532,0)</f>
        <v>0</v>
      </c>
      <c r="BF532" s="198">
        <f>IF(N532="snížená",J532,0)</f>
        <v>0</v>
      </c>
      <c r="BG532" s="198">
        <f>IF(N532="zákl. přenesená",J532,0)</f>
        <v>0</v>
      </c>
      <c r="BH532" s="198">
        <f>IF(N532="sníž. přenesená",J532,0)</f>
        <v>0</v>
      </c>
      <c r="BI532" s="198">
        <f>IF(N532="nulová",J532,0)</f>
        <v>0</v>
      </c>
      <c r="BJ532" s="98" t="s">
        <v>82</v>
      </c>
      <c r="BK532" s="198">
        <f>ROUND(I532*H532,2)</f>
        <v>0</v>
      </c>
      <c r="BL532" s="98" t="s">
        <v>142</v>
      </c>
      <c r="BM532" s="98" t="s">
        <v>513</v>
      </c>
    </row>
    <row r="533" spans="2:51" s="208" customFormat="1" ht="13.5">
      <c r="B533" s="207"/>
      <c r="D533" s="203" t="s">
        <v>146</v>
      </c>
      <c r="E533" s="209" t="s">
        <v>5</v>
      </c>
      <c r="F533" s="210" t="s">
        <v>505</v>
      </c>
      <c r="H533" s="211">
        <v>2</v>
      </c>
      <c r="I533" s="11"/>
      <c r="L533" s="207"/>
      <c r="M533" s="212"/>
      <c r="N533" s="213"/>
      <c r="O533" s="213"/>
      <c r="P533" s="213"/>
      <c r="Q533" s="213"/>
      <c r="R533" s="213"/>
      <c r="S533" s="213"/>
      <c r="T533" s="214"/>
      <c r="AT533" s="209" t="s">
        <v>146</v>
      </c>
      <c r="AU533" s="209" t="s">
        <v>84</v>
      </c>
      <c r="AV533" s="208" t="s">
        <v>84</v>
      </c>
      <c r="AW533" s="208" t="s">
        <v>37</v>
      </c>
      <c r="AX533" s="208" t="s">
        <v>82</v>
      </c>
      <c r="AY533" s="209" t="s">
        <v>135</v>
      </c>
    </row>
    <row r="534" spans="2:65" s="108" customFormat="1" ht="16.5" customHeight="1">
      <c r="B534" s="109"/>
      <c r="C534" s="215" t="s">
        <v>514</v>
      </c>
      <c r="D534" s="215" t="s">
        <v>403</v>
      </c>
      <c r="E534" s="216" t="s">
        <v>515</v>
      </c>
      <c r="F534" s="217" t="s">
        <v>516</v>
      </c>
      <c r="G534" s="218" t="s">
        <v>488</v>
      </c>
      <c r="H534" s="219">
        <v>20</v>
      </c>
      <c r="I534" s="14"/>
      <c r="J534" s="220">
        <f>ROUND(I534*H534,2)</f>
        <v>0</v>
      </c>
      <c r="K534" s="217" t="s">
        <v>141</v>
      </c>
      <c r="L534" s="221"/>
      <c r="M534" s="222" t="s">
        <v>5</v>
      </c>
      <c r="N534" s="223" t="s">
        <v>45</v>
      </c>
      <c r="O534" s="110"/>
      <c r="P534" s="196">
        <f>O534*H534</f>
        <v>0</v>
      </c>
      <c r="Q534" s="196">
        <v>0.07659</v>
      </c>
      <c r="R534" s="196">
        <f>Q534*H534</f>
        <v>1.5318</v>
      </c>
      <c r="S534" s="196">
        <v>0</v>
      </c>
      <c r="T534" s="197">
        <f>S534*H534</f>
        <v>0</v>
      </c>
      <c r="AR534" s="98" t="s">
        <v>181</v>
      </c>
      <c r="AT534" s="98" t="s">
        <v>403</v>
      </c>
      <c r="AU534" s="98" t="s">
        <v>84</v>
      </c>
      <c r="AY534" s="98" t="s">
        <v>135</v>
      </c>
      <c r="BE534" s="198">
        <f>IF(N534="základní",J534,0)</f>
        <v>0</v>
      </c>
      <c r="BF534" s="198">
        <f>IF(N534="snížená",J534,0)</f>
        <v>0</v>
      </c>
      <c r="BG534" s="198">
        <f>IF(N534="zákl. přenesená",J534,0)</f>
        <v>0</v>
      </c>
      <c r="BH534" s="198">
        <f>IF(N534="sníž. přenesená",J534,0)</f>
        <v>0</v>
      </c>
      <c r="BI534" s="198">
        <f>IF(N534="nulová",J534,0)</f>
        <v>0</v>
      </c>
      <c r="BJ534" s="98" t="s">
        <v>82</v>
      </c>
      <c r="BK534" s="198">
        <f>ROUND(I534*H534,2)</f>
        <v>0</v>
      </c>
      <c r="BL534" s="98" t="s">
        <v>142</v>
      </c>
      <c r="BM534" s="98" t="s">
        <v>517</v>
      </c>
    </row>
    <row r="535" spans="2:51" s="208" customFormat="1" ht="13.5">
      <c r="B535" s="207"/>
      <c r="D535" s="203" t="s">
        <v>146</v>
      </c>
      <c r="E535" s="209" t="s">
        <v>5</v>
      </c>
      <c r="F535" s="210" t="s">
        <v>518</v>
      </c>
      <c r="H535" s="211">
        <v>20</v>
      </c>
      <c r="I535" s="11"/>
      <c r="L535" s="207"/>
      <c r="M535" s="212"/>
      <c r="N535" s="213"/>
      <c r="O535" s="213"/>
      <c r="P535" s="213"/>
      <c r="Q535" s="213"/>
      <c r="R535" s="213"/>
      <c r="S535" s="213"/>
      <c r="T535" s="214"/>
      <c r="AT535" s="209" t="s">
        <v>146</v>
      </c>
      <c r="AU535" s="209" t="s">
        <v>84</v>
      </c>
      <c r="AV535" s="208" t="s">
        <v>84</v>
      </c>
      <c r="AW535" s="208" t="s">
        <v>37</v>
      </c>
      <c r="AX535" s="208" t="s">
        <v>82</v>
      </c>
      <c r="AY535" s="209" t="s">
        <v>135</v>
      </c>
    </row>
    <row r="536" spans="2:65" s="108" customFormat="1" ht="16.5" customHeight="1">
      <c r="B536" s="109"/>
      <c r="C536" s="215" t="s">
        <v>519</v>
      </c>
      <c r="D536" s="215" t="s">
        <v>403</v>
      </c>
      <c r="E536" s="216" t="s">
        <v>520</v>
      </c>
      <c r="F536" s="217" t="s">
        <v>521</v>
      </c>
      <c r="G536" s="218" t="s">
        <v>488</v>
      </c>
      <c r="H536" s="219">
        <v>6</v>
      </c>
      <c r="I536" s="14"/>
      <c r="J536" s="220">
        <f>ROUND(I536*H536,2)</f>
        <v>0</v>
      </c>
      <c r="K536" s="217" t="s">
        <v>141</v>
      </c>
      <c r="L536" s="221"/>
      <c r="M536" s="222" t="s">
        <v>5</v>
      </c>
      <c r="N536" s="223" t="s">
        <v>45</v>
      </c>
      <c r="O536" s="110"/>
      <c r="P536" s="196">
        <f>O536*H536</f>
        <v>0</v>
      </c>
      <c r="Q536" s="196">
        <v>0.0638</v>
      </c>
      <c r="R536" s="196">
        <f>Q536*H536</f>
        <v>0.3828</v>
      </c>
      <c r="S536" s="196">
        <v>0</v>
      </c>
      <c r="T536" s="197">
        <f>S536*H536</f>
        <v>0</v>
      </c>
      <c r="AR536" s="98" t="s">
        <v>181</v>
      </c>
      <c r="AT536" s="98" t="s">
        <v>403</v>
      </c>
      <c r="AU536" s="98" t="s">
        <v>84</v>
      </c>
      <c r="AY536" s="98" t="s">
        <v>135</v>
      </c>
      <c r="BE536" s="198">
        <f>IF(N536="základní",J536,0)</f>
        <v>0</v>
      </c>
      <c r="BF536" s="198">
        <f>IF(N536="snížená",J536,0)</f>
        <v>0</v>
      </c>
      <c r="BG536" s="198">
        <f>IF(N536="zákl. přenesená",J536,0)</f>
        <v>0</v>
      </c>
      <c r="BH536" s="198">
        <f>IF(N536="sníž. přenesená",J536,0)</f>
        <v>0</v>
      </c>
      <c r="BI536" s="198">
        <f>IF(N536="nulová",J536,0)</f>
        <v>0</v>
      </c>
      <c r="BJ536" s="98" t="s">
        <v>82</v>
      </c>
      <c r="BK536" s="198">
        <f>ROUND(I536*H536,2)</f>
        <v>0</v>
      </c>
      <c r="BL536" s="98" t="s">
        <v>142</v>
      </c>
      <c r="BM536" s="98" t="s">
        <v>522</v>
      </c>
    </row>
    <row r="537" spans="2:51" s="208" customFormat="1" ht="13.5">
      <c r="B537" s="207"/>
      <c r="D537" s="203" t="s">
        <v>146</v>
      </c>
      <c r="E537" s="209" t="s">
        <v>5</v>
      </c>
      <c r="F537" s="210" t="s">
        <v>523</v>
      </c>
      <c r="H537" s="211">
        <v>6</v>
      </c>
      <c r="I537" s="11"/>
      <c r="L537" s="207"/>
      <c r="M537" s="212"/>
      <c r="N537" s="213"/>
      <c r="O537" s="213"/>
      <c r="P537" s="213"/>
      <c r="Q537" s="213"/>
      <c r="R537" s="213"/>
      <c r="S537" s="213"/>
      <c r="T537" s="214"/>
      <c r="AT537" s="209" t="s">
        <v>146</v>
      </c>
      <c r="AU537" s="209" t="s">
        <v>84</v>
      </c>
      <c r="AV537" s="208" t="s">
        <v>84</v>
      </c>
      <c r="AW537" s="208" t="s">
        <v>37</v>
      </c>
      <c r="AX537" s="208" t="s">
        <v>82</v>
      </c>
      <c r="AY537" s="209" t="s">
        <v>135</v>
      </c>
    </row>
    <row r="538" spans="2:65" s="108" customFormat="1" ht="16.5" customHeight="1">
      <c r="B538" s="109"/>
      <c r="C538" s="215" t="s">
        <v>524</v>
      </c>
      <c r="D538" s="215" t="s">
        <v>403</v>
      </c>
      <c r="E538" s="216" t="s">
        <v>525</v>
      </c>
      <c r="F538" s="217" t="s">
        <v>526</v>
      </c>
      <c r="G538" s="218" t="s">
        <v>488</v>
      </c>
      <c r="H538" s="219">
        <v>2</v>
      </c>
      <c r="I538" s="14"/>
      <c r="J538" s="220">
        <f>ROUND(I538*H538,2)</f>
        <v>0</v>
      </c>
      <c r="K538" s="217" t="s">
        <v>141</v>
      </c>
      <c r="L538" s="221"/>
      <c r="M538" s="222" t="s">
        <v>5</v>
      </c>
      <c r="N538" s="223" t="s">
        <v>45</v>
      </c>
      <c r="O538" s="110"/>
      <c r="P538" s="196">
        <f>O538*H538</f>
        <v>0</v>
      </c>
      <c r="Q538" s="196">
        <v>0.03901</v>
      </c>
      <c r="R538" s="196">
        <f>Q538*H538</f>
        <v>0.07802</v>
      </c>
      <c r="S538" s="196">
        <v>0</v>
      </c>
      <c r="T538" s="197">
        <f>S538*H538</f>
        <v>0</v>
      </c>
      <c r="AR538" s="98" t="s">
        <v>181</v>
      </c>
      <c r="AT538" s="98" t="s">
        <v>403</v>
      </c>
      <c r="AU538" s="98" t="s">
        <v>84</v>
      </c>
      <c r="AY538" s="98" t="s">
        <v>135</v>
      </c>
      <c r="BE538" s="198">
        <f>IF(N538="základní",J538,0)</f>
        <v>0</v>
      </c>
      <c r="BF538" s="198">
        <f>IF(N538="snížená",J538,0)</f>
        <v>0</v>
      </c>
      <c r="BG538" s="198">
        <f>IF(N538="zákl. přenesená",J538,0)</f>
        <v>0</v>
      </c>
      <c r="BH538" s="198">
        <f>IF(N538="sníž. přenesená",J538,0)</f>
        <v>0</v>
      </c>
      <c r="BI538" s="198">
        <f>IF(N538="nulová",J538,0)</f>
        <v>0</v>
      </c>
      <c r="BJ538" s="98" t="s">
        <v>82</v>
      </c>
      <c r="BK538" s="198">
        <f>ROUND(I538*H538,2)</f>
        <v>0</v>
      </c>
      <c r="BL538" s="98" t="s">
        <v>142</v>
      </c>
      <c r="BM538" s="98" t="s">
        <v>527</v>
      </c>
    </row>
    <row r="539" spans="2:51" s="208" customFormat="1" ht="13.5">
      <c r="B539" s="207"/>
      <c r="D539" s="203" t="s">
        <v>146</v>
      </c>
      <c r="E539" s="209" t="s">
        <v>5</v>
      </c>
      <c r="F539" s="210" t="s">
        <v>505</v>
      </c>
      <c r="H539" s="211">
        <v>2</v>
      </c>
      <c r="I539" s="11"/>
      <c r="L539" s="207"/>
      <c r="M539" s="212"/>
      <c r="N539" s="213"/>
      <c r="O539" s="213"/>
      <c r="P539" s="213"/>
      <c r="Q539" s="213"/>
      <c r="R539" s="213"/>
      <c r="S539" s="213"/>
      <c r="T539" s="214"/>
      <c r="AT539" s="209" t="s">
        <v>146</v>
      </c>
      <c r="AU539" s="209" t="s">
        <v>84</v>
      </c>
      <c r="AV539" s="208" t="s">
        <v>84</v>
      </c>
      <c r="AW539" s="208" t="s">
        <v>37</v>
      </c>
      <c r="AX539" s="208" t="s">
        <v>82</v>
      </c>
      <c r="AY539" s="209" t="s">
        <v>135</v>
      </c>
    </row>
    <row r="540" spans="2:65" s="108" customFormat="1" ht="16.5" customHeight="1">
      <c r="B540" s="109"/>
      <c r="C540" s="215" t="s">
        <v>528</v>
      </c>
      <c r="D540" s="215" t="s">
        <v>403</v>
      </c>
      <c r="E540" s="216" t="s">
        <v>529</v>
      </c>
      <c r="F540" s="217" t="s">
        <v>530</v>
      </c>
      <c r="G540" s="218" t="s">
        <v>488</v>
      </c>
      <c r="H540" s="219">
        <v>2</v>
      </c>
      <c r="I540" s="14"/>
      <c r="J540" s="220">
        <f>ROUND(I540*H540,2)</f>
        <v>0</v>
      </c>
      <c r="K540" s="217" t="s">
        <v>141</v>
      </c>
      <c r="L540" s="221"/>
      <c r="M540" s="222" t="s">
        <v>5</v>
      </c>
      <c r="N540" s="223" t="s">
        <v>45</v>
      </c>
      <c r="O540" s="110"/>
      <c r="P540" s="196">
        <f>O540*H540</f>
        <v>0</v>
      </c>
      <c r="Q540" s="196">
        <v>0.0266</v>
      </c>
      <c r="R540" s="196">
        <f>Q540*H540</f>
        <v>0.0532</v>
      </c>
      <c r="S540" s="196">
        <v>0</v>
      </c>
      <c r="T540" s="197">
        <f>S540*H540</f>
        <v>0</v>
      </c>
      <c r="AR540" s="98" t="s">
        <v>181</v>
      </c>
      <c r="AT540" s="98" t="s">
        <v>403</v>
      </c>
      <c r="AU540" s="98" t="s">
        <v>84</v>
      </c>
      <c r="AY540" s="98" t="s">
        <v>135</v>
      </c>
      <c r="BE540" s="198">
        <f>IF(N540="základní",J540,0)</f>
        <v>0</v>
      </c>
      <c r="BF540" s="198">
        <f>IF(N540="snížená",J540,0)</f>
        <v>0</v>
      </c>
      <c r="BG540" s="198">
        <f>IF(N540="zákl. přenesená",J540,0)</f>
        <v>0</v>
      </c>
      <c r="BH540" s="198">
        <f>IF(N540="sníž. přenesená",J540,0)</f>
        <v>0</v>
      </c>
      <c r="BI540" s="198">
        <f>IF(N540="nulová",J540,0)</f>
        <v>0</v>
      </c>
      <c r="BJ540" s="98" t="s">
        <v>82</v>
      </c>
      <c r="BK540" s="198">
        <f>ROUND(I540*H540,2)</f>
        <v>0</v>
      </c>
      <c r="BL540" s="98" t="s">
        <v>142</v>
      </c>
      <c r="BM540" s="98" t="s">
        <v>531</v>
      </c>
    </row>
    <row r="541" spans="2:51" s="208" customFormat="1" ht="13.5">
      <c r="B541" s="207"/>
      <c r="D541" s="203" t="s">
        <v>146</v>
      </c>
      <c r="E541" s="209" t="s">
        <v>5</v>
      </c>
      <c r="F541" s="210" t="s">
        <v>532</v>
      </c>
      <c r="H541" s="211">
        <v>2</v>
      </c>
      <c r="I541" s="11"/>
      <c r="L541" s="207"/>
      <c r="M541" s="212"/>
      <c r="N541" s="213"/>
      <c r="O541" s="213"/>
      <c r="P541" s="213"/>
      <c r="Q541" s="213"/>
      <c r="R541" s="213"/>
      <c r="S541" s="213"/>
      <c r="T541" s="214"/>
      <c r="AT541" s="209" t="s">
        <v>146</v>
      </c>
      <c r="AU541" s="209" t="s">
        <v>84</v>
      </c>
      <c r="AV541" s="208" t="s">
        <v>84</v>
      </c>
      <c r="AW541" s="208" t="s">
        <v>37</v>
      </c>
      <c r="AX541" s="208" t="s">
        <v>82</v>
      </c>
      <c r="AY541" s="209" t="s">
        <v>135</v>
      </c>
    </row>
    <row r="542" spans="2:65" s="108" customFormat="1" ht="25.5" customHeight="1">
      <c r="B542" s="109"/>
      <c r="C542" s="188" t="s">
        <v>533</v>
      </c>
      <c r="D542" s="188" t="s">
        <v>137</v>
      </c>
      <c r="E542" s="189" t="s">
        <v>534</v>
      </c>
      <c r="F542" s="190" t="s">
        <v>535</v>
      </c>
      <c r="G542" s="191" t="s">
        <v>488</v>
      </c>
      <c r="H542" s="192">
        <v>2</v>
      </c>
      <c r="I542" s="9"/>
      <c r="J542" s="193">
        <f>ROUND(I542*H542,2)</f>
        <v>0</v>
      </c>
      <c r="K542" s="190" t="s">
        <v>141</v>
      </c>
      <c r="L542" s="109"/>
      <c r="M542" s="194" t="s">
        <v>5</v>
      </c>
      <c r="N542" s="195" t="s">
        <v>45</v>
      </c>
      <c r="O542" s="110"/>
      <c r="P542" s="196">
        <f>O542*H542</f>
        <v>0</v>
      </c>
      <c r="Q542" s="196">
        <v>8E-05</v>
      </c>
      <c r="R542" s="196">
        <f>Q542*H542</f>
        <v>0.00016</v>
      </c>
      <c r="S542" s="196">
        <v>0</v>
      </c>
      <c r="T542" s="197">
        <f>S542*H542</f>
        <v>0</v>
      </c>
      <c r="AR542" s="98" t="s">
        <v>142</v>
      </c>
      <c r="AT542" s="98" t="s">
        <v>137</v>
      </c>
      <c r="AU542" s="98" t="s">
        <v>84</v>
      </c>
      <c r="AY542" s="98" t="s">
        <v>135</v>
      </c>
      <c r="BE542" s="198">
        <f>IF(N542="základní",J542,0)</f>
        <v>0</v>
      </c>
      <c r="BF542" s="198">
        <f>IF(N542="snížená",J542,0)</f>
        <v>0</v>
      </c>
      <c r="BG542" s="198">
        <f>IF(N542="zákl. přenesená",J542,0)</f>
        <v>0</v>
      </c>
      <c r="BH542" s="198">
        <f>IF(N542="sníž. přenesená",J542,0)</f>
        <v>0</v>
      </c>
      <c r="BI542" s="198">
        <f>IF(N542="nulová",J542,0)</f>
        <v>0</v>
      </c>
      <c r="BJ542" s="98" t="s">
        <v>82</v>
      </c>
      <c r="BK542" s="198">
        <f>ROUND(I542*H542,2)</f>
        <v>0</v>
      </c>
      <c r="BL542" s="98" t="s">
        <v>142</v>
      </c>
      <c r="BM542" s="98" t="s">
        <v>536</v>
      </c>
    </row>
    <row r="543" spans="2:47" s="108" customFormat="1" ht="48">
      <c r="B543" s="109"/>
      <c r="D543" s="203" t="s">
        <v>144</v>
      </c>
      <c r="F543" s="204" t="s">
        <v>537</v>
      </c>
      <c r="I543" s="10"/>
      <c r="L543" s="109"/>
      <c r="M543" s="205"/>
      <c r="N543" s="110"/>
      <c r="O543" s="110"/>
      <c r="P543" s="110"/>
      <c r="Q543" s="110"/>
      <c r="R543" s="110"/>
      <c r="S543" s="110"/>
      <c r="T543" s="206"/>
      <c r="AT543" s="98" t="s">
        <v>144</v>
      </c>
      <c r="AU543" s="98" t="s">
        <v>84</v>
      </c>
    </row>
    <row r="544" spans="2:51" s="208" customFormat="1" ht="13.5">
      <c r="B544" s="207"/>
      <c r="D544" s="203" t="s">
        <v>146</v>
      </c>
      <c r="E544" s="209" t="s">
        <v>5</v>
      </c>
      <c r="F544" s="210" t="s">
        <v>532</v>
      </c>
      <c r="H544" s="211">
        <v>2</v>
      </c>
      <c r="I544" s="11"/>
      <c r="L544" s="207"/>
      <c r="M544" s="212"/>
      <c r="N544" s="213"/>
      <c r="O544" s="213"/>
      <c r="P544" s="213"/>
      <c r="Q544" s="213"/>
      <c r="R544" s="213"/>
      <c r="S544" s="213"/>
      <c r="T544" s="214"/>
      <c r="AT544" s="209" t="s">
        <v>146</v>
      </c>
      <c r="AU544" s="209" t="s">
        <v>84</v>
      </c>
      <c r="AV544" s="208" t="s">
        <v>84</v>
      </c>
      <c r="AW544" s="208" t="s">
        <v>37</v>
      </c>
      <c r="AX544" s="208" t="s">
        <v>82</v>
      </c>
      <c r="AY544" s="209" t="s">
        <v>135</v>
      </c>
    </row>
    <row r="545" spans="2:65" s="108" customFormat="1" ht="25.5" customHeight="1">
      <c r="B545" s="109"/>
      <c r="C545" s="188" t="s">
        <v>538</v>
      </c>
      <c r="D545" s="188" t="s">
        <v>137</v>
      </c>
      <c r="E545" s="189" t="s">
        <v>539</v>
      </c>
      <c r="F545" s="190" t="s">
        <v>540</v>
      </c>
      <c r="G545" s="191" t="s">
        <v>488</v>
      </c>
      <c r="H545" s="192">
        <v>5</v>
      </c>
      <c r="I545" s="9"/>
      <c r="J545" s="193">
        <f>ROUND(I545*H545,2)</f>
        <v>0</v>
      </c>
      <c r="K545" s="190" t="s">
        <v>141</v>
      </c>
      <c r="L545" s="109"/>
      <c r="M545" s="194" t="s">
        <v>5</v>
      </c>
      <c r="N545" s="195" t="s">
        <v>45</v>
      </c>
      <c r="O545" s="110"/>
      <c r="P545" s="196">
        <f>O545*H545</f>
        <v>0</v>
      </c>
      <c r="Q545" s="196">
        <v>0.0001</v>
      </c>
      <c r="R545" s="196">
        <f>Q545*H545</f>
        <v>0.0005</v>
      </c>
      <c r="S545" s="196">
        <v>0</v>
      </c>
      <c r="T545" s="197">
        <f>S545*H545</f>
        <v>0</v>
      </c>
      <c r="AR545" s="98" t="s">
        <v>142</v>
      </c>
      <c r="AT545" s="98" t="s">
        <v>137</v>
      </c>
      <c r="AU545" s="98" t="s">
        <v>84</v>
      </c>
      <c r="AY545" s="98" t="s">
        <v>135</v>
      </c>
      <c r="BE545" s="198">
        <f>IF(N545="základní",J545,0)</f>
        <v>0</v>
      </c>
      <c r="BF545" s="198">
        <f>IF(N545="snížená",J545,0)</f>
        <v>0</v>
      </c>
      <c r="BG545" s="198">
        <f>IF(N545="zákl. přenesená",J545,0)</f>
        <v>0</v>
      </c>
      <c r="BH545" s="198">
        <f>IF(N545="sníž. přenesená",J545,0)</f>
        <v>0</v>
      </c>
      <c r="BI545" s="198">
        <f>IF(N545="nulová",J545,0)</f>
        <v>0</v>
      </c>
      <c r="BJ545" s="98" t="s">
        <v>82</v>
      </c>
      <c r="BK545" s="198">
        <f>ROUND(I545*H545,2)</f>
        <v>0</v>
      </c>
      <c r="BL545" s="98" t="s">
        <v>142</v>
      </c>
      <c r="BM545" s="98" t="s">
        <v>541</v>
      </c>
    </row>
    <row r="546" spans="2:47" s="108" customFormat="1" ht="48">
      <c r="B546" s="109"/>
      <c r="D546" s="203" t="s">
        <v>144</v>
      </c>
      <c r="F546" s="204" t="s">
        <v>537</v>
      </c>
      <c r="I546" s="10"/>
      <c r="L546" s="109"/>
      <c r="M546" s="205"/>
      <c r="N546" s="110"/>
      <c r="O546" s="110"/>
      <c r="P546" s="110"/>
      <c r="Q546" s="110"/>
      <c r="R546" s="110"/>
      <c r="S546" s="110"/>
      <c r="T546" s="206"/>
      <c r="AT546" s="98" t="s">
        <v>144</v>
      </c>
      <c r="AU546" s="98" t="s">
        <v>84</v>
      </c>
    </row>
    <row r="547" spans="2:51" s="208" customFormat="1" ht="13.5">
      <c r="B547" s="207"/>
      <c r="D547" s="203" t="s">
        <v>146</v>
      </c>
      <c r="E547" s="209" t="s">
        <v>5</v>
      </c>
      <c r="F547" s="210" t="s">
        <v>542</v>
      </c>
      <c r="H547" s="211">
        <v>5</v>
      </c>
      <c r="I547" s="11"/>
      <c r="L547" s="207"/>
      <c r="M547" s="212"/>
      <c r="N547" s="213"/>
      <c r="O547" s="213"/>
      <c r="P547" s="213"/>
      <c r="Q547" s="213"/>
      <c r="R547" s="213"/>
      <c r="S547" s="213"/>
      <c r="T547" s="214"/>
      <c r="AT547" s="209" t="s">
        <v>146</v>
      </c>
      <c r="AU547" s="209" t="s">
        <v>84</v>
      </c>
      <c r="AV547" s="208" t="s">
        <v>84</v>
      </c>
      <c r="AW547" s="208" t="s">
        <v>37</v>
      </c>
      <c r="AX547" s="208" t="s">
        <v>82</v>
      </c>
      <c r="AY547" s="209" t="s">
        <v>135</v>
      </c>
    </row>
    <row r="548" spans="2:65" s="108" customFormat="1" ht="25.5" customHeight="1">
      <c r="B548" s="109"/>
      <c r="C548" s="188" t="s">
        <v>543</v>
      </c>
      <c r="D548" s="188" t="s">
        <v>137</v>
      </c>
      <c r="E548" s="189" t="s">
        <v>544</v>
      </c>
      <c r="F548" s="190" t="s">
        <v>545</v>
      </c>
      <c r="G548" s="191" t="s">
        <v>488</v>
      </c>
      <c r="H548" s="192">
        <v>3</v>
      </c>
      <c r="I548" s="9"/>
      <c r="J548" s="193">
        <f>ROUND(I548*H548,2)</f>
        <v>0</v>
      </c>
      <c r="K548" s="190" t="s">
        <v>141</v>
      </c>
      <c r="L548" s="109"/>
      <c r="M548" s="194" t="s">
        <v>5</v>
      </c>
      <c r="N548" s="195" t="s">
        <v>45</v>
      </c>
      <c r="O548" s="110"/>
      <c r="P548" s="196">
        <f>O548*H548</f>
        <v>0</v>
      </c>
      <c r="Q548" s="196">
        <v>0.0001</v>
      </c>
      <c r="R548" s="196">
        <f>Q548*H548</f>
        <v>0.00030000000000000003</v>
      </c>
      <c r="S548" s="196">
        <v>0</v>
      </c>
      <c r="T548" s="197">
        <f>S548*H548</f>
        <v>0</v>
      </c>
      <c r="AR548" s="98" t="s">
        <v>142</v>
      </c>
      <c r="AT548" s="98" t="s">
        <v>137</v>
      </c>
      <c r="AU548" s="98" t="s">
        <v>84</v>
      </c>
      <c r="AY548" s="98" t="s">
        <v>135</v>
      </c>
      <c r="BE548" s="198">
        <f>IF(N548="základní",J548,0)</f>
        <v>0</v>
      </c>
      <c r="BF548" s="198">
        <f>IF(N548="snížená",J548,0)</f>
        <v>0</v>
      </c>
      <c r="BG548" s="198">
        <f>IF(N548="zákl. přenesená",J548,0)</f>
        <v>0</v>
      </c>
      <c r="BH548" s="198">
        <f>IF(N548="sníž. přenesená",J548,0)</f>
        <v>0</v>
      </c>
      <c r="BI548" s="198">
        <f>IF(N548="nulová",J548,0)</f>
        <v>0</v>
      </c>
      <c r="BJ548" s="98" t="s">
        <v>82</v>
      </c>
      <c r="BK548" s="198">
        <f>ROUND(I548*H548,2)</f>
        <v>0</v>
      </c>
      <c r="BL548" s="98" t="s">
        <v>142</v>
      </c>
      <c r="BM548" s="98" t="s">
        <v>546</v>
      </c>
    </row>
    <row r="549" spans="2:47" s="108" customFormat="1" ht="48">
      <c r="B549" s="109"/>
      <c r="D549" s="203" t="s">
        <v>144</v>
      </c>
      <c r="F549" s="204" t="s">
        <v>537</v>
      </c>
      <c r="I549" s="10"/>
      <c r="L549" s="109"/>
      <c r="M549" s="205"/>
      <c r="N549" s="110"/>
      <c r="O549" s="110"/>
      <c r="P549" s="110"/>
      <c r="Q549" s="110"/>
      <c r="R549" s="110"/>
      <c r="S549" s="110"/>
      <c r="T549" s="206"/>
      <c r="AT549" s="98" t="s">
        <v>144</v>
      </c>
      <c r="AU549" s="98" t="s">
        <v>84</v>
      </c>
    </row>
    <row r="550" spans="2:51" s="208" customFormat="1" ht="13.5">
      <c r="B550" s="207"/>
      <c r="D550" s="203" t="s">
        <v>146</v>
      </c>
      <c r="E550" s="209" t="s">
        <v>5</v>
      </c>
      <c r="F550" s="210" t="s">
        <v>547</v>
      </c>
      <c r="H550" s="211">
        <v>3</v>
      </c>
      <c r="I550" s="11"/>
      <c r="L550" s="207"/>
      <c r="M550" s="212"/>
      <c r="N550" s="213"/>
      <c r="O550" s="213"/>
      <c r="P550" s="213"/>
      <c r="Q550" s="213"/>
      <c r="R550" s="213"/>
      <c r="S550" s="213"/>
      <c r="T550" s="214"/>
      <c r="AT550" s="209" t="s">
        <v>146</v>
      </c>
      <c r="AU550" s="209" t="s">
        <v>84</v>
      </c>
      <c r="AV550" s="208" t="s">
        <v>84</v>
      </c>
      <c r="AW550" s="208" t="s">
        <v>37</v>
      </c>
      <c r="AX550" s="208" t="s">
        <v>82</v>
      </c>
      <c r="AY550" s="209" t="s">
        <v>135</v>
      </c>
    </row>
    <row r="551" spans="2:65" s="108" customFormat="1" ht="25.5" customHeight="1">
      <c r="B551" s="109"/>
      <c r="C551" s="188" t="s">
        <v>548</v>
      </c>
      <c r="D551" s="188" t="s">
        <v>137</v>
      </c>
      <c r="E551" s="189" t="s">
        <v>549</v>
      </c>
      <c r="F551" s="190" t="s">
        <v>550</v>
      </c>
      <c r="G551" s="191" t="s">
        <v>488</v>
      </c>
      <c r="H551" s="192">
        <v>11</v>
      </c>
      <c r="I551" s="9"/>
      <c r="J551" s="193">
        <f>ROUND(I551*H551,2)</f>
        <v>0</v>
      </c>
      <c r="K551" s="190" t="s">
        <v>141</v>
      </c>
      <c r="L551" s="109"/>
      <c r="M551" s="194" t="s">
        <v>5</v>
      </c>
      <c r="N551" s="195" t="s">
        <v>45</v>
      </c>
      <c r="O551" s="110"/>
      <c r="P551" s="196">
        <f>O551*H551</f>
        <v>0</v>
      </c>
      <c r="Q551" s="196">
        <v>0.0001</v>
      </c>
      <c r="R551" s="196">
        <f>Q551*H551</f>
        <v>0.0011</v>
      </c>
      <c r="S551" s="196">
        <v>0</v>
      </c>
      <c r="T551" s="197">
        <f>S551*H551</f>
        <v>0</v>
      </c>
      <c r="AR551" s="98" t="s">
        <v>142</v>
      </c>
      <c r="AT551" s="98" t="s">
        <v>137</v>
      </c>
      <c r="AU551" s="98" t="s">
        <v>84</v>
      </c>
      <c r="AY551" s="98" t="s">
        <v>135</v>
      </c>
      <c r="BE551" s="198">
        <f>IF(N551="základní",J551,0)</f>
        <v>0</v>
      </c>
      <c r="BF551" s="198">
        <f>IF(N551="snížená",J551,0)</f>
        <v>0</v>
      </c>
      <c r="BG551" s="198">
        <f>IF(N551="zákl. přenesená",J551,0)</f>
        <v>0</v>
      </c>
      <c r="BH551" s="198">
        <f>IF(N551="sníž. přenesená",J551,0)</f>
        <v>0</v>
      </c>
      <c r="BI551" s="198">
        <f>IF(N551="nulová",J551,0)</f>
        <v>0</v>
      </c>
      <c r="BJ551" s="98" t="s">
        <v>82</v>
      </c>
      <c r="BK551" s="198">
        <f>ROUND(I551*H551,2)</f>
        <v>0</v>
      </c>
      <c r="BL551" s="98" t="s">
        <v>142</v>
      </c>
      <c r="BM551" s="98" t="s">
        <v>551</v>
      </c>
    </row>
    <row r="552" spans="2:47" s="108" customFormat="1" ht="48">
      <c r="B552" s="109"/>
      <c r="D552" s="203" t="s">
        <v>144</v>
      </c>
      <c r="F552" s="204" t="s">
        <v>537</v>
      </c>
      <c r="I552" s="10"/>
      <c r="L552" s="109"/>
      <c r="M552" s="205"/>
      <c r="N552" s="110"/>
      <c r="O552" s="110"/>
      <c r="P552" s="110"/>
      <c r="Q552" s="110"/>
      <c r="R552" s="110"/>
      <c r="S552" s="110"/>
      <c r="T552" s="206"/>
      <c r="AT552" s="98" t="s">
        <v>144</v>
      </c>
      <c r="AU552" s="98" t="s">
        <v>84</v>
      </c>
    </row>
    <row r="553" spans="2:51" s="208" customFormat="1" ht="13.5">
      <c r="B553" s="207"/>
      <c r="D553" s="203" t="s">
        <v>146</v>
      </c>
      <c r="E553" s="209" t="s">
        <v>5</v>
      </c>
      <c r="F553" s="210" t="s">
        <v>552</v>
      </c>
      <c r="H553" s="211">
        <v>11</v>
      </c>
      <c r="I553" s="11"/>
      <c r="L553" s="207"/>
      <c r="M553" s="212"/>
      <c r="N553" s="213"/>
      <c r="O553" s="213"/>
      <c r="P553" s="213"/>
      <c r="Q553" s="213"/>
      <c r="R553" s="213"/>
      <c r="S553" s="213"/>
      <c r="T553" s="214"/>
      <c r="AT553" s="209" t="s">
        <v>146</v>
      </c>
      <c r="AU553" s="209" t="s">
        <v>84</v>
      </c>
      <c r="AV553" s="208" t="s">
        <v>84</v>
      </c>
      <c r="AW553" s="208" t="s">
        <v>37</v>
      </c>
      <c r="AX553" s="208" t="s">
        <v>82</v>
      </c>
      <c r="AY553" s="209" t="s">
        <v>135</v>
      </c>
    </row>
    <row r="554" spans="2:65" s="108" customFormat="1" ht="16.5" customHeight="1">
      <c r="B554" s="109"/>
      <c r="C554" s="215" t="s">
        <v>553</v>
      </c>
      <c r="D554" s="215" t="s">
        <v>403</v>
      </c>
      <c r="E554" s="216" t="s">
        <v>554</v>
      </c>
      <c r="F554" s="217" t="s">
        <v>555</v>
      </c>
      <c r="G554" s="218" t="s">
        <v>488</v>
      </c>
      <c r="H554" s="219">
        <v>2</v>
      </c>
      <c r="I554" s="14"/>
      <c r="J554" s="220">
        <f>ROUND(I554*H554,2)</f>
        <v>0</v>
      </c>
      <c r="K554" s="217" t="s">
        <v>141</v>
      </c>
      <c r="L554" s="221"/>
      <c r="M554" s="222" t="s">
        <v>5</v>
      </c>
      <c r="N554" s="223" t="s">
        <v>45</v>
      </c>
      <c r="O554" s="110"/>
      <c r="P554" s="196">
        <f>O554*H554</f>
        <v>0</v>
      </c>
      <c r="Q554" s="196">
        <v>0.0009</v>
      </c>
      <c r="R554" s="196">
        <f>Q554*H554</f>
        <v>0.0018</v>
      </c>
      <c r="S554" s="196">
        <v>0</v>
      </c>
      <c r="T554" s="197">
        <f>S554*H554</f>
        <v>0</v>
      </c>
      <c r="AR554" s="98" t="s">
        <v>181</v>
      </c>
      <c r="AT554" s="98" t="s">
        <v>403</v>
      </c>
      <c r="AU554" s="98" t="s">
        <v>84</v>
      </c>
      <c r="AY554" s="98" t="s">
        <v>135</v>
      </c>
      <c r="BE554" s="198">
        <f>IF(N554="základní",J554,0)</f>
        <v>0</v>
      </c>
      <c r="BF554" s="198">
        <f>IF(N554="snížená",J554,0)</f>
        <v>0</v>
      </c>
      <c r="BG554" s="198">
        <f>IF(N554="zákl. přenesená",J554,0)</f>
        <v>0</v>
      </c>
      <c r="BH554" s="198">
        <f>IF(N554="sníž. přenesená",J554,0)</f>
        <v>0</v>
      </c>
      <c r="BI554" s="198">
        <f>IF(N554="nulová",J554,0)</f>
        <v>0</v>
      </c>
      <c r="BJ554" s="98" t="s">
        <v>82</v>
      </c>
      <c r="BK554" s="198">
        <f>ROUND(I554*H554,2)</f>
        <v>0</v>
      </c>
      <c r="BL554" s="98" t="s">
        <v>142</v>
      </c>
      <c r="BM554" s="98" t="s">
        <v>556</v>
      </c>
    </row>
    <row r="555" spans="2:51" s="208" customFormat="1" ht="13.5">
      <c r="B555" s="207"/>
      <c r="D555" s="203" t="s">
        <v>146</v>
      </c>
      <c r="E555" s="209" t="s">
        <v>5</v>
      </c>
      <c r="F555" s="210" t="s">
        <v>532</v>
      </c>
      <c r="H555" s="211">
        <v>2</v>
      </c>
      <c r="I555" s="11"/>
      <c r="L555" s="207"/>
      <c r="M555" s="212"/>
      <c r="N555" s="213"/>
      <c r="O555" s="213"/>
      <c r="P555" s="213"/>
      <c r="Q555" s="213"/>
      <c r="R555" s="213"/>
      <c r="S555" s="213"/>
      <c r="T555" s="214"/>
      <c r="AT555" s="209" t="s">
        <v>146</v>
      </c>
      <c r="AU555" s="209" t="s">
        <v>84</v>
      </c>
      <c r="AV555" s="208" t="s">
        <v>84</v>
      </c>
      <c r="AW555" s="208" t="s">
        <v>37</v>
      </c>
      <c r="AX555" s="208" t="s">
        <v>82</v>
      </c>
      <c r="AY555" s="209" t="s">
        <v>135</v>
      </c>
    </row>
    <row r="556" spans="2:65" s="108" customFormat="1" ht="16.5" customHeight="1">
      <c r="B556" s="109"/>
      <c r="C556" s="215" t="s">
        <v>557</v>
      </c>
      <c r="D556" s="215" t="s">
        <v>403</v>
      </c>
      <c r="E556" s="216" t="s">
        <v>558</v>
      </c>
      <c r="F556" s="217" t="s">
        <v>559</v>
      </c>
      <c r="G556" s="218" t="s">
        <v>488</v>
      </c>
      <c r="H556" s="219">
        <v>5</v>
      </c>
      <c r="I556" s="14"/>
      <c r="J556" s="220">
        <f>ROUND(I556*H556,2)</f>
        <v>0</v>
      </c>
      <c r="K556" s="217" t="s">
        <v>141</v>
      </c>
      <c r="L556" s="221"/>
      <c r="M556" s="222" t="s">
        <v>5</v>
      </c>
      <c r="N556" s="223" t="s">
        <v>45</v>
      </c>
      <c r="O556" s="110"/>
      <c r="P556" s="196">
        <f>O556*H556</f>
        <v>0</v>
      </c>
      <c r="Q556" s="196">
        <v>0.0016</v>
      </c>
      <c r="R556" s="196">
        <f>Q556*H556</f>
        <v>0.008</v>
      </c>
      <c r="S556" s="196">
        <v>0</v>
      </c>
      <c r="T556" s="197">
        <f>S556*H556</f>
        <v>0</v>
      </c>
      <c r="AR556" s="98" t="s">
        <v>181</v>
      </c>
      <c r="AT556" s="98" t="s">
        <v>403</v>
      </c>
      <c r="AU556" s="98" t="s">
        <v>84</v>
      </c>
      <c r="AY556" s="98" t="s">
        <v>135</v>
      </c>
      <c r="BE556" s="198">
        <f>IF(N556="základní",J556,0)</f>
        <v>0</v>
      </c>
      <c r="BF556" s="198">
        <f>IF(N556="snížená",J556,0)</f>
        <v>0</v>
      </c>
      <c r="BG556" s="198">
        <f>IF(N556="zákl. přenesená",J556,0)</f>
        <v>0</v>
      </c>
      <c r="BH556" s="198">
        <f>IF(N556="sníž. přenesená",J556,0)</f>
        <v>0</v>
      </c>
      <c r="BI556" s="198">
        <f>IF(N556="nulová",J556,0)</f>
        <v>0</v>
      </c>
      <c r="BJ556" s="98" t="s">
        <v>82</v>
      </c>
      <c r="BK556" s="198">
        <f>ROUND(I556*H556,2)</f>
        <v>0</v>
      </c>
      <c r="BL556" s="98" t="s">
        <v>142</v>
      </c>
      <c r="BM556" s="98" t="s">
        <v>560</v>
      </c>
    </row>
    <row r="557" spans="2:51" s="208" customFormat="1" ht="13.5">
      <c r="B557" s="207"/>
      <c r="D557" s="203" t="s">
        <v>146</v>
      </c>
      <c r="E557" s="209" t="s">
        <v>5</v>
      </c>
      <c r="F557" s="210" t="s">
        <v>542</v>
      </c>
      <c r="H557" s="211">
        <v>5</v>
      </c>
      <c r="I557" s="11"/>
      <c r="L557" s="207"/>
      <c r="M557" s="212"/>
      <c r="N557" s="213"/>
      <c r="O557" s="213"/>
      <c r="P557" s="213"/>
      <c r="Q557" s="213"/>
      <c r="R557" s="213"/>
      <c r="S557" s="213"/>
      <c r="T557" s="214"/>
      <c r="AT557" s="209" t="s">
        <v>146</v>
      </c>
      <c r="AU557" s="209" t="s">
        <v>84</v>
      </c>
      <c r="AV557" s="208" t="s">
        <v>84</v>
      </c>
      <c r="AW557" s="208" t="s">
        <v>37</v>
      </c>
      <c r="AX557" s="208" t="s">
        <v>82</v>
      </c>
      <c r="AY557" s="209" t="s">
        <v>135</v>
      </c>
    </row>
    <row r="558" spans="2:65" s="108" customFormat="1" ht="16.5" customHeight="1">
      <c r="B558" s="109"/>
      <c r="C558" s="215" t="s">
        <v>561</v>
      </c>
      <c r="D558" s="215" t="s">
        <v>403</v>
      </c>
      <c r="E558" s="216" t="s">
        <v>562</v>
      </c>
      <c r="F558" s="217" t="s">
        <v>563</v>
      </c>
      <c r="G558" s="218" t="s">
        <v>488</v>
      </c>
      <c r="H558" s="219">
        <v>3</v>
      </c>
      <c r="I558" s="14"/>
      <c r="J558" s="220">
        <f>ROUND(I558*H558,2)</f>
        <v>0</v>
      </c>
      <c r="K558" s="217" t="s">
        <v>141</v>
      </c>
      <c r="L558" s="221"/>
      <c r="M558" s="222" t="s">
        <v>5</v>
      </c>
      <c r="N558" s="223" t="s">
        <v>45</v>
      </c>
      <c r="O558" s="110"/>
      <c r="P558" s="196">
        <f>O558*H558</f>
        <v>0</v>
      </c>
      <c r="Q558" s="196">
        <v>0.0018</v>
      </c>
      <c r="R558" s="196">
        <f>Q558*H558</f>
        <v>0.0054</v>
      </c>
      <c r="S558" s="196">
        <v>0</v>
      </c>
      <c r="T558" s="197">
        <f>S558*H558</f>
        <v>0</v>
      </c>
      <c r="AR558" s="98" t="s">
        <v>181</v>
      </c>
      <c r="AT558" s="98" t="s">
        <v>403</v>
      </c>
      <c r="AU558" s="98" t="s">
        <v>84</v>
      </c>
      <c r="AY558" s="98" t="s">
        <v>135</v>
      </c>
      <c r="BE558" s="198">
        <f>IF(N558="základní",J558,0)</f>
        <v>0</v>
      </c>
      <c r="BF558" s="198">
        <f>IF(N558="snížená",J558,0)</f>
        <v>0</v>
      </c>
      <c r="BG558" s="198">
        <f>IF(N558="zákl. přenesená",J558,0)</f>
        <v>0</v>
      </c>
      <c r="BH558" s="198">
        <f>IF(N558="sníž. přenesená",J558,0)</f>
        <v>0</v>
      </c>
      <c r="BI558" s="198">
        <f>IF(N558="nulová",J558,0)</f>
        <v>0</v>
      </c>
      <c r="BJ558" s="98" t="s">
        <v>82</v>
      </c>
      <c r="BK558" s="198">
        <f>ROUND(I558*H558,2)</f>
        <v>0</v>
      </c>
      <c r="BL558" s="98" t="s">
        <v>142</v>
      </c>
      <c r="BM558" s="98" t="s">
        <v>564</v>
      </c>
    </row>
    <row r="559" spans="2:51" s="208" customFormat="1" ht="13.5">
      <c r="B559" s="207"/>
      <c r="D559" s="203" t="s">
        <v>146</v>
      </c>
      <c r="E559" s="209" t="s">
        <v>5</v>
      </c>
      <c r="F559" s="210" t="s">
        <v>547</v>
      </c>
      <c r="H559" s="211">
        <v>3</v>
      </c>
      <c r="I559" s="11"/>
      <c r="L559" s="207"/>
      <c r="M559" s="212"/>
      <c r="N559" s="213"/>
      <c r="O559" s="213"/>
      <c r="P559" s="213"/>
      <c r="Q559" s="213"/>
      <c r="R559" s="213"/>
      <c r="S559" s="213"/>
      <c r="T559" s="214"/>
      <c r="AT559" s="209" t="s">
        <v>146</v>
      </c>
      <c r="AU559" s="209" t="s">
        <v>84</v>
      </c>
      <c r="AV559" s="208" t="s">
        <v>84</v>
      </c>
      <c r="AW559" s="208" t="s">
        <v>37</v>
      </c>
      <c r="AX559" s="208" t="s">
        <v>82</v>
      </c>
      <c r="AY559" s="209" t="s">
        <v>135</v>
      </c>
    </row>
    <row r="560" spans="2:65" s="108" customFormat="1" ht="16.5" customHeight="1">
      <c r="B560" s="109"/>
      <c r="C560" s="215" t="s">
        <v>565</v>
      </c>
      <c r="D560" s="215" t="s">
        <v>403</v>
      </c>
      <c r="E560" s="216" t="s">
        <v>566</v>
      </c>
      <c r="F560" s="217" t="s">
        <v>567</v>
      </c>
      <c r="G560" s="218" t="s">
        <v>488</v>
      </c>
      <c r="H560" s="219">
        <v>11</v>
      </c>
      <c r="I560" s="14"/>
      <c r="J560" s="220">
        <f>ROUND(I560*H560,2)</f>
        <v>0</v>
      </c>
      <c r="K560" s="217" t="s">
        <v>141</v>
      </c>
      <c r="L560" s="221"/>
      <c r="M560" s="222" t="s">
        <v>5</v>
      </c>
      <c r="N560" s="223" t="s">
        <v>45</v>
      </c>
      <c r="O560" s="110"/>
      <c r="P560" s="196">
        <f>O560*H560</f>
        <v>0</v>
      </c>
      <c r="Q560" s="196">
        <v>0.0024</v>
      </c>
      <c r="R560" s="196">
        <f>Q560*H560</f>
        <v>0.026399999999999996</v>
      </c>
      <c r="S560" s="196">
        <v>0</v>
      </c>
      <c r="T560" s="197">
        <f>S560*H560</f>
        <v>0</v>
      </c>
      <c r="AR560" s="98" t="s">
        <v>181</v>
      </c>
      <c r="AT560" s="98" t="s">
        <v>403</v>
      </c>
      <c r="AU560" s="98" t="s">
        <v>84</v>
      </c>
      <c r="AY560" s="98" t="s">
        <v>135</v>
      </c>
      <c r="BE560" s="198">
        <f>IF(N560="základní",J560,0)</f>
        <v>0</v>
      </c>
      <c r="BF560" s="198">
        <f>IF(N560="snížená",J560,0)</f>
        <v>0</v>
      </c>
      <c r="BG560" s="198">
        <f>IF(N560="zákl. přenesená",J560,0)</f>
        <v>0</v>
      </c>
      <c r="BH560" s="198">
        <f>IF(N560="sníž. přenesená",J560,0)</f>
        <v>0</v>
      </c>
      <c r="BI560" s="198">
        <f>IF(N560="nulová",J560,0)</f>
        <v>0</v>
      </c>
      <c r="BJ560" s="98" t="s">
        <v>82</v>
      </c>
      <c r="BK560" s="198">
        <f>ROUND(I560*H560,2)</f>
        <v>0</v>
      </c>
      <c r="BL560" s="98" t="s">
        <v>142</v>
      </c>
      <c r="BM560" s="98" t="s">
        <v>568</v>
      </c>
    </row>
    <row r="561" spans="2:51" s="208" customFormat="1" ht="13.5">
      <c r="B561" s="207"/>
      <c r="D561" s="203" t="s">
        <v>146</v>
      </c>
      <c r="E561" s="209" t="s">
        <v>5</v>
      </c>
      <c r="F561" s="210" t="s">
        <v>552</v>
      </c>
      <c r="H561" s="211">
        <v>11</v>
      </c>
      <c r="I561" s="11"/>
      <c r="L561" s="207"/>
      <c r="M561" s="212"/>
      <c r="N561" s="213"/>
      <c r="O561" s="213"/>
      <c r="P561" s="213"/>
      <c r="Q561" s="213"/>
      <c r="R561" s="213"/>
      <c r="S561" s="213"/>
      <c r="T561" s="214"/>
      <c r="AT561" s="209" t="s">
        <v>146</v>
      </c>
      <c r="AU561" s="209" t="s">
        <v>84</v>
      </c>
      <c r="AV561" s="208" t="s">
        <v>84</v>
      </c>
      <c r="AW561" s="208" t="s">
        <v>37</v>
      </c>
      <c r="AX561" s="208" t="s">
        <v>82</v>
      </c>
      <c r="AY561" s="209" t="s">
        <v>135</v>
      </c>
    </row>
    <row r="562" spans="2:65" s="108" customFormat="1" ht="16.5" customHeight="1">
      <c r="B562" s="109"/>
      <c r="C562" s="188" t="s">
        <v>569</v>
      </c>
      <c r="D562" s="188" t="s">
        <v>137</v>
      </c>
      <c r="E562" s="189" t="s">
        <v>570</v>
      </c>
      <c r="F562" s="190" t="s">
        <v>571</v>
      </c>
      <c r="G562" s="191" t="s">
        <v>168</v>
      </c>
      <c r="H562" s="192">
        <v>16.9</v>
      </c>
      <c r="I562" s="9"/>
      <c r="J562" s="193">
        <f>ROUND(I562*H562,2)</f>
        <v>0</v>
      </c>
      <c r="K562" s="190" t="s">
        <v>141</v>
      </c>
      <c r="L562" s="109"/>
      <c r="M562" s="194" t="s">
        <v>5</v>
      </c>
      <c r="N562" s="195" t="s">
        <v>45</v>
      </c>
      <c r="O562" s="110"/>
      <c r="P562" s="196">
        <f>O562*H562</f>
        <v>0</v>
      </c>
      <c r="Q562" s="196">
        <v>0</v>
      </c>
      <c r="R562" s="196">
        <f>Q562*H562</f>
        <v>0</v>
      </c>
      <c r="S562" s="196">
        <v>0</v>
      </c>
      <c r="T562" s="197">
        <f>S562*H562</f>
        <v>0</v>
      </c>
      <c r="AR562" s="98" t="s">
        <v>142</v>
      </c>
      <c r="AT562" s="98" t="s">
        <v>137</v>
      </c>
      <c r="AU562" s="98" t="s">
        <v>84</v>
      </c>
      <c r="AY562" s="98" t="s">
        <v>135</v>
      </c>
      <c r="BE562" s="198">
        <f>IF(N562="základní",J562,0)</f>
        <v>0</v>
      </c>
      <c r="BF562" s="198">
        <f>IF(N562="snížená",J562,0)</f>
        <v>0</v>
      </c>
      <c r="BG562" s="198">
        <f>IF(N562="zákl. přenesená",J562,0)</f>
        <v>0</v>
      </c>
      <c r="BH562" s="198">
        <f>IF(N562="sníž. přenesená",J562,0)</f>
        <v>0</v>
      </c>
      <c r="BI562" s="198">
        <f>IF(N562="nulová",J562,0)</f>
        <v>0</v>
      </c>
      <c r="BJ562" s="98" t="s">
        <v>82</v>
      </c>
      <c r="BK562" s="198">
        <f>ROUND(I562*H562,2)</f>
        <v>0</v>
      </c>
      <c r="BL562" s="98" t="s">
        <v>142</v>
      </c>
      <c r="BM562" s="98" t="s">
        <v>572</v>
      </c>
    </row>
    <row r="563" spans="2:47" s="108" customFormat="1" ht="96">
      <c r="B563" s="109"/>
      <c r="D563" s="203" t="s">
        <v>144</v>
      </c>
      <c r="F563" s="204" t="s">
        <v>573</v>
      </c>
      <c r="I563" s="10"/>
      <c r="L563" s="109"/>
      <c r="M563" s="205"/>
      <c r="N563" s="110"/>
      <c r="O563" s="110"/>
      <c r="P563" s="110"/>
      <c r="Q563" s="110"/>
      <c r="R563" s="110"/>
      <c r="S563" s="110"/>
      <c r="T563" s="206"/>
      <c r="AT563" s="98" t="s">
        <v>144</v>
      </c>
      <c r="AU563" s="98" t="s">
        <v>84</v>
      </c>
    </row>
    <row r="564" spans="2:51" s="208" customFormat="1" ht="13.5">
      <c r="B564" s="207"/>
      <c r="D564" s="203" t="s">
        <v>146</v>
      </c>
      <c r="E564" s="209" t="s">
        <v>5</v>
      </c>
      <c r="F564" s="210" t="s">
        <v>469</v>
      </c>
      <c r="H564" s="211">
        <v>16.9</v>
      </c>
      <c r="I564" s="11"/>
      <c r="L564" s="207"/>
      <c r="M564" s="212"/>
      <c r="N564" s="213"/>
      <c r="O564" s="213"/>
      <c r="P564" s="213"/>
      <c r="Q564" s="213"/>
      <c r="R564" s="213"/>
      <c r="S564" s="213"/>
      <c r="T564" s="214"/>
      <c r="AT564" s="209" t="s">
        <v>146</v>
      </c>
      <c r="AU564" s="209" t="s">
        <v>84</v>
      </c>
      <c r="AV564" s="208" t="s">
        <v>84</v>
      </c>
      <c r="AW564" s="208" t="s">
        <v>37</v>
      </c>
      <c r="AX564" s="208" t="s">
        <v>82</v>
      </c>
      <c r="AY564" s="209" t="s">
        <v>135</v>
      </c>
    </row>
    <row r="565" spans="2:65" s="108" customFormat="1" ht="25.5" customHeight="1">
      <c r="B565" s="109"/>
      <c r="C565" s="188" t="s">
        <v>574</v>
      </c>
      <c r="D565" s="188" t="s">
        <v>137</v>
      </c>
      <c r="E565" s="189" t="s">
        <v>575</v>
      </c>
      <c r="F565" s="190" t="s">
        <v>576</v>
      </c>
      <c r="G565" s="191" t="s">
        <v>488</v>
      </c>
      <c r="H565" s="192">
        <v>1</v>
      </c>
      <c r="I565" s="9"/>
      <c r="J565" s="193">
        <f>ROUND(I565*H565,2)</f>
        <v>0</v>
      </c>
      <c r="K565" s="190" t="s">
        <v>141</v>
      </c>
      <c r="L565" s="109"/>
      <c r="M565" s="194" t="s">
        <v>5</v>
      </c>
      <c r="N565" s="195" t="s">
        <v>45</v>
      </c>
      <c r="O565" s="110"/>
      <c r="P565" s="196">
        <f>O565*H565</f>
        <v>0</v>
      </c>
      <c r="Q565" s="196">
        <v>0.46009</v>
      </c>
      <c r="R565" s="196">
        <f>Q565*H565</f>
        <v>0.46009</v>
      </c>
      <c r="S565" s="196">
        <v>0</v>
      </c>
      <c r="T565" s="197">
        <f>S565*H565</f>
        <v>0</v>
      </c>
      <c r="AR565" s="98" t="s">
        <v>142</v>
      </c>
      <c r="AT565" s="98" t="s">
        <v>137</v>
      </c>
      <c r="AU565" s="98" t="s">
        <v>84</v>
      </c>
      <c r="AY565" s="98" t="s">
        <v>135</v>
      </c>
      <c r="BE565" s="198">
        <f>IF(N565="základní",J565,0)</f>
        <v>0</v>
      </c>
      <c r="BF565" s="198">
        <f>IF(N565="snížená",J565,0)</f>
        <v>0</v>
      </c>
      <c r="BG565" s="198">
        <f>IF(N565="zákl. přenesená",J565,0)</f>
        <v>0</v>
      </c>
      <c r="BH565" s="198">
        <f>IF(N565="sníž. přenesená",J565,0)</f>
        <v>0</v>
      </c>
      <c r="BI565" s="198">
        <f>IF(N565="nulová",J565,0)</f>
        <v>0</v>
      </c>
      <c r="BJ565" s="98" t="s">
        <v>82</v>
      </c>
      <c r="BK565" s="198">
        <f>ROUND(I565*H565,2)</f>
        <v>0</v>
      </c>
      <c r="BL565" s="98" t="s">
        <v>142</v>
      </c>
      <c r="BM565" s="98" t="s">
        <v>577</v>
      </c>
    </row>
    <row r="566" spans="2:47" s="108" customFormat="1" ht="96">
      <c r="B566" s="109"/>
      <c r="D566" s="203" t="s">
        <v>144</v>
      </c>
      <c r="F566" s="204" t="s">
        <v>573</v>
      </c>
      <c r="I566" s="10"/>
      <c r="L566" s="109"/>
      <c r="M566" s="205"/>
      <c r="N566" s="110"/>
      <c r="O566" s="110"/>
      <c r="P566" s="110"/>
      <c r="Q566" s="110"/>
      <c r="R566" s="110"/>
      <c r="S566" s="110"/>
      <c r="T566" s="206"/>
      <c r="AT566" s="98" t="s">
        <v>144</v>
      </c>
      <c r="AU566" s="98" t="s">
        <v>84</v>
      </c>
    </row>
    <row r="567" spans="2:51" s="208" customFormat="1" ht="13.5">
      <c r="B567" s="207"/>
      <c r="D567" s="203" t="s">
        <v>146</v>
      </c>
      <c r="E567" s="209" t="s">
        <v>5</v>
      </c>
      <c r="F567" s="210" t="s">
        <v>495</v>
      </c>
      <c r="H567" s="211">
        <v>1</v>
      </c>
      <c r="I567" s="11"/>
      <c r="L567" s="207"/>
      <c r="M567" s="212"/>
      <c r="N567" s="213"/>
      <c r="O567" s="213"/>
      <c r="P567" s="213"/>
      <c r="Q567" s="213"/>
      <c r="R567" s="213"/>
      <c r="S567" s="213"/>
      <c r="T567" s="214"/>
      <c r="AT567" s="209" t="s">
        <v>146</v>
      </c>
      <c r="AU567" s="209" t="s">
        <v>84</v>
      </c>
      <c r="AV567" s="208" t="s">
        <v>84</v>
      </c>
      <c r="AW567" s="208" t="s">
        <v>37</v>
      </c>
      <c r="AX567" s="208" t="s">
        <v>82</v>
      </c>
      <c r="AY567" s="209" t="s">
        <v>135</v>
      </c>
    </row>
    <row r="568" spans="2:65" s="108" customFormat="1" ht="16.5" customHeight="1">
      <c r="B568" s="109"/>
      <c r="C568" s="188" t="s">
        <v>578</v>
      </c>
      <c r="D568" s="188" t="s">
        <v>137</v>
      </c>
      <c r="E568" s="189" t="s">
        <v>579</v>
      </c>
      <c r="F568" s="190" t="s">
        <v>580</v>
      </c>
      <c r="G568" s="191" t="s">
        <v>168</v>
      </c>
      <c r="H568" s="192">
        <v>99.65</v>
      </c>
      <c r="I568" s="9"/>
      <c r="J568" s="193">
        <f>ROUND(I568*H568,2)</f>
        <v>0</v>
      </c>
      <c r="K568" s="190" t="s">
        <v>141</v>
      </c>
      <c r="L568" s="109"/>
      <c r="M568" s="194" t="s">
        <v>5</v>
      </c>
      <c r="N568" s="195" t="s">
        <v>45</v>
      </c>
      <c r="O568" s="110"/>
      <c r="P568" s="196">
        <f>O568*H568</f>
        <v>0</v>
      </c>
      <c r="Q568" s="196">
        <v>0</v>
      </c>
      <c r="R568" s="196">
        <f>Q568*H568</f>
        <v>0</v>
      </c>
      <c r="S568" s="196">
        <v>0</v>
      </c>
      <c r="T568" s="197">
        <f>S568*H568</f>
        <v>0</v>
      </c>
      <c r="AR568" s="98" t="s">
        <v>142</v>
      </c>
      <c r="AT568" s="98" t="s">
        <v>137</v>
      </c>
      <c r="AU568" s="98" t="s">
        <v>84</v>
      </c>
      <c r="AY568" s="98" t="s">
        <v>135</v>
      </c>
      <c r="BE568" s="198">
        <f>IF(N568="základní",J568,0)</f>
        <v>0</v>
      </c>
      <c r="BF568" s="198">
        <f>IF(N568="snížená",J568,0)</f>
        <v>0</v>
      </c>
      <c r="BG568" s="198">
        <f>IF(N568="zákl. přenesená",J568,0)</f>
        <v>0</v>
      </c>
      <c r="BH568" s="198">
        <f>IF(N568="sníž. přenesená",J568,0)</f>
        <v>0</v>
      </c>
      <c r="BI568" s="198">
        <f>IF(N568="nulová",J568,0)</f>
        <v>0</v>
      </c>
      <c r="BJ568" s="98" t="s">
        <v>82</v>
      </c>
      <c r="BK568" s="198">
        <f>ROUND(I568*H568,2)</f>
        <v>0</v>
      </c>
      <c r="BL568" s="98" t="s">
        <v>142</v>
      </c>
      <c r="BM568" s="98" t="s">
        <v>581</v>
      </c>
    </row>
    <row r="569" spans="2:47" s="108" customFormat="1" ht="96">
      <c r="B569" s="109"/>
      <c r="D569" s="203" t="s">
        <v>144</v>
      </c>
      <c r="F569" s="204" t="s">
        <v>573</v>
      </c>
      <c r="I569" s="10"/>
      <c r="L569" s="109"/>
      <c r="M569" s="205"/>
      <c r="N569" s="110"/>
      <c r="O569" s="110"/>
      <c r="P569" s="110"/>
      <c r="Q569" s="110"/>
      <c r="R569" s="110"/>
      <c r="S569" s="110"/>
      <c r="T569" s="206"/>
      <c r="AT569" s="98" t="s">
        <v>144</v>
      </c>
      <c r="AU569" s="98" t="s">
        <v>84</v>
      </c>
    </row>
    <row r="570" spans="2:51" s="208" customFormat="1" ht="13.5">
      <c r="B570" s="207"/>
      <c r="D570" s="203" t="s">
        <v>146</v>
      </c>
      <c r="E570" s="209" t="s">
        <v>5</v>
      </c>
      <c r="F570" s="210" t="s">
        <v>582</v>
      </c>
      <c r="H570" s="211">
        <v>99.65</v>
      </c>
      <c r="I570" s="11"/>
      <c r="L570" s="207"/>
      <c r="M570" s="212"/>
      <c r="N570" s="213"/>
      <c r="O570" s="213"/>
      <c r="P570" s="213"/>
      <c r="Q570" s="213"/>
      <c r="R570" s="213"/>
      <c r="S570" s="213"/>
      <c r="T570" s="214"/>
      <c r="AT570" s="209" t="s">
        <v>146</v>
      </c>
      <c r="AU570" s="209" t="s">
        <v>84</v>
      </c>
      <c r="AV570" s="208" t="s">
        <v>84</v>
      </c>
      <c r="AW570" s="208" t="s">
        <v>37</v>
      </c>
      <c r="AX570" s="208" t="s">
        <v>82</v>
      </c>
      <c r="AY570" s="209" t="s">
        <v>135</v>
      </c>
    </row>
    <row r="571" spans="2:65" s="108" customFormat="1" ht="16.5" customHeight="1">
      <c r="B571" s="109"/>
      <c r="C571" s="188" t="s">
        <v>583</v>
      </c>
      <c r="D571" s="188" t="s">
        <v>137</v>
      </c>
      <c r="E571" s="189" t="s">
        <v>584</v>
      </c>
      <c r="F571" s="190" t="s">
        <v>585</v>
      </c>
      <c r="G571" s="191" t="s">
        <v>168</v>
      </c>
      <c r="H571" s="192">
        <v>149.45</v>
      </c>
      <c r="I571" s="9"/>
      <c r="J571" s="193">
        <f>ROUND(I571*H571,2)</f>
        <v>0</v>
      </c>
      <c r="K571" s="190" t="s">
        <v>141</v>
      </c>
      <c r="L571" s="109"/>
      <c r="M571" s="194" t="s">
        <v>5</v>
      </c>
      <c r="N571" s="195" t="s">
        <v>45</v>
      </c>
      <c r="O571" s="110"/>
      <c r="P571" s="196">
        <f>O571*H571</f>
        <v>0</v>
      </c>
      <c r="Q571" s="196">
        <v>0</v>
      </c>
      <c r="R571" s="196">
        <f>Q571*H571</f>
        <v>0</v>
      </c>
      <c r="S571" s="196">
        <v>0</v>
      </c>
      <c r="T571" s="197">
        <f>S571*H571</f>
        <v>0</v>
      </c>
      <c r="AR571" s="98" t="s">
        <v>142</v>
      </c>
      <c r="AT571" s="98" t="s">
        <v>137</v>
      </c>
      <c r="AU571" s="98" t="s">
        <v>84</v>
      </c>
      <c r="AY571" s="98" t="s">
        <v>135</v>
      </c>
      <c r="BE571" s="198">
        <f>IF(N571="základní",J571,0)</f>
        <v>0</v>
      </c>
      <c r="BF571" s="198">
        <f>IF(N571="snížená",J571,0)</f>
        <v>0</v>
      </c>
      <c r="BG571" s="198">
        <f>IF(N571="zákl. přenesená",J571,0)</f>
        <v>0</v>
      </c>
      <c r="BH571" s="198">
        <f>IF(N571="sníž. přenesená",J571,0)</f>
        <v>0</v>
      </c>
      <c r="BI571" s="198">
        <f>IF(N571="nulová",J571,0)</f>
        <v>0</v>
      </c>
      <c r="BJ571" s="98" t="s">
        <v>82</v>
      </c>
      <c r="BK571" s="198">
        <f>ROUND(I571*H571,2)</f>
        <v>0</v>
      </c>
      <c r="BL571" s="98" t="s">
        <v>142</v>
      </c>
      <c r="BM571" s="98" t="s">
        <v>586</v>
      </c>
    </row>
    <row r="572" spans="2:47" s="108" customFormat="1" ht="96">
      <c r="B572" s="109"/>
      <c r="D572" s="203" t="s">
        <v>144</v>
      </c>
      <c r="F572" s="204" t="s">
        <v>573</v>
      </c>
      <c r="I572" s="10"/>
      <c r="L572" s="109"/>
      <c r="M572" s="205"/>
      <c r="N572" s="110"/>
      <c r="O572" s="110"/>
      <c r="P572" s="110"/>
      <c r="Q572" s="110"/>
      <c r="R572" s="110"/>
      <c r="S572" s="110"/>
      <c r="T572" s="206"/>
      <c r="AT572" s="98" t="s">
        <v>144</v>
      </c>
      <c r="AU572" s="98" t="s">
        <v>84</v>
      </c>
    </row>
    <row r="573" spans="2:51" s="208" customFormat="1" ht="13.5">
      <c r="B573" s="207"/>
      <c r="D573" s="203" t="s">
        <v>146</v>
      </c>
      <c r="E573" s="209" t="s">
        <v>5</v>
      </c>
      <c r="F573" s="210" t="s">
        <v>484</v>
      </c>
      <c r="H573" s="211">
        <v>149.45</v>
      </c>
      <c r="I573" s="11"/>
      <c r="L573" s="207"/>
      <c r="M573" s="212"/>
      <c r="N573" s="213"/>
      <c r="O573" s="213"/>
      <c r="P573" s="213"/>
      <c r="Q573" s="213"/>
      <c r="R573" s="213"/>
      <c r="S573" s="213"/>
      <c r="T573" s="214"/>
      <c r="AT573" s="209" t="s">
        <v>146</v>
      </c>
      <c r="AU573" s="209" t="s">
        <v>84</v>
      </c>
      <c r="AV573" s="208" t="s">
        <v>84</v>
      </c>
      <c r="AW573" s="208" t="s">
        <v>37</v>
      </c>
      <c r="AX573" s="208" t="s">
        <v>82</v>
      </c>
      <c r="AY573" s="209" t="s">
        <v>135</v>
      </c>
    </row>
    <row r="574" spans="2:65" s="108" customFormat="1" ht="25.5" customHeight="1">
      <c r="B574" s="109"/>
      <c r="C574" s="188" t="s">
        <v>587</v>
      </c>
      <c r="D574" s="188" t="s">
        <v>137</v>
      </c>
      <c r="E574" s="189" t="s">
        <v>588</v>
      </c>
      <c r="F574" s="190" t="s">
        <v>589</v>
      </c>
      <c r="G574" s="191" t="s">
        <v>488</v>
      </c>
      <c r="H574" s="192">
        <v>3</v>
      </c>
      <c r="I574" s="9"/>
      <c r="J574" s="193">
        <f>ROUND(I574*H574,2)</f>
        <v>0</v>
      </c>
      <c r="K574" s="190" t="s">
        <v>141</v>
      </c>
      <c r="L574" s="109"/>
      <c r="M574" s="194" t="s">
        <v>5</v>
      </c>
      <c r="N574" s="195" t="s">
        <v>45</v>
      </c>
      <c r="O574" s="110"/>
      <c r="P574" s="196">
        <f>O574*H574</f>
        <v>0</v>
      </c>
      <c r="Q574" s="196">
        <v>0.47166</v>
      </c>
      <c r="R574" s="196">
        <f>Q574*H574</f>
        <v>1.4149800000000001</v>
      </c>
      <c r="S574" s="196">
        <v>0</v>
      </c>
      <c r="T574" s="197">
        <f>S574*H574</f>
        <v>0</v>
      </c>
      <c r="AR574" s="98" t="s">
        <v>142</v>
      </c>
      <c r="AT574" s="98" t="s">
        <v>137</v>
      </c>
      <c r="AU574" s="98" t="s">
        <v>84</v>
      </c>
      <c r="AY574" s="98" t="s">
        <v>135</v>
      </c>
      <c r="BE574" s="198">
        <f>IF(N574="základní",J574,0)</f>
        <v>0</v>
      </c>
      <c r="BF574" s="198">
        <f>IF(N574="snížená",J574,0)</f>
        <v>0</v>
      </c>
      <c r="BG574" s="198">
        <f>IF(N574="zákl. přenesená",J574,0)</f>
        <v>0</v>
      </c>
      <c r="BH574" s="198">
        <f>IF(N574="sníž. přenesená",J574,0)</f>
        <v>0</v>
      </c>
      <c r="BI574" s="198">
        <f>IF(N574="nulová",J574,0)</f>
        <v>0</v>
      </c>
      <c r="BJ574" s="98" t="s">
        <v>82</v>
      </c>
      <c r="BK574" s="198">
        <f>ROUND(I574*H574,2)</f>
        <v>0</v>
      </c>
      <c r="BL574" s="98" t="s">
        <v>142</v>
      </c>
      <c r="BM574" s="98" t="s">
        <v>590</v>
      </c>
    </row>
    <row r="575" spans="2:47" s="108" customFormat="1" ht="96">
      <c r="B575" s="109"/>
      <c r="D575" s="203" t="s">
        <v>144</v>
      </c>
      <c r="F575" s="204" t="s">
        <v>573</v>
      </c>
      <c r="I575" s="10"/>
      <c r="L575" s="109"/>
      <c r="M575" s="205"/>
      <c r="N575" s="110"/>
      <c r="O575" s="110"/>
      <c r="P575" s="110"/>
      <c r="Q575" s="110"/>
      <c r="R575" s="110"/>
      <c r="S575" s="110"/>
      <c r="T575" s="206"/>
      <c r="AT575" s="98" t="s">
        <v>144</v>
      </c>
      <c r="AU575" s="98" t="s">
        <v>84</v>
      </c>
    </row>
    <row r="576" spans="2:51" s="208" customFormat="1" ht="13.5">
      <c r="B576" s="207"/>
      <c r="D576" s="203" t="s">
        <v>146</v>
      </c>
      <c r="E576" s="209" t="s">
        <v>5</v>
      </c>
      <c r="F576" s="210" t="s">
        <v>490</v>
      </c>
      <c r="H576" s="211">
        <v>3</v>
      </c>
      <c r="I576" s="11"/>
      <c r="L576" s="207"/>
      <c r="M576" s="212"/>
      <c r="N576" s="213"/>
      <c r="O576" s="213"/>
      <c r="P576" s="213"/>
      <c r="Q576" s="213"/>
      <c r="R576" s="213"/>
      <c r="S576" s="213"/>
      <c r="T576" s="214"/>
      <c r="AT576" s="209" t="s">
        <v>146</v>
      </c>
      <c r="AU576" s="209" t="s">
        <v>84</v>
      </c>
      <c r="AV576" s="208" t="s">
        <v>84</v>
      </c>
      <c r="AW576" s="208" t="s">
        <v>37</v>
      </c>
      <c r="AX576" s="208" t="s">
        <v>82</v>
      </c>
      <c r="AY576" s="209" t="s">
        <v>135</v>
      </c>
    </row>
    <row r="577" spans="2:65" s="108" customFormat="1" ht="25.5" customHeight="1">
      <c r="B577" s="109"/>
      <c r="C577" s="188" t="s">
        <v>591</v>
      </c>
      <c r="D577" s="188" t="s">
        <v>137</v>
      </c>
      <c r="E577" s="189" t="s">
        <v>592</v>
      </c>
      <c r="F577" s="190" t="s">
        <v>593</v>
      </c>
      <c r="G577" s="191" t="s">
        <v>488</v>
      </c>
      <c r="H577" s="192">
        <v>2</v>
      </c>
      <c r="I577" s="9"/>
      <c r="J577" s="193">
        <f>ROUND(I577*H577,2)</f>
        <v>0</v>
      </c>
      <c r="K577" s="190" t="s">
        <v>141</v>
      </c>
      <c r="L577" s="109"/>
      <c r="M577" s="194" t="s">
        <v>5</v>
      </c>
      <c r="N577" s="195" t="s">
        <v>45</v>
      </c>
      <c r="O577" s="110"/>
      <c r="P577" s="196">
        <f>O577*H577</f>
        <v>0</v>
      </c>
      <c r="Q577" s="196">
        <v>2.11676</v>
      </c>
      <c r="R577" s="196">
        <f>Q577*H577</f>
        <v>4.23352</v>
      </c>
      <c r="S577" s="196">
        <v>0</v>
      </c>
      <c r="T577" s="197">
        <f>S577*H577</f>
        <v>0</v>
      </c>
      <c r="AR577" s="98" t="s">
        <v>142</v>
      </c>
      <c r="AT577" s="98" t="s">
        <v>137</v>
      </c>
      <c r="AU577" s="98" t="s">
        <v>84</v>
      </c>
      <c r="AY577" s="98" t="s">
        <v>135</v>
      </c>
      <c r="BE577" s="198">
        <f>IF(N577="základní",J577,0)</f>
        <v>0</v>
      </c>
      <c r="BF577" s="198">
        <f>IF(N577="snížená",J577,0)</f>
        <v>0</v>
      </c>
      <c r="BG577" s="198">
        <f>IF(N577="zákl. přenesená",J577,0)</f>
        <v>0</v>
      </c>
      <c r="BH577" s="198">
        <f>IF(N577="sníž. přenesená",J577,0)</f>
        <v>0</v>
      </c>
      <c r="BI577" s="198">
        <f>IF(N577="nulová",J577,0)</f>
        <v>0</v>
      </c>
      <c r="BJ577" s="98" t="s">
        <v>82</v>
      </c>
      <c r="BK577" s="198">
        <f>ROUND(I577*H577,2)</f>
        <v>0</v>
      </c>
      <c r="BL577" s="98" t="s">
        <v>142</v>
      </c>
      <c r="BM577" s="98" t="s">
        <v>594</v>
      </c>
    </row>
    <row r="578" spans="2:47" s="108" customFormat="1" ht="108">
      <c r="B578" s="109"/>
      <c r="D578" s="203" t="s">
        <v>144</v>
      </c>
      <c r="F578" s="204" t="s">
        <v>595</v>
      </c>
      <c r="I578" s="10"/>
      <c r="L578" s="109"/>
      <c r="M578" s="205"/>
      <c r="N578" s="110"/>
      <c r="O578" s="110"/>
      <c r="P578" s="110"/>
      <c r="Q578" s="110"/>
      <c r="R578" s="110"/>
      <c r="S578" s="110"/>
      <c r="T578" s="206"/>
      <c r="AT578" s="98" t="s">
        <v>144</v>
      </c>
      <c r="AU578" s="98" t="s">
        <v>84</v>
      </c>
    </row>
    <row r="579" spans="2:51" s="208" customFormat="1" ht="13.5">
      <c r="B579" s="207"/>
      <c r="D579" s="203" t="s">
        <v>146</v>
      </c>
      <c r="E579" s="209" t="s">
        <v>5</v>
      </c>
      <c r="F579" s="210" t="s">
        <v>505</v>
      </c>
      <c r="H579" s="211">
        <v>2</v>
      </c>
      <c r="I579" s="11"/>
      <c r="L579" s="207"/>
      <c r="M579" s="212"/>
      <c r="N579" s="213"/>
      <c r="O579" s="213"/>
      <c r="P579" s="213"/>
      <c r="Q579" s="213"/>
      <c r="R579" s="213"/>
      <c r="S579" s="213"/>
      <c r="T579" s="214"/>
      <c r="AT579" s="209" t="s">
        <v>146</v>
      </c>
      <c r="AU579" s="209" t="s">
        <v>84</v>
      </c>
      <c r="AV579" s="208" t="s">
        <v>84</v>
      </c>
      <c r="AW579" s="208" t="s">
        <v>37</v>
      </c>
      <c r="AX579" s="208" t="s">
        <v>82</v>
      </c>
      <c r="AY579" s="209" t="s">
        <v>135</v>
      </c>
    </row>
    <row r="580" spans="2:65" s="108" customFormat="1" ht="25.5" customHeight="1">
      <c r="B580" s="109"/>
      <c r="C580" s="188" t="s">
        <v>596</v>
      </c>
      <c r="D580" s="188" t="s">
        <v>137</v>
      </c>
      <c r="E580" s="189" t="s">
        <v>597</v>
      </c>
      <c r="F580" s="190" t="s">
        <v>598</v>
      </c>
      <c r="G580" s="191" t="s">
        <v>488</v>
      </c>
      <c r="H580" s="192">
        <v>6</v>
      </c>
      <c r="I580" s="9"/>
      <c r="J580" s="193">
        <f>ROUND(I580*H580,2)</f>
        <v>0</v>
      </c>
      <c r="K580" s="190" t="s">
        <v>141</v>
      </c>
      <c r="L580" s="109"/>
      <c r="M580" s="194" t="s">
        <v>5</v>
      </c>
      <c r="N580" s="195" t="s">
        <v>45</v>
      </c>
      <c r="O580" s="110"/>
      <c r="P580" s="196">
        <f>O580*H580</f>
        <v>0</v>
      </c>
      <c r="Q580" s="196">
        <v>2.25689</v>
      </c>
      <c r="R580" s="196">
        <f>Q580*H580</f>
        <v>13.541339999999998</v>
      </c>
      <c r="S580" s="196">
        <v>0</v>
      </c>
      <c r="T580" s="197">
        <f>S580*H580</f>
        <v>0</v>
      </c>
      <c r="AR580" s="98" t="s">
        <v>142</v>
      </c>
      <c r="AT580" s="98" t="s">
        <v>137</v>
      </c>
      <c r="AU580" s="98" t="s">
        <v>84</v>
      </c>
      <c r="AY580" s="98" t="s">
        <v>135</v>
      </c>
      <c r="BE580" s="198">
        <f>IF(N580="základní",J580,0)</f>
        <v>0</v>
      </c>
      <c r="BF580" s="198">
        <f>IF(N580="snížená",J580,0)</f>
        <v>0</v>
      </c>
      <c r="BG580" s="198">
        <f>IF(N580="zákl. přenesená",J580,0)</f>
        <v>0</v>
      </c>
      <c r="BH580" s="198">
        <f>IF(N580="sníž. přenesená",J580,0)</f>
        <v>0</v>
      </c>
      <c r="BI580" s="198">
        <f>IF(N580="nulová",J580,0)</f>
        <v>0</v>
      </c>
      <c r="BJ580" s="98" t="s">
        <v>82</v>
      </c>
      <c r="BK580" s="198">
        <f>ROUND(I580*H580,2)</f>
        <v>0</v>
      </c>
      <c r="BL580" s="98" t="s">
        <v>142</v>
      </c>
      <c r="BM580" s="98" t="s">
        <v>599</v>
      </c>
    </row>
    <row r="581" spans="2:47" s="108" customFormat="1" ht="108">
      <c r="B581" s="109"/>
      <c r="D581" s="203" t="s">
        <v>144</v>
      </c>
      <c r="F581" s="204" t="s">
        <v>595</v>
      </c>
      <c r="I581" s="10"/>
      <c r="L581" s="109"/>
      <c r="M581" s="205"/>
      <c r="N581" s="110"/>
      <c r="O581" s="110"/>
      <c r="P581" s="110"/>
      <c r="Q581" s="110"/>
      <c r="R581" s="110"/>
      <c r="S581" s="110"/>
      <c r="T581" s="206"/>
      <c r="AT581" s="98" t="s">
        <v>144</v>
      </c>
      <c r="AU581" s="98" t="s">
        <v>84</v>
      </c>
    </row>
    <row r="582" spans="2:51" s="208" customFormat="1" ht="13.5">
      <c r="B582" s="207"/>
      <c r="D582" s="203" t="s">
        <v>146</v>
      </c>
      <c r="E582" s="209" t="s">
        <v>5</v>
      </c>
      <c r="F582" s="210" t="s">
        <v>523</v>
      </c>
      <c r="H582" s="211">
        <v>6</v>
      </c>
      <c r="I582" s="11"/>
      <c r="L582" s="207"/>
      <c r="M582" s="212"/>
      <c r="N582" s="213"/>
      <c r="O582" s="213"/>
      <c r="P582" s="213"/>
      <c r="Q582" s="213"/>
      <c r="R582" s="213"/>
      <c r="S582" s="213"/>
      <c r="T582" s="214"/>
      <c r="AT582" s="209" t="s">
        <v>146</v>
      </c>
      <c r="AU582" s="209" t="s">
        <v>84</v>
      </c>
      <c r="AV582" s="208" t="s">
        <v>84</v>
      </c>
      <c r="AW582" s="208" t="s">
        <v>37</v>
      </c>
      <c r="AX582" s="208" t="s">
        <v>82</v>
      </c>
      <c r="AY582" s="209" t="s">
        <v>135</v>
      </c>
    </row>
    <row r="583" spans="2:65" s="108" customFormat="1" ht="16.5" customHeight="1">
      <c r="B583" s="109"/>
      <c r="C583" s="215" t="s">
        <v>600</v>
      </c>
      <c r="D583" s="215" t="s">
        <v>403</v>
      </c>
      <c r="E583" s="216" t="s">
        <v>601</v>
      </c>
      <c r="F583" s="217" t="s">
        <v>602</v>
      </c>
      <c r="G583" s="218" t="s">
        <v>488</v>
      </c>
      <c r="H583" s="219">
        <v>5</v>
      </c>
      <c r="I583" s="14"/>
      <c r="J583" s="220">
        <f>ROUND(I583*H583,2)</f>
        <v>0</v>
      </c>
      <c r="K583" s="217" t="s">
        <v>141</v>
      </c>
      <c r="L583" s="221"/>
      <c r="M583" s="222" t="s">
        <v>5</v>
      </c>
      <c r="N583" s="223" t="s">
        <v>45</v>
      </c>
      <c r="O583" s="110"/>
      <c r="P583" s="196">
        <f>O583*H583</f>
        <v>0</v>
      </c>
      <c r="Q583" s="196">
        <v>0.585</v>
      </c>
      <c r="R583" s="196">
        <f>Q583*H583</f>
        <v>2.925</v>
      </c>
      <c r="S583" s="196">
        <v>0</v>
      </c>
      <c r="T583" s="197">
        <f>S583*H583</f>
        <v>0</v>
      </c>
      <c r="AR583" s="98" t="s">
        <v>181</v>
      </c>
      <c r="AT583" s="98" t="s">
        <v>403</v>
      </c>
      <c r="AU583" s="98" t="s">
        <v>84</v>
      </c>
      <c r="AY583" s="98" t="s">
        <v>135</v>
      </c>
      <c r="BE583" s="198">
        <f>IF(N583="základní",J583,0)</f>
        <v>0</v>
      </c>
      <c r="BF583" s="198">
        <f>IF(N583="snížená",J583,0)</f>
        <v>0</v>
      </c>
      <c r="BG583" s="198">
        <f>IF(N583="zákl. přenesená",J583,0)</f>
        <v>0</v>
      </c>
      <c r="BH583" s="198">
        <f>IF(N583="sníž. přenesená",J583,0)</f>
        <v>0</v>
      </c>
      <c r="BI583" s="198">
        <f>IF(N583="nulová",J583,0)</f>
        <v>0</v>
      </c>
      <c r="BJ583" s="98" t="s">
        <v>82</v>
      </c>
      <c r="BK583" s="198">
        <f>ROUND(I583*H583,2)</f>
        <v>0</v>
      </c>
      <c r="BL583" s="98" t="s">
        <v>142</v>
      </c>
      <c r="BM583" s="98" t="s">
        <v>603</v>
      </c>
    </row>
    <row r="584" spans="2:51" s="208" customFormat="1" ht="13.5">
      <c r="B584" s="207"/>
      <c r="D584" s="203" t="s">
        <v>146</v>
      </c>
      <c r="E584" s="209" t="s">
        <v>5</v>
      </c>
      <c r="F584" s="210" t="s">
        <v>542</v>
      </c>
      <c r="H584" s="211">
        <v>5</v>
      </c>
      <c r="I584" s="11"/>
      <c r="L584" s="207"/>
      <c r="M584" s="212"/>
      <c r="N584" s="213"/>
      <c r="O584" s="213"/>
      <c r="P584" s="213"/>
      <c r="Q584" s="213"/>
      <c r="R584" s="213"/>
      <c r="S584" s="213"/>
      <c r="T584" s="214"/>
      <c r="AT584" s="209" t="s">
        <v>146</v>
      </c>
      <c r="AU584" s="209" t="s">
        <v>84</v>
      </c>
      <c r="AV584" s="208" t="s">
        <v>84</v>
      </c>
      <c r="AW584" s="208" t="s">
        <v>37</v>
      </c>
      <c r="AX584" s="208" t="s">
        <v>82</v>
      </c>
      <c r="AY584" s="209" t="s">
        <v>135</v>
      </c>
    </row>
    <row r="585" spans="2:65" s="108" customFormat="1" ht="16.5" customHeight="1">
      <c r="B585" s="109"/>
      <c r="C585" s="215" t="s">
        <v>604</v>
      </c>
      <c r="D585" s="215" t="s">
        <v>403</v>
      </c>
      <c r="E585" s="216" t="s">
        <v>605</v>
      </c>
      <c r="F585" s="217" t="s">
        <v>606</v>
      </c>
      <c r="G585" s="218" t="s">
        <v>488</v>
      </c>
      <c r="H585" s="219">
        <v>3</v>
      </c>
      <c r="I585" s="14"/>
      <c r="J585" s="220">
        <f>ROUND(I585*H585,2)</f>
        <v>0</v>
      </c>
      <c r="K585" s="217" t="s">
        <v>141</v>
      </c>
      <c r="L585" s="221"/>
      <c r="M585" s="222" t="s">
        <v>5</v>
      </c>
      <c r="N585" s="223" t="s">
        <v>45</v>
      </c>
      <c r="O585" s="110"/>
      <c r="P585" s="196">
        <f>O585*H585</f>
        <v>0</v>
      </c>
      <c r="Q585" s="196">
        <v>0.449</v>
      </c>
      <c r="R585" s="196">
        <f>Q585*H585</f>
        <v>1.347</v>
      </c>
      <c r="S585" s="196">
        <v>0</v>
      </c>
      <c r="T585" s="197">
        <f>S585*H585</f>
        <v>0</v>
      </c>
      <c r="AR585" s="98" t="s">
        <v>181</v>
      </c>
      <c r="AT585" s="98" t="s">
        <v>403</v>
      </c>
      <c r="AU585" s="98" t="s">
        <v>84</v>
      </c>
      <c r="AY585" s="98" t="s">
        <v>135</v>
      </c>
      <c r="BE585" s="198">
        <f>IF(N585="základní",J585,0)</f>
        <v>0</v>
      </c>
      <c r="BF585" s="198">
        <f>IF(N585="snížená",J585,0)</f>
        <v>0</v>
      </c>
      <c r="BG585" s="198">
        <f>IF(N585="zákl. přenesená",J585,0)</f>
        <v>0</v>
      </c>
      <c r="BH585" s="198">
        <f>IF(N585="sníž. přenesená",J585,0)</f>
        <v>0</v>
      </c>
      <c r="BI585" s="198">
        <f>IF(N585="nulová",J585,0)</f>
        <v>0</v>
      </c>
      <c r="BJ585" s="98" t="s">
        <v>82</v>
      </c>
      <c r="BK585" s="198">
        <f>ROUND(I585*H585,2)</f>
        <v>0</v>
      </c>
      <c r="BL585" s="98" t="s">
        <v>142</v>
      </c>
      <c r="BM585" s="98" t="s">
        <v>607</v>
      </c>
    </row>
    <row r="586" spans="2:51" s="208" customFormat="1" ht="13.5">
      <c r="B586" s="207"/>
      <c r="D586" s="203" t="s">
        <v>146</v>
      </c>
      <c r="E586" s="209" t="s">
        <v>5</v>
      </c>
      <c r="F586" s="210" t="s">
        <v>547</v>
      </c>
      <c r="H586" s="211">
        <v>3</v>
      </c>
      <c r="I586" s="11"/>
      <c r="L586" s="207"/>
      <c r="M586" s="212"/>
      <c r="N586" s="213"/>
      <c r="O586" s="213"/>
      <c r="P586" s="213"/>
      <c r="Q586" s="213"/>
      <c r="R586" s="213"/>
      <c r="S586" s="213"/>
      <c r="T586" s="214"/>
      <c r="AT586" s="209" t="s">
        <v>146</v>
      </c>
      <c r="AU586" s="209" t="s">
        <v>84</v>
      </c>
      <c r="AV586" s="208" t="s">
        <v>84</v>
      </c>
      <c r="AW586" s="208" t="s">
        <v>37</v>
      </c>
      <c r="AX586" s="208" t="s">
        <v>82</v>
      </c>
      <c r="AY586" s="209" t="s">
        <v>135</v>
      </c>
    </row>
    <row r="587" spans="2:65" s="108" customFormat="1" ht="16.5" customHeight="1">
      <c r="B587" s="109"/>
      <c r="C587" s="215" t="s">
        <v>608</v>
      </c>
      <c r="D587" s="215" t="s">
        <v>403</v>
      </c>
      <c r="E587" s="216" t="s">
        <v>609</v>
      </c>
      <c r="F587" s="217" t="s">
        <v>610</v>
      </c>
      <c r="G587" s="218" t="s">
        <v>488</v>
      </c>
      <c r="H587" s="219">
        <v>4</v>
      </c>
      <c r="I587" s="14"/>
      <c r="J587" s="220">
        <f>ROUND(I587*H587,2)</f>
        <v>0</v>
      </c>
      <c r="K587" s="217" t="s">
        <v>141</v>
      </c>
      <c r="L587" s="221"/>
      <c r="M587" s="222" t="s">
        <v>5</v>
      </c>
      <c r="N587" s="223" t="s">
        <v>45</v>
      </c>
      <c r="O587" s="110"/>
      <c r="P587" s="196">
        <f>O587*H587</f>
        <v>0</v>
      </c>
      <c r="Q587" s="196">
        <v>1.013</v>
      </c>
      <c r="R587" s="196">
        <f>Q587*H587</f>
        <v>4.052</v>
      </c>
      <c r="S587" s="196">
        <v>0</v>
      </c>
      <c r="T587" s="197">
        <f>S587*H587</f>
        <v>0</v>
      </c>
      <c r="AR587" s="98" t="s">
        <v>181</v>
      </c>
      <c r="AT587" s="98" t="s">
        <v>403</v>
      </c>
      <c r="AU587" s="98" t="s">
        <v>84</v>
      </c>
      <c r="AY587" s="98" t="s">
        <v>135</v>
      </c>
      <c r="BE587" s="198">
        <f>IF(N587="základní",J587,0)</f>
        <v>0</v>
      </c>
      <c r="BF587" s="198">
        <f>IF(N587="snížená",J587,0)</f>
        <v>0</v>
      </c>
      <c r="BG587" s="198">
        <f>IF(N587="zákl. přenesená",J587,0)</f>
        <v>0</v>
      </c>
      <c r="BH587" s="198">
        <f>IF(N587="sníž. přenesená",J587,0)</f>
        <v>0</v>
      </c>
      <c r="BI587" s="198">
        <f>IF(N587="nulová",J587,0)</f>
        <v>0</v>
      </c>
      <c r="BJ587" s="98" t="s">
        <v>82</v>
      </c>
      <c r="BK587" s="198">
        <f>ROUND(I587*H587,2)</f>
        <v>0</v>
      </c>
      <c r="BL587" s="98" t="s">
        <v>142</v>
      </c>
      <c r="BM587" s="98" t="s">
        <v>611</v>
      </c>
    </row>
    <row r="588" spans="2:51" s="208" customFormat="1" ht="13.5">
      <c r="B588" s="207"/>
      <c r="D588" s="203" t="s">
        <v>146</v>
      </c>
      <c r="E588" s="209" t="s">
        <v>5</v>
      </c>
      <c r="F588" s="210" t="s">
        <v>612</v>
      </c>
      <c r="H588" s="211">
        <v>4</v>
      </c>
      <c r="I588" s="11"/>
      <c r="L588" s="207"/>
      <c r="M588" s="212"/>
      <c r="N588" s="213"/>
      <c r="O588" s="213"/>
      <c r="P588" s="213"/>
      <c r="Q588" s="213"/>
      <c r="R588" s="213"/>
      <c r="S588" s="213"/>
      <c r="T588" s="214"/>
      <c r="AT588" s="209" t="s">
        <v>146</v>
      </c>
      <c r="AU588" s="209" t="s">
        <v>84</v>
      </c>
      <c r="AV588" s="208" t="s">
        <v>84</v>
      </c>
      <c r="AW588" s="208" t="s">
        <v>37</v>
      </c>
      <c r="AX588" s="208" t="s">
        <v>82</v>
      </c>
      <c r="AY588" s="209" t="s">
        <v>135</v>
      </c>
    </row>
    <row r="589" spans="2:65" s="108" customFormat="1" ht="16.5" customHeight="1">
      <c r="B589" s="109"/>
      <c r="C589" s="215" t="s">
        <v>613</v>
      </c>
      <c r="D589" s="215" t="s">
        <v>403</v>
      </c>
      <c r="E589" s="216" t="s">
        <v>614</v>
      </c>
      <c r="F589" s="217" t="s">
        <v>615</v>
      </c>
      <c r="G589" s="218" t="s">
        <v>488</v>
      </c>
      <c r="H589" s="219">
        <v>3</v>
      </c>
      <c r="I589" s="14"/>
      <c r="J589" s="220">
        <f>ROUND(I589*H589,2)</f>
        <v>0</v>
      </c>
      <c r="K589" s="217" t="s">
        <v>141</v>
      </c>
      <c r="L589" s="221"/>
      <c r="M589" s="222" t="s">
        <v>5</v>
      </c>
      <c r="N589" s="223" t="s">
        <v>45</v>
      </c>
      <c r="O589" s="110"/>
      <c r="P589" s="196">
        <f>O589*H589</f>
        <v>0</v>
      </c>
      <c r="Q589" s="196">
        <v>0.506</v>
      </c>
      <c r="R589" s="196">
        <f>Q589*H589</f>
        <v>1.518</v>
      </c>
      <c r="S589" s="196">
        <v>0</v>
      </c>
      <c r="T589" s="197">
        <f>S589*H589</f>
        <v>0</v>
      </c>
      <c r="AR589" s="98" t="s">
        <v>181</v>
      </c>
      <c r="AT589" s="98" t="s">
        <v>403</v>
      </c>
      <c r="AU589" s="98" t="s">
        <v>84</v>
      </c>
      <c r="AY589" s="98" t="s">
        <v>135</v>
      </c>
      <c r="BE589" s="198">
        <f>IF(N589="základní",J589,0)</f>
        <v>0</v>
      </c>
      <c r="BF589" s="198">
        <f>IF(N589="snížená",J589,0)</f>
        <v>0</v>
      </c>
      <c r="BG589" s="198">
        <f>IF(N589="zákl. přenesená",J589,0)</f>
        <v>0</v>
      </c>
      <c r="BH589" s="198">
        <f>IF(N589="sníž. přenesená",J589,0)</f>
        <v>0</v>
      </c>
      <c r="BI589" s="198">
        <f>IF(N589="nulová",J589,0)</f>
        <v>0</v>
      </c>
      <c r="BJ589" s="98" t="s">
        <v>82</v>
      </c>
      <c r="BK589" s="198">
        <f>ROUND(I589*H589,2)</f>
        <v>0</v>
      </c>
      <c r="BL589" s="98" t="s">
        <v>142</v>
      </c>
      <c r="BM589" s="98" t="s">
        <v>616</v>
      </c>
    </row>
    <row r="590" spans="2:51" s="208" customFormat="1" ht="13.5">
      <c r="B590" s="207"/>
      <c r="D590" s="203" t="s">
        <v>146</v>
      </c>
      <c r="E590" s="209" t="s">
        <v>5</v>
      </c>
      <c r="F590" s="210" t="s">
        <v>617</v>
      </c>
      <c r="H590" s="211">
        <v>3</v>
      </c>
      <c r="I590" s="11"/>
      <c r="L590" s="207"/>
      <c r="M590" s="212"/>
      <c r="N590" s="213"/>
      <c r="O590" s="213"/>
      <c r="P590" s="213"/>
      <c r="Q590" s="213"/>
      <c r="R590" s="213"/>
      <c r="S590" s="213"/>
      <c r="T590" s="214"/>
      <c r="AT590" s="209" t="s">
        <v>146</v>
      </c>
      <c r="AU590" s="209" t="s">
        <v>84</v>
      </c>
      <c r="AV590" s="208" t="s">
        <v>84</v>
      </c>
      <c r="AW590" s="208" t="s">
        <v>37</v>
      </c>
      <c r="AX590" s="208" t="s">
        <v>82</v>
      </c>
      <c r="AY590" s="209" t="s">
        <v>135</v>
      </c>
    </row>
    <row r="591" spans="2:65" s="108" customFormat="1" ht="16.5" customHeight="1">
      <c r="B591" s="109"/>
      <c r="C591" s="215" t="s">
        <v>618</v>
      </c>
      <c r="D591" s="215" t="s">
        <v>403</v>
      </c>
      <c r="E591" s="216" t="s">
        <v>619</v>
      </c>
      <c r="F591" s="217" t="s">
        <v>620</v>
      </c>
      <c r="G591" s="218" t="s">
        <v>488</v>
      </c>
      <c r="H591" s="219">
        <v>5</v>
      </c>
      <c r="I591" s="14"/>
      <c r="J591" s="220">
        <f>ROUND(I591*H591,2)</f>
        <v>0</v>
      </c>
      <c r="K591" s="217" t="s">
        <v>141</v>
      </c>
      <c r="L591" s="221"/>
      <c r="M591" s="222" t="s">
        <v>5</v>
      </c>
      <c r="N591" s="223" t="s">
        <v>45</v>
      </c>
      <c r="O591" s="110"/>
      <c r="P591" s="196">
        <f>O591*H591</f>
        <v>0</v>
      </c>
      <c r="Q591" s="196">
        <v>0.254</v>
      </c>
      <c r="R591" s="196">
        <f>Q591*H591</f>
        <v>1.27</v>
      </c>
      <c r="S591" s="196">
        <v>0</v>
      </c>
      <c r="T591" s="197">
        <f>S591*H591</f>
        <v>0</v>
      </c>
      <c r="AR591" s="98" t="s">
        <v>181</v>
      </c>
      <c r="AT591" s="98" t="s">
        <v>403</v>
      </c>
      <c r="AU591" s="98" t="s">
        <v>84</v>
      </c>
      <c r="AY591" s="98" t="s">
        <v>135</v>
      </c>
      <c r="BE591" s="198">
        <f>IF(N591="základní",J591,0)</f>
        <v>0</v>
      </c>
      <c r="BF591" s="198">
        <f>IF(N591="snížená",J591,0)</f>
        <v>0</v>
      </c>
      <c r="BG591" s="198">
        <f>IF(N591="zákl. přenesená",J591,0)</f>
        <v>0</v>
      </c>
      <c r="BH591" s="198">
        <f>IF(N591="sníž. přenesená",J591,0)</f>
        <v>0</v>
      </c>
      <c r="BI591" s="198">
        <f>IF(N591="nulová",J591,0)</f>
        <v>0</v>
      </c>
      <c r="BJ591" s="98" t="s">
        <v>82</v>
      </c>
      <c r="BK591" s="198">
        <f>ROUND(I591*H591,2)</f>
        <v>0</v>
      </c>
      <c r="BL591" s="98" t="s">
        <v>142</v>
      </c>
      <c r="BM591" s="98" t="s">
        <v>621</v>
      </c>
    </row>
    <row r="592" spans="2:51" s="208" customFormat="1" ht="13.5">
      <c r="B592" s="207"/>
      <c r="D592" s="203" t="s">
        <v>146</v>
      </c>
      <c r="E592" s="209" t="s">
        <v>5</v>
      </c>
      <c r="F592" s="210" t="s">
        <v>622</v>
      </c>
      <c r="H592" s="211">
        <v>5</v>
      </c>
      <c r="I592" s="11"/>
      <c r="L592" s="207"/>
      <c r="M592" s="212"/>
      <c r="N592" s="213"/>
      <c r="O592" s="213"/>
      <c r="P592" s="213"/>
      <c r="Q592" s="213"/>
      <c r="R592" s="213"/>
      <c r="S592" s="213"/>
      <c r="T592" s="214"/>
      <c r="AT592" s="209" t="s">
        <v>146</v>
      </c>
      <c r="AU592" s="209" t="s">
        <v>84</v>
      </c>
      <c r="AV592" s="208" t="s">
        <v>84</v>
      </c>
      <c r="AW592" s="208" t="s">
        <v>37</v>
      </c>
      <c r="AX592" s="208" t="s">
        <v>82</v>
      </c>
      <c r="AY592" s="209" t="s">
        <v>135</v>
      </c>
    </row>
    <row r="593" spans="2:65" s="108" customFormat="1" ht="16.5" customHeight="1">
      <c r="B593" s="109"/>
      <c r="C593" s="215" t="s">
        <v>623</v>
      </c>
      <c r="D593" s="215" t="s">
        <v>403</v>
      </c>
      <c r="E593" s="216" t="s">
        <v>624</v>
      </c>
      <c r="F593" s="217" t="s">
        <v>625</v>
      </c>
      <c r="G593" s="218" t="s">
        <v>488</v>
      </c>
      <c r="H593" s="219">
        <v>2</v>
      </c>
      <c r="I593" s="14"/>
      <c r="J593" s="220">
        <f>ROUND(I593*H593,2)</f>
        <v>0</v>
      </c>
      <c r="K593" s="217" t="s">
        <v>5</v>
      </c>
      <c r="L593" s="221"/>
      <c r="M593" s="222" t="s">
        <v>5</v>
      </c>
      <c r="N593" s="223" t="s">
        <v>45</v>
      </c>
      <c r="O593" s="110"/>
      <c r="P593" s="196">
        <f>O593*H593</f>
        <v>0</v>
      </c>
      <c r="Q593" s="196">
        <v>0</v>
      </c>
      <c r="R593" s="196">
        <f>Q593*H593</f>
        <v>0</v>
      </c>
      <c r="S593" s="196">
        <v>0</v>
      </c>
      <c r="T593" s="197">
        <f>S593*H593</f>
        <v>0</v>
      </c>
      <c r="AR593" s="98" t="s">
        <v>181</v>
      </c>
      <c r="AT593" s="98" t="s">
        <v>403</v>
      </c>
      <c r="AU593" s="98" t="s">
        <v>84</v>
      </c>
      <c r="AY593" s="98" t="s">
        <v>135</v>
      </c>
      <c r="BE593" s="198">
        <f>IF(N593="základní",J593,0)</f>
        <v>0</v>
      </c>
      <c r="BF593" s="198">
        <f>IF(N593="snížená",J593,0)</f>
        <v>0</v>
      </c>
      <c r="BG593" s="198">
        <f>IF(N593="zákl. přenesená",J593,0)</f>
        <v>0</v>
      </c>
      <c r="BH593" s="198">
        <f>IF(N593="sníž. přenesená",J593,0)</f>
        <v>0</v>
      </c>
      <c r="BI593" s="198">
        <f>IF(N593="nulová",J593,0)</f>
        <v>0</v>
      </c>
      <c r="BJ593" s="98" t="s">
        <v>82</v>
      </c>
      <c r="BK593" s="198">
        <f>ROUND(I593*H593,2)</f>
        <v>0</v>
      </c>
      <c r="BL593" s="98" t="s">
        <v>142</v>
      </c>
      <c r="BM593" s="98" t="s">
        <v>626</v>
      </c>
    </row>
    <row r="594" spans="2:51" s="208" customFormat="1" ht="13.5">
      <c r="B594" s="207"/>
      <c r="D594" s="203" t="s">
        <v>146</v>
      </c>
      <c r="E594" s="209" t="s">
        <v>5</v>
      </c>
      <c r="F594" s="210" t="s">
        <v>627</v>
      </c>
      <c r="H594" s="211">
        <v>2</v>
      </c>
      <c r="I594" s="11"/>
      <c r="L594" s="207"/>
      <c r="M594" s="212"/>
      <c r="N594" s="213"/>
      <c r="O594" s="213"/>
      <c r="P594" s="213"/>
      <c r="Q594" s="213"/>
      <c r="R594" s="213"/>
      <c r="S594" s="213"/>
      <c r="T594" s="214"/>
      <c r="AT594" s="209" t="s">
        <v>146</v>
      </c>
      <c r="AU594" s="209" t="s">
        <v>84</v>
      </c>
      <c r="AV594" s="208" t="s">
        <v>84</v>
      </c>
      <c r="AW594" s="208" t="s">
        <v>37</v>
      </c>
      <c r="AX594" s="208" t="s">
        <v>82</v>
      </c>
      <c r="AY594" s="209" t="s">
        <v>135</v>
      </c>
    </row>
    <row r="595" spans="2:65" s="108" customFormat="1" ht="16.5" customHeight="1">
      <c r="B595" s="109"/>
      <c r="C595" s="215" t="s">
        <v>628</v>
      </c>
      <c r="D595" s="215" t="s">
        <v>403</v>
      </c>
      <c r="E595" s="216" t="s">
        <v>629</v>
      </c>
      <c r="F595" s="217" t="s">
        <v>630</v>
      </c>
      <c r="G595" s="218" t="s">
        <v>488</v>
      </c>
      <c r="H595" s="219">
        <v>4</v>
      </c>
      <c r="I595" s="14"/>
      <c r="J595" s="220">
        <f>ROUND(I595*H595,2)</f>
        <v>0</v>
      </c>
      <c r="K595" s="217" t="s">
        <v>141</v>
      </c>
      <c r="L595" s="221"/>
      <c r="M595" s="222" t="s">
        <v>5</v>
      </c>
      <c r="N595" s="223" t="s">
        <v>45</v>
      </c>
      <c r="O595" s="110"/>
      <c r="P595" s="196">
        <f>O595*H595</f>
        <v>0</v>
      </c>
      <c r="Q595" s="196">
        <v>1.87</v>
      </c>
      <c r="R595" s="196">
        <f>Q595*H595</f>
        <v>7.48</v>
      </c>
      <c r="S595" s="196">
        <v>0</v>
      </c>
      <c r="T595" s="197">
        <f>S595*H595</f>
        <v>0</v>
      </c>
      <c r="AR595" s="98" t="s">
        <v>181</v>
      </c>
      <c r="AT595" s="98" t="s">
        <v>403</v>
      </c>
      <c r="AU595" s="98" t="s">
        <v>84</v>
      </c>
      <c r="AY595" s="98" t="s">
        <v>135</v>
      </c>
      <c r="BE595" s="198">
        <f>IF(N595="základní",J595,0)</f>
        <v>0</v>
      </c>
      <c r="BF595" s="198">
        <f>IF(N595="snížená",J595,0)</f>
        <v>0</v>
      </c>
      <c r="BG595" s="198">
        <f>IF(N595="zákl. přenesená",J595,0)</f>
        <v>0</v>
      </c>
      <c r="BH595" s="198">
        <f>IF(N595="sníž. přenesená",J595,0)</f>
        <v>0</v>
      </c>
      <c r="BI595" s="198">
        <f>IF(N595="nulová",J595,0)</f>
        <v>0</v>
      </c>
      <c r="BJ595" s="98" t="s">
        <v>82</v>
      </c>
      <c r="BK595" s="198">
        <f>ROUND(I595*H595,2)</f>
        <v>0</v>
      </c>
      <c r="BL595" s="98" t="s">
        <v>142</v>
      </c>
      <c r="BM595" s="98" t="s">
        <v>631</v>
      </c>
    </row>
    <row r="596" spans="2:51" s="208" customFormat="1" ht="13.5">
      <c r="B596" s="207"/>
      <c r="D596" s="203" t="s">
        <v>146</v>
      </c>
      <c r="E596" s="209" t="s">
        <v>5</v>
      </c>
      <c r="F596" s="210" t="s">
        <v>612</v>
      </c>
      <c r="H596" s="211">
        <v>4</v>
      </c>
      <c r="I596" s="11"/>
      <c r="L596" s="207"/>
      <c r="M596" s="212"/>
      <c r="N596" s="213"/>
      <c r="O596" s="213"/>
      <c r="P596" s="213"/>
      <c r="Q596" s="213"/>
      <c r="R596" s="213"/>
      <c r="S596" s="213"/>
      <c r="T596" s="214"/>
      <c r="AT596" s="209" t="s">
        <v>146</v>
      </c>
      <c r="AU596" s="209" t="s">
        <v>84</v>
      </c>
      <c r="AV596" s="208" t="s">
        <v>84</v>
      </c>
      <c r="AW596" s="208" t="s">
        <v>37</v>
      </c>
      <c r="AX596" s="208" t="s">
        <v>82</v>
      </c>
      <c r="AY596" s="209" t="s">
        <v>135</v>
      </c>
    </row>
    <row r="597" spans="2:65" s="108" customFormat="1" ht="16.5" customHeight="1">
      <c r="B597" s="109"/>
      <c r="C597" s="215" t="s">
        <v>632</v>
      </c>
      <c r="D597" s="215" t="s">
        <v>403</v>
      </c>
      <c r="E597" s="216" t="s">
        <v>633</v>
      </c>
      <c r="F597" s="217" t="s">
        <v>634</v>
      </c>
      <c r="G597" s="218" t="s">
        <v>488</v>
      </c>
      <c r="H597" s="219">
        <v>1</v>
      </c>
      <c r="I597" s="14"/>
      <c r="J597" s="220">
        <f>ROUND(I597*H597,2)</f>
        <v>0</v>
      </c>
      <c r="K597" s="217" t="s">
        <v>141</v>
      </c>
      <c r="L597" s="221"/>
      <c r="M597" s="222" t="s">
        <v>5</v>
      </c>
      <c r="N597" s="223" t="s">
        <v>45</v>
      </c>
      <c r="O597" s="110"/>
      <c r="P597" s="196">
        <f>O597*H597</f>
        <v>0</v>
      </c>
      <c r="Q597" s="196">
        <v>1.6</v>
      </c>
      <c r="R597" s="196">
        <f>Q597*H597</f>
        <v>1.6</v>
      </c>
      <c r="S597" s="196">
        <v>0</v>
      </c>
      <c r="T597" s="197">
        <f>S597*H597</f>
        <v>0</v>
      </c>
      <c r="AR597" s="98" t="s">
        <v>181</v>
      </c>
      <c r="AT597" s="98" t="s">
        <v>403</v>
      </c>
      <c r="AU597" s="98" t="s">
        <v>84</v>
      </c>
      <c r="AY597" s="98" t="s">
        <v>135</v>
      </c>
      <c r="BE597" s="198">
        <f>IF(N597="základní",J597,0)</f>
        <v>0</v>
      </c>
      <c r="BF597" s="198">
        <f>IF(N597="snížená",J597,0)</f>
        <v>0</v>
      </c>
      <c r="BG597" s="198">
        <f>IF(N597="zákl. přenesená",J597,0)</f>
        <v>0</v>
      </c>
      <c r="BH597" s="198">
        <f>IF(N597="sníž. přenesená",J597,0)</f>
        <v>0</v>
      </c>
      <c r="BI597" s="198">
        <f>IF(N597="nulová",J597,0)</f>
        <v>0</v>
      </c>
      <c r="BJ597" s="98" t="s">
        <v>82</v>
      </c>
      <c r="BK597" s="198">
        <f>ROUND(I597*H597,2)</f>
        <v>0</v>
      </c>
      <c r="BL597" s="98" t="s">
        <v>142</v>
      </c>
      <c r="BM597" s="98" t="s">
        <v>635</v>
      </c>
    </row>
    <row r="598" spans="2:51" s="208" customFormat="1" ht="13.5">
      <c r="B598" s="207"/>
      <c r="D598" s="203" t="s">
        <v>146</v>
      </c>
      <c r="E598" s="209" t="s">
        <v>5</v>
      </c>
      <c r="F598" s="210" t="s">
        <v>636</v>
      </c>
      <c r="H598" s="211">
        <v>1</v>
      </c>
      <c r="I598" s="11"/>
      <c r="L598" s="207"/>
      <c r="M598" s="212"/>
      <c r="N598" s="213"/>
      <c r="O598" s="213"/>
      <c r="P598" s="213"/>
      <c r="Q598" s="213"/>
      <c r="R598" s="213"/>
      <c r="S598" s="213"/>
      <c r="T598" s="214"/>
      <c r="AT598" s="209" t="s">
        <v>146</v>
      </c>
      <c r="AU598" s="209" t="s">
        <v>84</v>
      </c>
      <c r="AV598" s="208" t="s">
        <v>84</v>
      </c>
      <c r="AW598" s="208" t="s">
        <v>37</v>
      </c>
      <c r="AX598" s="208" t="s">
        <v>82</v>
      </c>
      <c r="AY598" s="209" t="s">
        <v>135</v>
      </c>
    </row>
    <row r="599" spans="2:65" s="108" customFormat="1" ht="16.5" customHeight="1">
      <c r="B599" s="109"/>
      <c r="C599" s="215" t="s">
        <v>637</v>
      </c>
      <c r="D599" s="215" t="s">
        <v>403</v>
      </c>
      <c r="E599" s="216" t="s">
        <v>638</v>
      </c>
      <c r="F599" s="217" t="s">
        <v>639</v>
      </c>
      <c r="G599" s="218" t="s">
        <v>488</v>
      </c>
      <c r="H599" s="219">
        <v>1</v>
      </c>
      <c r="I599" s="14"/>
      <c r="J599" s="220">
        <f>ROUND(I599*H599,2)</f>
        <v>0</v>
      </c>
      <c r="K599" s="217" t="s">
        <v>5</v>
      </c>
      <c r="L599" s="221"/>
      <c r="M599" s="222" t="s">
        <v>5</v>
      </c>
      <c r="N599" s="223" t="s">
        <v>45</v>
      </c>
      <c r="O599" s="110"/>
      <c r="P599" s="196">
        <f>O599*H599</f>
        <v>0</v>
      </c>
      <c r="Q599" s="196">
        <v>0</v>
      </c>
      <c r="R599" s="196">
        <f>Q599*H599</f>
        <v>0</v>
      </c>
      <c r="S599" s="196">
        <v>0</v>
      </c>
      <c r="T599" s="197">
        <f>S599*H599</f>
        <v>0</v>
      </c>
      <c r="AR599" s="98" t="s">
        <v>181</v>
      </c>
      <c r="AT599" s="98" t="s">
        <v>403</v>
      </c>
      <c r="AU599" s="98" t="s">
        <v>84</v>
      </c>
      <c r="AY599" s="98" t="s">
        <v>135</v>
      </c>
      <c r="BE599" s="198">
        <f>IF(N599="základní",J599,0)</f>
        <v>0</v>
      </c>
      <c r="BF599" s="198">
        <f>IF(N599="snížená",J599,0)</f>
        <v>0</v>
      </c>
      <c r="BG599" s="198">
        <f>IF(N599="zákl. přenesená",J599,0)</f>
        <v>0</v>
      </c>
      <c r="BH599" s="198">
        <f>IF(N599="sníž. přenesená",J599,0)</f>
        <v>0</v>
      </c>
      <c r="BI599" s="198">
        <f>IF(N599="nulová",J599,0)</f>
        <v>0</v>
      </c>
      <c r="BJ599" s="98" t="s">
        <v>82</v>
      </c>
      <c r="BK599" s="198">
        <f>ROUND(I599*H599,2)</f>
        <v>0</v>
      </c>
      <c r="BL599" s="98" t="s">
        <v>142</v>
      </c>
      <c r="BM599" s="98" t="s">
        <v>640</v>
      </c>
    </row>
    <row r="600" spans="2:51" s="208" customFormat="1" ht="13.5">
      <c r="B600" s="207"/>
      <c r="D600" s="203" t="s">
        <v>146</v>
      </c>
      <c r="E600" s="209" t="s">
        <v>5</v>
      </c>
      <c r="F600" s="210" t="s">
        <v>641</v>
      </c>
      <c r="H600" s="211">
        <v>1</v>
      </c>
      <c r="I600" s="11"/>
      <c r="L600" s="207"/>
      <c r="M600" s="212"/>
      <c r="N600" s="213"/>
      <c r="O600" s="213"/>
      <c r="P600" s="213"/>
      <c r="Q600" s="213"/>
      <c r="R600" s="213"/>
      <c r="S600" s="213"/>
      <c r="T600" s="214"/>
      <c r="AT600" s="209" t="s">
        <v>146</v>
      </c>
      <c r="AU600" s="209" t="s">
        <v>84</v>
      </c>
      <c r="AV600" s="208" t="s">
        <v>84</v>
      </c>
      <c r="AW600" s="208" t="s">
        <v>37</v>
      </c>
      <c r="AX600" s="208" t="s">
        <v>82</v>
      </c>
      <c r="AY600" s="209" t="s">
        <v>135</v>
      </c>
    </row>
    <row r="601" spans="2:65" s="108" customFormat="1" ht="16.5" customHeight="1">
      <c r="B601" s="109"/>
      <c r="C601" s="215" t="s">
        <v>642</v>
      </c>
      <c r="D601" s="215" t="s">
        <v>403</v>
      </c>
      <c r="E601" s="216" t="s">
        <v>643</v>
      </c>
      <c r="F601" s="217" t="s">
        <v>644</v>
      </c>
      <c r="G601" s="218" t="s">
        <v>488</v>
      </c>
      <c r="H601" s="219">
        <v>1</v>
      </c>
      <c r="I601" s="14"/>
      <c r="J601" s="220">
        <f>ROUND(I601*H601,2)</f>
        <v>0</v>
      </c>
      <c r="K601" s="217" t="s">
        <v>5</v>
      </c>
      <c r="L601" s="221"/>
      <c r="M601" s="222" t="s">
        <v>5</v>
      </c>
      <c r="N601" s="223" t="s">
        <v>45</v>
      </c>
      <c r="O601" s="110"/>
      <c r="P601" s="196">
        <f>O601*H601</f>
        <v>0</v>
      </c>
      <c r="Q601" s="196">
        <v>0</v>
      </c>
      <c r="R601" s="196">
        <f>Q601*H601</f>
        <v>0</v>
      </c>
      <c r="S601" s="196">
        <v>0</v>
      </c>
      <c r="T601" s="197">
        <f>S601*H601</f>
        <v>0</v>
      </c>
      <c r="AR601" s="98" t="s">
        <v>181</v>
      </c>
      <c r="AT601" s="98" t="s">
        <v>403</v>
      </c>
      <c r="AU601" s="98" t="s">
        <v>84</v>
      </c>
      <c r="AY601" s="98" t="s">
        <v>135</v>
      </c>
      <c r="BE601" s="198">
        <f>IF(N601="základní",J601,0)</f>
        <v>0</v>
      </c>
      <c r="BF601" s="198">
        <f>IF(N601="snížená",J601,0)</f>
        <v>0</v>
      </c>
      <c r="BG601" s="198">
        <f>IF(N601="zákl. přenesená",J601,0)</f>
        <v>0</v>
      </c>
      <c r="BH601" s="198">
        <f>IF(N601="sníž. přenesená",J601,0)</f>
        <v>0</v>
      </c>
      <c r="BI601" s="198">
        <f>IF(N601="nulová",J601,0)</f>
        <v>0</v>
      </c>
      <c r="BJ601" s="98" t="s">
        <v>82</v>
      </c>
      <c r="BK601" s="198">
        <f>ROUND(I601*H601,2)</f>
        <v>0</v>
      </c>
      <c r="BL601" s="98" t="s">
        <v>142</v>
      </c>
      <c r="BM601" s="98" t="s">
        <v>645</v>
      </c>
    </row>
    <row r="602" spans="2:51" s="208" customFormat="1" ht="13.5">
      <c r="B602" s="207"/>
      <c r="D602" s="203" t="s">
        <v>146</v>
      </c>
      <c r="E602" s="209" t="s">
        <v>5</v>
      </c>
      <c r="F602" s="210" t="s">
        <v>636</v>
      </c>
      <c r="H602" s="211">
        <v>1</v>
      </c>
      <c r="I602" s="11"/>
      <c r="L602" s="207"/>
      <c r="M602" s="212"/>
      <c r="N602" s="213"/>
      <c r="O602" s="213"/>
      <c r="P602" s="213"/>
      <c r="Q602" s="213"/>
      <c r="R602" s="213"/>
      <c r="S602" s="213"/>
      <c r="T602" s="214"/>
      <c r="AT602" s="209" t="s">
        <v>146</v>
      </c>
      <c r="AU602" s="209" t="s">
        <v>84</v>
      </c>
      <c r="AV602" s="208" t="s">
        <v>84</v>
      </c>
      <c r="AW602" s="208" t="s">
        <v>37</v>
      </c>
      <c r="AX602" s="208" t="s">
        <v>82</v>
      </c>
      <c r="AY602" s="209" t="s">
        <v>135</v>
      </c>
    </row>
    <row r="603" spans="2:65" s="108" customFormat="1" ht="16.5" customHeight="1">
      <c r="B603" s="109"/>
      <c r="C603" s="215" t="s">
        <v>646</v>
      </c>
      <c r="D603" s="215" t="s">
        <v>403</v>
      </c>
      <c r="E603" s="216" t="s">
        <v>647</v>
      </c>
      <c r="F603" s="217" t="s">
        <v>648</v>
      </c>
      <c r="G603" s="218" t="s">
        <v>488</v>
      </c>
      <c r="H603" s="219">
        <v>1</v>
      </c>
      <c r="I603" s="14"/>
      <c r="J603" s="220">
        <f>ROUND(I603*H603,2)</f>
        <v>0</v>
      </c>
      <c r="K603" s="217" t="s">
        <v>5</v>
      </c>
      <c r="L603" s="221"/>
      <c r="M603" s="222" t="s">
        <v>5</v>
      </c>
      <c r="N603" s="223" t="s">
        <v>45</v>
      </c>
      <c r="O603" s="110"/>
      <c r="P603" s="196">
        <f>O603*H603</f>
        <v>0</v>
      </c>
      <c r="Q603" s="196">
        <v>0</v>
      </c>
      <c r="R603" s="196">
        <f>Q603*H603</f>
        <v>0</v>
      </c>
      <c r="S603" s="196">
        <v>0</v>
      </c>
      <c r="T603" s="197">
        <f>S603*H603</f>
        <v>0</v>
      </c>
      <c r="AR603" s="98" t="s">
        <v>181</v>
      </c>
      <c r="AT603" s="98" t="s">
        <v>403</v>
      </c>
      <c r="AU603" s="98" t="s">
        <v>84</v>
      </c>
      <c r="AY603" s="98" t="s">
        <v>135</v>
      </c>
      <c r="BE603" s="198">
        <f>IF(N603="základní",J603,0)</f>
        <v>0</v>
      </c>
      <c r="BF603" s="198">
        <f>IF(N603="snížená",J603,0)</f>
        <v>0</v>
      </c>
      <c r="BG603" s="198">
        <f>IF(N603="zákl. přenesená",J603,0)</f>
        <v>0</v>
      </c>
      <c r="BH603" s="198">
        <f>IF(N603="sníž. přenesená",J603,0)</f>
        <v>0</v>
      </c>
      <c r="BI603" s="198">
        <f>IF(N603="nulová",J603,0)</f>
        <v>0</v>
      </c>
      <c r="BJ603" s="98" t="s">
        <v>82</v>
      </c>
      <c r="BK603" s="198">
        <f>ROUND(I603*H603,2)</f>
        <v>0</v>
      </c>
      <c r="BL603" s="98" t="s">
        <v>142</v>
      </c>
      <c r="BM603" s="98" t="s">
        <v>649</v>
      </c>
    </row>
    <row r="604" spans="2:51" s="208" customFormat="1" ht="13.5">
      <c r="B604" s="207"/>
      <c r="D604" s="203" t="s">
        <v>146</v>
      </c>
      <c r="E604" s="209" t="s">
        <v>5</v>
      </c>
      <c r="F604" s="210" t="s">
        <v>636</v>
      </c>
      <c r="H604" s="211">
        <v>1</v>
      </c>
      <c r="I604" s="11"/>
      <c r="L604" s="207"/>
      <c r="M604" s="212"/>
      <c r="N604" s="213"/>
      <c r="O604" s="213"/>
      <c r="P604" s="213"/>
      <c r="Q604" s="213"/>
      <c r="R604" s="213"/>
      <c r="S604" s="213"/>
      <c r="T604" s="214"/>
      <c r="AT604" s="209" t="s">
        <v>146</v>
      </c>
      <c r="AU604" s="209" t="s">
        <v>84</v>
      </c>
      <c r="AV604" s="208" t="s">
        <v>84</v>
      </c>
      <c r="AW604" s="208" t="s">
        <v>37</v>
      </c>
      <c r="AX604" s="208" t="s">
        <v>82</v>
      </c>
      <c r="AY604" s="209" t="s">
        <v>135</v>
      </c>
    </row>
    <row r="605" spans="2:65" s="108" customFormat="1" ht="16.5" customHeight="1">
      <c r="B605" s="109"/>
      <c r="C605" s="215" t="s">
        <v>650</v>
      </c>
      <c r="D605" s="215" t="s">
        <v>403</v>
      </c>
      <c r="E605" s="216" t="s">
        <v>651</v>
      </c>
      <c r="F605" s="217" t="s">
        <v>652</v>
      </c>
      <c r="G605" s="218" t="s">
        <v>488</v>
      </c>
      <c r="H605" s="219">
        <v>19</v>
      </c>
      <c r="I605" s="14"/>
      <c r="J605" s="220">
        <f>ROUND(I605*H605,2)</f>
        <v>0</v>
      </c>
      <c r="K605" s="217" t="s">
        <v>141</v>
      </c>
      <c r="L605" s="221"/>
      <c r="M605" s="222" t="s">
        <v>5</v>
      </c>
      <c r="N605" s="223" t="s">
        <v>45</v>
      </c>
      <c r="O605" s="110"/>
      <c r="P605" s="196">
        <f>O605*H605</f>
        <v>0</v>
      </c>
      <c r="Q605" s="196">
        <v>0.002</v>
      </c>
      <c r="R605" s="196">
        <f>Q605*H605</f>
        <v>0.038</v>
      </c>
      <c r="S605" s="196">
        <v>0</v>
      </c>
      <c r="T605" s="197">
        <f>S605*H605</f>
        <v>0</v>
      </c>
      <c r="AR605" s="98" t="s">
        <v>181</v>
      </c>
      <c r="AT605" s="98" t="s">
        <v>403</v>
      </c>
      <c r="AU605" s="98" t="s">
        <v>84</v>
      </c>
      <c r="AY605" s="98" t="s">
        <v>135</v>
      </c>
      <c r="BE605" s="198">
        <f>IF(N605="základní",J605,0)</f>
        <v>0</v>
      </c>
      <c r="BF605" s="198">
        <f>IF(N605="snížená",J605,0)</f>
        <v>0</v>
      </c>
      <c r="BG605" s="198">
        <f>IF(N605="zákl. přenesená",J605,0)</f>
        <v>0</v>
      </c>
      <c r="BH605" s="198">
        <f>IF(N605="sníž. přenesená",J605,0)</f>
        <v>0</v>
      </c>
      <c r="BI605" s="198">
        <f>IF(N605="nulová",J605,0)</f>
        <v>0</v>
      </c>
      <c r="BJ605" s="98" t="s">
        <v>82</v>
      </c>
      <c r="BK605" s="198">
        <f>ROUND(I605*H605,2)</f>
        <v>0</v>
      </c>
      <c r="BL605" s="98" t="s">
        <v>142</v>
      </c>
      <c r="BM605" s="98" t="s">
        <v>653</v>
      </c>
    </row>
    <row r="606" spans="2:51" s="208" customFormat="1" ht="13.5">
      <c r="B606" s="207"/>
      <c r="D606" s="203" t="s">
        <v>146</v>
      </c>
      <c r="E606" s="209" t="s">
        <v>5</v>
      </c>
      <c r="F606" s="210" t="s">
        <v>654</v>
      </c>
      <c r="H606" s="211">
        <v>19</v>
      </c>
      <c r="I606" s="11"/>
      <c r="L606" s="207"/>
      <c r="M606" s="212"/>
      <c r="N606" s="213"/>
      <c r="O606" s="213"/>
      <c r="P606" s="213"/>
      <c r="Q606" s="213"/>
      <c r="R606" s="213"/>
      <c r="S606" s="213"/>
      <c r="T606" s="214"/>
      <c r="AT606" s="209" t="s">
        <v>146</v>
      </c>
      <c r="AU606" s="209" t="s">
        <v>84</v>
      </c>
      <c r="AV606" s="208" t="s">
        <v>84</v>
      </c>
      <c r="AW606" s="208" t="s">
        <v>37</v>
      </c>
      <c r="AX606" s="208" t="s">
        <v>82</v>
      </c>
      <c r="AY606" s="209" t="s">
        <v>135</v>
      </c>
    </row>
    <row r="607" spans="2:65" s="108" customFormat="1" ht="16.5" customHeight="1">
      <c r="B607" s="109"/>
      <c r="C607" s="215" t="s">
        <v>655</v>
      </c>
      <c r="D607" s="215" t="s">
        <v>403</v>
      </c>
      <c r="E607" s="216" t="s">
        <v>656</v>
      </c>
      <c r="F607" s="217" t="s">
        <v>657</v>
      </c>
      <c r="G607" s="218" t="s">
        <v>488</v>
      </c>
      <c r="H607" s="219">
        <v>3</v>
      </c>
      <c r="I607" s="14"/>
      <c r="J607" s="220">
        <f>ROUND(I607*H607,2)</f>
        <v>0</v>
      </c>
      <c r="K607" s="217" t="s">
        <v>5</v>
      </c>
      <c r="L607" s="221"/>
      <c r="M607" s="222" t="s">
        <v>5</v>
      </c>
      <c r="N607" s="223" t="s">
        <v>45</v>
      </c>
      <c r="O607" s="110"/>
      <c r="P607" s="196">
        <f>O607*H607</f>
        <v>0</v>
      </c>
      <c r="Q607" s="196">
        <v>0</v>
      </c>
      <c r="R607" s="196">
        <f>Q607*H607</f>
        <v>0</v>
      </c>
      <c r="S607" s="196">
        <v>0</v>
      </c>
      <c r="T607" s="197">
        <f>S607*H607</f>
        <v>0</v>
      </c>
      <c r="AR607" s="98" t="s">
        <v>181</v>
      </c>
      <c r="AT607" s="98" t="s">
        <v>403</v>
      </c>
      <c r="AU607" s="98" t="s">
        <v>84</v>
      </c>
      <c r="AY607" s="98" t="s">
        <v>135</v>
      </c>
      <c r="BE607" s="198">
        <f>IF(N607="základní",J607,0)</f>
        <v>0</v>
      </c>
      <c r="BF607" s="198">
        <f>IF(N607="snížená",J607,0)</f>
        <v>0</v>
      </c>
      <c r="BG607" s="198">
        <f>IF(N607="zákl. přenesená",J607,0)</f>
        <v>0</v>
      </c>
      <c r="BH607" s="198">
        <f>IF(N607="sníž. přenesená",J607,0)</f>
        <v>0</v>
      </c>
      <c r="BI607" s="198">
        <f>IF(N607="nulová",J607,0)</f>
        <v>0</v>
      </c>
      <c r="BJ607" s="98" t="s">
        <v>82</v>
      </c>
      <c r="BK607" s="198">
        <f>ROUND(I607*H607,2)</f>
        <v>0</v>
      </c>
      <c r="BL607" s="98" t="s">
        <v>142</v>
      </c>
      <c r="BM607" s="98" t="s">
        <v>658</v>
      </c>
    </row>
    <row r="608" spans="2:51" s="208" customFormat="1" ht="13.5">
      <c r="B608" s="207"/>
      <c r="D608" s="203" t="s">
        <v>146</v>
      </c>
      <c r="E608" s="209" t="s">
        <v>5</v>
      </c>
      <c r="F608" s="210" t="s">
        <v>547</v>
      </c>
      <c r="H608" s="211">
        <v>3</v>
      </c>
      <c r="I608" s="11"/>
      <c r="L608" s="207"/>
      <c r="M608" s="212"/>
      <c r="N608" s="213"/>
      <c r="O608" s="213"/>
      <c r="P608" s="213"/>
      <c r="Q608" s="213"/>
      <c r="R608" s="213"/>
      <c r="S608" s="213"/>
      <c r="T608" s="214"/>
      <c r="AT608" s="209" t="s">
        <v>146</v>
      </c>
      <c r="AU608" s="209" t="s">
        <v>84</v>
      </c>
      <c r="AV608" s="208" t="s">
        <v>84</v>
      </c>
      <c r="AW608" s="208" t="s">
        <v>37</v>
      </c>
      <c r="AX608" s="208" t="s">
        <v>82</v>
      </c>
      <c r="AY608" s="209" t="s">
        <v>135</v>
      </c>
    </row>
    <row r="609" spans="2:65" s="108" customFormat="1" ht="25.5" customHeight="1">
      <c r="B609" s="109"/>
      <c r="C609" s="188" t="s">
        <v>659</v>
      </c>
      <c r="D609" s="188" t="s">
        <v>137</v>
      </c>
      <c r="E609" s="189" t="s">
        <v>660</v>
      </c>
      <c r="F609" s="190" t="s">
        <v>661</v>
      </c>
      <c r="G609" s="191" t="s">
        <v>488</v>
      </c>
      <c r="H609" s="192">
        <v>1</v>
      </c>
      <c r="I609" s="9"/>
      <c r="J609" s="193">
        <f>ROUND(I609*H609,2)</f>
        <v>0</v>
      </c>
      <c r="K609" s="190" t="s">
        <v>141</v>
      </c>
      <c r="L609" s="109"/>
      <c r="M609" s="194" t="s">
        <v>5</v>
      </c>
      <c r="N609" s="195" t="s">
        <v>45</v>
      </c>
      <c r="O609" s="110"/>
      <c r="P609" s="196">
        <f>O609*H609</f>
        <v>0</v>
      </c>
      <c r="Q609" s="196">
        <v>0.05803</v>
      </c>
      <c r="R609" s="196">
        <f>Q609*H609</f>
        <v>0.05803</v>
      </c>
      <c r="S609" s="196">
        <v>0</v>
      </c>
      <c r="T609" s="197">
        <f>S609*H609</f>
        <v>0</v>
      </c>
      <c r="AR609" s="98" t="s">
        <v>142</v>
      </c>
      <c r="AT609" s="98" t="s">
        <v>137</v>
      </c>
      <c r="AU609" s="98" t="s">
        <v>84</v>
      </c>
      <c r="AY609" s="98" t="s">
        <v>135</v>
      </c>
      <c r="BE609" s="198">
        <f>IF(N609="základní",J609,0)</f>
        <v>0</v>
      </c>
      <c r="BF609" s="198">
        <f>IF(N609="snížená",J609,0)</f>
        <v>0</v>
      </c>
      <c r="BG609" s="198">
        <f>IF(N609="zákl. přenesená",J609,0)</f>
        <v>0</v>
      </c>
      <c r="BH609" s="198">
        <f>IF(N609="sníž. přenesená",J609,0)</f>
        <v>0</v>
      </c>
      <c r="BI609" s="198">
        <f>IF(N609="nulová",J609,0)</f>
        <v>0</v>
      </c>
      <c r="BJ609" s="98" t="s">
        <v>82</v>
      </c>
      <c r="BK609" s="198">
        <f>ROUND(I609*H609,2)</f>
        <v>0</v>
      </c>
      <c r="BL609" s="98" t="s">
        <v>142</v>
      </c>
      <c r="BM609" s="98" t="s">
        <v>662</v>
      </c>
    </row>
    <row r="610" spans="2:47" s="108" customFormat="1" ht="72">
      <c r="B610" s="109"/>
      <c r="D610" s="203" t="s">
        <v>144</v>
      </c>
      <c r="F610" s="204" t="s">
        <v>663</v>
      </c>
      <c r="I610" s="10"/>
      <c r="L610" s="109"/>
      <c r="M610" s="205"/>
      <c r="N610" s="110"/>
      <c r="O610" s="110"/>
      <c r="P610" s="110"/>
      <c r="Q610" s="110"/>
      <c r="R610" s="110"/>
      <c r="S610" s="110"/>
      <c r="T610" s="206"/>
      <c r="AT610" s="98" t="s">
        <v>144</v>
      </c>
      <c r="AU610" s="98" t="s">
        <v>84</v>
      </c>
    </row>
    <row r="611" spans="2:51" s="208" customFormat="1" ht="13.5">
      <c r="B611" s="207"/>
      <c r="D611" s="203" t="s">
        <v>146</v>
      </c>
      <c r="E611" s="209" t="s">
        <v>5</v>
      </c>
      <c r="F611" s="210" t="s">
        <v>664</v>
      </c>
      <c r="H611" s="211">
        <v>1</v>
      </c>
      <c r="I611" s="11"/>
      <c r="L611" s="207"/>
      <c r="M611" s="212"/>
      <c r="N611" s="213"/>
      <c r="O611" s="213"/>
      <c r="P611" s="213"/>
      <c r="Q611" s="213"/>
      <c r="R611" s="213"/>
      <c r="S611" s="213"/>
      <c r="T611" s="214"/>
      <c r="AT611" s="209" t="s">
        <v>146</v>
      </c>
      <c r="AU611" s="209" t="s">
        <v>84</v>
      </c>
      <c r="AV611" s="208" t="s">
        <v>84</v>
      </c>
      <c r="AW611" s="208" t="s">
        <v>37</v>
      </c>
      <c r="AX611" s="208" t="s">
        <v>82</v>
      </c>
      <c r="AY611" s="209" t="s">
        <v>135</v>
      </c>
    </row>
    <row r="612" spans="2:65" s="108" customFormat="1" ht="25.5" customHeight="1">
      <c r="B612" s="109"/>
      <c r="C612" s="188" t="s">
        <v>665</v>
      </c>
      <c r="D612" s="188" t="s">
        <v>137</v>
      </c>
      <c r="E612" s="189" t="s">
        <v>666</v>
      </c>
      <c r="F612" s="190" t="s">
        <v>667</v>
      </c>
      <c r="G612" s="191" t="s">
        <v>488</v>
      </c>
      <c r="H612" s="192">
        <v>1</v>
      </c>
      <c r="I612" s="9"/>
      <c r="J612" s="193">
        <f>ROUND(I612*H612,2)</f>
        <v>0</v>
      </c>
      <c r="K612" s="190" t="s">
        <v>141</v>
      </c>
      <c r="L612" s="109"/>
      <c r="M612" s="194" t="s">
        <v>5</v>
      </c>
      <c r="N612" s="195" t="s">
        <v>45</v>
      </c>
      <c r="O612" s="110"/>
      <c r="P612" s="196">
        <f>O612*H612</f>
        <v>0</v>
      </c>
      <c r="Q612" s="196">
        <v>0.01818</v>
      </c>
      <c r="R612" s="196">
        <f>Q612*H612</f>
        <v>0.01818</v>
      </c>
      <c r="S612" s="196">
        <v>0</v>
      </c>
      <c r="T612" s="197">
        <f>S612*H612</f>
        <v>0</v>
      </c>
      <c r="AR612" s="98" t="s">
        <v>142</v>
      </c>
      <c r="AT612" s="98" t="s">
        <v>137</v>
      </c>
      <c r="AU612" s="98" t="s">
        <v>84</v>
      </c>
      <c r="AY612" s="98" t="s">
        <v>135</v>
      </c>
      <c r="BE612" s="198">
        <f>IF(N612="základní",J612,0)</f>
        <v>0</v>
      </c>
      <c r="BF612" s="198">
        <f>IF(N612="snížená",J612,0)</f>
        <v>0</v>
      </c>
      <c r="BG612" s="198">
        <f>IF(N612="zákl. přenesená",J612,0)</f>
        <v>0</v>
      </c>
      <c r="BH612" s="198">
        <f>IF(N612="sníž. přenesená",J612,0)</f>
        <v>0</v>
      </c>
      <c r="BI612" s="198">
        <f>IF(N612="nulová",J612,0)</f>
        <v>0</v>
      </c>
      <c r="BJ612" s="98" t="s">
        <v>82</v>
      </c>
      <c r="BK612" s="198">
        <f>ROUND(I612*H612,2)</f>
        <v>0</v>
      </c>
      <c r="BL612" s="98" t="s">
        <v>142</v>
      </c>
      <c r="BM612" s="98" t="s">
        <v>668</v>
      </c>
    </row>
    <row r="613" spans="2:47" s="108" customFormat="1" ht="72">
      <c r="B613" s="109"/>
      <c r="D613" s="203" t="s">
        <v>144</v>
      </c>
      <c r="F613" s="204" t="s">
        <v>663</v>
      </c>
      <c r="I613" s="10"/>
      <c r="L613" s="109"/>
      <c r="M613" s="205"/>
      <c r="N613" s="110"/>
      <c r="O613" s="110"/>
      <c r="P613" s="110"/>
      <c r="Q613" s="110"/>
      <c r="R613" s="110"/>
      <c r="S613" s="110"/>
      <c r="T613" s="206"/>
      <c r="AT613" s="98" t="s">
        <v>144</v>
      </c>
      <c r="AU613" s="98" t="s">
        <v>84</v>
      </c>
    </row>
    <row r="614" spans="2:51" s="208" customFormat="1" ht="13.5">
      <c r="B614" s="207"/>
      <c r="D614" s="203" t="s">
        <v>146</v>
      </c>
      <c r="E614" s="209" t="s">
        <v>5</v>
      </c>
      <c r="F614" s="210" t="s">
        <v>664</v>
      </c>
      <c r="H614" s="211">
        <v>1</v>
      </c>
      <c r="I614" s="11"/>
      <c r="L614" s="207"/>
      <c r="M614" s="212"/>
      <c r="N614" s="213"/>
      <c r="O614" s="213"/>
      <c r="P614" s="213"/>
      <c r="Q614" s="213"/>
      <c r="R614" s="213"/>
      <c r="S614" s="213"/>
      <c r="T614" s="214"/>
      <c r="AT614" s="209" t="s">
        <v>146</v>
      </c>
      <c r="AU614" s="209" t="s">
        <v>84</v>
      </c>
      <c r="AV614" s="208" t="s">
        <v>84</v>
      </c>
      <c r="AW614" s="208" t="s">
        <v>37</v>
      </c>
      <c r="AX614" s="208" t="s">
        <v>82</v>
      </c>
      <c r="AY614" s="209" t="s">
        <v>135</v>
      </c>
    </row>
    <row r="615" spans="2:65" s="108" customFormat="1" ht="38.25" customHeight="1">
      <c r="B615" s="109"/>
      <c r="C615" s="188" t="s">
        <v>669</v>
      </c>
      <c r="D615" s="188" t="s">
        <v>137</v>
      </c>
      <c r="E615" s="189" t="s">
        <v>670</v>
      </c>
      <c r="F615" s="190" t="s">
        <v>671</v>
      </c>
      <c r="G615" s="191" t="s">
        <v>488</v>
      </c>
      <c r="H615" s="192">
        <v>1</v>
      </c>
      <c r="I615" s="9"/>
      <c r="J615" s="193">
        <f>ROUND(I615*H615,2)</f>
        <v>0</v>
      </c>
      <c r="K615" s="190" t="s">
        <v>141</v>
      </c>
      <c r="L615" s="109"/>
      <c r="M615" s="194" t="s">
        <v>5</v>
      </c>
      <c r="N615" s="195" t="s">
        <v>45</v>
      </c>
      <c r="O615" s="110"/>
      <c r="P615" s="196">
        <f>O615*H615</f>
        <v>0</v>
      </c>
      <c r="Q615" s="196">
        <v>0</v>
      </c>
      <c r="R615" s="196">
        <f>Q615*H615</f>
        <v>0</v>
      </c>
      <c r="S615" s="196">
        <v>0</v>
      </c>
      <c r="T615" s="197">
        <f>S615*H615</f>
        <v>0</v>
      </c>
      <c r="AR615" s="98" t="s">
        <v>142</v>
      </c>
      <c r="AT615" s="98" t="s">
        <v>137</v>
      </c>
      <c r="AU615" s="98" t="s">
        <v>84</v>
      </c>
      <c r="AY615" s="98" t="s">
        <v>135</v>
      </c>
      <c r="BE615" s="198">
        <f>IF(N615="základní",J615,0)</f>
        <v>0</v>
      </c>
      <c r="BF615" s="198">
        <f>IF(N615="snížená",J615,0)</f>
        <v>0</v>
      </c>
      <c r="BG615" s="198">
        <f>IF(N615="zákl. přenesená",J615,0)</f>
        <v>0</v>
      </c>
      <c r="BH615" s="198">
        <f>IF(N615="sníž. přenesená",J615,0)</f>
        <v>0</v>
      </c>
      <c r="BI615" s="198">
        <f>IF(N615="nulová",J615,0)</f>
        <v>0</v>
      </c>
      <c r="BJ615" s="98" t="s">
        <v>82</v>
      </c>
      <c r="BK615" s="198">
        <f>ROUND(I615*H615,2)</f>
        <v>0</v>
      </c>
      <c r="BL615" s="98" t="s">
        <v>142</v>
      </c>
      <c r="BM615" s="98" t="s">
        <v>672</v>
      </c>
    </row>
    <row r="616" spans="2:47" s="108" customFormat="1" ht="72">
      <c r="B616" s="109"/>
      <c r="D616" s="203" t="s">
        <v>144</v>
      </c>
      <c r="F616" s="204" t="s">
        <v>663</v>
      </c>
      <c r="I616" s="10"/>
      <c r="L616" s="109"/>
      <c r="M616" s="205"/>
      <c r="N616" s="110"/>
      <c r="O616" s="110"/>
      <c r="P616" s="110"/>
      <c r="Q616" s="110"/>
      <c r="R616" s="110"/>
      <c r="S616" s="110"/>
      <c r="T616" s="206"/>
      <c r="AT616" s="98" t="s">
        <v>144</v>
      </c>
      <c r="AU616" s="98" t="s">
        <v>84</v>
      </c>
    </row>
    <row r="617" spans="2:51" s="208" customFormat="1" ht="13.5">
      <c r="B617" s="207"/>
      <c r="D617" s="203" t="s">
        <v>146</v>
      </c>
      <c r="E617" s="209" t="s">
        <v>5</v>
      </c>
      <c r="F617" s="210" t="s">
        <v>664</v>
      </c>
      <c r="H617" s="211">
        <v>1</v>
      </c>
      <c r="I617" s="11"/>
      <c r="L617" s="207"/>
      <c r="M617" s="212"/>
      <c r="N617" s="213"/>
      <c r="O617" s="213"/>
      <c r="P617" s="213"/>
      <c r="Q617" s="213"/>
      <c r="R617" s="213"/>
      <c r="S617" s="213"/>
      <c r="T617" s="214"/>
      <c r="AT617" s="209" t="s">
        <v>146</v>
      </c>
      <c r="AU617" s="209" t="s">
        <v>84</v>
      </c>
      <c r="AV617" s="208" t="s">
        <v>84</v>
      </c>
      <c r="AW617" s="208" t="s">
        <v>37</v>
      </c>
      <c r="AX617" s="208" t="s">
        <v>82</v>
      </c>
      <c r="AY617" s="209" t="s">
        <v>135</v>
      </c>
    </row>
    <row r="618" spans="2:65" s="108" customFormat="1" ht="25.5" customHeight="1">
      <c r="B618" s="109"/>
      <c r="C618" s="188" t="s">
        <v>673</v>
      </c>
      <c r="D618" s="188" t="s">
        <v>137</v>
      </c>
      <c r="E618" s="189" t="s">
        <v>674</v>
      </c>
      <c r="F618" s="190" t="s">
        <v>675</v>
      </c>
      <c r="G618" s="191" t="s">
        <v>488</v>
      </c>
      <c r="H618" s="192">
        <v>1</v>
      </c>
      <c r="I618" s="9"/>
      <c r="J618" s="193">
        <f>ROUND(I618*H618,2)</f>
        <v>0</v>
      </c>
      <c r="K618" s="190" t="s">
        <v>141</v>
      </c>
      <c r="L618" s="109"/>
      <c r="M618" s="194" t="s">
        <v>5</v>
      </c>
      <c r="N618" s="195" t="s">
        <v>45</v>
      </c>
      <c r="O618" s="110"/>
      <c r="P618" s="196">
        <f>O618*H618</f>
        <v>0</v>
      </c>
      <c r="Q618" s="196">
        <v>0.15291</v>
      </c>
      <c r="R618" s="196">
        <f>Q618*H618</f>
        <v>0.15291</v>
      </c>
      <c r="S618" s="196">
        <v>0</v>
      </c>
      <c r="T618" s="197">
        <f>S618*H618</f>
        <v>0</v>
      </c>
      <c r="AR618" s="98" t="s">
        <v>142</v>
      </c>
      <c r="AT618" s="98" t="s">
        <v>137</v>
      </c>
      <c r="AU618" s="98" t="s">
        <v>84</v>
      </c>
      <c r="AY618" s="98" t="s">
        <v>135</v>
      </c>
      <c r="BE618" s="198">
        <f>IF(N618="základní",J618,0)</f>
        <v>0</v>
      </c>
      <c r="BF618" s="198">
        <f>IF(N618="snížená",J618,0)</f>
        <v>0</v>
      </c>
      <c r="BG618" s="198">
        <f>IF(N618="zákl. přenesená",J618,0)</f>
        <v>0</v>
      </c>
      <c r="BH618" s="198">
        <f>IF(N618="sníž. přenesená",J618,0)</f>
        <v>0</v>
      </c>
      <c r="BI618" s="198">
        <f>IF(N618="nulová",J618,0)</f>
        <v>0</v>
      </c>
      <c r="BJ618" s="98" t="s">
        <v>82</v>
      </c>
      <c r="BK618" s="198">
        <f>ROUND(I618*H618,2)</f>
        <v>0</v>
      </c>
      <c r="BL618" s="98" t="s">
        <v>142</v>
      </c>
      <c r="BM618" s="98" t="s">
        <v>676</v>
      </c>
    </row>
    <row r="619" spans="2:47" s="108" customFormat="1" ht="72">
      <c r="B619" s="109"/>
      <c r="D619" s="203" t="s">
        <v>144</v>
      </c>
      <c r="F619" s="204" t="s">
        <v>663</v>
      </c>
      <c r="I619" s="10"/>
      <c r="L619" s="109"/>
      <c r="M619" s="205"/>
      <c r="N619" s="110"/>
      <c r="O619" s="110"/>
      <c r="P619" s="110"/>
      <c r="Q619" s="110"/>
      <c r="R619" s="110"/>
      <c r="S619" s="110"/>
      <c r="T619" s="206"/>
      <c r="AT619" s="98" t="s">
        <v>144</v>
      </c>
      <c r="AU619" s="98" t="s">
        <v>84</v>
      </c>
    </row>
    <row r="620" spans="2:51" s="208" customFormat="1" ht="13.5">
      <c r="B620" s="207"/>
      <c r="D620" s="203" t="s">
        <v>146</v>
      </c>
      <c r="E620" s="209" t="s">
        <v>5</v>
      </c>
      <c r="F620" s="210" t="s">
        <v>664</v>
      </c>
      <c r="H620" s="211">
        <v>1</v>
      </c>
      <c r="I620" s="11"/>
      <c r="L620" s="207"/>
      <c r="M620" s="212"/>
      <c r="N620" s="213"/>
      <c r="O620" s="213"/>
      <c r="P620" s="213"/>
      <c r="Q620" s="213"/>
      <c r="R620" s="213"/>
      <c r="S620" s="213"/>
      <c r="T620" s="214"/>
      <c r="AT620" s="209" t="s">
        <v>146</v>
      </c>
      <c r="AU620" s="209" t="s">
        <v>84</v>
      </c>
      <c r="AV620" s="208" t="s">
        <v>84</v>
      </c>
      <c r="AW620" s="208" t="s">
        <v>37</v>
      </c>
      <c r="AX620" s="208" t="s">
        <v>82</v>
      </c>
      <c r="AY620" s="209" t="s">
        <v>135</v>
      </c>
    </row>
    <row r="621" spans="2:65" s="108" customFormat="1" ht="25.5" customHeight="1">
      <c r="B621" s="109"/>
      <c r="C621" s="188" t="s">
        <v>677</v>
      </c>
      <c r="D621" s="188" t="s">
        <v>137</v>
      </c>
      <c r="E621" s="189" t="s">
        <v>678</v>
      </c>
      <c r="F621" s="190" t="s">
        <v>679</v>
      </c>
      <c r="G621" s="191" t="s">
        <v>488</v>
      </c>
      <c r="H621" s="192">
        <v>8</v>
      </c>
      <c r="I621" s="9"/>
      <c r="J621" s="193">
        <f>ROUND(I621*H621,2)</f>
        <v>0</v>
      </c>
      <c r="K621" s="190" t="s">
        <v>141</v>
      </c>
      <c r="L621" s="109"/>
      <c r="M621" s="194" t="s">
        <v>5</v>
      </c>
      <c r="N621" s="195" t="s">
        <v>45</v>
      </c>
      <c r="O621" s="110"/>
      <c r="P621" s="196">
        <f>O621*H621</f>
        <v>0</v>
      </c>
      <c r="Q621" s="196">
        <v>0.21734</v>
      </c>
      <c r="R621" s="196">
        <f>Q621*H621</f>
        <v>1.73872</v>
      </c>
      <c r="S621" s="196">
        <v>0</v>
      </c>
      <c r="T621" s="197">
        <f>S621*H621</f>
        <v>0</v>
      </c>
      <c r="AR621" s="98" t="s">
        <v>142</v>
      </c>
      <c r="AT621" s="98" t="s">
        <v>137</v>
      </c>
      <c r="AU621" s="98" t="s">
        <v>84</v>
      </c>
      <c r="AY621" s="98" t="s">
        <v>135</v>
      </c>
      <c r="BE621" s="198">
        <f>IF(N621="základní",J621,0)</f>
        <v>0</v>
      </c>
      <c r="BF621" s="198">
        <f>IF(N621="snížená",J621,0)</f>
        <v>0</v>
      </c>
      <c r="BG621" s="198">
        <f>IF(N621="zákl. přenesená",J621,0)</f>
        <v>0</v>
      </c>
      <c r="BH621" s="198">
        <f>IF(N621="sníž. přenesená",J621,0)</f>
        <v>0</v>
      </c>
      <c r="BI621" s="198">
        <f>IF(N621="nulová",J621,0)</f>
        <v>0</v>
      </c>
      <c r="BJ621" s="98" t="s">
        <v>82</v>
      </c>
      <c r="BK621" s="198">
        <f>ROUND(I621*H621,2)</f>
        <v>0</v>
      </c>
      <c r="BL621" s="98" t="s">
        <v>142</v>
      </c>
      <c r="BM621" s="98" t="s">
        <v>680</v>
      </c>
    </row>
    <row r="622" spans="2:47" s="108" customFormat="1" ht="36">
      <c r="B622" s="109"/>
      <c r="D622" s="203" t="s">
        <v>144</v>
      </c>
      <c r="F622" s="204" t="s">
        <v>681</v>
      </c>
      <c r="I622" s="10"/>
      <c r="L622" s="109"/>
      <c r="M622" s="205"/>
      <c r="N622" s="110"/>
      <c r="O622" s="110"/>
      <c r="P622" s="110"/>
      <c r="Q622" s="110"/>
      <c r="R622" s="110"/>
      <c r="S622" s="110"/>
      <c r="T622" s="206"/>
      <c r="AT622" s="98" t="s">
        <v>144</v>
      </c>
      <c r="AU622" s="98" t="s">
        <v>84</v>
      </c>
    </row>
    <row r="623" spans="2:51" s="208" customFormat="1" ht="13.5">
      <c r="B623" s="207"/>
      <c r="D623" s="203" t="s">
        <v>146</v>
      </c>
      <c r="E623" s="209" t="s">
        <v>5</v>
      </c>
      <c r="F623" s="210" t="s">
        <v>682</v>
      </c>
      <c r="H623" s="211">
        <v>8</v>
      </c>
      <c r="I623" s="11"/>
      <c r="L623" s="207"/>
      <c r="M623" s="212"/>
      <c r="N623" s="213"/>
      <c r="O623" s="213"/>
      <c r="P623" s="213"/>
      <c r="Q623" s="213"/>
      <c r="R623" s="213"/>
      <c r="S623" s="213"/>
      <c r="T623" s="214"/>
      <c r="AT623" s="209" t="s">
        <v>146</v>
      </c>
      <c r="AU623" s="209" t="s">
        <v>84</v>
      </c>
      <c r="AV623" s="208" t="s">
        <v>84</v>
      </c>
      <c r="AW623" s="208" t="s">
        <v>37</v>
      </c>
      <c r="AX623" s="208" t="s">
        <v>82</v>
      </c>
      <c r="AY623" s="209" t="s">
        <v>135</v>
      </c>
    </row>
    <row r="624" spans="2:65" s="108" customFormat="1" ht="16.5" customHeight="1">
      <c r="B624" s="109"/>
      <c r="C624" s="215" t="s">
        <v>683</v>
      </c>
      <c r="D624" s="215" t="s">
        <v>403</v>
      </c>
      <c r="E624" s="216" t="s">
        <v>684</v>
      </c>
      <c r="F624" s="217" t="s">
        <v>685</v>
      </c>
      <c r="G624" s="218" t="s">
        <v>488</v>
      </c>
      <c r="H624" s="219">
        <v>8</v>
      </c>
      <c r="I624" s="14"/>
      <c r="J624" s="220">
        <f>ROUND(I624*H624,2)</f>
        <v>0</v>
      </c>
      <c r="K624" s="217" t="s">
        <v>5</v>
      </c>
      <c r="L624" s="221"/>
      <c r="M624" s="222" t="s">
        <v>5</v>
      </c>
      <c r="N624" s="223" t="s">
        <v>45</v>
      </c>
      <c r="O624" s="110"/>
      <c r="P624" s="196">
        <f>O624*H624</f>
        <v>0</v>
      </c>
      <c r="Q624" s="196">
        <v>0.162</v>
      </c>
      <c r="R624" s="196">
        <f>Q624*H624</f>
        <v>1.296</v>
      </c>
      <c r="S624" s="196">
        <v>0</v>
      </c>
      <c r="T624" s="197">
        <f>S624*H624</f>
        <v>0</v>
      </c>
      <c r="AR624" s="98" t="s">
        <v>181</v>
      </c>
      <c r="AT624" s="98" t="s">
        <v>403</v>
      </c>
      <c r="AU624" s="98" t="s">
        <v>84</v>
      </c>
      <c r="AY624" s="98" t="s">
        <v>135</v>
      </c>
      <c r="BE624" s="198">
        <f>IF(N624="základní",J624,0)</f>
        <v>0</v>
      </c>
      <c r="BF624" s="198">
        <f>IF(N624="snížená",J624,0)</f>
        <v>0</v>
      </c>
      <c r="BG624" s="198">
        <f>IF(N624="zákl. přenesená",J624,0)</f>
        <v>0</v>
      </c>
      <c r="BH624" s="198">
        <f>IF(N624="sníž. přenesená",J624,0)</f>
        <v>0</v>
      </c>
      <c r="BI624" s="198">
        <f>IF(N624="nulová",J624,0)</f>
        <v>0</v>
      </c>
      <c r="BJ624" s="98" t="s">
        <v>82</v>
      </c>
      <c r="BK624" s="198">
        <f>ROUND(I624*H624,2)</f>
        <v>0</v>
      </c>
      <c r="BL624" s="98" t="s">
        <v>142</v>
      </c>
      <c r="BM624" s="98" t="s">
        <v>686</v>
      </c>
    </row>
    <row r="625" spans="2:51" s="208" customFormat="1" ht="13.5">
      <c r="B625" s="207"/>
      <c r="D625" s="203" t="s">
        <v>146</v>
      </c>
      <c r="E625" s="209" t="s">
        <v>5</v>
      </c>
      <c r="F625" s="210" t="s">
        <v>687</v>
      </c>
      <c r="H625" s="211">
        <v>8</v>
      </c>
      <c r="I625" s="11"/>
      <c r="L625" s="207"/>
      <c r="M625" s="212"/>
      <c r="N625" s="213"/>
      <c r="O625" s="213"/>
      <c r="P625" s="213"/>
      <c r="Q625" s="213"/>
      <c r="R625" s="213"/>
      <c r="S625" s="213"/>
      <c r="T625" s="214"/>
      <c r="AT625" s="209" t="s">
        <v>146</v>
      </c>
      <c r="AU625" s="209" t="s">
        <v>84</v>
      </c>
      <c r="AV625" s="208" t="s">
        <v>84</v>
      </c>
      <c r="AW625" s="208" t="s">
        <v>37</v>
      </c>
      <c r="AX625" s="208" t="s">
        <v>82</v>
      </c>
      <c r="AY625" s="209" t="s">
        <v>135</v>
      </c>
    </row>
    <row r="626" spans="2:65" s="108" customFormat="1" ht="16.5" customHeight="1">
      <c r="B626" s="109"/>
      <c r="C626" s="188" t="s">
        <v>688</v>
      </c>
      <c r="D626" s="188" t="s">
        <v>137</v>
      </c>
      <c r="E626" s="189" t="s">
        <v>689</v>
      </c>
      <c r="F626" s="190" t="s">
        <v>690</v>
      </c>
      <c r="G626" s="191" t="s">
        <v>168</v>
      </c>
      <c r="H626" s="192">
        <v>266</v>
      </c>
      <c r="I626" s="9"/>
      <c r="J626" s="193">
        <f>ROUND(I626*H626,2)</f>
        <v>0</v>
      </c>
      <c r="K626" s="190" t="s">
        <v>141</v>
      </c>
      <c r="L626" s="109"/>
      <c r="M626" s="194" t="s">
        <v>5</v>
      </c>
      <c r="N626" s="195" t="s">
        <v>45</v>
      </c>
      <c r="O626" s="110"/>
      <c r="P626" s="196">
        <f>O626*H626</f>
        <v>0</v>
      </c>
      <c r="Q626" s="196">
        <v>9E-05</v>
      </c>
      <c r="R626" s="196">
        <f>Q626*H626</f>
        <v>0.023940000000000003</v>
      </c>
      <c r="S626" s="196">
        <v>0</v>
      </c>
      <c r="T626" s="197">
        <f>S626*H626</f>
        <v>0</v>
      </c>
      <c r="AR626" s="98" t="s">
        <v>142</v>
      </c>
      <c r="AT626" s="98" t="s">
        <v>137</v>
      </c>
      <c r="AU626" s="98" t="s">
        <v>84</v>
      </c>
      <c r="AY626" s="98" t="s">
        <v>135</v>
      </c>
      <c r="BE626" s="198">
        <f>IF(N626="základní",J626,0)</f>
        <v>0</v>
      </c>
      <c r="BF626" s="198">
        <f>IF(N626="snížená",J626,0)</f>
        <v>0</v>
      </c>
      <c r="BG626" s="198">
        <f>IF(N626="zákl. přenesená",J626,0)</f>
        <v>0</v>
      </c>
      <c r="BH626" s="198">
        <f>IF(N626="sníž. přenesená",J626,0)</f>
        <v>0</v>
      </c>
      <c r="BI626" s="198">
        <f>IF(N626="nulová",J626,0)</f>
        <v>0</v>
      </c>
      <c r="BJ626" s="98" t="s">
        <v>82</v>
      </c>
      <c r="BK626" s="198">
        <f>ROUND(I626*H626,2)</f>
        <v>0</v>
      </c>
      <c r="BL626" s="98" t="s">
        <v>142</v>
      </c>
      <c r="BM626" s="98" t="s">
        <v>691</v>
      </c>
    </row>
    <row r="627" spans="2:51" s="208" customFormat="1" ht="13.5">
      <c r="B627" s="207"/>
      <c r="D627" s="203" t="s">
        <v>146</v>
      </c>
      <c r="E627" s="209" t="s">
        <v>5</v>
      </c>
      <c r="F627" s="210" t="s">
        <v>692</v>
      </c>
      <c r="H627" s="211">
        <v>266</v>
      </c>
      <c r="I627" s="11"/>
      <c r="L627" s="207"/>
      <c r="M627" s="212"/>
      <c r="N627" s="213"/>
      <c r="O627" s="213"/>
      <c r="P627" s="213"/>
      <c r="Q627" s="213"/>
      <c r="R627" s="213"/>
      <c r="S627" s="213"/>
      <c r="T627" s="214"/>
      <c r="AT627" s="209" t="s">
        <v>146</v>
      </c>
      <c r="AU627" s="209" t="s">
        <v>84</v>
      </c>
      <c r="AV627" s="208" t="s">
        <v>84</v>
      </c>
      <c r="AW627" s="208" t="s">
        <v>37</v>
      </c>
      <c r="AX627" s="208" t="s">
        <v>82</v>
      </c>
      <c r="AY627" s="209" t="s">
        <v>135</v>
      </c>
    </row>
    <row r="628" spans="2:65" s="108" customFormat="1" ht="25.5" customHeight="1">
      <c r="B628" s="109"/>
      <c r="C628" s="188" t="s">
        <v>693</v>
      </c>
      <c r="D628" s="188" t="s">
        <v>137</v>
      </c>
      <c r="E628" s="189" t="s">
        <v>694</v>
      </c>
      <c r="F628" s="190" t="s">
        <v>695</v>
      </c>
      <c r="G628" s="191" t="s">
        <v>488</v>
      </c>
      <c r="H628" s="192">
        <v>27</v>
      </c>
      <c r="I628" s="9"/>
      <c r="J628" s="193">
        <f>ROUND(I628*H628,2)</f>
        <v>0</v>
      </c>
      <c r="K628" s="190" t="s">
        <v>141</v>
      </c>
      <c r="L628" s="109"/>
      <c r="M628" s="194" t="s">
        <v>5</v>
      </c>
      <c r="N628" s="195" t="s">
        <v>45</v>
      </c>
      <c r="O628" s="110"/>
      <c r="P628" s="196">
        <f>O628*H628</f>
        <v>0</v>
      </c>
      <c r="Q628" s="196">
        <v>0.00024</v>
      </c>
      <c r="R628" s="196">
        <f>Q628*H628</f>
        <v>0.0064800000000000005</v>
      </c>
      <c r="S628" s="196">
        <v>0</v>
      </c>
      <c r="T628" s="197">
        <f>S628*H628</f>
        <v>0</v>
      </c>
      <c r="AR628" s="98" t="s">
        <v>142</v>
      </c>
      <c r="AT628" s="98" t="s">
        <v>137</v>
      </c>
      <c r="AU628" s="98" t="s">
        <v>84</v>
      </c>
      <c r="AY628" s="98" t="s">
        <v>135</v>
      </c>
      <c r="BE628" s="198">
        <f>IF(N628="základní",J628,0)</f>
        <v>0</v>
      </c>
      <c r="BF628" s="198">
        <f>IF(N628="snížená",J628,0)</f>
        <v>0</v>
      </c>
      <c r="BG628" s="198">
        <f>IF(N628="zákl. přenesená",J628,0)</f>
        <v>0</v>
      </c>
      <c r="BH628" s="198">
        <f>IF(N628="sníž. přenesená",J628,0)</f>
        <v>0</v>
      </c>
      <c r="BI628" s="198">
        <f>IF(N628="nulová",J628,0)</f>
        <v>0</v>
      </c>
      <c r="BJ628" s="98" t="s">
        <v>82</v>
      </c>
      <c r="BK628" s="198">
        <f>ROUND(I628*H628,2)</f>
        <v>0</v>
      </c>
      <c r="BL628" s="98" t="s">
        <v>142</v>
      </c>
      <c r="BM628" s="98" t="s">
        <v>696</v>
      </c>
    </row>
    <row r="629" spans="2:51" s="208" customFormat="1" ht="13.5">
      <c r="B629" s="207"/>
      <c r="D629" s="203" t="s">
        <v>146</v>
      </c>
      <c r="E629" s="209" t="s">
        <v>5</v>
      </c>
      <c r="F629" s="210" t="s">
        <v>697</v>
      </c>
      <c r="H629" s="211">
        <v>27</v>
      </c>
      <c r="I629" s="11"/>
      <c r="L629" s="207"/>
      <c r="M629" s="212"/>
      <c r="N629" s="213"/>
      <c r="O629" s="213"/>
      <c r="P629" s="213"/>
      <c r="Q629" s="213"/>
      <c r="R629" s="213"/>
      <c r="S629" s="213"/>
      <c r="T629" s="214"/>
      <c r="AT629" s="209" t="s">
        <v>146</v>
      </c>
      <c r="AU629" s="209" t="s">
        <v>84</v>
      </c>
      <c r="AV629" s="208" t="s">
        <v>84</v>
      </c>
      <c r="AW629" s="208" t="s">
        <v>37</v>
      </c>
      <c r="AX629" s="208" t="s">
        <v>82</v>
      </c>
      <c r="AY629" s="209" t="s">
        <v>135</v>
      </c>
    </row>
    <row r="630" spans="2:65" s="108" customFormat="1" ht="25.5" customHeight="1">
      <c r="B630" s="109"/>
      <c r="C630" s="188" t="s">
        <v>698</v>
      </c>
      <c r="D630" s="188" t="s">
        <v>137</v>
      </c>
      <c r="E630" s="189" t="s">
        <v>699</v>
      </c>
      <c r="F630" s="190" t="s">
        <v>700</v>
      </c>
      <c r="G630" s="191" t="s">
        <v>488</v>
      </c>
      <c r="H630" s="192">
        <v>4</v>
      </c>
      <c r="I630" s="9"/>
      <c r="J630" s="193">
        <f>ROUND(I630*H630,2)</f>
        <v>0</v>
      </c>
      <c r="K630" s="190" t="s">
        <v>141</v>
      </c>
      <c r="L630" s="109"/>
      <c r="M630" s="194" t="s">
        <v>5</v>
      </c>
      <c r="N630" s="195" t="s">
        <v>45</v>
      </c>
      <c r="O630" s="110"/>
      <c r="P630" s="196">
        <f>O630*H630</f>
        <v>0</v>
      </c>
      <c r="Q630" s="196">
        <v>0.00312</v>
      </c>
      <c r="R630" s="196">
        <f>Q630*H630</f>
        <v>0.01248</v>
      </c>
      <c r="S630" s="196">
        <v>0</v>
      </c>
      <c r="T630" s="197">
        <f>S630*H630</f>
        <v>0</v>
      </c>
      <c r="AR630" s="98" t="s">
        <v>142</v>
      </c>
      <c r="AT630" s="98" t="s">
        <v>137</v>
      </c>
      <c r="AU630" s="98" t="s">
        <v>84</v>
      </c>
      <c r="AY630" s="98" t="s">
        <v>135</v>
      </c>
      <c r="BE630" s="198">
        <f>IF(N630="základní",J630,0)</f>
        <v>0</v>
      </c>
      <c r="BF630" s="198">
        <f>IF(N630="snížená",J630,0)</f>
        <v>0</v>
      </c>
      <c r="BG630" s="198">
        <f>IF(N630="zákl. přenesená",J630,0)</f>
        <v>0</v>
      </c>
      <c r="BH630" s="198">
        <f>IF(N630="sníž. přenesená",J630,0)</f>
        <v>0</v>
      </c>
      <c r="BI630" s="198">
        <f>IF(N630="nulová",J630,0)</f>
        <v>0</v>
      </c>
      <c r="BJ630" s="98" t="s">
        <v>82</v>
      </c>
      <c r="BK630" s="198">
        <f>ROUND(I630*H630,2)</f>
        <v>0</v>
      </c>
      <c r="BL630" s="98" t="s">
        <v>142</v>
      </c>
      <c r="BM630" s="98" t="s">
        <v>701</v>
      </c>
    </row>
    <row r="631" spans="2:47" s="108" customFormat="1" ht="24">
      <c r="B631" s="109"/>
      <c r="D631" s="203" t="s">
        <v>144</v>
      </c>
      <c r="F631" s="204" t="s">
        <v>702</v>
      </c>
      <c r="I631" s="10"/>
      <c r="L631" s="109"/>
      <c r="M631" s="205"/>
      <c r="N631" s="110"/>
      <c r="O631" s="110"/>
      <c r="P631" s="110"/>
      <c r="Q631" s="110"/>
      <c r="R631" s="110"/>
      <c r="S631" s="110"/>
      <c r="T631" s="206"/>
      <c r="AT631" s="98" t="s">
        <v>144</v>
      </c>
      <c r="AU631" s="98" t="s">
        <v>84</v>
      </c>
    </row>
    <row r="632" spans="2:51" s="208" customFormat="1" ht="13.5">
      <c r="B632" s="207"/>
      <c r="D632" s="203" t="s">
        <v>146</v>
      </c>
      <c r="E632" s="209" t="s">
        <v>5</v>
      </c>
      <c r="F632" s="210" t="s">
        <v>703</v>
      </c>
      <c r="H632" s="211">
        <v>4</v>
      </c>
      <c r="I632" s="11"/>
      <c r="L632" s="207"/>
      <c r="M632" s="212"/>
      <c r="N632" s="213"/>
      <c r="O632" s="213"/>
      <c r="P632" s="213"/>
      <c r="Q632" s="213"/>
      <c r="R632" s="213"/>
      <c r="S632" s="213"/>
      <c r="T632" s="214"/>
      <c r="AT632" s="209" t="s">
        <v>146</v>
      </c>
      <c r="AU632" s="209" t="s">
        <v>84</v>
      </c>
      <c r="AV632" s="208" t="s">
        <v>84</v>
      </c>
      <c r="AW632" s="208" t="s">
        <v>37</v>
      </c>
      <c r="AX632" s="208" t="s">
        <v>82</v>
      </c>
      <c r="AY632" s="209" t="s">
        <v>135</v>
      </c>
    </row>
    <row r="633" spans="2:65" s="108" customFormat="1" ht="25.5" customHeight="1">
      <c r="B633" s="109"/>
      <c r="C633" s="188" t="s">
        <v>704</v>
      </c>
      <c r="D633" s="188" t="s">
        <v>137</v>
      </c>
      <c r="E633" s="189" t="s">
        <v>705</v>
      </c>
      <c r="F633" s="190" t="s">
        <v>706</v>
      </c>
      <c r="G633" s="191" t="s">
        <v>168</v>
      </c>
      <c r="H633" s="192">
        <v>25</v>
      </c>
      <c r="I633" s="9"/>
      <c r="J633" s="193">
        <f>ROUND(I633*H633,2)</f>
        <v>0</v>
      </c>
      <c r="K633" s="190" t="s">
        <v>5</v>
      </c>
      <c r="L633" s="109"/>
      <c r="M633" s="194" t="s">
        <v>5</v>
      </c>
      <c r="N633" s="195" t="s">
        <v>45</v>
      </c>
      <c r="O633" s="110"/>
      <c r="P633" s="196">
        <f>O633*H633</f>
        <v>0</v>
      </c>
      <c r="Q633" s="196">
        <v>0.00079</v>
      </c>
      <c r="R633" s="196">
        <f>Q633*H633</f>
        <v>0.01975</v>
      </c>
      <c r="S633" s="196">
        <v>0</v>
      </c>
      <c r="T633" s="197">
        <f>S633*H633</f>
        <v>0</v>
      </c>
      <c r="AR633" s="98" t="s">
        <v>142</v>
      </c>
      <c r="AT633" s="98" t="s">
        <v>137</v>
      </c>
      <c r="AU633" s="98" t="s">
        <v>84</v>
      </c>
      <c r="AY633" s="98" t="s">
        <v>135</v>
      </c>
      <c r="BE633" s="198">
        <f>IF(N633="základní",J633,0)</f>
        <v>0</v>
      </c>
      <c r="BF633" s="198">
        <f>IF(N633="snížená",J633,0)</f>
        <v>0</v>
      </c>
      <c r="BG633" s="198">
        <f>IF(N633="zákl. přenesená",J633,0)</f>
        <v>0</v>
      </c>
      <c r="BH633" s="198">
        <f>IF(N633="sníž. přenesená",J633,0)</f>
        <v>0</v>
      </c>
      <c r="BI633" s="198">
        <f>IF(N633="nulová",J633,0)</f>
        <v>0</v>
      </c>
      <c r="BJ633" s="98" t="s">
        <v>82</v>
      </c>
      <c r="BK633" s="198">
        <f>ROUND(I633*H633,2)</f>
        <v>0</v>
      </c>
      <c r="BL633" s="98" t="s">
        <v>142</v>
      </c>
      <c r="BM633" s="98" t="s">
        <v>707</v>
      </c>
    </row>
    <row r="634" spans="2:51" s="208" customFormat="1" ht="13.5">
      <c r="B634" s="207"/>
      <c r="D634" s="203" t="s">
        <v>146</v>
      </c>
      <c r="E634" s="209" t="s">
        <v>5</v>
      </c>
      <c r="F634" s="210" t="s">
        <v>708</v>
      </c>
      <c r="H634" s="211">
        <v>25</v>
      </c>
      <c r="I634" s="11"/>
      <c r="L634" s="207"/>
      <c r="M634" s="212"/>
      <c r="N634" s="213"/>
      <c r="O634" s="213"/>
      <c r="P634" s="213"/>
      <c r="Q634" s="213"/>
      <c r="R634" s="213"/>
      <c r="S634" s="213"/>
      <c r="T634" s="214"/>
      <c r="AT634" s="209" t="s">
        <v>146</v>
      </c>
      <c r="AU634" s="209" t="s">
        <v>84</v>
      </c>
      <c r="AV634" s="208" t="s">
        <v>84</v>
      </c>
      <c r="AW634" s="208" t="s">
        <v>37</v>
      </c>
      <c r="AX634" s="208" t="s">
        <v>82</v>
      </c>
      <c r="AY634" s="209" t="s">
        <v>135</v>
      </c>
    </row>
    <row r="635" spans="2:65" s="108" customFormat="1" ht="16.5" customHeight="1">
      <c r="B635" s="109"/>
      <c r="C635" s="215" t="s">
        <v>709</v>
      </c>
      <c r="D635" s="215" t="s">
        <v>403</v>
      </c>
      <c r="E635" s="216" t="s">
        <v>710</v>
      </c>
      <c r="F635" s="217" t="s">
        <v>711</v>
      </c>
      <c r="G635" s="218" t="s">
        <v>168</v>
      </c>
      <c r="H635" s="219">
        <v>25</v>
      </c>
      <c r="I635" s="14"/>
      <c r="J635" s="220">
        <f>ROUND(I635*H635,2)</f>
        <v>0</v>
      </c>
      <c r="K635" s="217" t="s">
        <v>5</v>
      </c>
      <c r="L635" s="221"/>
      <c r="M635" s="222" t="s">
        <v>5</v>
      </c>
      <c r="N635" s="223" t="s">
        <v>45</v>
      </c>
      <c r="O635" s="110"/>
      <c r="P635" s="196">
        <f>O635*H635</f>
        <v>0</v>
      </c>
      <c r="Q635" s="196">
        <v>0.12777</v>
      </c>
      <c r="R635" s="196">
        <f>Q635*H635</f>
        <v>3.19425</v>
      </c>
      <c r="S635" s="196">
        <v>0</v>
      </c>
      <c r="T635" s="197">
        <f>S635*H635</f>
        <v>0</v>
      </c>
      <c r="AR635" s="98" t="s">
        <v>181</v>
      </c>
      <c r="AT635" s="98" t="s">
        <v>403</v>
      </c>
      <c r="AU635" s="98" t="s">
        <v>84</v>
      </c>
      <c r="AY635" s="98" t="s">
        <v>135</v>
      </c>
      <c r="BE635" s="198">
        <f>IF(N635="základní",J635,0)</f>
        <v>0</v>
      </c>
      <c r="BF635" s="198">
        <f>IF(N635="snížená",J635,0)</f>
        <v>0</v>
      </c>
      <c r="BG635" s="198">
        <f>IF(N635="zákl. přenesená",J635,0)</f>
        <v>0</v>
      </c>
      <c r="BH635" s="198">
        <f>IF(N635="sníž. přenesená",J635,0)</f>
        <v>0</v>
      </c>
      <c r="BI635" s="198">
        <f>IF(N635="nulová",J635,0)</f>
        <v>0</v>
      </c>
      <c r="BJ635" s="98" t="s">
        <v>82</v>
      </c>
      <c r="BK635" s="198">
        <f>ROUND(I635*H635,2)</f>
        <v>0</v>
      </c>
      <c r="BL635" s="98" t="s">
        <v>142</v>
      </c>
      <c r="BM635" s="98" t="s">
        <v>712</v>
      </c>
    </row>
    <row r="636" spans="2:65" s="108" customFormat="1" ht="16.5" customHeight="1">
      <c r="B636" s="109"/>
      <c r="C636" s="188" t="s">
        <v>713</v>
      </c>
      <c r="D636" s="188" t="s">
        <v>137</v>
      </c>
      <c r="E636" s="189" t="s">
        <v>714</v>
      </c>
      <c r="F636" s="190" t="s">
        <v>715</v>
      </c>
      <c r="G636" s="191" t="s">
        <v>488</v>
      </c>
      <c r="H636" s="192">
        <v>1</v>
      </c>
      <c r="I636" s="9"/>
      <c r="J636" s="193">
        <f>ROUND(I636*H636,2)</f>
        <v>0</v>
      </c>
      <c r="K636" s="190" t="s">
        <v>5</v>
      </c>
      <c r="L636" s="109"/>
      <c r="M636" s="194" t="s">
        <v>5</v>
      </c>
      <c r="N636" s="195" t="s">
        <v>45</v>
      </c>
      <c r="O636" s="110"/>
      <c r="P636" s="196">
        <f>O636*H636</f>
        <v>0</v>
      </c>
      <c r="Q636" s="196">
        <v>0</v>
      </c>
      <c r="R636" s="196">
        <f>Q636*H636</f>
        <v>0</v>
      </c>
      <c r="S636" s="196">
        <v>0</v>
      </c>
      <c r="T636" s="197">
        <f>S636*H636</f>
        <v>0</v>
      </c>
      <c r="AR636" s="98" t="s">
        <v>142</v>
      </c>
      <c r="AT636" s="98" t="s">
        <v>137</v>
      </c>
      <c r="AU636" s="98" t="s">
        <v>84</v>
      </c>
      <c r="AY636" s="98" t="s">
        <v>135</v>
      </c>
      <c r="BE636" s="198">
        <f>IF(N636="základní",J636,0)</f>
        <v>0</v>
      </c>
      <c r="BF636" s="198">
        <f>IF(N636="snížená",J636,0)</f>
        <v>0</v>
      </c>
      <c r="BG636" s="198">
        <f>IF(N636="zákl. přenesená",J636,0)</f>
        <v>0</v>
      </c>
      <c r="BH636" s="198">
        <f>IF(N636="sníž. přenesená",J636,0)</f>
        <v>0</v>
      </c>
      <c r="BI636" s="198">
        <f>IF(N636="nulová",J636,0)</f>
        <v>0</v>
      </c>
      <c r="BJ636" s="98" t="s">
        <v>82</v>
      </c>
      <c r="BK636" s="198">
        <f>ROUND(I636*H636,2)</f>
        <v>0</v>
      </c>
      <c r="BL636" s="98" t="s">
        <v>142</v>
      </c>
      <c r="BM636" s="98" t="s">
        <v>716</v>
      </c>
    </row>
    <row r="637" spans="2:51" s="208" customFormat="1" ht="13.5">
      <c r="B637" s="207"/>
      <c r="D637" s="203" t="s">
        <v>146</v>
      </c>
      <c r="E637" s="209" t="s">
        <v>5</v>
      </c>
      <c r="F637" s="210" t="s">
        <v>717</v>
      </c>
      <c r="H637" s="211">
        <v>1</v>
      </c>
      <c r="I637" s="11"/>
      <c r="L637" s="207"/>
      <c r="M637" s="212"/>
      <c r="N637" s="213"/>
      <c r="O637" s="213"/>
      <c r="P637" s="213"/>
      <c r="Q637" s="213"/>
      <c r="R637" s="213"/>
      <c r="S637" s="213"/>
      <c r="T637" s="214"/>
      <c r="AT637" s="209" t="s">
        <v>146</v>
      </c>
      <c r="AU637" s="209" t="s">
        <v>84</v>
      </c>
      <c r="AV637" s="208" t="s">
        <v>84</v>
      </c>
      <c r="AW637" s="208" t="s">
        <v>37</v>
      </c>
      <c r="AX637" s="208" t="s">
        <v>82</v>
      </c>
      <c r="AY637" s="209" t="s">
        <v>135</v>
      </c>
    </row>
    <row r="638" spans="2:65" s="108" customFormat="1" ht="16.5" customHeight="1">
      <c r="B638" s="109"/>
      <c r="C638" s="188" t="s">
        <v>718</v>
      </c>
      <c r="D638" s="188" t="s">
        <v>137</v>
      </c>
      <c r="E638" s="189" t="s">
        <v>719</v>
      </c>
      <c r="F638" s="190" t="s">
        <v>720</v>
      </c>
      <c r="G638" s="191" t="s">
        <v>488</v>
      </c>
      <c r="H638" s="192">
        <v>3</v>
      </c>
      <c r="I638" s="9"/>
      <c r="J638" s="193">
        <f>ROUND(I638*H638,2)</f>
        <v>0</v>
      </c>
      <c r="K638" s="190" t="s">
        <v>5</v>
      </c>
      <c r="L638" s="109"/>
      <c r="M638" s="194" t="s">
        <v>5</v>
      </c>
      <c r="N638" s="195" t="s">
        <v>45</v>
      </c>
      <c r="O638" s="110"/>
      <c r="P638" s="196">
        <f>O638*H638</f>
        <v>0</v>
      </c>
      <c r="Q638" s="196">
        <v>0</v>
      </c>
      <c r="R638" s="196">
        <f>Q638*H638</f>
        <v>0</v>
      </c>
      <c r="S638" s="196">
        <v>0</v>
      </c>
      <c r="T638" s="197">
        <f>S638*H638</f>
        <v>0</v>
      </c>
      <c r="AR638" s="98" t="s">
        <v>142</v>
      </c>
      <c r="AT638" s="98" t="s">
        <v>137</v>
      </c>
      <c r="AU638" s="98" t="s">
        <v>84</v>
      </c>
      <c r="AY638" s="98" t="s">
        <v>135</v>
      </c>
      <c r="BE638" s="198">
        <f>IF(N638="základní",J638,0)</f>
        <v>0</v>
      </c>
      <c r="BF638" s="198">
        <f>IF(N638="snížená",J638,0)</f>
        <v>0</v>
      </c>
      <c r="BG638" s="198">
        <f>IF(N638="zákl. přenesená",J638,0)</f>
        <v>0</v>
      </c>
      <c r="BH638" s="198">
        <f>IF(N638="sníž. přenesená",J638,0)</f>
        <v>0</v>
      </c>
      <c r="BI638" s="198">
        <f>IF(N638="nulová",J638,0)</f>
        <v>0</v>
      </c>
      <c r="BJ638" s="98" t="s">
        <v>82</v>
      </c>
      <c r="BK638" s="198">
        <f>ROUND(I638*H638,2)</f>
        <v>0</v>
      </c>
      <c r="BL638" s="98" t="s">
        <v>142</v>
      </c>
      <c r="BM638" s="98" t="s">
        <v>721</v>
      </c>
    </row>
    <row r="639" spans="2:51" s="208" customFormat="1" ht="13.5">
      <c r="B639" s="207"/>
      <c r="D639" s="203" t="s">
        <v>146</v>
      </c>
      <c r="E639" s="209" t="s">
        <v>5</v>
      </c>
      <c r="F639" s="210" t="s">
        <v>722</v>
      </c>
      <c r="H639" s="211">
        <v>3</v>
      </c>
      <c r="I639" s="11"/>
      <c r="L639" s="207"/>
      <c r="M639" s="212"/>
      <c r="N639" s="213"/>
      <c r="O639" s="213"/>
      <c r="P639" s="213"/>
      <c r="Q639" s="213"/>
      <c r="R639" s="213"/>
      <c r="S639" s="213"/>
      <c r="T639" s="214"/>
      <c r="AT639" s="209" t="s">
        <v>146</v>
      </c>
      <c r="AU639" s="209" t="s">
        <v>84</v>
      </c>
      <c r="AV639" s="208" t="s">
        <v>84</v>
      </c>
      <c r="AW639" s="208" t="s">
        <v>37</v>
      </c>
      <c r="AX639" s="208" t="s">
        <v>82</v>
      </c>
      <c r="AY639" s="209" t="s">
        <v>135</v>
      </c>
    </row>
    <row r="640" spans="2:65" s="108" customFormat="1" ht="25.5" customHeight="1">
      <c r="B640" s="109"/>
      <c r="C640" s="188" t="s">
        <v>723</v>
      </c>
      <c r="D640" s="188" t="s">
        <v>137</v>
      </c>
      <c r="E640" s="189" t="s">
        <v>724</v>
      </c>
      <c r="F640" s="190" t="s">
        <v>725</v>
      </c>
      <c r="G640" s="191" t="s">
        <v>168</v>
      </c>
      <c r="H640" s="192">
        <v>21</v>
      </c>
      <c r="I640" s="9"/>
      <c r="J640" s="193">
        <f>ROUND(I640*H640,2)</f>
        <v>0</v>
      </c>
      <c r="K640" s="190" t="s">
        <v>5</v>
      </c>
      <c r="L640" s="109"/>
      <c r="M640" s="194" t="s">
        <v>5</v>
      </c>
      <c r="N640" s="195" t="s">
        <v>45</v>
      </c>
      <c r="O640" s="110"/>
      <c r="P640" s="196">
        <f>O640*H640</f>
        <v>0</v>
      </c>
      <c r="Q640" s="196">
        <v>0</v>
      </c>
      <c r="R640" s="196">
        <f>Q640*H640</f>
        <v>0</v>
      </c>
      <c r="S640" s="196">
        <v>0</v>
      </c>
      <c r="T640" s="197">
        <f>S640*H640</f>
        <v>0</v>
      </c>
      <c r="AR640" s="98" t="s">
        <v>142</v>
      </c>
      <c r="AT640" s="98" t="s">
        <v>137</v>
      </c>
      <c r="AU640" s="98" t="s">
        <v>84</v>
      </c>
      <c r="AY640" s="98" t="s">
        <v>135</v>
      </c>
      <c r="BE640" s="198">
        <f>IF(N640="základní",J640,0)</f>
        <v>0</v>
      </c>
      <c r="BF640" s="198">
        <f>IF(N640="snížená",J640,0)</f>
        <v>0</v>
      </c>
      <c r="BG640" s="198">
        <f>IF(N640="zákl. přenesená",J640,0)</f>
        <v>0</v>
      </c>
      <c r="BH640" s="198">
        <f>IF(N640="sníž. přenesená",J640,0)</f>
        <v>0</v>
      </c>
      <c r="BI640" s="198">
        <f>IF(N640="nulová",J640,0)</f>
        <v>0</v>
      </c>
      <c r="BJ640" s="98" t="s">
        <v>82</v>
      </c>
      <c r="BK640" s="198">
        <f>ROUND(I640*H640,2)</f>
        <v>0</v>
      </c>
      <c r="BL640" s="98" t="s">
        <v>142</v>
      </c>
      <c r="BM640" s="98" t="s">
        <v>726</v>
      </c>
    </row>
    <row r="641" spans="2:65" s="108" customFormat="1" ht="16.5" customHeight="1">
      <c r="B641" s="109"/>
      <c r="C641" s="188" t="s">
        <v>727</v>
      </c>
      <c r="D641" s="188" t="s">
        <v>137</v>
      </c>
      <c r="E641" s="189" t="s">
        <v>728</v>
      </c>
      <c r="F641" s="190" t="s">
        <v>729</v>
      </c>
      <c r="G641" s="191" t="s">
        <v>488</v>
      </c>
      <c r="H641" s="192">
        <v>1</v>
      </c>
      <c r="I641" s="9"/>
      <c r="J641" s="193">
        <f>ROUND(I641*H641,2)</f>
        <v>0</v>
      </c>
      <c r="K641" s="190" t="s">
        <v>5</v>
      </c>
      <c r="L641" s="109"/>
      <c r="M641" s="194" t="s">
        <v>5</v>
      </c>
      <c r="N641" s="195" t="s">
        <v>45</v>
      </c>
      <c r="O641" s="110"/>
      <c r="P641" s="196">
        <f>O641*H641</f>
        <v>0</v>
      </c>
      <c r="Q641" s="196">
        <v>0</v>
      </c>
      <c r="R641" s="196">
        <f>Q641*H641</f>
        <v>0</v>
      </c>
      <c r="S641" s="196">
        <v>0</v>
      </c>
      <c r="T641" s="197">
        <f>S641*H641</f>
        <v>0</v>
      </c>
      <c r="AR641" s="98" t="s">
        <v>142</v>
      </c>
      <c r="AT641" s="98" t="s">
        <v>137</v>
      </c>
      <c r="AU641" s="98" t="s">
        <v>84</v>
      </c>
      <c r="AY641" s="98" t="s">
        <v>135</v>
      </c>
      <c r="BE641" s="198">
        <f>IF(N641="základní",J641,0)</f>
        <v>0</v>
      </c>
      <c r="BF641" s="198">
        <f>IF(N641="snížená",J641,0)</f>
        <v>0</v>
      </c>
      <c r="BG641" s="198">
        <f>IF(N641="zákl. přenesená",J641,0)</f>
        <v>0</v>
      </c>
      <c r="BH641" s="198">
        <f>IF(N641="sníž. přenesená",J641,0)</f>
        <v>0</v>
      </c>
      <c r="BI641" s="198">
        <f>IF(N641="nulová",J641,0)</f>
        <v>0</v>
      </c>
      <c r="BJ641" s="98" t="s">
        <v>82</v>
      </c>
      <c r="BK641" s="198">
        <f>ROUND(I641*H641,2)</f>
        <v>0</v>
      </c>
      <c r="BL641" s="98" t="s">
        <v>142</v>
      </c>
      <c r="BM641" s="98" t="s">
        <v>730</v>
      </c>
    </row>
    <row r="642" spans="2:63" s="176" customFormat="1" ht="29.85" customHeight="1">
      <c r="B642" s="175"/>
      <c r="D642" s="177" t="s">
        <v>73</v>
      </c>
      <c r="E642" s="186" t="s">
        <v>731</v>
      </c>
      <c r="F642" s="186" t="s">
        <v>732</v>
      </c>
      <c r="I642" s="8"/>
      <c r="J642" s="187">
        <f>BK642</f>
        <v>0</v>
      </c>
      <c r="L642" s="175"/>
      <c r="M642" s="180"/>
      <c r="N642" s="181"/>
      <c r="O642" s="181"/>
      <c r="P642" s="182">
        <f>SUM(P643:P644)</f>
        <v>0</v>
      </c>
      <c r="Q642" s="181"/>
      <c r="R642" s="182">
        <f>SUM(R643:R644)</f>
        <v>0</v>
      </c>
      <c r="S642" s="181"/>
      <c r="T642" s="183">
        <f>SUM(T643:T644)</f>
        <v>0</v>
      </c>
      <c r="AR642" s="177" t="s">
        <v>82</v>
      </c>
      <c r="AT642" s="184" t="s">
        <v>73</v>
      </c>
      <c r="AU642" s="184" t="s">
        <v>82</v>
      </c>
      <c r="AY642" s="177" t="s">
        <v>135</v>
      </c>
      <c r="BK642" s="185">
        <f>SUM(BK643:BK644)</f>
        <v>0</v>
      </c>
    </row>
    <row r="643" spans="2:65" s="108" customFormat="1" ht="38.25" customHeight="1">
      <c r="B643" s="109"/>
      <c r="C643" s="188" t="s">
        <v>733</v>
      </c>
      <c r="D643" s="188" t="s">
        <v>137</v>
      </c>
      <c r="E643" s="189" t="s">
        <v>734</v>
      </c>
      <c r="F643" s="190" t="s">
        <v>735</v>
      </c>
      <c r="G643" s="191" t="s">
        <v>366</v>
      </c>
      <c r="H643" s="192">
        <v>330.48</v>
      </c>
      <c r="I643" s="9"/>
      <c r="J643" s="193">
        <f>ROUND(I643*H643,2)</f>
        <v>0</v>
      </c>
      <c r="K643" s="190" t="s">
        <v>141</v>
      </c>
      <c r="L643" s="109"/>
      <c r="M643" s="194" t="s">
        <v>5</v>
      </c>
      <c r="N643" s="195" t="s">
        <v>45</v>
      </c>
      <c r="O643" s="110"/>
      <c r="P643" s="196">
        <f>O643*H643</f>
        <v>0</v>
      </c>
      <c r="Q643" s="196">
        <v>0</v>
      </c>
      <c r="R643" s="196">
        <f>Q643*H643</f>
        <v>0</v>
      </c>
      <c r="S643" s="196">
        <v>0</v>
      </c>
      <c r="T643" s="197">
        <f>S643*H643</f>
        <v>0</v>
      </c>
      <c r="AR643" s="98" t="s">
        <v>142</v>
      </c>
      <c r="AT643" s="98" t="s">
        <v>137</v>
      </c>
      <c r="AU643" s="98" t="s">
        <v>84</v>
      </c>
      <c r="AY643" s="98" t="s">
        <v>135</v>
      </c>
      <c r="BE643" s="198">
        <f>IF(N643="základní",J643,0)</f>
        <v>0</v>
      </c>
      <c r="BF643" s="198">
        <f>IF(N643="snížená",J643,0)</f>
        <v>0</v>
      </c>
      <c r="BG643" s="198">
        <f>IF(N643="zákl. přenesená",J643,0)</f>
        <v>0</v>
      </c>
      <c r="BH643" s="198">
        <f>IF(N643="sníž. přenesená",J643,0)</f>
        <v>0</v>
      </c>
      <c r="BI643" s="198">
        <f>IF(N643="nulová",J643,0)</f>
        <v>0</v>
      </c>
      <c r="BJ643" s="98" t="s">
        <v>82</v>
      </c>
      <c r="BK643" s="198">
        <f>ROUND(I643*H643,2)</f>
        <v>0</v>
      </c>
      <c r="BL643" s="98" t="s">
        <v>142</v>
      </c>
      <c r="BM643" s="98" t="s">
        <v>736</v>
      </c>
    </row>
    <row r="644" spans="2:47" s="108" customFormat="1" ht="48">
      <c r="B644" s="109"/>
      <c r="D644" s="203" t="s">
        <v>144</v>
      </c>
      <c r="F644" s="204" t="s">
        <v>737</v>
      </c>
      <c r="L644" s="109"/>
      <c r="M644" s="224"/>
      <c r="N644" s="200"/>
      <c r="O644" s="200"/>
      <c r="P644" s="200"/>
      <c r="Q644" s="200"/>
      <c r="R644" s="200"/>
      <c r="S644" s="200"/>
      <c r="T644" s="225"/>
      <c r="AT644" s="98" t="s">
        <v>144</v>
      </c>
      <c r="AU644" s="98" t="s">
        <v>84</v>
      </c>
    </row>
    <row r="645" spans="2:12" s="108" customFormat="1" ht="6.9" customHeight="1">
      <c r="B645" s="133"/>
      <c r="C645" s="134"/>
      <c r="D645" s="134"/>
      <c r="E645" s="134"/>
      <c r="F645" s="134"/>
      <c r="G645" s="134"/>
      <c r="H645" s="134"/>
      <c r="I645" s="134"/>
      <c r="J645" s="134"/>
      <c r="K645" s="134"/>
      <c r="L645" s="109"/>
    </row>
  </sheetData>
  <sheetProtection password="C6B9" sheet="1" objects="1" scenarios="1" formatColumns="0" formatRows="0" selectLockedCells="1"/>
  <autoFilter ref="C81:K644"/>
  <mergeCells count="10">
    <mergeCell ref="J51:J52"/>
    <mergeCell ref="E72:H72"/>
    <mergeCell ref="E74:H74"/>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91"/>
  <sheetViews>
    <sheetView showGridLines="0" workbookViewId="0" topLeftCell="B1">
      <pane ySplit="1" topLeftCell="A7" activePane="bottomLeft" state="frozen"/>
      <selection pane="bottomLeft" activeCell="F17" sqref="F17"/>
    </sheetView>
  </sheetViews>
  <sheetFormatPr defaultColWidth="9.33203125" defaultRowHeight="13.5"/>
  <cols>
    <col min="1" max="1" width="8.33203125" style="97" customWidth="1"/>
    <col min="2" max="2" width="1.66796875" style="97" customWidth="1"/>
    <col min="3" max="3" width="4.16015625" style="97" customWidth="1"/>
    <col min="4" max="4" width="4.33203125" style="97" customWidth="1"/>
    <col min="5" max="5" width="17.16015625" style="97" customWidth="1"/>
    <col min="6" max="6" width="75" style="97" customWidth="1"/>
    <col min="7" max="7" width="8.66015625" style="97" customWidth="1"/>
    <col min="8" max="8" width="11.16015625" style="97" customWidth="1"/>
    <col min="9" max="9" width="12.66015625" style="97" customWidth="1"/>
    <col min="10" max="10" width="23.5" style="97" customWidth="1"/>
    <col min="11" max="11" width="15.5" style="97" customWidth="1"/>
    <col min="12" max="12" width="9.16015625" style="97" customWidth="1"/>
    <col min="13" max="18" width="9.33203125" style="97" hidden="1" customWidth="1"/>
    <col min="19" max="19" width="8.16015625" style="97" hidden="1" customWidth="1"/>
    <col min="20" max="20" width="29.66015625" style="97" hidden="1" customWidth="1"/>
    <col min="21" max="21" width="16.33203125" style="97" hidden="1" customWidth="1"/>
    <col min="22" max="22" width="12.33203125" style="97" customWidth="1"/>
    <col min="23" max="23" width="16.33203125" style="97" customWidth="1"/>
    <col min="24" max="24" width="12.33203125" style="97" customWidth="1"/>
    <col min="25" max="25" width="15" style="97" customWidth="1"/>
    <col min="26" max="26" width="11" style="97" customWidth="1"/>
    <col min="27" max="27" width="15" style="97" customWidth="1"/>
    <col min="28" max="28" width="16.33203125" style="97" customWidth="1"/>
    <col min="29" max="29" width="11" style="97" customWidth="1"/>
    <col min="30" max="30" width="15" style="97" customWidth="1"/>
    <col min="31" max="31" width="16.33203125" style="97" customWidth="1"/>
    <col min="32" max="43" width="9.16015625" style="97" customWidth="1"/>
    <col min="44" max="65" width="9.33203125" style="97" hidden="1" customWidth="1"/>
    <col min="66" max="16384" width="9.16015625" style="97" customWidth="1"/>
  </cols>
  <sheetData>
    <row r="1" spans="1:70" ht="21.75" customHeight="1">
      <c r="A1" s="94"/>
      <c r="B1" s="3"/>
      <c r="C1" s="3"/>
      <c r="D1" s="4" t="s">
        <v>1</v>
      </c>
      <c r="E1" s="3"/>
      <c r="F1" s="95" t="s">
        <v>100</v>
      </c>
      <c r="G1" s="330" t="s">
        <v>101</v>
      </c>
      <c r="H1" s="330"/>
      <c r="I1" s="3"/>
      <c r="J1" s="95" t="s">
        <v>102</v>
      </c>
      <c r="K1" s="4" t="s">
        <v>103</v>
      </c>
      <c r="L1" s="95" t="s">
        <v>104</v>
      </c>
      <c r="M1" s="95"/>
      <c r="N1" s="95"/>
      <c r="O1" s="95"/>
      <c r="P1" s="95"/>
      <c r="Q1" s="95"/>
      <c r="R1" s="95"/>
      <c r="S1" s="95"/>
      <c r="T1" s="95"/>
      <c r="U1" s="96"/>
      <c r="V1" s="96"/>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c r="BO1" s="94"/>
      <c r="BP1" s="94"/>
      <c r="BQ1" s="94"/>
      <c r="BR1" s="94"/>
    </row>
    <row r="2" spans="3:46" ht="36.9" customHeight="1">
      <c r="L2" s="316" t="s">
        <v>8</v>
      </c>
      <c r="M2" s="317"/>
      <c r="N2" s="317"/>
      <c r="O2" s="317"/>
      <c r="P2" s="317"/>
      <c r="Q2" s="317"/>
      <c r="R2" s="317"/>
      <c r="S2" s="317"/>
      <c r="T2" s="317"/>
      <c r="U2" s="317"/>
      <c r="V2" s="317"/>
      <c r="AT2" s="98" t="s">
        <v>87</v>
      </c>
    </row>
    <row r="3" spans="2:46" ht="6.9" customHeight="1">
      <c r="B3" s="99"/>
      <c r="C3" s="100"/>
      <c r="D3" s="100"/>
      <c r="E3" s="100"/>
      <c r="F3" s="100"/>
      <c r="G3" s="100"/>
      <c r="H3" s="100"/>
      <c r="I3" s="100"/>
      <c r="J3" s="100"/>
      <c r="K3" s="101"/>
      <c r="AT3" s="98" t="s">
        <v>84</v>
      </c>
    </row>
    <row r="4" spans="2:46" ht="36.9" customHeight="1">
      <c r="B4" s="102"/>
      <c r="C4" s="103"/>
      <c r="D4" s="104" t="s">
        <v>105</v>
      </c>
      <c r="E4" s="103"/>
      <c r="F4" s="103"/>
      <c r="G4" s="103"/>
      <c r="H4" s="103"/>
      <c r="I4" s="103"/>
      <c r="J4" s="103"/>
      <c r="K4" s="105"/>
      <c r="M4" s="106" t="s">
        <v>13</v>
      </c>
      <c r="AT4" s="98" t="s">
        <v>6</v>
      </c>
    </row>
    <row r="5" spans="2:11" ht="6.9" customHeight="1">
      <c r="B5" s="102"/>
      <c r="C5" s="103"/>
      <c r="D5" s="103"/>
      <c r="E5" s="103"/>
      <c r="F5" s="103"/>
      <c r="G5" s="103"/>
      <c r="H5" s="103"/>
      <c r="I5" s="103"/>
      <c r="J5" s="103"/>
      <c r="K5" s="105"/>
    </row>
    <row r="6" spans="2:11" ht="13.2">
      <c r="B6" s="102"/>
      <c r="C6" s="103"/>
      <c r="D6" s="107" t="s">
        <v>19</v>
      </c>
      <c r="E6" s="103"/>
      <c r="F6" s="103"/>
      <c r="G6" s="103"/>
      <c r="H6" s="103"/>
      <c r="I6" s="103"/>
      <c r="J6" s="103"/>
      <c r="K6" s="105"/>
    </row>
    <row r="7" spans="2:11" ht="16.5" customHeight="1">
      <c r="B7" s="102"/>
      <c r="C7" s="103"/>
      <c r="D7" s="103"/>
      <c r="E7" s="331" t="str">
        <f>'Rekapitulace stavby'!K6</f>
        <v>Kanalizační sběrač Toužín</v>
      </c>
      <c r="F7" s="332"/>
      <c r="G7" s="332"/>
      <c r="H7" s="332"/>
      <c r="I7" s="103"/>
      <c r="J7" s="103"/>
      <c r="K7" s="105"/>
    </row>
    <row r="8" spans="2:11" s="108" customFormat="1" ht="13.2">
      <c r="B8" s="109"/>
      <c r="C8" s="110"/>
      <c r="D8" s="107" t="s">
        <v>106</v>
      </c>
      <c r="E8" s="110"/>
      <c r="F8" s="110"/>
      <c r="G8" s="110"/>
      <c r="H8" s="110"/>
      <c r="I8" s="110"/>
      <c r="J8" s="110"/>
      <c r="K8" s="111"/>
    </row>
    <row r="9" spans="2:11" s="108" customFormat="1" ht="36.9" customHeight="1">
      <c r="B9" s="109"/>
      <c r="C9" s="110"/>
      <c r="D9" s="110"/>
      <c r="E9" s="333" t="s">
        <v>738</v>
      </c>
      <c r="F9" s="334"/>
      <c r="G9" s="334"/>
      <c r="H9" s="334"/>
      <c r="I9" s="110"/>
      <c r="J9" s="110"/>
      <c r="K9" s="111"/>
    </row>
    <row r="10" spans="2:11" s="108" customFormat="1" ht="13.5">
      <c r="B10" s="109"/>
      <c r="C10" s="110"/>
      <c r="D10" s="110"/>
      <c r="E10" s="110"/>
      <c r="F10" s="110"/>
      <c r="G10" s="110"/>
      <c r="H10" s="110"/>
      <c r="I10" s="110"/>
      <c r="J10" s="110"/>
      <c r="K10" s="111"/>
    </row>
    <row r="11" spans="2:11" s="108" customFormat="1" ht="14.4" customHeight="1">
      <c r="B11" s="109"/>
      <c r="C11" s="110"/>
      <c r="D11" s="107" t="s">
        <v>21</v>
      </c>
      <c r="E11" s="110"/>
      <c r="F11" s="112" t="s">
        <v>22</v>
      </c>
      <c r="G11" s="110"/>
      <c r="H11" s="110"/>
      <c r="I11" s="107" t="s">
        <v>23</v>
      </c>
      <c r="J11" s="112" t="s">
        <v>5</v>
      </c>
      <c r="K11" s="111"/>
    </row>
    <row r="12" spans="2:11" s="108" customFormat="1" ht="14.4" customHeight="1">
      <c r="B12" s="109"/>
      <c r="C12" s="110"/>
      <c r="D12" s="107" t="s">
        <v>24</v>
      </c>
      <c r="E12" s="110"/>
      <c r="F12" s="112" t="s">
        <v>25</v>
      </c>
      <c r="G12" s="110"/>
      <c r="H12" s="110"/>
      <c r="I12" s="107" t="s">
        <v>26</v>
      </c>
      <c r="J12" s="113" t="str">
        <f>'Rekapitulace stavby'!AN8</f>
        <v>21. 8. 2017</v>
      </c>
      <c r="K12" s="111"/>
    </row>
    <row r="13" spans="2:11" s="108" customFormat="1" ht="10.8" customHeight="1">
      <c r="B13" s="109"/>
      <c r="C13" s="110"/>
      <c r="D13" s="110"/>
      <c r="E13" s="110"/>
      <c r="F13" s="110"/>
      <c r="G13" s="110"/>
      <c r="H13" s="110"/>
      <c r="I13" s="110"/>
      <c r="J13" s="110"/>
      <c r="K13" s="111"/>
    </row>
    <row r="14" spans="2:11" s="108" customFormat="1" ht="14.4" customHeight="1">
      <c r="B14" s="109"/>
      <c r="C14" s="110"/>
      <c r="D14" s="107" t="s">
        <v>28</v>
      </c>
      <c r="E14" s="110"/>
      <c r="F14" s="110"/>
      <c r="G14" s="110"/>
      <c r="H14" s="110"/>
      <c r="I14" s="107" t="s">
        <v>29</v>
      </c>
      <c r="J14" s="112" t="str">
        <f>IF('Rekapitulace stavby'!AN10="","",'Rekapitulace stavby'!AN10)</f>
        <v/>
      </c>
      <c r="K14" s="111"/>
    </row>
    <row r="15" spans="2:11" s="108" customFormat="1" ht="18" customHeight="1">
      <c r="B15" s="109"/>
      <c r="C15" s="110"/>
      <c r="D15" s="110"/>
      <c r="E15" s="112" t="str">
        <f>IF('Rekapitulace stavby'!E11="","",'Rekapitulace stavby'!E11)</f>
        <v xml:space="preserve"> </v>
      </c>
      <c r="F15" s="110"/>
      <c r="G15" s="110"/>
      <c r="H15" s="110"/>
      <c r="I15" s="107" t="s">
        <v>31</v>
      </c>
      <c r="J15" s="112" t="str">
        <f>IF('Rekapitulace stavby'!AN11="","",'Rekapitulace stavby'!AN11)</f>
        <v/>
      </c>
      <c r="K15" s="111"/>
    </row>
    <row r="16" spans="2:11" s="108" customFormat="1" ht="6.9" customHeight="1">
      <c r="B16" s="109"/>
      <c r="C16" s="110"/>
      <c r="D16" s="110"/>
      <c r="E16" s="110"/>
      <c r="F16" s="110"/>
      <c r="G16" s="110"/>
      <c r="H16" s="110"/>
      <c r="I16" s="110"/>
      <c r="J16" s="110"/>
      <c r="K16" s="111"/>
    </row>
    <row r="17" spans="2:11" s="108" customFormat="1" ht="14.4" customHeight="1">
      <c r="B17" s="109"/>
      <c r="C17" s="110"/>
      <c r="D17" s="107" t="s">
        <v>32</v>
      </c>
      <c r="E17" s="110"/>
      <c r="F17" s="7"/>
      <c r="G17" s="110"/>
      <c r="H17" s="110"/>
      <c r="I17" s="107" t="s">
        <v>29</v>
      </c>
      <c r="J17" s="226" t="str">
        <f>IF('Rekapitulace stavby'!AN13="Vyplň údaj","",IF('Rekapitulace stavby'!AN13="","",'Rekapitulace stavby'!AN13))</f>
        <v/>
      </c>
      <c r="K17" s="111"/>
    </row>
    <row r="18" spans="2:11" s="108" customFormat="1" ht="18" customHeight="1">
      <c r="B18" s="109"/>
      <c r="C18" s="110"/>
      <c r="D18" s="110"/>
      <c r="E18" s="112" t="str">
        <f>IF('Rekapitulace stavby'!E14="Vyplň údaj","",IF('Rekapitulace stavby'!E14="","",'Rekapitulace stavby'!E14))</f>
        <v/>
      </c>
      <c r="F18" s="110"/>
      <c r="G18" s="110"/>
      <c r="H18" s="110"/>
      <c r="I18" s="107" t="s">
        <v>31</v>
      </c>
      <c r="J18" s="112" t="str">
        <f>IF('Rekapitulace stavby'!AN14="Vyplň údaj","",IF('Rekapitulace stavby'!AN14="","",'Rekapitulace stavby'!AN14))</f>
        <v/>
      </c>
      <c r="K18" s="111"/>
    </row>
    <row r="19" spans="2:11" s="108" customFormat="1" ht="6.9" customHeight="1">
      <c r="B19" s="109"/>
      <c r="C19" s="110"/>
      <c r="D19" s="110"/>
      <c r="E19" s="110"/>
      <c r="F19" s="110"/>
      <c r="G19" s="110"/>
      <c r="H19" s="110"/>
      <c r="I19" s="110"/>
      <c r="J19" s="110"/>
      <c r="K19" s="111"/>
    </row>
    <row r="20" spans="2:11" s="108" customFormat="1" ht="14.4" customHeight="1">
      <c r="B20" s="109"/>
      <c r="C20" s="110"/>
      <c r="D20" s="107" t="s">
        <v>34</v>
      </c>
      <c r="E20" s="110"/>
      <c r="F20" s="110"/>
      <c r="G20" s="110"/>
      <c r="H20" s="110"/>
      <c r="I20" s="107" t="s">
        <v>29</v>
      </c>
      <c r="J20" s="112" t="s">
        <v>35</v>
      </c>
      <c r="K20" s="111"/>
    </row>
    <row r="21" spans="2:11" s="108" customFormat="1" ht="18" customHeight="1">
      <c r="B21" s="109"/>
      <c r="C21" s="110"/>
      <c r="D21" s="110"/>
      <c r="E21" s="112" t="s">
        <v>36</v>
      </c>
      <c r="F21" s="110"/>
      <c r="G21" s="110"/>
      <c r="H21" s="110"/>
      <c r="I21" s="107" t="s">
        <v>31</v>
      </c>
      <c r="J21" s="112" t="s">
        <v>5</v>
      </c>
      <c r="K21" s="111"/>
    </row>
    <row r="22" spans="2:11" s="108" customFormat="1" ht="6.9" customHeight="1">
      <c r="B22" s="109"/>
      <c r="C22" s="110"/>
      <c r="D22" s="110"/>
      <c r="E22" s="110"/>
      <c r="F22" s="110"/>
      <c r="G22" s="110"/>
      <c r="H22" s="110"/>
      <c r="I22" s="110"/>
      <c r="J22" s="110"/>
      <c r="K22" s="111"/>
    </row>
    <row r="23" spans="2:11" s="108" customFormat="1" ht="14.4" customHeight="1">
      <c r="B23" s="109"/>
      <c r="C23" s="110"/>
      <c r="D23" s="107" t="s">
        <v>38</v>
      </c>
      <c r="E23" s="110"/>
      <c r="F23" s="110"/>
      <c r="G23" s="110"/>
      <c r="H23" s="110"/>
      <c r="I23" s="110"/>
      <c r="J23" s="110"/>
      <c r="K23" s="111"/>
    </row>
    <row r="24" spans="2:11" s="117" customFormat="1" ht="71.25" customHeight="1">
      <c r="B24" s="114"/>
      <c r="C24" s="115"/>
      <c r="D24" s="115"/>
      <c r="E24" s="299" t="s">
        <v>39</v>
      </c>
      <c r="F24" s="299"/>
      <c r="G24" s="299"/>
      <c r="H24" s="299"/>
      <c r="I24" s="115"/>
      <c r="J24" s="115"/>
      <c r="K24" s="116"/>
    </row>
    <row r="25" spans="2:11" s="108" customFormat="1" ht="6.9" customHeight="1">
      <c r="B25" s="109"/>
      <c r="C25" s="110"/>
      <c r="D25" s="110"/>
      <c r="E25" s="110"/>
      <c r="F25" s="110"/>
      <c r="G25" s="110"/>
      <c r="H25" s="110"/>
      <c r="I25" s="110"/>
      <c r="J25" s="110"/>
      <c r="K25" s="111"/>
    </row>
    <row r="26" spans="2:11" s="108" customFormat="1" ht="6.9" customHeight="1">
      <c r="B26" s="109"/>
      <c r="C26" s="110"/>
      <c r="D26" s="118"/>
      <c r="E26" s="118"/>
      <c r="F26" s="118"/>
      <c r="G26" s="118"/>
      <c r="H26" s="118"/>
      <c r="I26" s="118"/>
      <c r="J26" s="118"/>
      <c r="K26" s="119"/>
    </row>
    <row r="27" spans="2:11" s="108" customFormat="1" ht="25.35" customHeight="1">
      <c r="B27" s="109"/>
      <c r="C27" s="110"/>
      <c r="D27" s="120" t="s">
        <v>40</v>
      </c>
      <c r="E27" s="110"/>
      <c r="F27" s="110"/>
      <c r="G27" s="110"/>
      <c r="H27" s="110"/>
      <c r="I27" s="110"/>
      <c r="J27" s="121">
        <f>ROUND(J82,2)</f>
        <v>0</v>
      </c>
      <c r="K27" s="111"/>
    </row>
    <row r="28" spans="2:11" s="108" customFormat="1" ht="6.9" customHeight="1">
      <c r="B28" s="109"/>
      <c r="C28" s="110"/>
      <c r="D28" s="118"/>
      <c r="E28" s="118"/>
      <c r="F28" s="118"/>
      <c r="G28" s="118"/>
      <c r="H28" s="118"/>
      <c r="I28" s="118"/>
      <c r="J28" s="118"/>
      <c r="K28" s="119"/>
    </row>
    <row r="29" spans="2:11" s="108" customFormat="1" ht="14.4" customHeight="1">
      <c r="B29" s="109"/>
      <c r="C29" s="110"/>
      <c r="D29" s="110"/>
      <c r="E29" s="110"/>
      <c r="F29" s="122" t="s">
        <v>42</v>
      </c>
      <c r="G29" s="110"/>
      <c r="H29" s="110"/>
      <c r="I29" s="122" t="s">
        <v>41</v>
      </c>
      <c r="J29" s="122" t="s">
        <v>43</v>
      </c>
      <c r="K29" s="111"/>
    </row>
    <row r="30" spans="2:11" s="108" customFormat="1" ht="14.4" customHeight="1">
      <c r="B30" s="109"/>
      <c r="C30" s="110"/>
      <c r="D30" s="123" t="s">
        <v>44</v>
      </c>
      <c r="E30" s="123" t="s">
        <v>45</v>
      </c>
      <c r="F30" s="124">
        <f>ROUND(SUM(BE82:BE390),2)</f>
        <v>0</v>
      </c>
      <c r="G30" s="110"/>
      <c r="H30" s="110"/>
      <c r="I30" s="125">
        <v>0.21</v>
      </c>
      <c r="J30" s="124">
        <f>ROUND(ROUND((SUM(BE82:BE390)),2)*I30,2)</f>
        <v>0</v>
      </c>
      <c r="K30" s="111"/>
    </row>
    <row r="31" spans="2:11" s="108" customFormat="1" ht="14.4" customHeight="1">
      <c r="B31" s="109"/>
      <c r="C31" s="110"/>
      <c r="D31" s="110"/>
      <c r="E31" s="123" t="s">
        <v>46</v>
      </c>
      <c r="F31" s="124">
        <f>ROUND(SUM(BF82:BF390),2)</f>
        <v>0</v>
      </c>
      <c r="G31" s="110"/>
      <c r="H31" s="110"/>
      <c r="I31" s="125">
        <v>0.15</v>
      </c>
      <c r="J31" s="124">
        <f>ROUND(ROUND((SUM(BF82:BF390)),2)*I31,2)</f>
        <v>0</v>
      </c>
      <c r="K31" s="111"/>
    </row>
    <row r="32" spans="2:11" s="108" customFormat="1" ht="14.4" customHeight="1" hidden="1">
      <c r="B32" s="109"/>
      <c r="C32" s="110"/>
      <c r="D32" s="110"/>
      <c r="E32" s="123" t="s">
        <v>47</v>
      </c>
      <c r="F32" s="124">
        <f>ROUND(SUM(BG82:BG390),2)</f>
        <v>0</v>
      </c>
      <c r="G32" s="110"/>
      <c r="H32" s="110"/>
      <c r="I32" s="125">
        <v>0.21</v>
      </c>
      <c r="J32" s="124">
        <v>0</v>
      </c>
      <c r="K32" s="111"/>
    </row>
    <row r="33" spans="2:11" s="108" customFormat="1" ht="14.4" customHeight="1" hidden="1">
      <c r="B33" s="109"/>
      <c r="C33" s="110"/>
      <c r="D33" s="110"/>
      <c r="E33" s="123" t="s">
        <v>48</v>
      </c>
      <c r="F33" s="124">
        <f>ROUND(SUM(BH82:BH390),2)</f>
        <v>0</v>
      </c>
      <c r="G33" s="110"/>
      <c r="H33" s="110"/>
      <c r="I33" s="125">
        <v>0.15</v>
      </c>
      <c r="J33" s="124">
        <v>0</v>
      </c>
      <c r="K33" s="111"/>
    </row>
    <row r="34" spans="2:11" s="108" customFormat="1" ht="14.4" customHeight="1" hidden="1">
      <c r="B34" s="109"/>
      <c r="C34" s="110"/>
      <c r="D34" s="110"/>
      <c r="E34" s="123" t="s">
        <v>49</v>
      </c>
      <c r="F34" s="124">
        <f>ROUND(SUM(BI82:BI390),2)</f>
        <v>0</v>
      </c>
      <c r="G34" s="110"/>
      <c r="H34" s="110"/>
      <c r="I34" s="125">
        <v>0</v>
      </c>
      <c r="J34" s="124">
        <v>0</v>
      </c>
      <c r="K34" s="111"/>
    </row>
    <row r="35" spans="2:11" s="108" customFormat="1" ht="6.9" customHeight="1">
      <c r="B35" s="109"/>
      <c r="C35" s="110"/>
      <c r="D35" s="110"/>
      <c r="E35" s="110"/>
      <c r="F35" s="110"/>
      <c r="G35" s="110"/>
      <c r="H35" s="110"/>
      <c r="I35" s="110"/>
      <c r="J35" s="110"/>
      <c r="K35" s="111"/>
    </row>
    <row r="36" spans="2:11" s="108" customFormat="1" ht="25.35" customHeight="1">
      <c r="B36" s="109"/>
      <c r="C36" s="126"/>
      <c r="D36" s="127" t="s">
        <v>50</v>
      </c>
      <c r="E36" s="128"/>
      <c r="F36" s="128"/>
      <c r="G36" s="129" t="s">
        <v>51</v>
      </c>
      <c r="H36" s="130" t="s">
        <v>52</v>
      </c>
      <c r="I36" s="128"/>
      <c r="J36" s="131">
        <f>SUM(J27:J34)</f>
        <v>0</v>
      </c>
      <c r="K36" s="132"/>
    </row>
    <row r="37" spans="2:11" s="108" customFormat="1" ht="14.4" customHeight="1">
      <c r="B37" s="133"/>
      <c r="C37" s="134"/>
      <c r="D37" s="134"/>
      <c r="E37" s="134"/>
      <c r="F37" s="134"/>
      <c r="G37" s="134"/>
      <c r="H37" s="134"/>
      <c r="I37" s="134"/>
      <c r="J37" s="134"/>
      <c r="K37" s="135"/>
    </row>
    <row r="41" spans="2:11" s="108" customFormat="1" ht="6.9" customHeight="1">
      <c r="B41" s="136"/>
      <c r="C41" s="137"/>
      <c r="D41" s="137"/>
      <c r="E41" s="137"/>
      <c r="F41" s="137"/>
      <c r="G41" s="137"/>
      <c r="H41" s="137"/>
      <c r="I41" s="137"/>
      <c r="J41" s="137"/>
      <c r="K41" s="138"/>
    </row>
    <row r="42" spans="2:11" s="108" customFormat="1" ht="36.9" customHeight="1">
      <c r="B42" s="109"/>
      <c r="C42" s="104" t="s">
        <v>108</v>
      </c>
      <c r="D42" s="110"/>
      <c r="E42" s="110"/>
      <c r="F42" s="110"/>
      <c r="G42" s="110"/>
      <c r="H42" s="110"/>
      <c r="I42" s="110"/>
      <c r="J42" s="110"/>
      <c r="K42" s="111"/>
    </row>
    <row r="43" spans="2:11" s="108" customFormat="1" ht="6.9" customHeight="1">
      <c r="B43" s="109"/>
      <c r="C43" s="110"/>
      <c r="D43" s="110"/>
      <c r="E43" s="110"/>
      <c r="F43" s="110"/>
      <c r="G43" s="110"/>
      <c r="H43" s="110"/>
      <c r="I43" s="110"/>
      <c r="J43" s="110"/>
      <c r="K43" s="111"/>
    </row>
    <row r="44" spans="2:11" s="108" customFormat="1" ht="14.4" customHeight="1">
      <c r="B44" s="109"/>
      <c r="C44" s="107" t="s">
        <v>19</v>
      </c>
      <c r="D44" s="110"/>
      <c r="E44" s="110"/>
      <c r="F44" s="110"/>
      <c r="G44" s="110"/>
      <c r="H44" s="110"/>
      <c r="I44" s="110"/>
      <c r="J44" s="110"/>
      <c r="K44" s="111"/>
    </row>
    <row r="45" spans="2:11" s="108" customFormat="1" ht="16.5" customHeight="1">
      <c r="B45" s="109"/>
      <c r="C45" s="110"/>
      <c r="D45" s="110"/>
      <c r="E45" s="331" t="str">
        <f>E7</f>
        <v>Kanalizační sběrač Toužín</v>
      </c>
      <c r="F45" s="332"/>
      <c r="G45" s="332"/>
      <c r="H45" s="332"/>
      <c r="I45" s="110"/>
      <c r="J45" s="110"/>
      <c r="K45" s="111"/>
    </row>
    <row r="46" spans="2:11" s="108" customFormat="1" ht="14.4" customHeight="1">
      <c r="B46" s="109"/>
      <c r="C46" s="107" t="s">
        <v>106</v>
      </c>
      <c r="D46" s="110"/>
      <c r="E46" s="110"/>
      <c r="F46" s="110"/>
      <c r="G46" s="110"/>
      <c r="H46" s="110"/>
      <c r="I46" s="110"/>
      <c r="J46" s="110"/>
      <c r="K46" s="111"/>
    </row>
    <row r="47" spans="2:11" s="108" customFormat="1" ht="17.25" customHeight="1">
      <c r="B47" s="109"/>
      <c r="C47" s="110"/>
      <c r="D47" s="110"/>
      <c r="E47" s="333" t="str">
        <f>E9</f>
        <v xml:space="preserve">B - Stoka </v>
      </c>
      <c r="F47" s="334"/>
      <c r="G47" s="334"/>
      <c r="H47" s="334"/>
      <c r="I47" s="110"/>
      <c r="J47" s="110"/>
      <c r="K47" s="111"/>
    </row>
    <row r="48" spans="2:11" s="108" customFormat="1" ht="6.9" customHeight="1">
      <c r="B48" s="109"/>
      <c r="C48" s="110"/>
      <c r="D48" s="110"/>
      <c r="E48" s="110"/>
      <c r="F48" s="110"/>
      <c r="G48" s="110"/>
      <c r="H48" s="110"/>
      <c r="I48" s="110"/>
      <c r="J48" s="110"/>
      <c r="K48" s="111"/>
    </row>
    <row r="49" spans="2:11" s="108" customFormat="1" ht="18" customHeight="1">
      <c r="B49" s="109"/>
      <c r="C49" s="107" t="s">
        <v>24</v>
      </c>
      <c r="D49" s="110"/>
      <c r="E49" s="110"/>
      <c r="F49" s="112" t="str">
        <f>F12</f>
        <v>Toužín</v>
      </c>
      <c r="G49" s="110"/>
      <c r="H49" s="110"/>
      <c r="I49" s="107" t="s">
        <v>26</v>
      </c>
      <c r="J49" s="113" t="str">
        <f>IF(J12="","",J12)</f>
        <v>21. 8. 2017</v>
      </c>
      <c r="K49" s="111"/>
    </row>
    <row r="50" spans="2:11" s="108" customFormat="1" ht="6.9" customHeight="1">
      <c r="B50" s="109"/>
      <c r="C50" s="110"/>
      <c r="D50" s="110"/>
      <c r="E50" s="110"/>
      <c r="F50" s="110"/>
      <c r="G50" s="110"/>
      <c r="H50" s="110"/>
      <c r="I50" s="110"/>
      <c r="J50" s="110"/>
      <c r="K50" s="111"/>
    </row>
    <row r="51" spans="2:11" s="108" customFormat="1" ht="13.2">
      <c r="B51" s="109"/>
      <c r="C51" s="107" t="s">
        <v>28</v>
      </c>
      <c r="D51" s="110"/>
      <c r="E51" s="110"/>
      <c r="F51" s="112" t="str">
        <f>E15</f>
        <v xml:space="preserve"> </v>
      </c>
      <c r="G51" s="110"/>
      <c r="H51" s="110"/>
      <c r="I51" s="107" t="s">
        <v>34</v>
      </c>
      <c r="J51" s="299" t="str">
        <f>E21</f>
        <v>Ing. Zděněk Hejtman</v>
      </c>
      <c r="K51" s="111"/>
    </row>
    <row r="52" spans="2:11" s="108" customFormat="1" ht="14.4" customHeight="1">
      <c r="B52" s="109"/>
      <c r="C52" s="107" t="s">
        <v>32</v>
      </c>
      <c r="D52" s="110"/>
      <c r="E52" s="110"/>
      <c r="F52" s="112" t="str">
        <f>IF(E18="","",E18)</f>
        <v/>
      </c>
      <c r="G52" s="110"/>
      <c r="H52" s="110"/>
      <c r="I52" s="110"/>
      <c r="J52" s="326"/>
      <c r="K52" s="111"/>
    </row>
    <row r="53" spans="2:11" s="108" customFormat="1" ht="10.35" customHeight="1">
      <c r="B53" s="109"/>
      <c r="C53" s="110"/>
      <c r="D53" s="110"/>
      <c r="E53" s="110"/>
      <c r="F53" s="110"/>
      <c r="G53" s="110"/>
      <c r="H53" s="110"/>
      <c r="I53" s="110"/>
      <c r="J53" s="110"/>
      <c r="K53" s="111"/>
    </row>
    <row r="54" spans="2:11" s="108" customFormat="1" ht="29.25" customHeight="1">
      <c r="B54" s="109"/>
      <c r="C54" s="139" t="s">
        <v>109</v>
      </c>
      <c r="D54" s="126"/>
      <c r="E54" s="126"/>
      <c r="F54" s="126"/>
      <c r="G54" s="126"/>
      <c r="H54" s="126"/>
      <c r="I54" s="126"/>
      <c r="J54" s="140" t="s">
        <v>110</v>
      </c>
      <c r="K54" s="141"/>
    </row>
    <row r="55" spans="2:11" s="108" customFormat="1" ht="10.35" customHeight="1">
      <c r="B55" s="109"/>
      <c r="C55" s="110"/>
      <c r="D55" s="110"/>
      <c r="E55" s="110"/>
      <c r="F55" s="110"/>
      <c r="G55" s="110"/>
      <c r="H55" s="110"/>
      <c r="I55" s="110"/>
      <c r="J55" s="110"/>
      <c r="K55" s="111"/>
    </row>
    <row r="56" spans="2:47" s="108" customFormat="1" ht="29.25" customHeight="1">
      <c r="B56" s="109"/>
      <c r="C56" s="142" t="s">
        <v>111</v>
      </c>
      <c r="D56" s="110"/>
      <c r="E56" s="110"/>
      <c r="F56" s="110"/>
      <c r="G56" s="110"/>
      <c r="H56" s="110"/>
      <c r="I56" s="110"/>
      <c r="J56" s="121">
        <f>J82</f>
        <v>0</v>
      </c>
      <c r="K56" s="111"/>
      <c r="AU56" s="98" t="s">
        <v>112</v>
      </c>
    </row>
    <row r="57" spans="2:11" s="149" customFormat="1" ht="24.9" customHeight="1">
      <c r="B57" s="143"/>
      <c r="C57" s="144"/>
      <c r="D57" s="145" t="s">
        <v>113</v>
      </c>
      <c r="E57" s="146"/>
      <c r="F57" s="146"/>
      <c r="G57" s="146"/>
      <c r="H57" s="146"/>
      <c r="I57" s="146"/>
      <c r="J57" s="147">
        <f>J83</f>
        <v>0</v>
      </c>
      <c r="K57" s="148"/>
    </row>
    <row r="58" spans="2:11" s="156" customFormat="1" ht="19.95" customHeight="1">
      <c r="B58" s="150"/>
      <c r="C58" s="151"/>
      <c r="D58" s="152" t="s">
        <v>114</v>
      </c>
      <c r="E58" s="153"/>
      <c r="F58" s="153"/>
      <c r="G58" s="153"/>
      <c r="H58" s="153"/>
      <c r="I58" s="153"/>
      <c r="J58" s="154">
        <f>J84</f>
        <v>0</v>
      </c>
      <c r="K58" s="155"/>
    </row>
    <row r="59" spans="2:11" s="156" customFormat="1" ht="19.95" customHeight="1">
      <c r="B59" s="150"/>
      <c r="C59" s="151"/>
      <c r="D59" s="152" t="s">
        <v>115</v>
      </c>
      <c r="E59" s="153"/>
      <c r="F59" s="153"/>
      <c r="G59" s="153"/>
      <c r="H59" s="153"/>
      <c r="I59" s="153"/>
      <c r="J59" s="154">
        <f>J321</f>
        <v>0</v>
      </c>
      <c r="K59" s="155"/>
    </row>
    <row r="60" spans="2:11" s="156" customFormat="1" ht="19.95" customHeight="1">
      <c r="B60" s="150"/>
      <c r="C60" s="151"/>
      <c r="D60" s="152" t="s">
        <v>116</v>
      </c>
      <c r="E60" s="153"/>
      <c r="F60" s="153"/>
      <c r="G60" s="153"/>
      <c r="H60" s="153"/>
      <c r="I60" s="153"/>
      <c r="J60" s="154">
        <f>J325</f>
        <v>0</v>
      </c>
      <c r="K60" s="155"/>
    </row>
    <row r="61" spans="2:11" s="156" customFormat="1" ht="19.95" customHeight="1">
      <c r="B61" s="150"/>
      <c r="C61" s="151"/>
      <c r="D61" s="152" t="s">
        <v>117</v>
      </c>
      <c r="E61" s="153"/>
      <c r="F61" s="153"/>
      <c r="G61" s="153"/>
      <c r="H61" s="153"/>
      <c r="I61" s="153"/>
      <c r="J61" s="154">
        <f>J335</f>
        <v>0</v>
      </c>
      <c r="K61" s="155"/>
    </row>
    <row r="62" spans="2:11" s="156" customFormat="1" ht="19.95" customHeight="1">
      <c r="B62" s="150"/>
      <c r="C62" s="151"/>
      <c r="D62" s="152" t="s">
        <v>118</v>
      </c>
      <c r="E62" s="153"/>
      <c r="F62" s="153"/>
      <c r="G62" s="153"/>
      <c r="H62" s="153"/>
      <c r="I62" s="153"/>
      <c r="J62" s="154">
        <f>J388</f>
        <v>0</v>
      </c>
      <c r="K62" s="155"/>
    </row>
    <row r="63" spans="2:11" s="108" customFormat="1" ht="21.75" customHeight="1">
      <c r="B63" s="109"/>
      <c r="C63" s="110"/>
      <c r="D63" s="110"/>
      <c r="E63" s="110"/>
      <c r="F63" s="110"/>
      <c r="G63" s="110"/>
      <c r="H63" s="110"/>
      <c r="I63" s="110"/>
      <c r="J63" s="110"/>
      <c r="K63" s="111"/>
    </row>
    <row r="64" spans="2:11" s="108" customFormat="1" ht="6.9" customHeight="1">
      <c r="B64" s="133"/>
      <c r="C64" s="134"/>
      <c r="D64" s="134"/>
      <c r="E64" s="134"/>
      <c r="F64" s="134"/>
      <c r="G64" s="134"/>
      <c r="H64" s="134"/>
      <c r="I64" s="134"/>
      <c r="J64" s="134"/>
      <c r="K64" s="135"/>
    </row>
    <row r="68" spans="2:12" s="108" customFormat="1" ht="6.9" customHeight="1">
      <c r="B68" s="136"/>
      <c r="C68" s="137"/>
      <c r="D68" s="137"/>
      <c r="E68" s="137"/>
      <c r="F68" s="137"/>
      <c r="G68" s="137"/>
      <c r="H68" s="137"/>
      <c r="I68" s="137"/>
      <c r="J68" s="137"/>
      <c r="K68" s="137"/>
      <c r="L68" s="109"/>
    </row>
    <row r="69" spans="2:12" s="108" customFormat="1" ht="36.9" customHeight="1">
      <c r="B69" s="109"/>
      <c r="C69" s="157" t="s">
        <v>119</v>
      </c>
      <c r="L69" s="109"/>
    </row>
    <row r="70" spans="2:12" s="108" customFormat="1" ht="6.9" customHeight="1">
      <c r="B70" s="109"/>
      <c r="L70" s="109"/>
    </row>
    <row r="71" spans="2:12" s="108" customFormat="1" ht="14.4" customHeight="1">
      <c r="B71" s="109"/>
      <c r="C71" s="158" t="s">
        <v>19</v>
      </c>
      <c r="L71" s="109"/>
    </row>
    <row r="72" spans="2:12" s="108" customFormat="1" ht="16.5" customHeight="1">
      <c r="B72" s="109"/>
      <c r="E72" s="327" t="str">
        <f>E7</f>
        <v>Kanalizační sběrač Toužín</v>
      </c>
      <c r="F72" s="328"/>
      <c r="G72" s="328"/>
      <c r="H72" s="328"/>
      <c r="L72" s="109"/>
    </row>
    <row r="73" spans="2:12" s="108" customFormat="1" ht="14.4" customHeight="1">
      <c r="B73" s="109"/>
      <c r="C73" s="158" t="s">
        <v>106</v>
      </c>
      <c r="L73" s="109"/>
    </row>
    <row r="74" spans="2:12" s="108" customFormat="1" ht="17.25" customHeight="1">
      <c r="B74" s="109"/>
      <c r="E74" s="318" t="str">
        <f>E9</f>
        <v xml:space="preserve">B - Stoka </v>
      </c>
      <c r="F74" s="329"/>
      <c r="G74" s="329"/>
      <c r="H74" s="329"/>
      <c r="L74" s="109"/>
    </row>
    <row r="75" spans="2:12" s="108" customFormat="1" ht="6.9" customHeight="1">
      <c r="B75" s="109"/>
      <c r="L75" s="109"/>
    </row>
    <row r="76" spans="2:12" s="108" customFormat="1" ht="18" customHeight="1">
      <c r="B76" s="109"/>
      <c r="C76" s="158" t="s">
        <v>24</v>
      </c>
      <c r="F76" s="159" t="str">
        <f>F12</f>
        <v>Toužín</v>
      </c>
      <c r="I76" s="158" t="s">
        <v>26</v>
      </c>
      <c r="J76" s="160" t="str">
        <f>IF(J12="","",J12)</f>
        <v>21. 8. 2017</v>
      </c>
      <c r="L76" s="109"/>
    </row>
    <row r="77" spans="2:12" s="108" customFormat="1" ht="6.9" customHeight="1">
      <c r="B77" s="109"/>
      <c r="L77" s="109"/>
    </row>
    <row r="78" spans="2:12" s="108" customFormat="1" ht="13.2">
      <c r="B78" s="109"/>
      <c r="C78" s="158" t="s">
        <v>28</v>
      </c>
      <c r="F78" s="159" t="str">
        <f>E15</f>
        <v xml:space="preserve"> </v>
      </c>
      <c r="I78" s="158" t="s">
        <v>34</v>
      </c>
      <c r="J78" s="159" t="str">
        <f>E21</f>
        <v>Ing. Zděněk Hejtman</v>
      </c>
      <c r="L78" s="109"/>
    </row>
    <row r="79" spans="2:12" s="108" customFormat="1" ht="14.4" customHeight="1">
      <c r="B79" s="109"/>
      <c r="C79" s="158" t="s">
        <v>32</v>
      </c>
      <c r="F79" s="159" t="str">
        <f>IF(E18="","",E18)</f>
        <v/>
      </c>
      <c r="L79" s="109"/>
    </row>
    <row r="80" spans="2:12" s="108" customFormat="1" ht="10.35" customHeight="1">
      <c r="B80" s="109"/>
      <c r="L80" s="109"/>
    </row>
    <row r="81" spans="2:20" s="168" customFormat="1" ht="29.25" customHeight="1">
      <c r="B81" s="161"/>
      <c r="C81" s="162" t="s">
        <v>120</v>
      </c>
      <c r="D81" s="163" t="s">
        <v>59</v>
      </c>
      <c r="E81" s="163" t="s">
        <v>55</v>
      </c>
      <c r="F81" s="163" t="s">
        <v>121</v>
      </c>
      <c r="G81" s="163" t="s">
        <v>122</v>
      </c>
      <c r="H81" s="163" t="s">
        <v>123</v>
      </c>
      <c r="I81" s="163" t="s">
        <v>124</v>
      </c>
      <c r="J81" s="163" t="s">
        <v>110</v>
      </c>
      <c r="K81" s="164" t="s">
        <v>125</v>
      </c>
      <c r="L81" s="161"/>
      <c r="M81" s="165" t="s">
        <v>126</v>
      </c>
      <c r="N81" s="166" t="s">
        <v>44</v>
      </c>
      <c r="O81" s="166" t="s">
        <v>127</v>
      </c>
      <c r="P81" s="166" t="s">
        <v>128</v>
      </c>
      <c r="Q81" s="166" t="s">
        <v>129</v>
      </c>
      <c r="R81" s="166" t="s">
        <v>130</v>
      </c>
      <c r="S81" s="166" t="s">
        <v>131</v>
      </c>
      <c r="T81" s="167" t="s">
        <v>132</v>
      </c>
    </row>
    <row r="82" spans="2:63" s="108" customFormat="1" ht="29.25" customHeight="1">
      <c r="B82" s="109"/>
      <c r="C82" s="169" t="s">
        <v>111</v>
      </c>
      <c r="J82" s="170">
        <f>BK82</f>
        <v>0</v>
      </c>
      <c r="L82" s="109"/>
      <c r="M82" s="171"/>
      <c r="N82" s="118"/>
      <c r="O82" s="118"/>
      <c r="P82" s="172">
        <f>P83</f>
        <v>0</v>
      </c>
      <c r="Q82" s="118"/>
      <c r="R82" s="172">
        <f>R83</f>
        <v>91.46646092</v>
      </c>
      <c r="S82" s="118"/>
      <c r="T82" s="173">
        <f>T83</f>
        <v>0</v>
      </c>
      <c r="AT82" s="98" t="s">
        <v>73</v>
      </c>
      <c r="AU82" s="98" t="s">
        <v>112</v>
      </c>
      <c r="BK82" s="174">
        <f>BK83</f>
        <v>0</v>
      </c>
    </row>
    <row r="83" spans="2:63" s="176" customFormat="1" ht="37.35" customHeight="1">
      <c r="B83" s="175"/>
      <c r="D83" s="177" t="s">
        <v>73</v>
      </c>
      <c r="E83" s="178" t="s">
        <v>133</v>
      </c>
      <c r="F83" s="178" t="s">
        <v>134</v>
      </c>
      <c r="J83" s="179">
        <f>BK83</f>
        <v>0</v>
      </c>
      <c r="L83" s="175"/>
      <c r="M83" s="180"/>
      <c r="N83" s="181"/>
      <c r="O83" s="181"/>
      <c r="P83" s="182">
        <f>P84+P321+P325+P335+P388</f>
        <v>0</v>
      </c>
      <c r="Q83" s="181"/>
      <c r="R83" s="182">
        <f>R84+R321+R325+R335+R388</f>
        <v>91.46646092</v>
      </c>
      <c r="S83" s="181"/>
      <c r="T83" s="183">
        <f>T84+T321+T325+T335+T388</f>
        <v>0</v>
      </c>
      <c r="AR83" s="177" t="s">
        <v>82</v>
      </c>
      <c r="AT83" s="184" t="s">
        <v>73</v>
      </c>
      <c r="AU83" s="184" t="s">
        <v>74</v>
      </c>
      <c r="AY83" s="177" t="s">
        <v>135</v>
      </c>
      <c r="BK83" s="185">
        <f>BK84+BK321+BK325+BK335+BK388</f>
        <v>0</v>
      </c>
    </row>
    <row r="84" spans="2:63" s="176" customFormat="1" ht="19.95" customHeight="1">
      <c r="B84" s="175"/>
      <c r="D84" s="177" t="s">
        <v>73</v>
      </c>
      <c r="E84" s="186" t="s">
        <v>82</v>
      </c>
      <c r="F84" s="186" t="s">
        <v>136</v>
      </c>
      <c r="J84" s="187">
        <f>BK84</f>
        <v>0</v>
      </c>
      <c r="L84" s="175"/>
      <c r="M84" s="180"/>
      <c r="N84" s="181"/>
      <c r="O84" s="181"/>
      <c r="P84" s="182">
        <f>SUM(P85:P320)</f>
        <v>0</v>
      </c>
      <c r="Q84" s="181"/>
      <c r="R84" s="182">
        <f>SUM(R85:R320)</f>
        <v>67.03991692</v>
      </c>
      <c r="S84" s="181"/>
      <c r="T84" s="183">
        <f>SUM(T85:T320)</f>
        <v>0</v>
      </c>
      <c r="AR84" s="177" t="s">
        <v>82</v>
      </c>
      <c r="AT84" s="184" t="s">
        <v>73</v>
      </c>
      <c r="AU84" s="184" t="s">
        <v>82</v>
      </c>
      <c r="AY84" s="177" t="s">
        <v>135</v>
      </c>
      <c r="BK84" s="185">
        <f>SUM(BK85:BK320)</f>
        <v>0</v>
      </c>
    </row>
    <row r="85" spans="2:65" s="108" customFormat="1" ht="25.5" customHeight="1">
      <c r="B85" s="109"/>
      <c r="C85" s="188" t="s">
        <v>82</v>
      </c>
      <c r="D85" s="188" t="s">
        <v>137</v>
      </c>
      <c r="E85" s="189" t="s">
        <v>153</v>
      </c>
      <c r="F85" s="190" t="s">
        <v>154</v>
      </c>
      <c r="G85" s="191" t="s">
        <v>155</v>
      </c>
      <c r="H85" s="192">
        <v>40</v>
      </c>
      <c r="I85" s="9"/>
      <c r="J85" s="193">
        <f>ROUND(I85*H85,2)</f>
        <v>0</v>
      </c>
      <c r="K85" s="190" t="s">
        <v>141</v>
      </c>
      <c r="L85" s="109"/>
      <c r="M85" s="194" t="s">
        <v>5</v>
      </c>
      <c r="N85" s="195" t="s">
        <v>45</v>
      </c>
      <c r="O85" s="110"/>
      <c r="P85" s="196">
        <f>O85*H85</f>
        <v>0</v>
      </c>
      <c r="Q85" s="196">
        <v>0</v>
      </c>
      <c r="R85" s="196">
        <f>Q85*H85</f>
        <v>0</v>
      </c>
      <c r="S85" s="196">
        <v>0</v>
      </c>
      <c r="T85" s="197">
        <f>S85*H85</f>
        <v>0</v>
      </c>
      <c r="AR85" s="98" t="s">
        <v>142</v>
      </c>
      <c r="AT85" s="98" t="s">
        <v>137</v>
      </c>
      <c r="AU85" s="98" t="s">
        <v>84</v>
      </c>
      <c r="AY85" s="98" t="s">
        <v>135</v>
      </c>
      <c r="BE85" s="198">
        <f>IF(N85="základní",J85,0)</f>
        <v>0</v>
      </c>
      <c r="BF85" s="198">
        <f>IF(N85="snížená",J85,0)</f>
        <v>0</v>
      </c>
      <c r="BG85" s="198">
        <f>IF(N85="zákl. přenesená",J85,0)</f>
        <v>0</v>
      </c>
      <c r="BH85" s="198">
        <f>IF(N85="sníž. přenesená",J85,0)</f>
        <v>0</v>
      </c>
      <c r="BI85" s="198">
        <f>IF(N85="nulová",J85,0)</f>
        <v>0</v>
      </c>
      <c r="BJ85" s="98" t="s">
        <v>82</v>
      </c>
      <c r="BK85" s="198">
        <f>ROUND(I85*H85,2)</f>
        <v>0</v>
      </c>
      <c r="BL85" s="98" t="s">
        <v>142</v>
      </c>
      <c r="BM85" s="98" t="s">
        <v>739</v>
      </c>
    </row>
    <row r="86" spans="2:47" s="108" customFormat="1" ht="240">
      <c r="B86" s="109"/>
      <c r="D86" s="203" t="s">
        <v>144</v>
      </c>
      <c r="F86" s="204" t="s">
        <v>157</v>
      </c>
      <c r="I86" s="10"/>
      <c r="L86" s="109"/>
      <c r="M86" s="205"/>
      <c r="N86" s="110"/>
      <c r="O86" s="110"/>
      <c r="P86" s="110"/>
      <c r="Q86" s="110"/>
      <c r="R86" s="110"/>
      <c r="S86" s="110"/>
      <c r="T86" s="206"/>
      <c r="AT86" s="98" t="s">
        <v>144</v>
      </c>
      <c r="AU86" s="98" t="s">
        <v>84</v>
      </c>
    </row>
    <row r="87" spans="2:51" s="208" customFormat="1" ht="13.5">
      <c r="B87" s="207"/>
      <c r="D87" s="203" t="s">
        <v>146</v>
      </c>
      <c r="E87" s="209" t="s">
        <v>5</v>
      </c>
      <c r="F87" s="210" t="s">
        <v>740</v>
      </c>
      <c r="H87" s="211">
        <v>40</v>
      </c>
      <c r="I87" s="11"/>
      <c r="L87" s="207"/>
      <c r="M87" s="212"/>
      <c r="N87" s="213"/>
      <c r="O87" s="213"/>
      <c r="P87" s="213"/>
      <c r="Q87" s="213"/>
      <c r="R87" s="213"/>
      <c r="S87" s="213"/>
      <c r="T87" s="214"/>
      <c r="AT87" s="209" t="s">
        <v>146</v>
      </c>
      <c r="AU87" s="209" t="s">
        <v>84</v>
      </c>
      <c r="AV87" s="208" t="s">
        <v>84</v>
      </c>
      <c r="AW87" s="208" t="s">
        <v>37</v>
      </c>
      <c r="AX87" s="208" t="s">
        <v>82</v>
      </c>
      <c r="AY87" s="209" t="s">
        <v>135</v>
      </c>
    </row>
    <row r="88" spans="2:65" s="108" customFormat="1" ht="25.5" customHeight="1">
      <c r="B88" s="109"/>
      <c r="C88" s="188" t="s">
        <v>84</v>
      </c>
      <c r="D88" s="188" t="s">
        <v>137</v>
      </c>
      <c r="E88" s="189" t="s">
        <v>159</v>
      </c>
      <c r="F88" s="190" t="s">
        <v>160</v>
      </c>
      <c r="G88" s="191" t="s">
        <v>161</v>
      </c>
      <c r="H88" s="192">
        <v>5</v>
      </c>
      <c r="I88" s="9"/>
      <c r="J88" s="193">
        <f>ROUND(I88*H88,2)</f>
        <v>0</v>
      </c>
      <c r="K88" s="190" t="s">
        <v>141</v>
      </c>
      <c r="L88" s="109"/>
      <c r="M88" s="194" t="s">
        <v>5</v>
      </c>
      <c r="N88" s="195" t="s">
        <v>45</v>
      </c>
      <c r="O88" s="110"/>
      <c r="P88" s="196">
        <f>O88*H88</f>
        <v>0</v>
      </c>
      <c r="Q88" s="196">
        <v>0</v>
      </c>
      <c r="R88" s="196">
        <f>Q88*H88</f>
        <v>0</v>
      </c>
      <c r="S88" s="196">
        <v>0</v>
      </c>
      <c r="T88" s="197">
        <f>S88*H88</f>
        <v>0</v>
      </c>
      <c r="AR88" s="98" t="s">
        <v>142</v>
      </c>
      <c r="AT88" s="98" t="s">
        <v>137</v>
      </c>
      <c r="AU88" s="98" t="s">
        <v>84</v>
      </c>
      <c r="AY88" s="98" t="s">
        <v>135</v>
      </c>
      <c r="BE88" s="198">
        <f>IF(N88="základní",J88,0)</f>
        <v>0</v>
      </c>
      <c r="BF88" s="198">
        <f>IF(N88="snížená",J88,0)</f>
        <v>0</v>
      </c>
      <c r="BG88" s="198">
        <f>IF(N88="zákl. přenesená",J88,0)</f>
        <v>0</v>
      </c>
      <c r="BH88" s="198">
        <f>IF(N88="sníž. přenesená",J88,0)</f>
        <v>0</v>
      </c>
      <c r="BI88" s="198">
        <f>IF(N88="nulová",J88,0)</f>
        <v>0</v>
      </c>
      <c r="BJ88" s="98" t="s">
        <v>82</v>
      </c>
      <c r="BK88" s="198">
        <f>ROUND(I88*H88,2)</f>
        <v>0</v>
      </c>
      <c r="BL88" s="98" t="s">
        <v>142</v>
      </c>
      <c r="BM88" s="98" t="s">
        <v>741</v>
      </c>
    </row>
    <row r="89" spans="2:47" s="108" customFormat="1" ht="156">
      <c r="B89" s="109"/>
      <c r="D89" s="203" t="s">
        <v>144</v>
      </c>
      <c r="F89" s="204" t="s">
        <v>163</v>
      </c>
      <c r="I89" s="10"/>
      <c r="L89" s="109"/>
      <c r="M89" s="205"/>
      <c r="N89" s="110"/>
      <c r="O89" s="110"/>
      <c r="P89" s="110"/>
      <c r="Q89" s="110"/>
      <c r="R89" s="110"/>
      <c r="S89" s="110"/>
      <c r="T89" s="206"/>
      <c r="AT89" s="98" t="s">
        <v>144</v>
      </c>
      <c r="AU89" s="98" t="s">
        <v>84</v>
      </c>
    </row>
    <row r="90" spans="2:51" s="208" customFormat="1" ht="13.5">
      <c r="B90" s="207"/>
      <c r="D90" s="203" t="s">
        <v>146</v>
      </c>
      <c r="E90" s="209" t="s">
        <v>5</v>
      </c>
      <c r="F90" s="210" t="s">
        <v>742</v>
      </c>
      <c r="H90" s="211">
        <v>5</v>
      </c>
      <c r="I90" s="11"/>
      <c r="L90" s="207"/>
      <c r="M90" s="212"/>
      <c r="N90" s="213"/>
      <c r="O90" s="213"/>
      <c r="P90" s="213"/>
      <c r="Q90" s="213"/>
      <c r="R90" s="213"/>
      <c r="S90" s="213"/>
      <c r="T90" s="214"/>
      <c r="AT90" s="209" t="s">
        <v>146</v>
      </c>
      <c r="AU90" s="209" t="s">
        <v>84</v>
      </c>
      <c r="AV90" s="208" t="s">
        <v>84</v>
      </c>
      <c r="AW90" s="208" t="s">
        <v>37</v>
      </c>
      <c r="AX90" s="208" t="s">
        <v>82</v>
      </c>
      <c r="AY90" s="209" t="s">
        <v>135</v>
      </c>
    </row>
    <row r="91" spans="2:65" s="108" customFormat="1" ht="63.75" customHeight="1">
      <c r="B91" s="109"/>
      <c r="C91" s="188" t="s">
        <v>152</v>
      </c>
      <c r="D91" s="188" t="s">
        <v>137</v>
      </c>
      <c r="E91" s="189" t="s">
        <v>178</v>
      </c>
      <c r="F91" s="190" t="s">
        <v>179</v>
      </c>
      <c r="G91" s="191" t="s">
        <v>168</v>
      </c>
      <c r="H91" s="192">
        <v>7.5</v>
      </c>
      <c r="I91" s="9"/>
      <c r="J91" s="193">
        <f>ROUND(I91*H91,2)</f>
        <v>0</v>
      </c>
      <c r="K91" s="190" t="s">
        <v>141</v>
      </c>
      <c r="L91" s="109"/>
      <c r="M91" s="194" t="s">
        <v>5</v>
      </c>
      <c r="N91" s="195" t="s">
        <v>45</v>
      </c>
      <c r="O91" s="110"/>
      <c r="P91" s="196">
        <f>O91*H91</f>
        <v>0</v>
      </c>
      <c r="Q91" s="196">
        <v>0.0369</v>
      </c>
      <c r="R91" s="196">
        <f>Q91*H91</f>
        <v>0.27675</v>
      </c>
      <c r="S91" s="196">
        <v>0</v>
      </c>
      <c r="T91" s="197">
        <f>S91*H91</f>
        <v>0</v>
      </c>
      <c r="AR91" s="98" t="s">
        <v>142</v>
      </c>
      <c r="AT91" s="98" t="s">
        <v>137</v>
      </c>
      <c r="AU91" s="98" t="s">
        <v>84</v>
      </c>
      <c r="AY91" s="98" t="s">
        <v>135</v>
      </c>
      <c r="BE91" s="198">
        <f>IF(N91="základní",J91,0)</f>
        <v>0</v>
      </c>
      <c r="BF91" s="198">
        <f>IF(N91="snížená",J91,0)</f>
        <v>0</v>
      </c>
      <c r="BG91" s="198">
        <f>IF(N91="zákl. přenesená",J91,0)</f>
        <v>0</v>
      </c>
      <c r="BH91" s="198">
        <f>IF(N91="sníž. přenesená",J91,0)</f>
        <v>0</v>
      </c>
      <c r="BI91" s="198">
        <f>IF(N91="nulová",J91,0)</f>
        <v>0</v>
      </c>
      <c r="BJ91" s="98" t="s">
        <v>82</v>
      </c>
      <c r="BK91" s="198">
        <f>ROUND(I91*H91,2)</f>
        <v>0</v>
      </c>
      <c r="BL91" s="98" t="s">
        <v>142</v>
      </c>
      <c r="BM91" s="98" t="s">
        <v>743</v>
      </c>
    </row>
    <row r="92" spans="2:47" s="108" customFormat="1" ht="84">
      <c r="B92" s="109"/>
      <c r="D92" s="203" t="s">
        <v>144</v>
      </c>
      <c r="F92" s="204" t="s">
        <v>170</v>
      </c>
      <c r="I92" s="10"/>
      <c r="L92" s="109"/>
      <c r="M92" s="205"/>
      <c r="N92" s="110"/>
      <c r="O92" s="110"/>
      <c r="P92" s="110"/>
      <c r="Q92" s="110"/>
      <c r="R92" s="110"/>
      <c r="S92" s="110"/>
      <c r="T92" s="206"/>
      <c r="AT92" s="98" t="s">
        <v>144</v>
      </c>
      <c r="AU92" s="98" t="s">
        <v>84</v>
      </c>
    </row>
    <row r="93" spans="2:51" s="208" customFormat="1" ht="13.5">
      <c r="B93" s="207"/>
      <c r="D93" s="203" t="s">
        <v>146</v>
      </c>
      <c r="E93" s="209" t="s">
        <v>5</v>
      </c>
      <c r="F93" s="210" t="s">
        <v>744</v>
      </c>
      <c r="H93" s="211">
        <v>7.5</v>
      </c>
      <c r="I93" s="11"/>
      <c r="L93" s="207"/>
      <c r="M93" s="212"/>
      <c r="N93" s="213"/>
      <c r="O93" s="213"/>
      <c r="P93" s="213"/>
      <c r="Q93" s="213"/>
      <c r="R93" s="213"/>
      <c r="S93" s="213"/>
      <c r="T93" s="214"/>
      <c r="AT93" s="209" t="s">
        <v>146</v>
      </c>
      <c r="AU93" s="209" t="s">
        <v>84</v>
      </c>
      <c r="AV93" s="208" t="s">
        <v>84</v>
      </c>
      <c r="AW93" s="208" t="s">
        <v>37</v>
      </c>
      <c r="AX93" s="208" t="s">
        <v>82</v>
      </c>
      <c r="AY93" s="209" t="s">
        <v>135</v>
      </c>
    </row>
    <row r="94" spans="2:65" s="108" customFormat="1" ht="25.5" customHeight="1">
      <c r="B94" s="109"/>
      <c r="C94" s="188" t="s">
        <v>142</v>
      </c>
      <c r="D94" s="188" t="s">
        <v>137</v>
      </c>
      <c r="E94" s="189" t="s">
        <v>182</v>
      </c>
      <c r="F94" s="190" t="s">
        <v>183</v>
      </c>
      <c r="G94" s="191" t="s">
        <v>184</v>
      </c>
      <c r="H94" s="192">
        <v>30</v>
      </c>
      <c r="I94" s="9"/>
      <c r="J94" s="193">
        <f>ROUND(I94*H94,2)</f>
        <v>0</v>
      </c>
      <c r="K94" s="190" t="s">
        <v>141</v>
      </c>
      <c r="L94" s="109"/>
      <c r="M94" s="194" t="s">
        <v>5</v>
      </c>
      <c r="N94" s="195" t="s">
        <v>45</v>
      </c>
      <c r="O94" s="110"/>
      <c r="P94" s="196">
        <f>O94*H94</f>
        <v>0</v>
      </c>
      <c r="Q94" s="196">
        <v>0</v>
      </c>
      <c r="R94" s="196">
        <f>Q94*H94</f>
        <v>0</v>
      </c>
      <c r="S94" s="196">
        <v>0</v>
      </c>
      <c r="T94" s="197">
        <f>S94*H94</f>
        <v>0</v>
      </c>
      <c r="AR94" s="98" t="s">
        <v>142</v>
      </c>
      <c r="AT94" s="98" t="s">
        <v>137</v>
      </c>
      <c r="AU94" s="98" t="s">
        <v>84</v>
      </c>
      <c r="AY94" s="98" t="s">
        <v>135</v>
      </c>
      <c r="BE94" s="198">
        <f>IF(N94="základní",J94,0)</f>
        <v>0</v>
      </c>
      <c r="BF94" s="198">
        <f>IF(N94="snížená",J94,0)</f>
        <v>0</v>
      </c>
      <c r="BG94" s="198">
        <f>IF(N94="zákl. přenesená",J94,0)</f>
        <v>0</v>
      </c>
      <c r="BH94" s="198">
        <f>IF(N94="sníž. přenesená",J94,0)</f>
        <v>0</v>
      </c>
      <c r="BI94" s="198">
        <f>IF(N94="nulová",J94,0)</f>
        <v>0</v>
      </c>
      <c r="BJ94" s="98" t="s">
        <v>82</v>
      </c>
      <c r="BK94" s="198">
        <f>ROUND(I94*H94,2)</f>
        <v>0</v>
      </c>
      <c r="BL94" s="98" t="s">
        <v>142</v>
      </c>
      <c r="BM94" s="98" t="s">
        <v>745</v>
      </c>
    </row>
    <row r="95" spans="2:47" s="108" customFormat="1" ht="372">
      <c r="B95" s="109"/>
      <c r="D95" s="203" t="s">
        <v>144</v>
      </c>
      <c r="F95" s="204" t="s">
        <v>186</v>
      </c>
      <c r="I95" s="10"/>
      <c r="L95" s="109"/>
      <c r="M95" s="205"/>
      <c r="N95" s="110"/>
      <c r="O95" s="110"/>
      <c r="P95" s="110"/>
      <c r="Q95" s="110"/>
      <c r="R95" s="110"/>
      <c r="S95" s="110"/>
      <c r="T95" s="206"/>
      <c r="AT95" s="98" t="s">
        <v>144</v>
      </c>
      <c r="AU95" s="98" t="s">
        <v>84</v>
      </c>
    </row>
    <row r="96" spans="2:51" s="208" customFormat="1" ht="13.5">
      <c r="B96" s="207"/>
      <c r="D96" s="203" t="s">
        <v>146</v>
      </c>
      <c r="E96" s="209" t="s">
        <v>5</v>
      </c>
      <c r="F96" s="210" t="s">
        <v>746</v>
      </c>
      <c r="H96" s="211">
        <v>30</v>
      </c>
      <c r="I96" s="11"/>
      <c r="L96" s="207"/>
      <c r="M96" s="212"/>
      <c r="N96" s="213"/>
      <c r="O96" s="213"/>
      <c r="P96" s="213"/>
      <c r="Q96" s="213"/>
      <c r="R96" s="213"/>
      <c r="S96" s="213"/>
      <c r="T96" s="214"/>
      <c r="AT96" s="209" t="s">
        <v>146</v>
      </c>
      <c r="AU96" s="209" t="s">
        <v>84</v>
      </c>
      <c r="AV96" s="208" t="s">
        <v>84</v>
      </c>
      <c r="AW96" s="208" t="s">
        <v>37</v>
      </c>
      <c r="AX96" s="208" t="s">
        <v>82</v>
      </c>
      <c r="AY96" s="209" t="s">
        <v>135</v>
      </c>
    </row>
    <row r="97" spans="2:65" s="108" customFormat="1" ht="38.25" customHeight="1">
      <c r="B97" s="109"/>
      <c r="C97" s="188" t="s">
        <v>165</v>
      </c>
      <c r="D97" s="188" t="s">
        <v>137</v>
      </c>
      <c r="E97" s="189" t="s">
        <v>189</v>
      </c>
      <c r="F97" s="190" t="s">
        <v>190</v>
      </c>
      <c r="G97" s="191" t="s">
        <v>184</v>
      </c>
      <c r="H97" s="192">
        <v>18.156</v>
      </c>
      <c r="I97" s="9"/>
      <c r="J97" s="193">
        <f>ROUND(I97*H97,2)</f>
        <v>0</v>
      </c>
      <c r="K97" s="190" t="s">
        <v>141</v>
      </c>
      <c r="L97" s="109"/>
      <c r="M97" s="194" t="s">
        <v>5</v>
      </c>
      <c r="N97" s="195" t="s">
        <v>45</v>
      </c>
      <c r="O97" s="110"/>
      <c r="P97" s="196">
        <f>O97*H97</f>
        <v>0</v>
      </c>
      <c r="Q97" s="196">
        <v>0</v>
      </c>
      <c r="R97" s="196">
        <f>Q97*H97</f>
        <v>0</v>
      </c>
      <c r="S97" s="196">
        <v>0</v>
      </c>
      <c r="T97" s="197">
        <f>S97*H97</f>
        <v>0</v>
      </c>
      <c r="AR97" s="98" t="s">
        <v>142</v>
      </c>
      <c r="AT97" s="98" t="s">
        <v>137</v>
      </c>
      <c r="AU97" s="98" t="s">
        <v>84</v>
      </c>
      <c r="AY97" s="98" t="s">
        <v>135</v>
      </c>
      <c r="BE97" s="198">
        <f>IF(N97="základní",J97,0)</f>
        <v>0</v>
      </c>
      <c r="BF97" s="198">
        <f>IF(N97="snížená",J97,0)</f>
        <v>0</v>
      </c>
      <c r="BG97" s="198">
        <f>IF(N97="zákl. přenesená",J97,0)</f>
        <v>0</v>
      </c>
      <c r="BH97" s="198">
        <f>IF(N97="sníž. přenesená",J97,0)</f>
        <v>0</v>
      </c>
      <c r="BI97" s="198">
        <f>IF(N97="nulová",J97,0)</f>
        <v>0</v>
      </c>
      <c r="BJ97" s="98" t="s">
        <v>82</v>
      </c>
      <c r="BK97" s="198">
        <f>ROUND(I97*H97,2)</f>
        <v>0</v>
      </c>
      <c r="BL97" s="98" t="s">
        <v>142</v>
      </c>
      <c r="BM97" s="98" t="s">
        <v>747</v>
      </c>
    </row>
    <row r="98" spans="2:47" s="108" customFormat="1" ht="216">
      <c r="B98" s="109"/>
      <c r="D98" s="203" t="s">
        <v>144</v>
      </c>
      <c r="F98" s="204" t="s">
        <v>192</v>
      </c>
      <c r="I98" s="10"/>
      <c r="L98" s="109"/>
      <c r="M98" s="205"/>
      <c r="N98" s="110"/>
      <c r="O98" s="110"/>
      <c r="P98" s="110"/>
      <c r="Q98" s="110"/>
      <c r="R98" s="110"/>
      <c r="S98" s="110"/>
      <c r="T98" s="206"/>
      <c r="AT98" s="98" t="s">
        <v>144</v>
      </c>
      <c r="AU98" s="98" t="s">
        <v>84</v>
      </c>
    </row>
    <row r="99" spans="2:51" s="208" customFormat="1" ht="13.5">
      <c r="B99" s="207"/>
      <c r="D99" s="203" t="s">
        <v>146</v>
      </c>
      <c r="E99" s="209" t="s">
        <v>5</v>
      </c>
      <c r="F99" s="210" t="s">
        <v>748</v>
      </c>
      <c r="H99" s="211">
        <v>16.206</v>
      </c>
      <c r="I99" s="11"/>
      <c r="L99" s="207"/>
      <c r="M99" s="212"/>
      <c r="N99" s="213"/>
      <c r="O99" s="213"/>
      <c r="P99" s="213"/>
      <c r="Q99" s="213"/>
      <c r="R99" s="213"/>
      <c r="S99" s="213"/>
      <c r="T99" s="214"/>
      <c r="AT99" s="209" t="s">
        <v>146</v>
      </c>
      <c r="AU99" s="209" t="s">
        <v>84</v>
      </c>
      <c r="AV99" s="208" t="s">
        <v>84</v>
      </c>
      <c r="AW99" s="208" t="s">
        <v>37</v>
      </c>
      <c r="AX99" s="208" t="s">
        <v>74</v>
      </c>
      <c r="AY99" s="209" t="s">
        <v>135</v>
      </c>
    </row>
    <row r="100" spans="2:51" s="208" customFormat="1" ht="13.5">
      <c r="B100" s="207"/>
      <c r="D100" s="203" t="s">
        <v>146</v>
      </c>
      <c r="E100" s="209" t="s">
        <v>5</v>
      </c>
      <c r="F100" s="210" t="s">
        <v>749</v>
      </c>
      <c r="H100" s="211">
        <v>1.95</v>
      </c>
      <c r="I100" s="11"/>
      <c r="L100" s="207"/>
      <c r="M100" s="212"/>
      <c r="N100" s="213"/>
      <c r="O100" s="213"/>
      <c r="P100" s="213"/>
      <c r="Q100" s="213"/>
      <c r="R100" s="213"/>
      <c r="S100" s="213"/>
      <c r="T100" s="214"/>
      <c r="AT100" s="209" t="s">
        <v>146</v>
      </c>
      <c r="AU100" s="209" t="s">
        <v>84</v>
      </c>
      <c r="AV100" s="208" t="s">
        <v>84</v>
      </c>
      <c r="AW100" s="208" t="s">
        <v>37</v>
      </c>
      <c r="AX100" s="208" t="s">
        <v>74</v>
      </c>
      <c r="AY100" s="209" t="s">
        <v>135</v>
      </c>
    </row>
    <row r="101" spans="2:51" s="228" customFormat="1" ht="13.5">
      <c r="B101" s="227"/>
      <c r="D101" s="203" t="s">
        <v>146</v>
      </c>
      <c r="E101" s="229" t="s">
        <v>5</v>
      </c>
      <c r="F101" s="230" t="s">
        <v>195</v>
      </c>
      <c r="H101" s="231">
        <v>18.156</v>
      </c>
      <c r="I101" s="12"/>
      <c r="L101" s="227"/>
      <c r="M101" s="232"/>
      <c r="N101" s="233"/>
      <c r="O101" s="233"/>
      <c r="P101" s="233"/>
      <c r="Q101" s="233"/>
      <c r="R101" s="233"/>
      <c r="S101" s="233"/>
      <c r="T101" s="234"/>
      <c r="AT101" s="229" t="s">
        <v>146</v>
      </c>
      <c r="AU101" s="229" t="s">
        <v>84</v>
      </c>
      <c r="AV101" s="228" t="s">
        <v>142</v>
      </c>
      <c r="AW101" s="228" t="s">
        <v>37</v>
      </c>
      <c r="AX101" s="228" t="s">
        <v>82</v>
      </c>
      <c r="AY101" s="229" t="s">
        <v>135</v>
      </c>
    </row>
    <row r="102" spans="2:65" s="108" customFormat="1" ht="38.25" customHeight="1">
      <c r="B102" s="109"/>
      <c r="C102" s="188" t="s">
        <v>172</v>
      </c>
      <c r="D102" s="188" t="s">
        <v>137</v>
      </c>
      <c r="E102" s="189" t="s">
        <v>197</v>
      </c>
      <c r="F102" s="190" t="s">
        <v>198</v>
      </c>
      <c r="G102" s="191" t="s">
        <v>184</v>
      </c>
      <c r="H102" s="192">
        <v>81.357</v>
      </c>
      <c r="I102" s="9"/>
      <c r="J102" s="193">
        <f>ROUND(I102*H102,2)</f>
        <v>0</v>
      </c>
      <c r="K102" s="190" t="s">
        <v>141</v>
      </c>
      <c r="L102" s="109"/>
      <c r="M102" s="194" t="s">
        <v>5</v>
      </c>
      <c r="N102" s="195" t="s">
        <v>45</v>
      </c>
      <c r="O102" s="110"/>
      <c r="P102" s="196">
        <f>O102*H102</f>
        <v>0</v>
      </c>
      <c r="Q102" s="196">
        <v>0</v>
      </c>
      <c r="R102" s="196">
        <f>Q102*H102</f>
        <v>0</v>
      </c>
      <c r="S102" s="196">
        <v>0</v>
      </c>
      <c r="T102" s="197">
        <f>S102*H102</f>
        <v>0</v>
      </c>
      <c r="AR102" s="98" t="s">
        <v>142</v>
      </c>
      <c r="AT102" s="98" t="s">
        <v>137</v>
      </c>
      <c r="AU102" s="98" t="s">
        <v>84</v>
      </c>
      <c r="AY102" s="98" t="s">
        <v>135</v>
      </c>
      <c r="BE102" s="198">
        <f>IF(N102="základní",J102,0)</f>
        <v>0</v>
      </c>
      <c r="BF102" s="198">
        <f>IF(N102="snížená",J102,0)</f>
        <v>0</v>
      </c>
      <c r="BG102" s="198">
        <f>IF(N102="zákl. přenesená",J102,0)</f>
        <v>0</v>
      </c>
      <c r="BH102" s="198">
        <f>IF(N102="sníž. přenesená",J102,0)</f>
        <v>0</v>
      </c>
      <c r="BI102" s="198">
        <f>IF(N102="nulová",J102,0)</f>
        <v>0</v>
      </c>
      <c r="BJ102" s="98" t="s">
        <v>82</v>
      </c>
      <c r="BK102" s="198">
        <f>ROUND(I102*H102,2)</f>
        <v>0</v>
      </c>
      <c r="BL102" s="98" t="s">
        <v>142</v>
      </c>
      <c r="BM102" s="98" t="s">
        <v>750</v>
      </c>
    </row>
    <row r="103" spans="2:47" s="108" customFormat="1" ht="204">
      <c r="B103" s="109"/>
      <c r="D103" s="203" t="s">
        <v>144</v>
      </c>
      <c r="F103" s="204" t="s">
        <v>200</v>
      </c>
      <c r="I103" s="10"/>
      <c r="L103" s="109"/>
      <c r="M103" s="205"/>
      <c r="N103" s="110"/>
      <c r="O103" s="110"/>
      <c r="P103" s="110"/>
      <c r="Q103" s="110"/>
      <c r="R103" s="110"/>
      <c r="S103" s="110"/>
      <c r="T103" s="206"/>
      <c r="AT103" s="98" t="s">
        <v>144</v>
      </c>
      <c r="AU103" s="98" t="s">
        <v>84</v>
      </c>
    </row>
    <row r="104" spans="2:51" s="208" customFormat="1" ht="13.5">
      <c r="B104" s="207"/>
      <c r="D104" s="203" t="s">
        <v>146</v>
      </c>
      <c r="E104" s="209" t="s">
        <v>5</v>
      </c>
      <c r="F104" s="210" t="s">
        <v>751</v>
      </c>
      <c r="H104" s="211">
        <v>28.359</v>
      </c>
      <c r="I104" s="11"/>
      <c r="L104" s="207"/>
      <c r="M104" s="212"/>
      <c r="N104" s="213"/>
      <c r="O104" s="213"/>
      <c r="P104" s="213"/>
      <c r="Q104" s="213"/>
      <c r="R104" s="213"/>
      <c r="S104" s="213"/>
      <c r="T104" s="214"/>
      <c r="AT104" s="209" t="s">
        <v>146</v>
      </c>
      <c r="AU104" s="209" t="s">
        <v>84</v>
      </c>
      <c r="AV104" s="208" t="s">
        <v>84</v>
      </c>
      <c r="AW104" s="208" t="s">
        <v>37</v>
      </c>
      <c r="AX104" s="208" t="s">
        <v>74</v>
      </c>
      <c r="AY104" s="209" t="s">
        <v>135</v>
      </c>
    </row>
    <row r="105" spans="2:51" s="208" customFormat="1" ht="13.5">
      <c r="B105" s="207"/>
      <c r="D105" s="203" t="s">
        <v>146</v>
      </c>
      <c r="E105" s="209" t="s">
        <v>5</v>
      </c>
      <c r="F105" s="210" t="s">
        <v>752</v>
      </c>
      <c r="H105" s="211">
        <v>22.899</v>
      </c>
      <c r="I105" s="11"/>
      <c r="L105" s="207"/>
      <c r="M105" s="212"/>
      <c r="N105" s="213"/>
      <c r="O105" s="213"/>
      <c r="P105" s="213"/>
      <c r="Q105" s="213"/>
      <c r="R105" s="213"/>
      <c r="S105" s="213"/>
      <c r="T105" s="214"/>
      <c r="AT105" s="209" t="s">
        <v>146</v>
      </c>
      <c r="AU105" s="209" t="s">
        <v>84</v>
      </c>
      <c r="AV105" s="208" t="s">
        <v>84</v>
      </c>
      <c r="AW105" s="208" t="s">
        <v>37</v>
      </c>
      <c r="AX105" s="208" t="s">
        <v>74</v>
      </c>
      <c r="AY105" s="209" t="s">
        <v>135</v>
      </c>
    </row>
    <row r="106" spans="2:51" s="208" customFormat="1" ht="13.5">
      <c r="B106" s="207"/>
      <c r="D106" s="203" t="s">
        <v>146</v>
      </c>
      <c r="E106" s="209" t="s">
        <v>5</v>
      </c>
      <c r="F106" s="210" t="s">
        <v>753</v>
      </c>
      <c r="H106" s="211">
        <v>30.055</v>
      </c>
      <c r="I106" s="11"/>
      <c r="L106" s="207"/>
      <c r="M106" s="212"/>
      <c r="N106" s="213"/>
      <c r="O106" s="213"/>
      <c r="P106" s="213"/>
      <c r="Q106" s="213"/>
      <c r="R106" s="213"/>
      <c r="S106" s="213"/>
      <c r="T106" s="214"/>
      <c r="AT106" s="209" t="s">
        <v>146</v>
      </c>
      <c r="AU106" s="209" t="s">
        <v>84</v>
      </c>
      <c r="AV106" s="208" t="s">
        <v>84</v>
      </c>
      <c r="AW106" s="208" t="s">
        <v>37</v>
      </c>
      <c r="AX106" s="208" t="s">
        <v>74</v>
      </c>
      <c r="AY106" s="209" t="s">
        <v>135</v>
      </c>
    </row>
    <row r="107" spans="2:51" s="208" customFormat="1" ht="13.5">
      <c r="B107" s="207"/>
      <c r="D107" s="203" t="s">
        <v>146</v>
      </c>
      <c r="E107" s="209" t="s">
        <v>5</v>
      </c>
      <c r="F107" s="210" t="s">
        <v>754</v>
      </c>
      <c r="H107" s="211">
        <v>25.074</v>
      </c>
      <c r="I107" s="11"/>
      <c r="L107" s="207"/>
      <c r="M107" s="212"/>
      <c r="N107" s="213"/>
      <c r="O107" s="213"/>
      <c r="P107" s="213"/>
      <c r="Q107" s="213"/>
      <c r="R107" s="213"/>
      <c r="S107" s="213"/>
      <c r="T107" s="214"/>
      <c r="AT107" s="209" t="s">
        <v>146</v>
      </c>
      <c r="AU107" s="209" t="s">
        <v>84</v>
      </c>
      <c r="AV107" s="208" t="s">
        <v>84</v>
      </c>
      <c r="AW107" s="208" t="s">
        <v>37</v>
      </c>
      <c r="AX107" s="208" t="s">
        <v>74</v>
      </c>
      <c r="AY107" s="209" t="s">
        <v>135</v>
      </c>
    </row>
    <row r="108" spans="2:51" s="208" customFormat="1" ht="13.5">
      <c r="B108" s="207"/>
      <c r="D108" s="203" t="s">
        <v>146</v>
      </c>
      <c r="E108" s="209" t="s">
        <v>5</v>
      </c>
      <c r="F108" s="210" t="s">
        <v>755</v>
      </c>
      <c r="H108" s="211">
        <v>23.826</v>
      </c>
      <c r="I108" s="11"/>
      <c r="L108" s="207"/>
      <c r="M108" s="212"/>
      <c r="N108" s="213"/>
      <c r="O108" s="213"/>
      <c r="P108" s="213"/>
      <c r="Q108" s="213"/>
      <c r="R108" s="213"/>
      <c r="S108" s="213"/>
      <c r="T108" s="214"/>
      <c r="AT108" s="209" t="s">
        <v>146</v>
      </c>
      <c r="AU108" s="209" t="s">
        <v>84</v>
      </c>
      <c r="AV108" s="208" t="s">
        <v>84</v>
      </c>
      <c r="AW108" s="208" t="s">
        <v>37</v>
      </c>
      <c r="AX108" s="208" t="s">
        <v>74</v>
      </c>
      <c r="AY108" s="209" t="s">
        <v>135</v>
      </c>
    </row>
    <row r="109" spans="2:51" s="236" customFormat="1" ht="13.5">
      <c r="B109" s="235"/>
      <c r="D109" s="203" t="s">
        <v>146</v>
      </c>
      <c r="E109" s="237" t="s">
        <v>5</v>
      </c>
      <c r="F109" s="238" t="s">
        <v>756</v>
      </c>
      <c r="H109" s="239">
        <v>130.213</v>
      </c>
      <c r="I109" s="13"/>
      <c r="L109" s="235"/>
      <c r="M109" s="240"/>
      <c r="N109" s="241"/>
      <c r="O109" s="241"/>
      <c r="P109" s="241"/>
      <c r="Q109" s="241"/>
      <c r="R109" s="241"/>
      <c r="S109" s="241"/>
      <c r="T109" s="242"/>
      <c r="AT109" s="237" t="s">
        <v>146</v>
      </c>
      <c r="AU109" s="237" t="s">
        <v>84</v>
      </c>
      <c r="AV109" s="236" t="s">
        <v>152</v>
      </c>
      <c r="AW109" s="236" t="s">
        <v>37</v>
      </c>
      <c r="AX109" s="236" t="s">
        <v>74</v>
      </c>
      <c r="AY109" s="237" t="s">
        <v>135</v>
      </c>
    </row>
    <row r="110" spans="2:51" s="208" customFormat="1" ht="13.5">
      <c r="B110" s="207"/>
      <c r="D110" s="203" t="s">
        <v>146</v>
      </c>
      <c r="E110" s="209" t="s">
        <v>5</v>
      </c>
      <c r="F110" s="210" t="s">
        <v>5</v>
      </c>
      <c r="H110" s="211">
        <v>0</v>
      </c>
      <c r="I110" s="11"/>
      <c r="L110" s="207"/>
      <c r="M110" s="212"/>
      <c r="N110" s="213"/>
      <c r="O110" s="213"/>
      <c r="P110" s="213"/>
      <c r="Q110" s="213"/>
      <c r="R110" s="213"/>
      <c r="S110" s="213"/>
      <c r="T110" s="214"/>
      <c r="AT110" s="209" t="s">
        <v>146</v>
      </c>
      <c r="AU110" s="209" t="s">
        <v>84</v>
      </c>
      <c r="AV110" s="208" t="s">
        <v>84</v>
      </c>
      <c r="AW110" s="208" t="s">
        <v>37</v>
      </c>
      <c r="AX110" s="208" t="s">
        <v>74</v>
      </c>
      <c r="AY110" s="209" t="s">
        <v>135</v>
      </c>
    </row>
    <row r="111" spans="2:51" s="208" customFormat="1" ht="13.5">
      <c r="B111" s="207"/>
      <c r="D111" s="203" t="s">
        <v>146</v>
      </c>
      <c r="E111" s="209" t="s">
        <v>5</v>
      </c>
      <c r="F111" s="210" t="s">
        <v>757</v>
      </c>
      <c r="H111" s="211">
        <v>32.5</v>
      </c>
      <c r="I111" s="11"/>
      <c r="L111" s="207"/>
      <c r="M111" s="212"/>
      <c r="N111" s="213"/>
      <c r="O111" s="213"/>
      <c r="P111" s="213"/>
      <c r="Q111" s="213"/>
      <c r="R111" s="213"/>
      <c r="S111" s="213"/>
      <c r="T111" s="214"/>
      <c r="AT111" s="209" t="s">
        <v>146</v>
      </c>
      <c r="AU111" s="209" t="s">
        <v>84</v>
      </c>
      <c r="AV111" s="208" t="s">
        <v>84</v>
      </c>
      <c r="AW111" s="208" t="s">
        <v>37</v>
      </c>
      <c r="AX111" s="208" t="s">
        <v>74</v>
      </c>
      <c r="AY111" s="209" t="s">
        <v>135</v>
      </c>
    </row>
    <row r="112" spans="2:51" s="236" customFormat="1" ht="13.5">
      <c r="B112" s="235"/>
      <c r="D112" s="203" t="s">
        <v>146</v>
      </c>
      <c r="E112" s="237" t="s">
        <v>5</v>
      </c>
      <c r="F112" s="238" t="s">
        <v>756</v>
      </c>
      <c r="H112" s="239">
        <v>32.5</v>
      </c>
      <c r="I112" s="13"/>
      <c r="L112" s="235"/>
      <c r="M112" s="240"/>
      <c r="N112" s="241"/>
      <c r="O112" s="241"/>
      <c r="P112" s="241"/>
      <c r="Q112" s="241"/>
      <c r="R112" s="241"/>
      <c r="S112" s="241"/>
      <c r="T112" s="242"/>
      <c r="AT112" s="237" t="s">
        <v>146</v>
      </c>
      <c r="AU112" s="237" t="s">
        <v>84</v>
      </c>
      <c r="AV112" s="236" t="s">
        <v>152</v>
      </c>
      <c r="AW112" s="236" t="s">
        <v>37</v>
      </c>
      <c r="AX112" s="236" t="s">
        <v>74</v>
      </c>
      <c r="AY112" s="237" t="s">
        <v>135</v>
      </c>
    </row>
    <row r="113" spans="2:51" s="208" customFormat="1" ht="13.5">
      <c r="B113" s="207"/>
      <c r="D113" s="203" t="s">
        <v>146</v>
      </c>
      <c r="E113" s="209" t="s">
        <v>5</v>
      </c>
      <c r="F113" s="210" t="s">
        <v>5</v>
      </c>
      <c r="H113" s="211">
        <v>0</v>
      </c>
      <c r="I113" s="11"/>
      <c r="L113" s="207"/>
      <c r="M113" s="212"/>
      <c r="N113" s="213"/>
      <c r="O113" s="213"/>
      <c r="P113" s="213"/>
      <c r="Q113" s="213"/>
      <c r="R113" s="213"/>
      <c r="S113" s="213"/>
      <c r="T113" s="214"/>
      <c r="AT113" s="209" t="s">
        <v>146</v>
      </c>
      <c r="AU113" s="209" t="s">
        <v>84</v>
      </c>
      <c r="AV113" s="208" t="s">
        <v>84</v>
      </c>
      <c r="AW113" s="208" t="s">
        <v>37</v>
      </c>
      <c r="AX113" s="208" t="s">
        <v>74</v>
      </c>
      <c r="AY113" s="209" t="s">
        <v>135</v>
      </c>
    </row>
    <row r="114" spans="2:51" s="228" customFormat="1" ht="13.5">
      <c r="B114" s="227"/>
      <c r="D114" s="203" t="s">
        <v>146</v>
      </c>
      <c r="E114" s="229" t="s">
        <v>5</v>
      </c>
      <c r="F114" s="230" t="s">
        <v>195</v>
      </c>
      <c r="H114" s="231">
        <v>162.713</v>
      </c>
      <c r="I114" s="12"/>
      <c r="L114" s="227"/>
      <c r="M114" s="232"/>
      <c r="N114" s="233"/>
      <c r="O114" s="233"/>
      <c r="P114" s="233"/>
      <c r="Q114" s="233"/>
      <c r="R114" s="233"/>
      <c r="S114" s="233"/>
      <c r="T114" s="234"/>
      <c r="AT114" s="229" t="s">
        <v>146</v>
      </c>
      <c r="AU114" s="229" t="s">
        <v>84</v>
      </c>
      <c r="AV114" s="228" t="s">
        <v>142</v>
      </c>
      <c r="AW114" s="228" t="s">
        <v>37</v>
      </c>
      <c r="AX114" s="228" t="s">
        <v>74</v>
      </c>
      <c r="AY114" s="229" t="s">
        <v>135</v>
      </c>
    </row>
    <row r="115" spans="2:51" s="208" customFormat="1" ht="13.5">
      <c r="B115" s="207"/>
      <c r="D115" s="203" t="s">
        <v>146</v>
      </c>
      <c r="E115" s="209" t="s">
        <v>5</v>
      </c>
      <c r="F115" s="210" t="s">
        <v>758</v>
      </c>
      <c r="H115" s="211">
        <v>81.357</v>
      </c>
      <c r="I115" s="11"/>
      <c r="L115" s="207"/>
      <c r="M115" s="212"/>
      <c r="N115" s="213"/>
      <c r="O115" s="213"/>
      <c r="P115" s="213"/>
      <c r="Q115" s="213"/>
      <c r="R115" s="213"/>
      <c r="S115" s="213"/>
      <c r="T115" s="214"/>
      <c r="AT115" s="209" t="s">
        <v>146</v>
      </c>
      <c r="AU115" s="209" t="s">
        <v>84</v>
      </c>
      <c r="AV115" s="208" t="s">
        <v>84</v>
      </c>
      <c r="AW115" s="208" t="s">
        <v>37</v>
      </c>
      <c r="AX115" s="208" t="s">
        <v>82</v>
      </c>
      <c r="AY115" s="209" t="s">
        <v>135</v>
      </c>
    </row>
    <row r="116" spans="2:65" s="108" customFormat="1" ht="38.25" customHeight="1">
      <c r="B116" s="109"/>
      <c r="C116" s="188" t="s">
        <v>177</v>
      </c>
      <c r="D116" s="188" t="s">
        <v>137</v>
      </c>
      <c r="E116" s="189" t="s">
        <v>225</v>
      </c>
      <c r="F116" s="190" t="s">
        <v>226</v>
      </c>
      <c r="G116" s="191" t="s">
        <v>184</v>
      </c>
      <c r="H116" s="192">
        <v>81.357</v>
      </c>
      <c r="I116" s="9"/>
      <c r="J116" s="193">
        <f>ROUND(I116*H116,2)</f>
        <v>0</v>
      </c>
      <c r="K116" s="190" t="s">
        <v>141</v>
      </c>
      <c r="L116" s="109"/>
      <c r="M116" s="194" t="s">
        <v>5</v>
      </c>
      <c r="N116" s="195" t="s">
        <v>45</v>
      </c>
      <c r="O116" s="110"/>
      <c r="P116" s="196">
        <f>O116*H116</f>
        <v>0</v>
      </c>
      <c r="Q116" s="196">
        <v>0</v>
      </c>
      <c r="R116" s="196">
        <f>Q116*H116</f>
        <v>0</v>
      </c>
      <c r="S116" s="196">
        <v>0</v>
      </c>
      <c r="T116" s="197">
        <f>S116*H116</f>
        <v>0</v>
      </c>
      <c r="AR116" s="98" t="s">
        <v>142</v>
      </c>
      <c r="AT116" s="98" t="s">
        <v>137</v>
      </c>
      <c r="AU116" s="98" t="s">
        <v>84</v>
      </c>
      <c r="AY116" s="98" t="s">
        <v>135</v>
      </c>
      <c r="BE116" s="198">
        <f>IF(N116="základní",J116,0)</f>
        <v>0</v>
      </c>
      <c r="BF116" s="198">
        <f>IF(N116="snížená",J116,0)</f>
        <v>0</v>
      </c>
      <c r="BG116" s="198">
        <f>IF(N116="zákl. přenesená",J116,0)</f>
        <v>0</v>
      </c>
      <c r="BH116" s="198">
        <f>IF(N116="sníž. přenesená",J116,0)</f>
        <v>0</v>
      </c>
      <c r="BI116" s="198">
        <f>IF(N116="nulová",J116,0)</f>
        <v>0</v>
      </c>
      <c r="BJ116" s="98" t="s">
        <v>82</v>
      </c>
      <c r="BK116" s="198">
        <f>ROUND(I116*H116,2)</f>
        <v>0</v>
      </c>
      <c r="BL116" s="98" t="s">
        <v>142</v>
      </c>
      <c r="BM116" s="98" t="s">
        <v>759</v>
      </c>
    </row>
    <row r="117" spans="2:47" s="108" customFormat="1" ht="204">
      <c r="B117" s="109"/>
      <c r="D117" s="203" t="s">
        <v>144</v>
      </c>
      <c r="F117" s="204" t="s">
        <v>200</v>
      </c>
      <c r="I117" s="10"/>
      <c r="L117" s="109"/>
      <c r="M117" s="205"/>
      <c r="N117" s="110"/>
      <c r="O117" s="110"/>
      <c r="P117" s="110"/>
      <c r="Q117" s="110"/>
      <c r="R117" s="110"/>
      <c r="S117" s="110"/>
      <c r="T117" s="206"/>
      <c r="AT117" s="98" t="s">
        <v>144</v>
      </c>
      <c r="AU117" s="98" t="s">
        <v>84</v>
      </c>
    </row>
    <row r="118" spans="2:51" s="208" customFormat="1" ht="13.5">
      <c r="B118" s="207"/>
      <c r="D118" s="203" t="s">
        <v>146</v>
      </c>
      <c r="E118" s="209" t="s">
        <v>5</v>
      </c>
      <c r="F118" s="210" t="s">
        <v>751</v>
      </c>
      <c r="H118" s="211">
        <v>28.359</v>
      </c>
      <c r="I118" s="11"/>
      <c r="L118" s="207"/>
      <c r="M118" s="212"/>
      <c r="N118" s="213"/>
      <c r="O118" s="213"/>
      <c r="P118" s="213"/>
      <c r="Q118" s="213"/>
      <c r="R118" s="213"/>
      <c r="S118" s="213"/>
      <c r="T118" s="214"/>
      <c r="AT118" s="209" t="s">
        <v>146</v>
      </c>
      <c r="AU118" s="209" t="s">
        <v>84</v>
      </c>
      <c r="AV118" s="208" t="s">
        <v>84</v>
      </c>
      <c r="AW118" s="208" t="s">
        <v>37</v>
      </c>
      <c r="AX118" s="208" t="s">
        <v>74</v>
      </c>
      <c r="AY118" s="209" t="s">
        <v>135</v>
      </c>
    </row>
    <row r="119" spans="2:51" s="208" customFormat="1" ht="13.5">
      <c r="B119" s="207"/>
      <c r="D119" s="203" t="s">
        <v>146</v>
      </c>
      <c r="E119" s="209" t="s">
        <v>5</v>
      </c>
      <c r="F119" s="210" t="s">
        <v>752</v>
      </c>
      <c r="H119" s="211">
        <v>22.899</v>
      </c>
      <c r="I119" s="11"/>
      <c r="L119" s="207"/>
      <c r="M119" s="212"/>
      <c r="N119" s="213"/>
      <c r="O119" s="213"/>
      <c r="P119" s="213"/>
      <c r="Q119" s="213"/>
      <c r="R119" s="213"/>
      <c r="S119" s="213"/>
      <c r="T119" s="214"/>
      <c r="AT119" s="209" t="s">
        <v>146</v>
      </c>
      <c r="AU119" s="209" t="s">
        <v>84</v>
      </c>
      <c r="AV119" s="208" t="s">
        <v>84</v>
      </c>
      <c r="AW119" s="208" t="s">
        <v>37</v>
      </c>
      <c r="AX119" s="208" t="s">
        <v>74</v>
      </c>
      <c r="AY119" s="209" t="s">
        <v>135</v>
      </c>
    </row>
    <row r="120" spans="2:51" s="208" customFormat="1" ht="13.5">
      <c r="B120" s="207"/>
      <c r="D120" s="203" t="s">
        <v>146</v>
      </c>
      <c r="E120" s="209" t="s">
        <v>5</v>
      </c>
      <c r="F120" s="210" t="s">
        <v>753</v>
      </c>
      <c r="H120" s="211">
        <v>30.055</v>
      </c>
      <c r="I120" s="11"/>
      <c r="L120" s="207"/>
      <c r="M120" s="212"/>
      <c r="N120" s="213"/>
      <c r="O120" s="213"/>
      <c r="P120" s="213"/>
      <c r="Q120" s="213"/>
      <c r="R120" s="213"/>
      <c r="S120" s="213"/>
      <c r="T120" s="214"/>
      <c r="AT120" s="209" t="s">
        <v>146</v>
      </c>
      <c r="AU120" s="209" t="s">
        <v>84</v>
      </c>
      <c r="AV120" s="208" t="s">
        <v>84</v>
      </c>
      <c r="AW120" s="208" t="s">
        <v>37</v>
      </c>
      <c r="AX120" s="208" t="s">
        <v>74</v>
      </c>
      <c r="AY120" s="209" t="s">
        <v>135</v>
      </c>
    </row>
    <row r="121" spans="2:51" s="208" customFormat="1" ht="13.5">
      <c r="B121" s="207"/>
      <c r="D121" s="203" t="s">
        <v>146</v>
      </c>
      <c r="E121" s="209" t="s">
        <v>5</v>
      </c>
      <c r="F121" s="210" t="s">
        <v>754</v>
      </c>
      <c r="H121" s="211">
        <v>25.074</v>
      </c>
      <c r="I121" s="11"/>
      <c r="L121" s="207"/>
      <c r="M121" s="212"/>
      <c r="N121" s="213"/>
      <c r="O121" s="213"/>
      <c r="P121" s="213"/>
      <c r="Q121" s="213"/>
      <c r="R121" s="213"/>
      <c r="S121" s="213"/>
      <c r="T121" s="214"/>
      <c r="AT121" s="209" t="s">
        <v>146</v>
      </c>
      <c r="AU121" s="209" t="s">
        <v>84</v>
      </c>
      <c r="AV121" s="208" t="s">
        <v>84</v>
      </c>
      <c r="AW121" s="208" t="s">
        <v>37</v>
      </c>
      <c r="AX121" s="208" t="s">
        <v>74</v>
      </c>
      <c r="AY121" s="209" t="s">
        <v>135</v>
      </c>
    </row>
    <row r="122" spans="2:51" s="208" customFormat="1" ht="13.5">
      <c r="B122" s="207"/>
      <c r="D122" s="203" t="s">
        <v>146</v>
      </c>
      <c r="E122" s="209" t="s">
        <v>5</v>
      </c>
      <c r="F122" s="210" t="s">
        <v>755</v>
      </c>
      <c r="H122" s="211">
        <v>23.826</v>
      </c>
      <c r="I122" s="11"/>
      <c r="L122" s="207"/>
      <c r="M122" s="212"/>
      <c r="N122" s="213"/>
      <c r="O122" s="213"/>
      <c r="P122" s="213"/>
      <c r="Q122" s="213"/>
      <c r="R122" s="213"/>
      <c r="S122" s="213"/>
      <c r="T122" s="214"/>
      <c r="AT122" s="209" t="s">
        <v>146</v>
      </c>
      <c r="AU122" s="209" t="s">
        <v>84</v>
      </c>
      <c r="AV122" s="208" t="s">
        <v>84</v>
      </c>
      <c r="AW122" s="208" t="s">
        <v>37</v>
      </c>
      <c r="AX122" s="208" t="s">
        <v>74</v>
      </c>
      <c r="AY122" s="209" t="s">
        <v>135</v>
      </c>
    </row>
    <row r="123" spans="2:51" s="236" customFormat="1" ht="13.5">
      <c r="B123" s="235"/>
      <c r="D123" s="203" t="s">
        <v>146</v>
      </c>
      <c r="E123" s="237" t="s">
        <v>5</v>
      </c>
      <c r="F123" s="238" t="s">
        <v>756</v>
      </c>
      <c r="H123" s="239">
        <v>130.213</v>
      </c>
      <c r="I123" s="13"/>
      <c r="L123" s="235"/>
      <c r="M123" s="240"/>
      <c r="N123" s="241"/>
      <c r="O123" s="241"/>
      <c r="P123" s="241"/>
      <c r="Q123" s="241"/>
      <c r="R123" s="241"/>
      <c r="S123" s="241"/>
      <c r="T123" s="242"/>
      <c r="AT123" s="237" t="s">
        <v>146</v>
      </c>
      <c r="AU123" s="237" t="s">
        <v>84</v>
      </c>
      <c r="AV123" s="236" t="s">
        <v>152</v>
      </c>
      <c r="AW123" s="236" t="s">
        <v>37</v>
      </c>
      <c r="AX123" s="236" t="s">
        <v>74</v>
      </c>
      <c r="AY123" s="237" t="s">
        <v>135</v>
      </c>
    </row>
    <row r="124" spans="2:51" s="208" customFormat="1" ht="13.5">
      <c r="B124" s="207"/>
      <c r="D124" s="203" t="s">
        <v>146</v>
      </c>
      <c r="E124" s="209" t="s">
        <v>5</v>
      </c>
      <c r="F124" s="210" t="s">
        <v>5</v>
      </c>
      <c r="H124" s="211">
        <v>0</v>
      </c>
      <c r="I124" s="11"/>
      <c r="L124" s="207"/>
      <c r="M124" s="212"/>
      <c r="N124" s="213"/>
      <c r="O124" s="213"/>
      <c r="P124" s="213"/>
      <c r="Q124" s="213"/>
      <c r="R124" s="213"/>
      <c r="S124" s="213"/>
      <c r="T124" s="214"/>
      <c r="AT124" s="209" t="s">
        <v>146</v>
      </c>
      <c r="AU124" s="209" t="s">
        <v>84</v>
      </c>
      <c r="AV124" s="208" t="s">
        <v>84</v>
      </c>
      <c r="AW124" s="208" t="s">
        <v>37</v>
      </c>
      <c r="AX124" s="208" t="s">
        <v>74</v>
      </c>
      <c r="AY124" s="209" t="s">
        <v>135</v>
      </c>
    </row>
    <row r="125" spans="2:51" s="208" customFormat="1" ht="13.5">
      <c r="B125" s="207"/>
      <c r="D125" s="203" t="s">
        <v>146</v>
      </c>
      <c r="E125" s="209" t="s">
        <v>5</v>
      </c>
      <c r="F125" s="210" t="s">
        <v>757</v>
      </c>
      <c r="H125" s="211">
        <v>32.5</v>
      </c>
      <c r="I125" s="11"/>
      <c r="L125" s="207"/>
      <c r="M125" s="212"/>
      <c r="N125" s="213"/>
      <c r="O125" s="213"/>
      <c r="P125" s="213"/>
      <c r="Q125" s="213"/>
      <c r="R125" s="213"/>
      <c r="S125" s="213"/>
      <c r="T125" s="214"/>
      <c r="AT125" s="209" t="s">
        <v>146</v>
      </c>
      <c r="AU125" s="209" t="s">
        <v>84</v>
      </c>
      <c r="AV125" s="208" t="s">
        <v>84</v>
      </c>
      <c r="AW125" s="208" t="s">
        <v>37</v>
      </c>
      <c r="AX125" s="208" t="s">
        <v>74</v>
      </c>
      <c r="AY125" s="209" t="s">
        <v>135</v>
      </c>
    </row>
    <row r="126" spans="2:51" s="236" customFormat="1" ht="13.5">
      <c r="B126" s="235"/>
      <c r="D126" s="203" t="s">
        <v>146</v>
      </c>
      <c r="E126" s="237" t="s">
        <v>5</v>
      </c>
      <c r="F126" s="238" t="s">
        <v>756</v>
      </c>
      <c r="H126" s="239">
        <v>32.5</v>
      </c>
      <c r="I126" s="13"/>
      <c r="L126" s="235"/>
      <c r="M126" s="240"/>
      <c r="N126" s="241"/>
      <c r="O126" s="241"/>
      <c r="P126" s="241"/>
      <c r="Q126" s="241"/>
      <c r="R126" s="241"/>
      <c r="S126" s="241"/>
      <c r="T126" s="242"/>
      <c r="AT126" s="237" t="s">
        <v>146</v>
      </c>
      <c r="AU126" s="237" t="s">
        <v>84</v>
      </c>
      <c r="AV126" s="236" t="s">
        <v>152</v>
      </c>
      <c r="AW126" s="236" t="s">
        <v>37</v>
      </c>
      <c r="AX126" s="236" t="s">
        <v>74</v>
      </c>
      <c r="AY126" s="237" t="s">
        <v>135</v>
      </c>
    </row>
    <row r="127" spans="2:51" s="208" customFormat="1" ht="13.5">
      <c r="B127" s="207"/>
      <c r="D127" s="203" t="s">
        <v>146</v>
      </c>
      <c r="E127" s="209" t="s">
        <v>5</v>
      </c>
      <c r="F127" s="210" t="s">
        <v>5</v>
      </c>
      <c r="H127" s="211">
        <v>0</v>
      </c>
      <c r="I127" s="11"/>
      <c r="L127" s="207"/>
      <c r="M127" s="212"/>
      <c r="N127" s="213"/>
      <c r="O127" s="213"/>
      <c r="P127" s="213"/>
      <c r="Q127" s="213"/>
      <c r="R127" s="213"/>
      <c r="S127" s="213"/>
      <c r="T127" s="214"/>
      <c r="AT127" s="209" t="s">
        <v>146</v>
      </c>
      <c r="AU127" s="209" t="s">
        <v>84</v>
      </c>
      <c r="AV127" s="208" t="s">
        <v>84</v>
      </c>
      <c r="AW127" s="208" t="s">
        <v>37</v>
      </c>
      <c r="AX127" s="208" t="s">
        <v>74</v>
      </c>
      <c r="AY127" s="209" t="s">
        <v>135</v>
      </c>
    </row>
    <row r="128" spans="2:51" s="228" customFormat="1" ht="13.5">
      <c r="B128" s="227"/>
      <c r="D128" s="203" t="s">
        <v>146</v>
      </c>
      <c r="E128" s="229" t="s">
        <v>5</v>
      </c>
      <c r="F128" s="230" t="s">
        <v>195</v>
      </c>
      <c r="H128" s="231">
        <v>162.713</v>
      </c>
      <c r="I128" s="12"/>
      <c r="L128" s="227"/>
      <c r="M128" s="232"/>
      <c r="N128" s="233"/>
      <c r="O128" s="233"/>
      <c r="P128" s="233"/>
      <c r="Q128" s="233"/>
      <c r="R128" s="233"/>
      <c r="S128" s="233"/>
      <c r="T128" s="234"/>
      <c r="AT128" s="229" t="s">
        <v>146</v>
      </c>
      <c r="AU128" s="229" t="s">
        <v>84</v>
      </c>
      <c r="AV128" s="228" t="s">
        <v>142</v>
      </c>
      <c r="AW128" s="228" t="s">
        <v>37</v>
      </c>
      <c r="AX128" s="228" t="s">
        <v>74</v>
      </c>
      <c r="AY128" s="229" t="s">
        <v>135</v>
      </c>
    </row>
    <row r="129" spans="2:51" s="208" customFormat="1" ht="13.5">
      <c r="B129" s="207"/>
      <c r="D129" s="203" t="s">
        <v>146</v>
      </c>
      <c r="E129" s="209" t="s">
        <v>5</v>
      </c>
      <c r="F129" s="210" t="s">
        <v>758</v>
      </c>
      <c r="H129" s="211">
        <v>81.357</v>
      </c>
      <c r="I129" s="11"/>
      <c r="L129" s="207"/>
      <c r="M129" s="212"/>
      <c r="N129" s="213"/>
      <c r="O129" s="213"/>
      <c r="P129" s="213"/>
      <c r="Q129" s="213"/>
      <c r="R129" s="213"/>
      <c r="S129" s="213"/>
      <c r="T129" s="214"/>
      <c r="AT129" s="209" t="s">
        <v>146</v>
      </c>
      <c r="AU129" s="209" t="s">
        <v>84</v>
      </c>
      <c r="AV129" s="208" t="s">
        <v>84</v>
      </c>
      <c r="AW129" s="208" t="s">
        <v>37</v>
      </c>
      <c r="AX129" s="208" t="s">
        <v>82</v>
      </c>
      <c r="AY129" s="209" t="s">
        <v>135</v>
      </c>
    </row>
    <row r="130" spans="2:65" s="108" customFormat="1" ht="38.25" customHeight="1">
      <c r="B130" s="109"/>
      <c r="C130" s="188" t="s">
        <v>181</v>
      </c>
      <c r="D130" s="188" t="s">
        <v>137</v>
      </c>
      <c r="E130" s="189" t="s">
        <v>229</v>
      </c>
      <c r="F130" s="190" t="s">
        <v>230</v>
      </c>
      <c r="G130" s="191" t="s">
        <v>184</v>
      </c>
      <c r="H130" s="192">
        <v>73.221</v>
      </c>
      <c r="I130" s="9"/>
      <c r="J130" s="193">
        <f>ROUND(I130*H130,2)</f>
        <v>0</v>
      </c>
      <c r="K130" s="190" t="s">
        <v>141</v>
      </c>
      <c r="L130" s="109"/>
      <c r="M130" s="194" t="s">
        <v>5</v>
      </c>
      <c r="N130" s="195" t="s">
        <v>45</v>
      </c>
      <c r="O130" s="110"/>
      <c r="P130" s="196">
        <f>O130*H130</f>
        <v>0</v>
      </c>
      <c r="Q130" s="196">
        <v>0</v>
      </c>
      <c r="R130" s="196">
        <f>Q130*H130</f>
        <v>0</v>
      </c>
      <c r="S130" s="196">
        <v>0</v>
      </c>
      <c r="T130" s="197">
        <f>S130*H130</f>
        <v>0</v>
      </c>
      <c r="AR130" s="98" t="s">
        <v>142</v>
      </c>
      <c r="AT130" s="98" t="s">
        <v>137</v>
      </c>
      <c r="AU130" s="98" t="s">
        <v>84</v>
      </c>
      <c r="AY130" s="98" t="s">
        <v>135</v>
      </c>
      <c r="BE130" s="198">
        <f>IF(N130="základní",J130,0)</f>
        <v>0</v>
      </c>
      <c r="BF130" s="198">
        <f>IF(N130="snížená",J130,0)</f>
        <v>0</v>
      </c>
      <c r="BG130" s="198">
        <f>IF(N130="zákl. přenesená",J130,0)</f>
        <v>0</v>
      </c>
      <c r="BH130" s="198">
        <f>IF(N130="sníž. přenesená",J130,0)</f>
        <v>0</v>
      </c>
      <c r="BI130" s="198">
        <f>IF(N130="nulová",J130,0)</f>
        <v>0</v>
      </c>
      <c r="BJ130" s="98" t="s">
        <v>82</v>
      </c>
      <c r="BK130" s="198">
        <f>ROUND(I130*H130,2)</f>
        <v>0</v>
      </c>
      <c r="BL130" s="98" t="s">
        <v>142</v>
      </c>
      <c r="BM130" s="98" t="s">
        <v>760</v>
      </c>
    </row>
    <row r="131" spans="2:47" s="108" customFormat="1" ht="204">
      <c r="B131" s="109"/>
      <c r="D131" s="203" t="s">
        <v>144</v>
      </c>
      <c r="F131" s="204" t="s">
        <v>200</v>
      </c>
      <c r="I131" s="10"/>
      <c r="L131" s="109"/>
      <c r="M131" s="205"/>
      <c r="N131" s="110"/>
      <c r="O131" s="110"/>
      <c r="P131" s="110"/>
      <c r="Q131" s="110"/>
      <c r="R131" s="110"/>
      <c r="S131" s="110"/>
      <c r="T131" s="206"/>
      <c r="AT131" s="98" t="s">
        <v>144</v>
      </c>
      <c r="AU131" s="98" t="s">
        <v>84</v>
      </c>
    </row>
    <row r="132" spans="2:51" s="208" customFormat="1" ht="13.5">
      <c r="B132" s="207"/>
      <c r="D132" s="203" t="s">
        <v>146</v>
      </c>
      <c r="E132" s="209" t="s">
        <v>5</v>
      </c>
      <c r="F132" s="210" t="s">
        <v>751</v>
      </c>
      <c r="H132" s="211">
        <v>28.359</v>
      </c>
      <c r="I132" s="11"/>
      <c r="L132" s="207"/>
      <c r="M132" s="212"/>
      <c r="N132" s="213"/>
      <c r="O132" s="213"/>
      <c r="P132" s="213"/>
      <c r="Q132" s="213"/>
      <c r="R132" s="213"/>
      <c r="S132" s="213"/>
      <c r="T132" s="214"/>
      <c r="AT132" s="209" t="s">
        <v>146</v>
      </c>
      <c r="AU132" s="209" t="s">
        <v>84</v>
      </c>
      <c r="AV132" s="208" t="s">
        <v>84</v>
      </c>
      <c r="AW132" s="208" t="s">
        <v>37</v>
      </c>
      <c r="AX132" s="208" t="s">
        <v>74</v>
      </c>
      <c r="AY132" s="209" t="s">
        <v>135</v>
      </c>
    </row>
    <row r="133" spans="2:51" s="208" customFormat="1" ht="13.5">
      <c r="B133" s="207"/>
      <c r="D133" s="203" t="s">
        <v>146</v>
      </c>
      <c r="E133" s="209" t="s">
        <v>5</v>
      </c>
      <c r="F133" s="210" t="s">
        <v>752</v>
      </c>
      <c r="H133" s="211">
        <v>22.899</v>
      </c>
      <c r="I133" s="11"/>
      <c r="L133" s="207"/>
      <c r="M133" s="212"/>
      <c r="N133" s="213"/>
      <c r="O133" s="213"/>
      <c r="P133" s="213"/>
      <c r="Q133" s="213"/>
      <c r="R133" s="213"/>
      <c r="S133" s="213"/>
      <c r="T133" s="214"/>
      <c r="AT133" s="209" t="s">
        <v>146</v>
      </c>
      <c r="AU133" s="209" t="s">
        <v>84</v>
      </c>
      <c r="AV133" s="208" t="s">
        <v>84</v>
      </c>
      <c r="AW133" s="208" t="s">
        <v>37</v>
      </c>
      <c r="AX133" s="208" t="s">
        <v>74</v>
      </c>
      <c r="AY133" s="209" t="s">
        <v>135</v>
      </c>
    </row>
    <row r="134" spans="2:51" s="208" customFormat="1" ht="13.5">
      <c r="B134" s="207"/>
      <c r="D134" s="203" t="s">
        <v>146</v>
      </c>
      <c r="E134" s="209" t="s">
        <v>5</v>
      </c>
      <c r="F134" s="210" t="s">
        <v>753</v>
      </c>
      <c r="H134" s="211">
        <v>30.055</v>
      </c>
      <c r="I134" s="11"/>
      <c r="L134" s="207"/>
      <c r="M134" s="212"/>
      <c r="N134" s="213"/>
      <c r="O134" s="213"/>
      <c r="P134" s="213"/>
      <c r="Q134" s="213"/>
      <c r="R134" s="213"/>
      <c r="S134" s="213"/>
      <c r="T134" s="214"/>
      <c r="AT134" s="209" t="s">
        <v>146</v>
      </c>
      <c r="AU134" s="209" t="s">
        <v>84</v>
      </c>
      <c r="AV134" s="208" t="s">
        <v>84</v>
      </c>
      <c r="AW134" s="208" t="s">
        <v>37</v>
      </c>
      <c r="AX134" s="208" t="s">
        <v>74</v>
      </c>
      <c r="AY134" s="209" t="s">
        <v>135</v>
      </c>
    </row>
    <row r="135" spans="2:51" s="208" customFormat="1" ht="13.5">
      <c r="B135" s="207"/>
      <c r="D135" s="203" t="s">
        <v>146</v>
      </c>
      <c r="E135" s="209" t="s">
        <v>5</v>
      </c>
      <c r="F135" s="210" t="s">
        <v>754</v>
      </c>
      <c r="H135" s="211">
        <v>25.074</v>
      </c>
      <c r="I135" s="11"/>
      <c r="L135" s="207"/>
      <c r="M135" s="212"/>
      <c r="N135" s="213"/>
      <c r="O135" s="213"/>
      <c r="P135" s="213"/>
      <c r="Q135" s="213"/>
      <c r="R135" s="213"/>
      <c r="S135" s="213"/>
      <c r="T135" s="214"/>
      <c r="AT135" s="209" t="s">
        <v>146</v>
      </c>
      <c r="AU135" s="209" t="s">
        <v>84</v>
      </c>
      <c r="AV135" s="208" t="s">
        <v>84</v>
      </c>
      <c r="AW135" s="208" t="s">
        <v>37</v>
      </c>
      <c r="AX135" s="208" t="s">
        <v>74</v>
      </c>
      <c r="AY135" s="209" t="s">
        <v>135</v>
      </c>
    </row>
    <row r="136" spans="2:51" s="208" customFormat="1" ht="13.5">
      <c r="B136" s="207"/>
      <c r="D136" s="203" t="s">
        <v>146</v>
      </c>
      <c r="E136" s="209" t="s">
        <v>5</v>
      </c>
      <c r="F136" s="210" t="s">
        <v>755</v>
      </c>
      <c r="H136" s="211">
        <v>23.826</v>
      </c>
      <c r="I136" s="11"/>
      <c r="L136" s="207"/>
      <c r="M136" s="212"/>
      <c r="N136" s="213"/>
      <c r="O136" s="213"/>
      <c r="P136" s="213"/>
      <c r="Q136" s="213"/>
      <c r="R136" s="213"/>
      <c r="S136" s="213"/>
      <c r="T136" s="214"/>
      <c r="AT136" s="209" t="s">
        <v>146</v>
      </c>
      <c r="AU136" s="209" t="s">
        <v>84</v>
      </c>
      <c r="AV136" s="208" t="s">
        <v>84</v>
      </c>
      <c r="AW136" s="208" t="s">
        <v>37</v>
      </c>
      <c r="AX136" s="208" t="s">
        <v>74</v>
      </c>
      <c r="AY136" s="209" t="s">
        <v>135</v>
      </c>
    </row>
    <row r="137" spans="2:51" s="236" customFormat="1" ht="13.5">
      <c r="B137" s="235"/>
      <c r="D137" s="203" t="s">
        <v>146</v>
      </c>
      <c r="E137" s="237" t="s">
        <v>5</v>
      </c>
      <c r="F137" s="238" t="s">
        <v>756</v>
      </c>
      <c r="H137" s="239">
        <v>130.213</v>
      </c>
      <c r="I137" s="13"/>
      <c r="L137" s="235"/>
      <c r="M137" s="240"/>
      <c r="N137" s="241"/>
      <c r="O137" s="241"/>
      <c r="P137" s="241"/>
      <c r="Q137" s="241"/>
      <c r="R137" s="241"/>
      <c r="S137" s="241"/>
      <c r="T137" s="242"/>
      <c r="AT137" s="237" t="s">
        <v>146</v>
      </c>
      <c r="AU137" s="237" t="s">
        <v>84</v>
      </c>
      <c r="AV137" s="236" t="s">
        <v>152</v>
      </c>
      <c r="AW137" s="236" t="s">
        <v>37</v>
      </c>
      <c r="AX137" s="236" t="s">
        <v>74</v>
      </c>
      <c r="AY137" s="237" t="s">
        <v>135</v>
      </c>
    </row>
    <row r="138" spans="2:51" s="208" customFormat="1" ht="13.5">
      <c r="B138" s="207"/>
      <c r="D138" s="203" t="s">
        <v>146</v>
      </c>
      <c r="E138" s="209" t="s">
        <v>5</v>
      </c>
      <c r="F138" s="210" t="s">
        <v>5</v>
      </c>
      <c r="H138" s="211">
        <v>0</v>
      </c>
      <c r="I138" s="11"/>
      <c r="L138" s="207"/>
      <c r="M138" s="212"/>
      <c r="N138" s="213"/>
      <c r="O138" s="213"/>
      <c r="P138" s="213"/>
      <c r="Q138" s="213"/>
      <c r="R138" s="213"/>
      <c r="S138" s="213"/>
      <c r="T138" s="214"/>
      <c r="AT138" s="209" t="s">
        <v>146</v>
      </c>
      <c r="AU138" s="209" t="s">
        <v>84</v>
      </c>
      <c r="AV138" s="208" t="s">
        <v>84</v>
      </c>
      <c r="AW138" s="208" t="s">
        <v>37</v>
      </c>
      <c r="AX138" s="208" t="s">
        <v>74</v>
      </c>
      <c r="AY138" s="209" t="s">
        <v>135</v>
      </c>
    </row>
    <row r="139" spans="2:51" s="208" customFormat="1" ht="13.5">
      <c r="B139" s="207"/>
      <c r="D139" s="203" t="s">
        <v>146</v>
      </c>
      <c r="E139" s="209" t="s">
        <v>5</v>
      </c>
      <c r="F139" s="210" t="s">
        <v>757</v>
      </c>
      <c r="H139" s="211">
        <v>32.5</v>
      </c>
      <c r="I139" s="11"/>
      <c r="L139" s="207"/>
      <c r="M139" s="212"/>
      <c r="N139" s="213"/>
      <c r="O139" s="213"/>
      <c r="P139" s="213"/>
      <c r="Q139" s="213"/>
      <c r="R139" s="213"/>
      <c r="S139" s="213"/>
      <c r="T139" s="214"/>
      <c r="AT139" s="209" t="s">
        <v>146</v>
      </c>
      <c r="AU139" s="209" t="s">
        <v>84</v>
      </c>
      <c r="AV139" s="208" t="s">
        <v>84</v>
      </c>
      <c r="AW139" s="208" t="s">
        <v>37</v>
      </c>
      <c r="AX139" s="208" t="s">
        <v>74</v>
      </c>
      <c r="AY139" s="209" t="s">
        <v>135</v>
      </c>
    </row>
    <row r="140" spans="2:51" s="236" customFormat="1" ht="13.5">
      <c r="B140" s="235"/>
      <c r="D140" s="203" t="s">
        <v>146</v>
      </c>
      <c r="E140" s="237" t="s">
        <v>5</v>
      </c>
      <c r="F140" s="238" t="s">
        <v>756</v>
      </c>
      <c r="H140" s="239">
        <v>32.5</v>
      </c>
      <c r="I140" s="13"/>
      <c r="L140" s="235"/>
      <c r="M140" s="240"/>
      <c r="N140" s="241"/>
      <c r="O140" s="241"/>
      <c r="P140" s="241"/>
      <c r="Q140" s="241"/>
      <c r="R140" s="241"/>
      <c r="S140" s="241"/>
      <c r="T140" s="242"/>
      <c r="AT140" s="237" t="s">
        <v>146</v>
      </c>
      <c r="AU140" s="237" t="s">
        <v>84</v>
      </c>
      <c r="AV140" s="236" t="s">
        <v>152</v>
      </c>
      <c r="AW140" s="236" t="s">
        <v>37</v>
      </c>
      <c r="AX140" s="236" t="s">
        <v>74</v>
      </c>
      <c r="AY140" s="237" t="s">
        <v>135</v>
      </c>
    </row>
    <row r="141" spans="2:51" s="208" customFormat="1" ht="13.5">
      <c r="B141" s="207"/>
      <c r="D141" s="203" t="s">
        <v>146</v>
      </c>
      <c r="E141" s="209" t="s">
        <v>5</v>
      </c>
      <c r="F141" s="210" t="s">
        <v>5</v>
      </c>
      <c r="H141" s="211">
        <v>0</v>
      </c>
      <c r="I141" s="11"/>
      <c r="L141" s="207"/>
      <c r="M141" s="212"/>
      <c r="N141" s="213"/>
      <c r="O141" s="213"/>
      <c r="P141" s="213"/>
      <c r="Q141" s="213"/>
      <c r="R141" s="213"/>
      <c r="S141" s="213"/>
      <c r="T141" s="214"/>
      <c r="AT141" s="209" t="s">
        <v>146</v>
      </c>
      <c r="AU141" s="209" t="s">
        <v>84</v>
      </c>
      <c r="AV141" s="208" t="s">
        <v>84</v>
      </c>
      <c r="AW141" s="208" t="s">
        <v>37</v>
      </c>
      <c r="AX141" s="208" t="s">
        <v>74</v>
      </c>
      <c r="AY141" s="209" t="s">
        <v>135</v>
      </c>
    </row>
    <row r="142" spans="2:51" s="228" customFormat="1" ht="13.5">
      <c r="B142" s="227"/>
      <c r="D142" s="203" t="s">
        <v>146</v>
      </c>
      <c r="E142" s="229" t="s">
        <v>5</v>
      </c>
      <c r="F142" s="230" t="s">
        <v>195</v>
      </c>
      <c r="H142" s="231">
        <v>162.713</v>
      </c>
      <c r="I142" s="12"/>
      <c r="L142" s="227"/>
      <c r="M142" s="232"/>
      <c r="N142" s="233"/>
      <c r="O142" s="233"/>
      <c r="P142" s="233"/>
      <c r="Q142" s="233"/>
      <c r="R142" s="233"/>
      <c r="S142" s="233"/>
      <c r="T142" s="234"/>
      <c r="AT142" s="229" t="s">
        <v>146</v>
      </c>
      <c r="AU142" s="229" t="s">
        <v>84</v>
      </c>
      <c r="AV142" s="228" t="s">
        <v>142</v>
      </c>
      <c r="AW142" s="228" t="s">
        <v>37</v>
      </c>
      <c r="AX142" s="228" t="s">
        <v>74</v>
      </c>
      <c r="AY142" s="229" t="s">
        <v>135</v>
      </c>
    </row>
    <row r="143" spans="2:51" s="208" customFormat="1" ht="13.5">
      <c r="B143" s="207"/>
      <c r="D143" s="203" t="s">
        <v>146</v>
      </c>
      <c r="E143" s="209" t="s">
        <v>5</v>
      </c>
      <c r="F143" s="210" t="s">
        <v>761</v>
      </c>
      <c r="H143" s="211">
        <v>73.221</v>
      </c>
      <c r="I143" s="11"/>
      <c r="L143" s="207"/>
      <c r="M143" s="212"/>
      <c r="N143" s="213"/>
      <c r="O143" s="213"/>
      <c r="P143" s="213"/>
      <c r="Q143" s="213"/>
      <c r="R143" s="213"/>
      <c r="S143" s="213"/>
      <c r="T143" s="214"/>
      <c r="AT143" s="209" t="s">
        <v>146</v>
      </c>
      <c r="AU143" s="209" t="s">
        <v>84</v>
      </c>
      <c r="AV143" s="208" t="s">
        <v>84</v>
      </c>
      <c r="AW143" s="208" t="s">
        <v>37</v>
      </c>
      <c r="AX143" s="208" t="s">
        <v>82</v>
      </c>
      <c r="AY143" s="209" t="s">
        <v>135</v>
      </c>
    </row>
    <row r="144" spans="2:65" s="108" customFormat="1" ht="38.25" customHeight="1">
      <c r="B144" s="109"/>
      <c r="C144" s="188" t="s">
        <v>188</v>
      </c>
      <c r="D144" s="188" t="s">
        <v>137</v>
      </c>
      <c r="E144" s="189" t="s">
        <v>234</v>
      </c>
      <c r="F144" s="190" t="s">
        <v>235</v>
      </c>
      <c r="G144" s="191" t="s">
        <v>184</v>
      </c>
      <c r="H144" s="192">
        <v>73.221</v>
      </c>
      <c r="I144" s="9"/>
      <c r="J144" s="193">
        <f>ROUND(I144*H144,2)</f>
        <v>0</v>
      </c>
      <c r="K144" s="190" t="s">
        <v>141</v>
      </c>
      <c r="L144" s="109"/>
      <c r="M144" s="194" t="s">
        <v>5</v>
      </c>
      <c r="N144" s="195" t="s">
        <v>45</v>
      </c>
      <c r="O144" s="110"/>
      <c r="P144" s="196">
        <f>O144*H144</f>
        <v>0</v>
      </c>
      <c r="Q144" s="196">
        <v>0</v>
      </c>
      <c r="R144" s="196">
        <f>Q144*H144</f>
        <v>0</v>
      </c>
      <c r="S144" s="196">
        <v>0</v>
      </c>
      <c r="T144" s="197">
        <f>S144*H144</f>
        <v>0</v>
      </c>
      <c r="AR144" s="98" t="s">
        <v>142</v>
      </c>
      <c r="AT144" s="98" t="s">
        <v>137</v>
      </c>
      <c r="AU144" s="98" t="s">
        <v>84</v>
      </c>
      <c r="AY144" s="98" t="s">
        <v>135</v>
      </c>
      <c r="BE144" s="198">
        <f>IF(N144="základní",J144,0)</f>
        <v>0</v>
      </c>
      <c r="BF144" s="198">
        <f>IF(N144="snížená",J144,0)</f>
        <v>0</v>
      </c>
      <c r="BG144" s="198">
        <f>IF(N144="zákl. přenesená",J144,0)</f>
        <v>0</v>
      </c>
      <c r="BH144" s="198">
        <f>IF(N144="sníž. přenesená",J144,0)</f>
        <v>0</v>
      </c>
      <c r="BI144" s="198">
        <f>IF(N144="nulová",J144,0)</f>
        <v>0</v>
      </c>
      <c r="BJ144" s="98" t="s">
        <v>82</v>
      </c>
      <c r="BK144" s="198">
        <f>ROUND(I144*H144,2)</f>
        <v>0</v>
      </c>
      <c r="BL144" s="98" t="s">
        <v>142</v>
      </c>
      <c r="BM144" s="98" t="s">
        <v>762</v>
      </c>
    </row>
    <row r="145" spans="2:47" s="108" customFormat="1" ht="204">
      <c r="B145" s="109"/>
      <c r="D145" s="203" t="s">
        <v>144</v>
      </c>
      <c r="F145" s="204" t="s">
        <v>200</v>
      </c>
      <c r="I145" s="10"/>
      <c r="L145" s="109"/>
      <c r="M145" s="205"/>
      <c r="N145" s="110"/>
      <c r="O145" s="110"/>
      <c r="P145" s="110"/>
      <c r="Q145" s="110"/>
      <c r="R145" s="110"/>
      <c r="S145" s="110"/>
      <c r="T145" s="206"/>
      <c r="AT145" s="98" t="s">
        <v>144</v>
      </c>
      <c r="AU145" s="98" t="s">
        <v>84</v>
      </c>
    </row>
    <row r="146" spans="2:51" s="208" customFormat="1" ht="13.5">
      <c r="B146" s="207"/>
      <c r="D146" s="203" t="s">
        <v>146</v>
      </c>
      <c r="E146" s="209" t="s">
        <v>5</v>
      </c>
      <c r="F146" s="210" t="s">
        <v>751</v>
      </c>
      <c r="H146" s="211">
        <v>28.359</v>
      </c>
      <c r="I146" s="11"/>
      <c r="L146" s="207"/>
      <c r="M146" s="212"/>
      <c r="N146" s="213"/>
      <c r="O146" s="213"/>
      <c r="P146" s="213"/>
      <c r="Q146" s="213"/>
      <c r="R146" s="213"/>
      <c r="S146" s="213"/>
      <c r="T146" s="214"/>
      <c r="AT146" s="209" t="s">
        <v>146</v>
      </c>
      <c r="AU146" s="209" t="s">
        <v>84</v>
      </c>
      <c r="AV146" s="208" t="s">
        <v>84</v>
      </c>
      <c r="AW146" s="208" t="s">
        <v>37</v>
      </c>
      <c r="AX146" s="208" t="s">
        <v>74</v>
      </c>
      <c r="AY146" s="209" t="s">
        <v>135</v>
      </c>
    </row>
    <row r="147" spans="2:51" s="208" customFormat="1" ht="13.5">
      <c r="B147" s="207"/>
      <c r="D147" s="203" t="s">
        <v>146</v>
      </c>
      <c r="E147" s="209" t="s">
        <v>5</v>
      </c>
      <c r="F147" s="210" t="s">
        <v>752</v>
      </c>
      <c r="H147" s="211">
        <v>22.899</v>
      </c>
      <c r="I147" s="11"/>
      <c r="L147" s="207"/>
      <c r="M147" s="212"/>
      <c r="N147" s="213"/>
      <c r="O147" s="213"/>
      <c r="P147" s="213"/>
      <c r="Q147" s="213"/>
      <c r="R147" s="213"/>
      <c r="S147" s="213"/>
      <c r="T147" s="214"/>
      <c r="AT147" s="209" t="s">
        <v>146</v>
      </c>
      <c r="AU147" s="209" t="s">
        <v>84</v>
      </c>
      <c r="AV147" s="208" t="s">
        <v>84</v>
      </c>
      <c r="AW147" s="208" t="s">
        <v>37</v>
      </c>
      <c r="AX147" s="208" t="s">
        <v>74</v>
      </c>
      <c r="AY147" s="209" t="s">
        <v>135</v>
      </c>
    </row>
    <row r="148" spans="2:51" s="208" customFormat="1" ht="13.5">
      <c r="B148" s="207"/>
      <c r="D148" s="203" t="s">
        <v>146</v>
      </c>
      <c r="E148" s="209" t="s">
        <v>5</v>
      </c>
      <c r="F148" s="210" t="s">
        <v>753</v>
      </c>
      <c r="H148" s="211">
        <v>30.055</v>
      </c>
      <c r="I148" s="11"/>
      <c r="L148" s="207"/>
      <c r="M148" s="212"/>
      <c r="N148" s="213"/>
      <c r="O148" s="213"/>
      <c r="P148" s="213"/>
      <c r="Q148" s="213"/>
      <c r="R148" s="213"/>
      <c r="S148" s="213"/>
      <c r="T148" s="214"/>
      <c r="AT148" s="209" t="s">
        <v>146</v>
      </c>
      <c r="AU148" s="209" t="s">
        <v>84</v>
      </c>
      <c r="AV148" s="208" t="s">
        <v>84</v>
      </c>
      <c r="AW148" s="208" t="s">
        <v>37</v>
      </c>
      <c r="AX148" s="208" t="s">
        <v>74</v>
      </c>
      <c r="AY148" s="209" t="s">
        <v>135</v>
      </c>
    </row>
    <row r="149" spans="2:51" s="208" customFormat="1" ht="13.5">
      <c r="B149" s="207"/>
      <c r="D149" s="203" t="s">
        <v>146</v>
      </c>
      <c r="E149" s="209" t="s">
        <v>5</v>
      </c>
      <c r="F149" s="210" t="s">
        <v>754</v>
      </c>
      <c r="H149" s="211">
        <v>25.074</v>
      </c>
      <c r="I149" s="11"/>
      <c r="L149" s="207"/>
      <c r="M149" s="212"/>
      <c r="N149" s="213"/>
      <c r="O149" s="213"/>
      <c r="P149" s="213"/>
      <c r="Q149" s="213"/>
      <c r="R149" s="213"/>
      <c r="S149" s="213"/>
      <c r="T149" s="214"/>
      <c r="AT149" s="209" t="s">
        <v>146</v>
      </c>
      <c r="AU149" s="209" t="s">
        <v>84</v>
      </c>
      <c r="AV149" s="208" t="s">
        <v>84</v>
      </c>
      <c r="AW149" s="208" t="s">
        <v>37</v>
      </c>
      <c r="AX149" s="208" t="s">
        <v>74</v>
      </c>
      <c r="AY149" s="209" t="s">
        <v>135</v>
      </c>
    </row>
    <row r="150" spans="2:51" s="208" customFormat="1" ht="13.5">
      <c r="B150" s="207"/>
      <c r="D150" s="203" t="s">
        <v>146</v>
      </c>
      <c r="E150" s="209" t="s">
        <v>5</v>
      </c>
      <c r="F150" s="210" t="s">
        <v>755</v>
      </c>
      <c r="H150" s="211">
        <v>23.826</v>
      </c>
      <c r="I150" s="11"/>
      <c r="L150" s="207"/>
      <c r="M150" s="212"/>
      <c r="N150" s="213"/>
      <c r="O150" s="213"/>
      <c r="P150" s="213"/>
      <c r="Q150" s="213"/>
      <c r="R150" s="213"/>
      <c r="S150" s="213"/>
      <c r="T150" s="214"/>
      <c r="AT150" s="209" t="s">
        <v>146</v>
      </c>
      <c r="AU150" s="209" t="s">
        <v>84</v>
      </c>
      <c r="AV150" s="208" t="s">
        <v>84</v>
      </c>
      <c r="AW150" s="208" t="s">
        <v>37</v>
      </c>
      <c r="AX150" s="208" t="s">
        <v>74</v>
      </c>
      <c r="AY150" s="209" t="s">
        <v>135</v>
      </c>
    </row>
    <row r="151" spans="2:51" s="236" customFormat="1" ht="13.5">
      <c r="B151" s="235"/>
      <c r="D151" s="203" t="s">
        <v>146</v>
      </c>
      <c r="E151" s="237" t="s">
        <v>5</v>
      </c>
      <c r="F151" s="238" t="s">
        <v>756</v>
      </c>
      <c r="H151" s="239">
        <v>130.213</v>
      </c>
      <c r="I151" s="13"/>
      <c r="L151" s="235"/>
      <c r="M151" s="240"/>
      <c r="N151" s="241"/>
      <c r="O151" s="241"/>
      <c r="P151" s="241"/>
      <c r="Q151" s="241"/>
      <c r="R151" s="241"/>
      <c r="S151" s="241"/>
      <c r="T151" s="242"/>
      <c r="AT151" s="237" t="s">
        <v>146</v>
      </c>
      <c r="AU151" s="237" t="s">
        <v>84</v>
      </c>
      <c r="AV151" s="236" t="s">
        <v>152</v>
      </c>
      <c r="AW151" s="236" t="s">
        <v>37</v>
      </c>
      <c r="AX151" s="236" t="s">
        <v>74</v>
      </c>
      <c r="AY151" s="237" t="s">
        <v>135</v>
      </c>
    </row>
    <row r="152" spans="2:51" s="208" customFormat="1" ht="13.5">
      <c r="B152" s="207"/>
      <c r="D152" s="203" t="s">
        <v>146</v>
      </c>
      <c r="E152" s="209" t="s">
        <v>5</v>
      </c>
      <c r="F152" s="210" t="s">
        <v>5</v>
      </c>
      <c r="H152" s="211">
        <v>0</v>
      </c>
      <c r="I152" s="11"/>
      <c r="L152" s="207"/>
      <c r="M152" s="212"/>
      <c r="N152" s="213"/>
      <c r="O152" s="213"/>
      <c r="P152" s="213"/>
      <c r="Q152" s="213"/>
      <c r="R152" s="213"/>
      <c r="S152" s="213"/>
      <c r="T152" s="214"/>
      <c r="AT152" s="209" t="s">
        <v>146</v>
      </c>
      <c r="AU152" s="209" t="s">
        <v>84</v>
      </c>
      <c r="AV152" s="208" t="s">
        <v>84</v>
      </c>
      <c r="AW152" s="208" t="s">
        <v>37</v>
      </c>
      <c r="AX152" s="208" t="s">
        <v>74</v>
      </c>
      <c r="AY152" s="209" t="s">
        <v>135</v>
      </c>
    </row>
    <row r="153" spans="2:51" s="208" customFormat="1" ht="13.5">
      <c r="B153" s="207"/>
      <c r="D153" s="203" t="s">
        <v>146</v>
      </c>
      <c r="E153" s="209" t="s">
        <v>5</v>
      </c>
      <c r="F153" s="210" t="s">
        <v>757</v>
      </c>
      <c r="H153" s="211">
        <v>32.5</v>
      </c>
      <c r="I153" s="11"/>
      <c r="L153" s="207"/>
      <c r="M153" s="212"/>
      <c r="N153" s="213"/>
      <c r="O153" s="213"/>
      <c r="P153" s="213"/>
      <c r="Q153" s="213"/>
      <c r="R153" s="213"/>
      <c r="S153" s="213"/>
      <c r="T153" s="214"/>
      <c r="AT153" s="209" t="s">
        <v>146</v>
      </c>
      <c r="AU153" s="209" t="s">
        <v>84</v>
      </c>
      <c r="AV153" s="208" t="s">
        <v>84</v>
      </c>
      <c r="AW153" s="208" t="s">
        <v>37</v>
      </c>
      <c r="AX153" s="208" t="s">
        <v>74</v>
      </c>
      <c r="AY153" s="209" t="s">
        <v>135</v>
      </c>
    </row>
    <row r="154" spans="2:51" s="236" customFormat="1" ht="13.5">
      <c r="B154" s="235"/>
      <c r="D154" s="203" t="s">
        <v>146</v>
      </c>
      <c r="E154" s="237" t="s">
        <v>5</v>
      </c>
      <c r="F154" s="238" t="s">
        <v>756</v>
      </c>
      <c r="H154" s="239">
        <v>32.5</v>
      </c>
      <c r="I154" s="13"/>
      <c r="L154" s="235"/>
      <c r="M154" s="240"/>
      <c r="N154" s="241"/>
      <c r="O154" s="241"/>
      <c r="P154" s="241"/>
      <c r="Q154" s="241"/>
      <c r="R154" s="241"/>
      <c r="S154" s="241"/>
      <c r="T154" s="242"/>
      <c r="AT154" s="237" t="s">
        <v>146</v>
      </c>
      <c r="AU154" s="237" t="s">
        <v>84</v>
      </c>
      <c r="AV154" s="236" t="s">
        <v>152</v>
      </c>
      <c r="AW154" s="236" t="s">
        <v>37</v>
      </c>
      <c r="AX154" s="236" t="s">
        <v>74</v>
      </c>
      <c r="AY154" s="237" t="s">
        <v>135</v>
      </c>
    </row>
    <row r="155" spans="2:51" s="208" customFormat="1" ht="13.5">
      <c r="B155" s="207"/>
      <c r="D155" s="203" t="s">
        <v>146</v>
      </c>
      <c r="E155" s="209" t="s">
        <v>5</v>
      </c>
      <c r="F155" s="210" t="s">
        <v>5</v>
      </c>
      <c r="H155" s="211">
        <v>0</v>
      </c>
      <c r="I155" s="11"/>
      <c r="L155" s="207"/>
      <c r="M155" s="212"/>
      <c r="N155" s="213"/>
      <c r="O155" s="213"/>
      <c r="P155" s="213"/>
      <c r="Q155" s="213"/>
      <c r="R155" s="213"/>
      <c r="S155" s="213"/>
      <c r="T155" s="214"/>
      <c r="AT155" s="209" t="s">
        <v>146</v>
      </c>
      <c r="AU155" s="209" t="s">
        <v>84</v>
      </c>
      <c r="AV155" s="208" t="s">
        <v>84</v>
      </c>
      <c r="AW155" s="208" t="s">
        <v>37</v>
      </c>
      <c r="AX155" s="208" t="s">
        <v>74</v>
      </c>
      <c r="AY155" s="209" t="s">
        <v>135</v>
      </c>
    </row>
    <row r="156" spans="2:51" s="228" customFormat="1" ht="13.5">
      <c r="B156" s="227"/>
      <c r="D156" s="203" t="s">
        <v>146</v>
      </c>
      <c r="E156" s="229" t="s">
        <v>5</v>
      </c>
      <c r="F156" s="230" t="s">
        <v>195</v>
      </c>
      <c r="H156" s="231">
        <v>162.713</v>
      </c>
      <c r="I156" s="12"/>
      <c r="L156" s="227"/>
      <c r="M156" s="232"/>
      <c r="N156" s="233"/>
      <c r="O156" s="233"/>
      <c r="P156" s="233"/>
      <c r="Q156" s="233"/>
      <c r="R156" s="233"/>
      <c r="S156" s="233"/>
      <c r="T156" s="234"/>
      <c r="AT156" s="229" t="s">
        <v>146</v>
      </c>
      <c r="AU156" s="229" t="s">
        <v>84</v>
      </c>
      <c r="AV156" s="228" t="s">
        <v>142</v>
      </c>
      <c r="AW156" s="228" t="s">
        <v>37</v>
      </c>
      <c r="AX156" s="228" t="s">
        <v>74</v>
      </c>
      <c r="AY156" s="229" t="s">
        <v>135</v>
      </c>
    </row>
    <row r="157" spans="2:51" s="208" customFormat="1" ht="13.5">
      <c r="B157" s="207"/>
      <c r="D157" s="203" t="s">
        <v>146</v>
      </c>
      <c r="E157" s="209" t="s">
        <v>5</v>
      </c>
      <c r="F157" s="210" t="s">
        <v>761</v>
      </c>
      <c r="H157" s="211">
        <v>73.221</v>
      </c>
      <c r="I157" s="11"/>
      <c r="L157" s="207"/>
      <c r="M157" s="212"/>
      <c r="N157" s="213"/>
      <c r="O157" s="213"/>
      <c r="P157" s="213"/>
      <c r="Q157" s="213"/>
      <c r="R157" s="213"/>
      <c r="S157" s="213"/>
      <c r="T157" s="214"/>
      <c r="AT157" s="209" t="s">
        <v>146</v>
      </c>
      <c r="AU157" s="209" t="s">
        <v>84</v>
      </c>
      <c r="AV157" s="208" t="s">
        <v>84</v>
      </c>
      <c r="AW157" s="208" t="s">
        <v>37</v>
      </c>
      <c r="AX157" s="208" t="s">
        <v>82</v>
      </c>
      <c r="AY157" s="209" t="s">
        <v>135</v>
      </c>
    </row>
    <row r="158" spans="2:65" s="108" customFormat="1" ht="38.25" customHeight="1">
      <c r="B158" s="109"/>
      <c r="C158" s="188" t="s">
        <v>196</v>
      </c>
      <c r="D158" s="188" t="s">
        <v>137</v>
      </c>
      <c r="E158" s="189" t="s">
        <v>238</v>
      </c>
      <c r="F158" s="190" t="s">
        <v>239</v>
      </c>
      <c r="G158" s="191" t="s">
        <v>184</v>
      </c>
      <c r="H158" s="192">
        <v>8.136</v>
      </c>
      <c r="I158" s="9"/>
      <c r="J158" s="193">
        <f>ROUND(I158*H158,2)</f>
        <v>0</v>
      </c>
      <c r="K158" s="190" t="s">
        <v>141</v>
      </c>
      <c r="L158" s="109"/>
      <c r="M158" s="194" t="s">
        <v>5</v>
      </c>
      <c r="N158" s="195" t="s">
        <v>45</v>
      </c>
      <c r="O158" s="110"/>
      <c r="P158" s="196">
        <f>O158*H158</f>
        <v>0</v>
      </c>
      <c r="Q158" s="196">
        <v>0.01046</v>
      </c>
      <c r="R158" s="196">
        <f>Q158*H158</f>
        <v>0.08510256</v>
      </c>
      <c r="S158" s="196">
        <v>0</v>
      </c>
      <c r="T158" s="197">
        <f>S158*H158</f>
        <v>0</v>
      </c>
      <c r="AR158" s="98" t="s">
        <v>142</v>
      </c>
      <c r="AT158" s="98" t="s">
        <v>137</v>
      </c>
      <c r="AU158" s="98" t="s">
        <v>84</v>
      </c>
      <c r="AY158" s="98" t="s">
        <v>135</v>
      </c>
      <c r="BE158" s="198">
        <f>IF(N158="základní",J158,0)</f>
        <v>0</v>
      </c>
      <c r="BF158" s="198">
        <f>IF(N158="snížená",J158,0)</f>
        <v>0</v>
      </c>
      <c r="BG158" s="198">
        <f>IF(N158="zákl. přenesená",J158,0)</f>
        <v>0</v>
      </c>
      <c r="BH158" s="198">
        <f>IF(N158="sníž. přenesená",J158,0)</f>
        <v>0</v>
      </c>
      <c r="BI158" s="198">
        <f>IF(N158="nulová",J158,0)</f>
        <v>0</v>
      </c>
      <c r="BJ158" s="98" t="s">
        <v>82</v>
      </c>
      <c r="BK158" s="198">
        <f>ROUND(I158*H158,2)</f>
        <v>0</v>
      </c>
      <c r="BL158" s="98" t="s">
        <v>142</v>
      </c>
      <c r="BM158" s="98" t="s">
        <v>763</v>
      </c>
    </row>
    <row r="159" spans="2:47" s="108" customFormat="1" ht="204">
      <c r="B159" s="109"/>
      <c r="D159" s="203" t="s">
        <v>144</v>
      </c>
      <c r="F159" s="204" t="s">
        <v>200</v>
      </c>
      <c r="I159" s="10"/>
      <c r="L159" s="109"/>
      <c r="M159" s="205"/>
      <c r="N159" s="110"/>
      <c r="O159" s="110"/>
      <c r="P159" s="110"/>
      <c r="Q159" s="110"/>
      <c r="R159" s="110"/>
      <c r="S159" s="110"/>
      <c r="T159" s="206"/>
      <c r="AT159" s="98" t="s">
        <v>144</v>
      </c>
      <c r="AU159" s="98" t="s">
        <v>84</v>
      </c>
    </row>
    <row r="160" spans="2:51" s="208" customFormat="1" ht="13.5">
      <c r="B160" s="207"/>
      <c r="D160" s="203" t="s">
        <v>146</v>
      </c>
      <c r="E160" s="209" t="s">
        <v>5</v>
      </c>
      <c r="F160" s="210" t="s">
        <v>751</v>
      </c>
      <c r="H160" s="211">
        <v>28.359</v>
      </c>
      <c r="I160" s="11"/>
      <c r="L160" s="207"/>
      <c r="M160" s="212"/>
      <c r="N160" s="213"/>
      <c r="O160" s="213"/>
      <c r="P160" s="213"/>
      <c r="Q160" s="213"/>
      <c r="R160" s="213"/>
      <c r="S160" s="213"/>
      <c r="T160" s="214"/>
      <c r="AT160" s="209" t="s">
        <v>146</v>
      </c>
      <c r="AU160" s="209" t="s">
        <v>84</v>
      </c>
      <c r="AV160" s="208" t="s">
        <v>84</v>
      </c>
      <c r="AW160" s="208" t="s">
        <v>37</v>
      </c>
      <c r="AX160" s="208" t="s">
        <v>74</v>
      </c>
      <c r="AY160" s="209" t="s">
        <v>135</v>
      </c>
    </row>
    <row r="161" spans="2:51" s="208" customFormat="1" ht="13.5">
      <c r="B161" s="207"/>
      <c r="D161" s="203" t="s">
        <v>146</v>
      </c>
      <c r="E161" s="209" t="s">
        <v>5</v>
      </c>
      <c r="F161" s="210" t="s">
        <v>752</v>
      </c>
      <c r="H161" s="211">
        <v>22.899</v>
      </c>
      <c r="I161" s="11"/>
      <c r="L161" s="207"/>
      <c r="M161" s="212"/>
      <c r="N161" s="213"/>
      <c r="O161" s="213"/>
      <c r="P161" s="213"/>
      <c r="Q161" s="213"/>
      <c r="R161" s="213"/>
      <c r="S161" s="213"/>
      <c r="T161" s="214"/>
      <c r="AT161" s="209" t="s">
        <v>146</v>
      </c>
      <c r="AU161" s="209" t="s">
        <v>84</v>
      </c>
      <c r="AV161" s="208" t="s">
        <v>84</v>
      </c>
      <c r="AW161" s="208" t="s">
        <v>37</v>
      </c>
      <c r="AX161" s="208" t="s">
        <v>74</v>
      </c>
      <c r="AY161" s="209" t="s">
        <v>135</v>
      </c>
    </row>
    <row r="162" spans="2:51" s="208" customFormat="1" ht="13.5">
      <c r="B162" s="207"/>
      <c r="D162" s="203" t="s">
        <v>146</v>
      </c>
      <c r="E162" s="209" t="s">
        <v>5</v>
      </c>
      <c r="F162" s="210" t="s">
        <v>753</v>
      </c>
      <c r="H162" s="211">
        <v>30.055</v>
      </c>
      <c r="I162" s="11"/>
      <c r="L162" s="207"/>
      <c r="M162" s="212"/>
      <c r="N162" s="213"/>
      <c r="O162" s="213"/>
      <c r="P162" s="213"/>
      <c r="Q162" s="213"/>
      <c r="R162" s="213"/>
      <c r="S162" s="213"/>
      <c r="T162" s="214"/>
      <c r="AT162" s="209" t="s">
        <v>146</v>
      </c>
      <c r="AU162" s="209" t="s">
        <v>84</v>
      </c>
      <c r="AV162" s="208" t="s">
        <v>84</v>
      </c>
      <c r="AW162" s="208" t="s">
        <v>37</v>
      </c>
      <c r="AX162" s="208" t="s">
        <v>74</v>
      </c>
      <c r="AY162" s="209" t="s">
        <v>135</v>
      </c>
    </row>
    <row r="163" spans="2:51" s="208" customFormat="1" ht="13.5">
      <c r="B163" s="207"/>
      <c r="D163" s="203" t="s">
        <v>146</v>
      </c>
      <c r="E163" s="209" t="s">
        <v>5</v>
      </c>
      <c r="F163" s="210" t="s">
        <v>754</v>
      </c>
      <c r="H163" s="211">
        <v>25.074</v>
      </c>
      <c r="I163" s="11"/>
      <c r="L163" s="207"/>
      <c r="M163" s="212"/>
      <c r="N163" s="213"/>
      <c r="O163" s="213"/>
      <c r="P163" s="213"/>
      <c r="Q163" s="213"/>
      <c r="R163" s="213"/>
      <c r="S163" s="213"/>
      <c r="T163" s="214"/>
      <c r="AT163" s="209" t="s">
        <v>146</v>
      </c>
      <c r="AU163" s="209" t="s">
        <v>84</v>
      </c>
      <c r="AV163" s="208" t="s">
        <v>84</v>
      </c>
      <c r="AW163" s="208" t="s">
        <v>37</v>
      </c>
      <c r="AX163" s="208" t="s">
        <v>74</v>
      </c>
      <c r="AY163" s="209" t="s">
        <v>135</v>
      </c>
    </row>
    <row r="164" spans="2:51" s="208" customFormat="1" ht="13.5">
      <c r="B164" s="207"/>
      <c r="D164" s="203" t="s">
        <v>146</v>
      </c>
      <c r="E164" s="209" t="s">
        <v>5</v>
      </c>
      <c r="F164" s="210" t="s">
        <v>755</v>
      </c>
      <c r="H164" s="211">
        <v>23.826</v>
      </c>
      <c r="I164" s="11"/>
      <c r="L164" s="207"/>
      <c r="M164" s="212"/>
      <c r="N164" s="213"/>
      <c r="O164" s="213"/>
      <c r="P164" s="213"/>
      <c r="Q164" s="213"/>
      <c r="R164" s="213"/>
      <c r="S164" s="213"/>
      <c r="T164" s="214"/>
      <c r="AT164" s="209" t="s">
        <v>146</v>
      </c>
      <c r="AU164" s="209" t="s">
        <v>84</v>
      </c>
      <c r="AV164" s="208" t="s">
        <v>84</v>
      </c>
      <c r="AW164" s="208" t="s">
        <v>37</v>
      </c>
      <c r="AX164" s="208" t="s">
        <v>74</v>
      </c>
      <c r="AY164" s="209" t="s">
        <v>135</v>
      </c>
    </row>
    <row r="165" spans="2:51" s="236" customFormat="1" ht="13.5">
      <c r="B165" s="235"/>
      <c r="D165" s="203" t="s">
        <v>146</v>
      </c>
      <c r="E165" s="237" t="s">
        <v>5</v>
      </c>
      <c r="F165" s="238" t="s">
        <v>756</v>
      </c>
      <c r="H165" s="239">
        <v>130.213</v>
      </c>
      <c r="I165" s="13"/>
      <c r="L165" s="235"/>
      <c r="M165" s="240"/>
      <c r="N165" s="241"/>
      <c r="O165" s="241"/>
      <c r="P165" s="241"/>
      <c r="Q165" s="241"/>
      <c r="R165" s="241"/>
      <c r="S165" s="241"/>
      <c r="T165" s="242"/>
      <c r="AT165" s="237" t="s">
        <v>146</v>
      </c>
      <c r="AU165" s="237" t="s">
        <v>84</v>
      </c>
      <c r="AV165" s="236" t="s">
        <v>152</v>
      </c>
      <c r="AW165" s="236" t="s">
        <v>37</v>
      </c>
      <c r="AX165" s="236" t="s">
        <v>74</v>
      </c>
      <c r="AY165" s="237" t="s">
        <v>135</v>
      </c>
    </row>
    <row r="166" spans="2:51" s="208" customFormat="1" ht="13.5">
      <c r="B166" s="207"/>
      <c r="D166" s="203" t="s">
        <v>146</v>
      </c>
      <c r="E166" s="209" t="s">
        <v>5</v>
      </c>
      <c r="F166" s="210" t="s">
        <v>5</v>
      </c>
      <c r="H166" s="211">
        <v>0</v>
      </c>
      <c r="I166" s="11"/>
      <c r="L166" s="207"/>
      <c r="M166" s="212"/>
      <c r="N166" s="213"/>
      <c r="O166" s="213"/>
      <c r="P166" s="213"/>
      <c r="Q166" s="213"/>
      <c r="R166" s="213"/>
      <c r="S166" s="213"/>
      <c r="T166" s="214"/>
      <c r="AT166" s="209" t="s">
        <v>146</v>
      </c>
      <c r="AU166" s="209" t="s">
        <v>84</v>
      </c>
      <c r="AV166" s="208" t="s">
        <v>84</v>
      </c>
      <c r="AW166" s="208" t="s">
        <v>37</v>
      </c>
      <c r="AX166" s="208" t="s">
        <v>74</v>
      </c>
      <c r="AY166" s="209" t="s">
        <v>135</v>
      </c>
    </row>
    <row r="167" spans="2:51" s="208" customFormat="1" ht="13.5">
      <c r="B167" s="207"/>
      <c r="D167" s="203" t="s">
        <v>146</v>
      </c>
      <c r="E167" s="209" t="s">
        <v>5</v>
      </c>
      <c r="F167" s="210" t="s">
        <v>757</v>
      </c>
      <c r="H167" s="211">
        <v>32.5</v>
      </c>
      <c r="I167" s="11"/>
      <c r="L167" s="207"/>
      <c r="M167" s="212"/>
      <c r="N167" s="213"/>
      <c r="O167" s="213"/>
      <c r="P167" s="213"/>
      <c r="Q167" s="213"/>
      <c r="R167" s="213"/>
      <c r="S167" s="213"/>
      <c r="T167" s="214"/>
      <c r="AT167" s="209" t="s">
        <v>146</v>
      </c>
      <c r="AU167" s="209" t="s">
        <v>84</v>
      </c>
      <c r="AV167" s="208" t="s">
        <v>84</v>
      </c>
      <c r="AW167" s="208" t="s">
        <v>37</v>
      </c>
      <c r="AX167" s="208" t="s">
        <v>74</v>
      </c>
      <c r="AY167" s="209" t="s">
        <v>135</v>
      </c>
    </row>
    <row r="168" spans="2:51" s="236" customFormat="1" ht="13.5">
      <c r="B168" s="235"/>
      <c r="D168" s="203" t="s">
        <v>146</v>
      </c>
      <c r="E168" s="237" t="s">
        <v>5</v>
      </c>
      <c r="F168" s="238" t="s">
        <v>756</v>
      </c>
      <c r="H168" s="239">
        <v>32.5</v>
      </c>
      <c r="I168" s="13"/>
      <c r="L168" s="235"/>
      <c r="M168" s="240"/>
      <c r="N168" s="241"/>
      <c r="O168" s="241"/>
      <c r="P168" s="241"/>
      <c r="Q168" s="241"/>
      <c r="R168" s="241"/>
      <c r="S168" s="241"/>
      <c r="T168" s="242"/>
      <c r="AT168" s="237" t="s">
        <v>146</v>
      </c>
      <c r="AU168" s="237" t="s">
        <v>84</v>
      </c>
      <c r="AV168" s="236" t="s">
        <v>152</v>
      </c>
      <c r="AW168" s="236" t="s">
        <v>37</v>
      </c>
      <c r="AX168" s="236" t="s">
        <v>74</v>
      </c>
      <c r="AY168" s="237" t="s">
        <v>135</v>
      </c>
    </row>
    <row r="169" spans="2:51" s="208" customFormat="1" ht="13.5">
      <c r="B169" s="207"/>
      <c r="D169" s="203" t="s">
        <v>146</v>
      </c>
      <c r="E169" s="209" t="s">
        <v>5</v>
      </c>
      <c r="F169" s="210" t="s">
        <v>5</v>
      </c>
      <c r="H169" s="211">
        <v>0</v>
      </c>
      <c r="I169" s="11"/>
      <c r="L169" s="207"/>
      <c r="M169" s="212"/>
      <c r="N169" s="213"/>
      <c r="O169" s="213"/>
      <c r="P169" s="213"/>
      <c r="Q169" s="213"/>
      <c r="R169" s="213"/>
      <c r="S169" s="213"/>
      <c r="T169" s="214"/>
      <c r="AT169" s="209" t="s">
        <v>146</v>
      </c>
      <c r="AU169" s="209" t="s">
        <v>84</v>
      </c>
      <c r="AV169" s="208" t="s">
        <v>84</v>
      </c>
      <c r="AW169" s="208" t="s">
        <v>37</v>
      </c>
      <c r="AX169" s="208" t="s">
        <v>74</v>
      </c>
      <c r="AY169" s="209" t="s">
        <v>135</v>
      </c>
    </row>
    <row r="170" spans="2:51" s="228" customFormat="1" ht="13.5">
      <c r="B170" s="227"/>
      <c r="D170" s="203" t="s">
        <v>146</v>
      </c>
      <c r="E170" s="229" t="s">
        <v>5</v>
      </c>
      <c r="F170" s="230" t="s">
        <v>195</v>
      </c>
      <c r="H170" s="231">
        <v>162.713</v>
      </c>
      <c r="I170" s="12"/>
      <c r="L170" s="227"/>
      <c r="M170" s="232"/>
      <c r="N170" s="233"/>
      <c r="O170" s="233"/>
      <c r="P170" s="233"/>
      <c r="Q170" s="233"/>
      <c r="R170" s="233"/>
      <c r="S170" s="233"/>
      <c r="T170" s="234"/>
      <c r="AT170" s="229" t="s">
        <v>146</v>
      </c>
      <c r="AU170" s="229" t="s">
        <v>84</v>
      </c>
      <c r="AV170" s="228" t="s">
        <v>142</v>
      </c>
      <c r="AW170" s="228" t="s">
        <v>37</v>
      </c>
      <c r="AX170" s="228" t="s">
        <v>74</v>
      </c>
      <c r="AY170" s="229" t="s">
        <v>135</v>
      </c>
    </row>
    <row r="171" spans="2:51" s="208" customFormat="1" ht="13.5">
      <c r="B171" s="207"/>
      <c r="D171" s="203" t="s">
        <v>146</v>
      </c>
      <c r="E171" s="209" t="s">
        <v>5</v>
      </c>
      <c r="F171" s="210" t="s">
        <v>764</v>
      </c>
      <c r="H171" s="211">
        <v>8.136</v>
      </c>
      <c r="I171" s="11"/>
      <c r="L171" s="207"/>
      <c r="M171" s="212"/>
      <c r="N171" s="213"/>
      <c r="O171" s="213"/>
      <c r="P171" s="213"/>
      <c r="Q171" s="213"/>
      <c r="R171" s="213"/>
      <c r="S171" s="213"/>
      <c r="T171" s="214"/>
      <c r="AT171" s="209" t="s">
        <v>146</v>
      </c>
      <c r="AU171" s="209" t="s">
        <v>84</v>
      </c>
      <c r="AV171" s="208" t="s">
        <v>84</v>
      </c>
      <c r="AW171" s="208" t="s">
        <v>37</v>
      </c>
      <c r="AX171" s="208" t="s">
        <v>82</v>
      </c>
      <c r="AY171" s="209" t="s">
        <v>135</v>
      </c>
    </row>
    <row r="172" spans="2:65" s="108" customFormat="1" ht="25.5" customHeight="1">
      <c r="B172" s="109"/>
      <c r="C172" s="188" t="s">
        <v>224</v>
      </c>
      <c r="D172" s="188" t="s">
        <v>137</v>
      </c>
      <c r="E172" s="189" t="s">
        <v>242</v>
      </c>
      <c r="F172" s="190" t="s">
        <v>243</v>
      </c>
      <c r="G172" s="191" t="s">
        <v>184</v>
      </c>
      <c r="H172" s="192">
        <v>25.032</v>
      </c>
      <c r="I172" s="9"/>
      <c r="J172" s="193">
        <f>ROUND(I172*H172,2)</f>
        <v>0</v>
      </c>
      <c r="K172" s="190" t="s">
        <v>141</v>
      </c>
      <c r="L172" s="109"/>
      <c r="M172" s="194" t="s">
        <v>5</v>
      </c>
      <c r="N172" s="195" t="s">
        <v>45</v>
      </c>
      <c r="O172" s="110"/>
      <c r="P172" s="196">
        <f>O172*H172</f>
        <v>0</v>
      </c>
      <c r="Q172" s="196">
        <v>0</v>
      </c>
      <c r="R172" s="196">
        <f>Q172*H172</f>
        <v>0</v>
      </c>
      <c r="S172" s="196">
        <v>0</v>
      </c>
      <c r="T172" s="197">
        <f>S172*H172</f>
        <v>0</v>
      </c>
      <c r="AR172" s="98" t="s">
        <v>142</v>
      </c>
      <c r="AT172" s="98" t="s">
        <v>137</v>
      </c>
      <c r="AU172" s="98" t="s">
        <v>84</v>
      </c>
      <c r="AY172" s="98" t="s">
        <v>135</v>
      </c>
      <c r="BE172" s="198">
        <f>IF(N172="základní",J172,0)</f>
        <v>0</v>
      </c>
      <c r="BF172" s="198">
        <f>IF(N172="snížená",J172,0)</f>
        <v>0</v>
      </c>
      <c r="BG172" s="198">
        <f>IF(N172="zákl. přenesená",J172,0)</f>
        <v>0</v>
      </c>
      <c r="BH172" s="198">
        <f>IF(N172="sníž. přenesená",J172,0)</f>
        <v>0</v>
      </c>
      <c r="BI172" s="198">
        <f>IF(N172="nulová",J172,0)</f>
        <v>0</v>
      </c>
      <c r="BJ172" s="98" t="s">
        <v>82</v>
      </c>
      <c r="BK172" s="198">
        <f>ROUND(I172*H172,2)</f>
        <v>0</v>
      </c>
      <c r="BL172" s="98" t="s">
        <v>142</v>
      </c>
      <c r="BM172" s="98" t="s">
        <v>765</v>
      </c>
    </row>
    <row r="173" spans="2:47" s="108" customFormat="1" ht="192">
      <c r="B173" s="109"/>
      <c r="D173" s="203" t="s">
        <v>144</v>
      </c>
      <c r="F173" s="204" t="s">
        <v>245</v>
      </c>
      <c r="I173" s="10"/>
      <c r="L173" s="109"/>
      <c r="M173" s="205"/>
      <c r="N173" s="110"/>
      <c r="O173" s="110"/>
      <c r="P173" s="110"/>
      <c r="Q173" s="110"/>
      <c r="R173" s="110"/>
      <c r="S173" s="110"/>
      <c r="T173" s="206"/>
      <c r="AT173" s="98" t="s">
        <v>144</v>
      </c>
      <c r="AU173" s="98" t="s">
        <v>84</v>
      </c>
    </row>
    <row r="174" spans="2:51" s="208" customFormat="1" ht="13.5">
      <c r="B174" s="207"/>
      <c r="D174" s="203" t="s">
        <v>146</v>
      </c>
      <c r="E174" s="209" t="s">
        <v>5</v>
      </c>
      <c r="F174" s="210" t="s">
        <v>766</v>
      </c>
      <c r="H174" s="211">
        <v>50.063</v>
      </c>
      <c r="I174" s="11"/>
      <c r="L174" s="207"/>
      <c r="M174" s="212"/>
      <c r="N174" s="213"/>
      <c r="O174" s="213"/>
      <c r="P174" s="213"/>
      <c r="Q174" s="213"/>
      <c r="R174" s="213"/>
      <c r="S174" s="213"/>
      <c r="T174" s="214"/>
      <c r="AT174" s="209" t="s">
        <v>146</v>
      </c>
      <c r="AU174" s="209" t="s">
        <v>84</v>
      </c>
      <c r="AV174" s="208" t="s">
        <v>84</v>
      </c>
      <c r="AW174" s="208" t="s">
        <v>37</v>
      </c>
      <c r="AX174" s="208" t="s">
        <v>74</v>
      </c>
      <c r="AY174" s="209" t="s">
        <v>135</v>
      </c>
    </row>
    <row r="175" spans="2:51" s="208" customFormat="1" ht="13.5">
      <c r="B175" s="207"/>
      <c r="D175" s="203" t="s">
        <v>146</v>
      </c>
      <c r="E175" s="209" t="s">
        <v>5</v>
      </c>
      <c r="F175" s="210" t="s">
        <v>767</v>
      </c>
      <c r="H175" s="211">
        <v>25.032</v>
      </c>
      <c r="I175" s="11"/>
      <c r="L175" s="207"/>
      <c r="M175" s="212"/>
      <c r="N175" s="213"/>
      <c r="O175" s="213"/>
      <c r="P175" s="213"/>
      <c r="Q175" s="213"/>
      <c r="R175" s="213"/>
      <c r="S175" s="213"/>
      <c r="T175" s="214"/>
      <c r="AT175" s="209" t="s">
        <v>146</v>
      </c>
      <c r="AU175" s="209" t="s">
        <v>84</v>
      </c>
      <c r="AV175" s="208" t="s">
        <v>84</v>
      </c>
      <c r="AW175" s="208" t="s">
        <v>37</v>
      </c>
      <c r="AX175" s="208" t="s">
        <v>82</v>
      </c>
      <c r="AY175" s="209" t="s">
        <v>135</v>
      </c>
    </row>
    <row r="176" spans="2:65" s="108" customFormat="1" ht="38.25" customHeight="1">
      <c r="B176" s="109"/>
      <c r="C176" s="188" t="s">
        <v>228</v>
      </c>
      <c r="D176" s="188" t="s">
        <v>137</v>
      </c>
      <c r="E176" s="189" t="s">
        <v>249</v>
      </c>
      <c r="F176" s="190" t="s">
        <v>250</v>
      </c>
      <c r="G176" s="191" t="s">
        <v>184</v>
      </c>
      <c r="H176" s="192">
        <v>25.032</v>
      </c>
      <c r="I176" s="9"/>
      <c r="J176" s="193">
        <f>ROUND(I176*H176,2)</f>
        <v>0</v>
      </c>
      <c r="K176" s="190" t="s">
        <v>141</v>
      </c>
      <c r="L176" s="109"/>
      <c r="M176" s="194" t="s">
        <v>5</v>
      </c>
      <c r="N176" s="195" t="s">
        <v>45</v>
      </c>
      <c r="O176" s="110"/>
      <c r="P176" s="196">
        <f>O176*H176</f>
        <v>0</v>
      </c>
      <c r="Q176" s="196">
        <v>0</v>
      </c>
      <c r="R176" s="196">
        <f>Q176*H176</f>
        <v>0</v>
      </c>
      <c r="S176" s="196">
        <v>0</v>
      </c>
      <c r="T176" s="197">
        <f>S176*H176</f>
        <v>0</v>
      </c>
      <c r="AR176" s="98" t="s">
        <v>142</v>
      </c>
      <c r="AT176" s="98" t="s">
        <v>137</v>
      </c>
      <c r="AU176" s="98" t="s">
        <v>84</v>
      </c>
      <c r="AY176" s="98" t="s">
        <v>135</v>
      </c>
      <c r="BE176" s="198">
        <f>IF(N176="základní",J176,0)</f>
        <v>0</v>
      </c>
      <c r="BF176" s="198">
        <f>IF(N176="snížená",J176,0)</f>
        <v>0</v>
      </c>
      <c r="BG176" s="198">
        <f>IF(N176="zákl. přenesená",J176,0)</f>
        <v>0</v>
      </c>
      <c r="BH176" s="198">
        <f>IF(N176="sníž. přenesená",J176,0)</f>
        <v>0</v>
      </c>
      <c r="BI176" s="198">
        <f>IF(N176="nulová",J176,0)</f>
        <v>0</v>
      </c>
      <c r="BJ176" s="98" t="s">
        <v>82</v>
      </c>
      <c r="BK176" s="198">
        <f>ROUND(I176*H176,2)</f>
        <v>0</v>
      </c>
      <c r="BL176" s="98" t="s">
        <v>142</v>
      </c>
      <c r="BM176" s="98" t="s">
        <v>768</v>
      </c>
    </row>
    <row r="177" spans="2:47" s="108" customFormat="1" ht="192">
      <c r="B177" s="109"/>
      <c r="D177" s="203" t="s">
        <v>144</v>
      </c>
      <c r="F177" s="204" t="s">
        <v>245</v>
      </c>
      <c r="I177" s="10"/>
      <c r="L177" s="109"/>
      <c r="M177" s="205"/>
      <c r="N177" s="110"/>
      <c r="O177" s="110"/>
      <c r="P177" s="110"/>
      <c r="Q177" s="110"/>
      <c r="R177" s="110"/>
      <c r="S177" s="110"/>
      <c r="T177" s="206"/>
      <c r="AT177" s="98" t="s">
        <v>144</v>
      </c>
      <c r="AU177" s="98" t="s">
        <v>84</v>
      </c>
    </row>
    <row r="178" spans="2:51" s="208" customFormat="1" ht="13.5">
      <c r="B178" s="207"/>
      <c r="D178" s="203" t="s">
        <v>146</v>
      </c>
      <c r="E178" s="209" t="s">
        <v>5</v>
      </c>
      <c r="F178" s="210" t="s">
        <v>766</v>
      </c>
      <c r="H178" s="211">
        <v>50.063</v>
      </c>
      <c r="I178" s="11"/>
      <c r="L178" s="207"/>
      <c r="M178" s="212"/>
      <c r="N178" s="213"/>
      <c r="O178" s="213"/>
      <c r="P178" s="213"/>
      <c r="Q178" s="213"/>
      <c r="R178" s="213"/>
      <c r="S178" s="213"/>
      <c r="T178" s="214"/>
      <c r="AT178" s="209" t="s">
        <v>146</v>
      </c>
      <c r="AU178" s="209" t="s">
        <v>84</v>
      </c>
      <c r="AV178" s="208" t="s">
        <v>84</v>
      </c>
      <c r="AW178" s="208" t="s">
        <v>37</v>
      </c>
      <c r="AX178" s="208" t="s">
        <v>74</v>
      </c>
      <c r="AY178" s="209" t="s">
        <v>135</v>
      </c>
    </row>
    <row r="179" spans="2:51" s="208" customFormat="1" ht="13.5">
      <c r="B179" s="207"/>
      <c r="D179" s="203" t="s">
        <v>146</v>
      </c>
      <c r="E179" s="209" t="s">
        <v>5</v>
      </c>
      <c r="F179" s="210" t="s">
        <v>767</v>
      </c>
      <c r="H179" s="211">
        <v>25.032</v>
      </c>
      <c r="I179" s="11"/>
      <c r="L179" s="207"/>
      <c r="M179" s="212"/>
      <c r="N179" s="213"/>
      <c r="O179" s="213"/>
      <c r="P179" s="213"/>
      <c r="Q179" s="213"/>
      <c r="R179" s="213"/>
      <c r="S179" s="213"/>
      <c r="T179" s="214"/>
      <c r="AT179" s="209" t="s">
        <v>146</v>
      </c>
      <c r="AU179" s="209" t="s">
        <v>84</v>
      </c>
      <c r="AV179" s="208" t="s">
        <v>84</v>
      </c>
      <c r="AW179" s="208" t="s">
        <v>37</v>
      </c>
      <c r="AX179" s="208" t="s">
        <v>82</v>
      </c>
      <c r="AY179" s="209" t="s">
        <v>135</v>
      </c>
    </row>
    <row r="180" spans="2:65" s="108" customFormat="1" ht="25.5" customHeight="1">
      <c r="B180" s="109"/>
      <c r="C180" s="188" t="s">
        <v>233</v>
      </c>
      <c r="D180" s="188" t="s">
        <v>137</v>
      </c>
      <c r="E180" s="189" t="s">
        <v>253</v>
      </c>
      <c r="F180" s="190" t="s">
        <v>254</v>
      </c>
      <c r="G180" s="191" t="s">
        <v>184</v>
      </c>
      <c r="H180" s="192">
        <v>22.528</v>
      </c>
      <c r="I180" s="9"/>
      <c r="J180" s="193">
        <f>ROUND(I180*H180,2)</f>
        <v>0</v>
      </c>
      <c r="K180" s="190" t="s">
        <v>141</v>
      </c>
      <c r="L180" s="109"/>
      <c r="M180" s="194" t="s">
        <v>5</v>
      </c>
      <c r="N180" s="195" t="s">
        <v>45</v>
      </c>
      <c r="O180" s="110"/>
      <c r="P180" s="196">
        <f>O180*H180</f>
        <v>0</v>
      </c>
      <c r="Q180" s="196">
        <v>0</v>
      </c>
      <c r="R180" s="196">
        <f>Q180*H180</f>
        <v>0</v>
      </c>
      <c r="S180" s="196">
        <v>0</v>
      </c>
      <c r="T180" s="197">
        <f>S180*H180</f>
        <v>0</v>
      </c>
      <c r="AR180" s="98" t="s">
        <v>142</v>
      </c>
      <c r="AT180" s="98" t="s">
        <v>137</v>
      </c>
      <c r="AU180" s="98" t="s">
        <v>84</v>
      </c>
      <c r="AY180" s="98" t="s">
        <v>135</v>
      </c>
      <c r="BE180" s="198">
        <f>IF(N180="základní",J180,0)</f>
        <v>0</v>
      </c>
      <c r="BF180" s="198">
        <f>IF(N180="snížená",J180,0)</f>
        <v>0</v>
      </c>
      <c r="BG180" s="198">
        <f>IF(N180="zákl. přenesená",J180,0)</f>
        <v>0</v>
      </c>
      <c r="BH180" s="198">
        <f>IF(N180="sníž. přenesená",J180,0)</f>
        <v>0</v>
      </c>
      <c r="BI180" s="198">
        <f>IF(N180="nulová",J180,0)</f>
        <v>0</v>
      </c>
      <c r="BJ180" s="98" t="s">
        <v>82</v>
      </c>
      <c r="BK180" s="198">
        <f>ROUND(I180*H180,2)</f>
        <v>0</v>
      </c>
      <c r="BL180" s="98" t="s">
        <v>142</v>
      </c>
      <c r="BM180" s="98" t="s">
        <v>769</v>
      </c>
    </row>
    <row r="181" spans="2:47" s="108" customFormat="1" ht="192">
      <c r="B181" s="109"/>
      <c r="D181" s="203" t="s">
        <v>144</v>
      </c>
      <c r="F181" s="204" t="s">
        <v>245</v>
      </c>
      <c r="I181" s="10"/>
      <c r="L181" s="109"/>
      <c r="M181" s="205"/>
      <c r="N181" s="110"/>
      <c r="O181" s="110"/>
      <c r="P181" s="110"/>
      <c r="Q181" s="110"/>
      <c r="R181" s="110"/>
      <c r="S181" s="110"/>
      <c r="T181" s="206"/>
      <c r="AT181" s="98" t="s">
        <v>144</v>
      </c>
      <c r="AU181" s="98" t="s">
        <v>84</v>
      </c>
    </row>
    <row r="182" spans="2:51" s="208" customFormat="1" ht="13.5">
      <c r="B182" s="207"/>
      <c r="D182" s="203" t="s">
        <v>146</v>
      </c>
      <c r="E182" s="209" t="s">
        <v>5</v>
      </c>
      <c r="F182" s="210" t="s">
        <v>766</v>
      </c>
      <c r="H182" s="211">
        <v>50.063</v>
      </c>
      <c r="I182" s="11"/>
      <c r="L182" s="207"/>
      <c r="M182" s="212"/>
      <c r="N182" s="213"/>
      <c r="O182" s="213"/>
      <c r="P182" s="213"/>
      <c r="Q182" s="213"/>
      <c r="R182" s="213"/>
      <c r="S182" s="213"/>
      <c r="T182" s="214"/>
      <c r="AT182" s="209" t="s">
        <v>146</v>
      </c>
      <c r="AU182" s="209" t="s">
        <v>84</v>
      </c>
      <c r="AV182" s="208" t="s">
        <v>84</v>
      </c>
      <c r="AW182" s="208" t="s">
        <v>37</v>
      </c>
      <c r="AX182" s="208" t="s">
        <v>74</v>
      </c>
      <c r="AY182" s="209" t="s">
        <v>135</v>
      </c>
    </row>
    <row r="183" spans="2:51" s="208" customFormat="1" ht="13.5">
      <c r="B183" s="207"/>
      <c r="D183" s="203" t="s">
        <v>146</v>
      </c>
      <c r="E183" s="209" t="s">
        <v>5</v>
      </c>
      <c r="F183" s="210" t="s">
        <v>770</v>
      </c>
      <c r="H183" s="211">
        <v>22.528</v>
      </c>
      <c r="I183" s="11"/>
      <c r="L183" s="207"/>
      <c r="M183" s="212"/>
      <c r="N183" s="213"/>
      <c r="O183" s="213"/>
      <c r="P183" s="213"/>
      <c r="Q183" s="213"/>
      <c r="R183" s="213"/>
      <c r="S183" s="213"/>
      <c r="T183" s="214"/>
      <c r="AT183" s="209" t="s">
        <v>146</v>
      </c>
      <c r="AU183" s="209" t="s">
        <v>84</v>
      </c>
      <c r="AV183" s="208" t="s">
        <v>84</v>
      </c>
      <c r="AW183" s="208" t="s">
        <v>37</v>
      </c>
      <c r="AX183" s="208" t="s">
        <v>82</v>
      </c>
      <c r="AY183" s="209" t="s">
        <v>135</v>
      </c>
    </row>
    <row r="184" spans="2:65" s="108" customFormat="1" ht="38.25" customHeight="1">
      <c r="B184" s="109"/>
      <c r="C184" s="188" t="s">
        <v>237</v>
      </c>
      <c r="D184" s="188" t="s">
        <v>137</v>
      </c>
      <c r="E184" s="189" t="s">
        <v>258</v>
      </c>
      <c r="F184" s="190" t="s">
        <v>259</v>
      </c>
      <c r="G184" s="191" t="s">
        <v>184</v>
      </c>
      <c r="H184" s="192">
        <v>22.528</v>
      </c>
      <c r="I184" s="9"/>
      <c r="J184" s="193">
        <f>ROUND(I184*H184,2)</f>
        <v>0</v>
      </c>
      <c r="K184" s="190" t="s">
        <v>141</v>
      </c>
      <c r="L184" s="109"/>
      <c r="M184" s="194" t="s">
        <v>5</v>
      </c>
      <c r="N184" s="195" t="s">
        <v>45</v>
      </c>
      <c r="O184" s="110"/>
      <c r="P184" s="196">
        <f>O184*H184</f>
        <v>0</v>
      </c>
      <c r="Q184" s="196">
        <v>0</v>
      </c>
      <c r="R184" s="196">
        <f>Q184*H184</f>
        <v>0</v>
      </c>
      <c r="S184" s="196">
        <v>0</v>
      </c>
      <c r="T184" s="197">
        <f>S184*H184</f>
        <v>0</v>
      </c>
      <c r="AR184" s="98" t="s">
        <v>142</v>
      </c>
      <c r="AT184" s="98" t="s">
        <v>137</v>
      </c>
      <c r="AU184" s="98" t="s">
        <v>84</v>
      </c>
      <c r="AY184" s="98" t="s">
        <v>135</v>
      </c>
      <c r="BE184" s="198">
        <f>IF(N184="základní",J184,0)</f>
        <v>0</v>
      </c>
      <c r="BF184" s="198">
        <f>IF(N184="snížená",J184,0)</f>
        <v>0</v>
      </c>
      <c r="BG184" s="198">
        <f>IF(N184="zákl. přenesená",J184,0)</f>
        <v>0</v>
      </c>
      <c r="BH184" s="198">
        <f>IF(N184="sníž. přenesená",J184,0)</f>
        <v>0</v>
      </c>
      <c r="BI184" s="198">
        <f>IF(N184="nulová",J184,0)</f>
        <v>0</v>
      </c>
      <c r="BJ184" s="98" t="s">
        <v>82</v>
      </c>
      <c r="BK184" s="198">
        <f>ROUND(I184*H184,2)</f>
        <v>0</v>
      </c>
      <c r="BL184" s="98" t="s">
        <v>142</v>
      </c>
      <c r="BM184" s="98" t="s">
        <v>771</v>
      </c>
    </row>
    <row r="185" spans="2:47" s="108" customFormat="1" ht="192">
      <c r="B185" s="109"/>
      <c r="D185" s="203" t="s">
        <v>144</v>
      </c>
      <c r="F185" s="204" t="s">
        <v>245</v>
      </c>
      <c r="I185" s="10"/>
      <c r="L185" s="109"/>
      <c r="M185" s="205"/>
      <c r="N185" s="110"/>
      <c r="O185" s="110"/>
      <c r="P185" s="110"/>
      <c r="Q185" s="110"/>
      <c r="R185" s="110"/>
      <c r="S185" s="110"/>
      <c r="T185" s="206"/>
      <c r="AT185" s="98" t="s">
        <v>144</v>
      </c>
      <c r="AU185" s="98" t="s">
        <v>84</v>
      </c>
    </row>
    <row r="186" spans="2:51" s="208" customFormat="1" ht="13.5">
      <c r="B186" s="207"/>
      <c r="D186" s="203" t="s">
        <v>146</v>
      </c>
      <c r="E186" s="209" t="s">
        <v>5</v>
      </c>
      <c r="F186" s="210" t="s">
        <v>766</v>
      </c>
      <c r="H186" s="211">
        <v>50.063</v>
      </c>
      <c r="I186" s="11"/>
      <c r="L186" s="207"/>
      <c r="M186" s="212"/>
      <c r="N186" s="213"/>
      <c r="O186" s="213"/>
      <c r="P186" s="213"/>
      <c r="Q186" s="213"/>
      <c r="R186" s="213"/>
      <c r="S186" s="213"/>
      <c r="T186" s="214"/>
      <c r="AT186" s="209" t="s">
        <v>146</v>
      </c>
      <c r="AU186" s="209" t="s">
        <v>84</v>
      </c>
      <c r="AV186" s="208" t="s">
        <v>84</v>
      </c>
      <c r="AW186" s="208" t="s">
        <v>37</v>
      </c>
      <c r="AX186" s="208" t="s">
        <v>74</v>
      </c>
      <c r="AY186" s="209" t="s">
        <v>135</v>
      </c>
    </row>
    <row r="187" spans="2:51" s="208" customFormat="1" ht="13.5">
      <c r="B187" s="207"/>
      <c r="D187" s="203" t="s">
        <v>146</v>
      </c>
      <c r="E187" s="209" t="s">
        <v>5</v>
      </c>
      <c r="F187" s="210" t="s">
        <v>770</v>
      </c>
      <c r="H187" s="211">
        <v>22.528</v>
      </c>
      <c r="I187" s="11"/>
      <c r="L187" s="207"/>
      <c r="M187" s="212"/>
      <c r="N187" s="213"/>
      <c r="O187" s="213"/>
      <c r="P187" s="213"/>
      <c r="Q187" s="213"/>
      <c r="R187" s="213"/>
      <c r="S187" s="213"/>
      <c r="T187" s="214"/>
      <c r="AT187" s="209" t="s">
        <v>146</v>
      </c>
      <c r="AU187" s="209" t="s">
        <v>84</v>
      </c>
      <c r="AV187" s="208" t="s">
        <v>84</v>
      </c>
      <c r="AW187" s="208" t="s">
        <v>37</v>
      </c>
      <c r="AX187" s="208" t="s">
        <v>82</v>
      </c>
      <c r="AY187" s="209" t="s">
        <v>135</v>
      </c>
    </row>
    <row r="188" spans="2:65" s="108" customFormat="1" ht="25.5" customHeight="1">
      <c r="B188" s="109"/>
      <c r="C188" s="188" t="s">
        <v>11</v>
      </c>
      <c r="D188" s="188" t="s">
        <v>137</v>
      </c>
      <c r="E188" s="189" t="s">
        <v>262</v>
      </c>
      <c r="F188" s="190" t="s">
        <v>263</v>
      </c>
      <c r="G188" s="191" t="s">
        <v>184</v>
      </c>
      <c r="H188" s="192">
        <v>2.503</v>
      </c>
      <c r="I188" s="9"/>
      <c r="J188" s="193">
        <f>ROUND(I188*H188,2)</f>
        <v>0</v>
      </c>
      <c r="K188" s="190" t="s">
        <v>141</v>
      </c>
      <c r="L188" s="109"/>
      <c r="M188" s="194" t="s">
        <v>5</v>
      </c>
      <c r="N188" s="195" t="s">
        <v>45</v>
      </c>
      <c r="O188" s="110"/>
      <c r="P188" s="196">
        <f>O188*H188</f>
        <v>0</v>
      </c>
      <c r="Q188" s="196">
        <v>0.00355</v>
      </c>
      <c r="R188" s="196">
        <f>Q188*H188</f>
        <v>0.00888565</v>
      </c>
      <c r="S188" s="196">
        <v>0</v>
      </c>
      <c r="T188" s="197">
        <f>S188*H188</f>
        <v>0</v>
      </c>
      <c r="AR188" s="98" t="s">
        <v>142</v>
      </c>
      <c r="AT188" s="98" t="s">
        <v>137</v>
      </c>
      <c r="AU188" s="98" t="s">
        <v>84</v>
      </c>
      <c r="AY188" s="98" t="s">
        <v>135</v>
      </c>
      <c r="BE188" s="198">
        <f>IF(N188="základní",J188,0)</f>
        <v>0</v>
      </c>
      <c r="BF188" s="198">
        <f>IF(N188="snížená",J188,0)</f>
        <v>0</v>
      </c>
      <c r="BG188" s="198">
        <f>IF(N188="zákl. přenesená",J188,0)</f>
        <v>0</v>
      </c>
      <c r="BH188" s="198">
        <f>IF(N188="sníž. přenesená",J188,0)</f>
        <v>0</v>
      </c>
      <c r="BI188" s="198">
        <f>IF(N188="nulová",J188,0)</f>
        <v>0</v>
      </c>
      <c r="BJ188" s="98" t="s">
        <v>82</v>
      </c>
      <c r="BK188" s="198">
        <f>ROUND(I188*H188,2)</f>
        <v>0</v>
      </c>
      <c r="BL188" s="98" t="s">
        <v>142</v>
      </c>
      <c r="BM188" s="98" t="s">
        <v>772</v>
      </c>
    </row>
    <row r="189" spans="2:47" s="108" customFormat="1" ht="192">
      <c r="B189" s="109"/>
      <c r="D189" s="203" t="s">
        <v>144</v>
      </c>
      <c r="F189" s="204" t="s">
        <v>245</v>
      </c>
      <c r="I189" s="10"/>
      <c r="L189" s="109"/>
      <c r="M189" s="205"/>
      <c r="N189" s="110"/>
      <c r="O189" s="110"/>
      <c r="P189" s="110"/>
      <c r="Q189" s="110"/>
      <c r="R189" s="110"/>
      <c r="S189" s="110"/>
      <c r="T189" s="206"/>
      <c r="AT189" s="98" t="s">
        <v>144</v>
      </c>
      <c r="AU189" s="98" t="s">
        <v>84</v>
      </c>
    </row>
    <row r="190" spans="2:51" s="208" customFormat="1" ht="13.5">
      <c r="B190" s="207"/>
      <c r="D190" s="203" t="s">
        <v>146</v>
      </c>
      <c r="E190" s="209" t="s">
        <v>5</v>
      </c>
      <c r="F190" s="210" t="s">
        <v>766</v>
      </c>
      <c r="H190" s="211">
        <v>50.063</v>
      </c>
      <c r="I190" s="11"/>
      <c r="L190" s="207"/>
      <c r="M190" s="212"/>
      <c r="N190" s="213"/>
      <c r="O190" s="213"/>
      <c r="P190" s="213"/>
      <c r="Q190" s="213"/>
      <c r="R190" s="213"/>
      <c r="S190" s="213"/>
      <c r="T190" s="214"/>
      <c r="AT190" s="209" t="s">
        <v>146</v>
      </c>
      <c r="AU190" s="209" t="s">
        <v>84</v>
      </c>
      <c r="AV190" s="208" t="s">
        <v>84</v>
      </c>
      <c r="AW190" s="208" t="s">
        <v>37</v>
      </c>
      <c r="AX190" s="208" t="s">
        <v>74</v>
      </c>
      <c r="AY190" s="209" t="s">
        <v>135</v>
      </c>
    </row>
    <row r="191" spans="2:51" s="208" customFormat="1" ht="13.5">
      <c r="B191" s="207"/>
      <c r="D191" s="203" t="s">
        <v>146</v>
      </c>
      <c r="E191" s="209" t="s">
        <v>5</v>
      </c>
      <c r="F191" s="210" t="s">
        <v>773</v>
      </c>
      <c r="H191" s="211">
        <v>2.503</v>
      </c>
      <c r="I191" s="11"/>
      <c r="L191" s="207"/>
      <c r="M191" s="212"/>
      <c r="N191" s="213"/>
      <c r="O191" s="213"/>
      <c r="P191" s="213"/>
      <c r="Q191" s="213"/>
      <c r="R191" s="213"/>
      <c r="S191" s="213"/>
      <c r="T191" s="214"/>
      <c r="AT191" s="209" t="s">
        <v>146</v>
      </c>
      <c r="AU191" s="209" t="s">
        <v>84</v>
      </c>
      <c r="AV191" s="208" t="s">
        <v>84</v>
      </c>
      <c r="AW191" s="208" t="s">
        <v>37</v>
      </c>
      <c r="AX191" s="208" t="s">
        <v>82</v>
      </c>
      <c r="AY191" s="209" t="s">
        <v>135</v>
      </c>
    </row>
    <row r="192" spans="2:65" s="108" customFormat="1" ht="25.5" customHeight="1">
      <c r="B192" s="109"/>
      <c r="C192" s="188" t="s">
        <v>248</v>
      </c>
      <c r="D192" s="188" t="s">
        <v>137</v>
      </c>
      <c r="E192" s="189" t="s">
        <v>267</v>
      </c>
      <c r="F192" s="190" t="s">
        <v>268</v>
      </c>
      <c r="G192" s="191" t="s">
        <v>168</v>
      </c>
      <c r="H192" s="192">
        <v>7.6</v>
      </c>
      <c r="I192" s="9"/>
      <c r="J192" s="193">
        <f>ROUND(I192*H192,2)</f>
        <v>0</v>
      </c>
      <c r="K192" s="190" t="s">
        <v>5</v>
      </c>
      <c r="L192" s="109"/>
      <c r="M192" s="194" t="s">
        <v>5</v>
      </c>
      <c r="N192" s="195" t="s">
        <v>45</v>
      </c>
      <c r="O192" s="110"/>
      <c r="P192" s="196">
        <f>O192*H192</f>
        <v>0</v>
      </c>
      <c r="Q192" s="196">
        <v>0</v>
      </c>
      <c r="R192" s="196">
        <f>Q192*H192</f>
        <v>0</v>
      </c>
      <c r="S192" s="196">
        <v>0</v>
      </c>
      <c r="T192" s="197">
        <f>S192*H192</f>
        <v>0</v>
      </c>
      <c r="AR192" s="98" t="s">
        <v>142</v>
      </c>
      <c r="AT192" s="98" t="s">
        <v>137</v>
      </c>
      <c r="AU192" s="98" t="s">
        <v>84</v>
      </c>
      <c r="AY192" s="98" t="s">
        <v>135</v>
      </c>
      <c r="BE192" s="198">
        <f>IF(N192="základní",J192,0)</f>
        <v>0</v>
      </c>
      <c r="BF192" s="198">
        <f>IF(N192="snížená",J192,0)</f>
        <v>0</v>
      </c>
      <c r="BG192" s="198">
        <f>IF(N192="zákl. přenesená",J192,0)</f>
        <v>0</v>
      </c>
      <c r="BH192" s="198">
        <f>IF(N192="sníž. přenesená",J192,0)</f>
        <v>0</v>
      </c>
      <c r="BI192" s="198">
        <f>IF(N192="nulová",J192,0)</f>
        <v>0</v>
      </c>
      <c r="BJ192" s="98" t="s">
        <v>82</v>
      </c>
      <c r="BK192" s="198">
        <f>ROUND(I192*H192,2)</f>
        <v>0</v>
      </c>
      <c r="BL192" s="98" t="s">
        <v>142</v>
      </c>
      <c r="BM192" s="98" t="s">
        <v>774</v>
      </c>
    </row>
    <row r="193" spans="2:51" s="208" customFormat="1" ht="13.5">
      <c r="B193" s="207"/>
      <c r="D193" s="203" t="s">
        <v>146</v>
      </c>
      <c r="E193" s="209" t="s">
        <v>5</v>
      </c>
      <c r="F193" s="210" t="s">
        <v>775</v>
      </c>
      <c r="H193" s="211">
        <v>7.6</v>
      </c>
      <c r="I193" s="11"/>
      <c r="L193" s="207"/>
      <c r="M193" s="212"/>
      <c r="N193" s="213"/>
      <c r="O193" s="213"/>
      <c r="P193" s="213"/>
      <c r="Q193" s="213"/>
      <c r="R193" s="213"/>
      <c r="S193" s="213"/>
      <c r="T193" s="214"/>
      <c r="AT193" s="209" t="s">
        <v>146</v>
      </c>
      <c r="AU193" s="209" t="s">
        <v>84</v>
      </c>
      <c r="AV193" s="208" t="s">
        <v>84</v>
      </c>
      <c r="AW193" s="208" t="s">
        <v>37</v>
      </c>
      <c r="AX193" s="208" t="s">
        <v>82</v>
      </c>
      <c r="AY193" s="209" t="s">
        <v>135</v>
      </c>
    </row>
    <row r="194" spans="2:65" s="108" customFormat="1" ht="25.5" customHeight="1">
      <c r="B194" s="109"/>
      <c r="C194" s="188" t="s">
        <v>252</v>
      </c>
      <c r="D194" s="188" t="s">
        <v>137</v>
      </c>
      <c r="E194" s="189" t="s">
        <v>271</v>
      </c>
      <c r="F194" s="190" t="s">
        <v>272</v>
      </c>
      <c r="G194" s="191" t="s">
        <v>140</v>
      </c>
      <c r="H194" s="192">
        <v>47.652</v>
      </c>
      <c r="I194" s="9"/>
      <c r="J194" s="193">
        <f>ROUND(I194*H194,2)</f>
        <v>0</v>
      </c>
      <c r="K194" s="190" t="s">
        <v>141</v>
      </c>
      <c r="L194" s="109"/>
      <c r="M194" s="194" t="s">
        <v>5</v>
      </c>
      <c r="N194" s="195" t="s">
        <v>45</v>
      </c>
      <c r="O194" s="110"/>
      <c r="P194" s="196">
        <f>O194*H194</f>
        <v>0</v>
      </c>
      <c r="Q194" s="196">
        <v>0.00084</v>
      </c>
      <c r="R194" s="196">
        <f>Q194*H194</f>
        <v>0.04002768</v>
      </c>
      <c r="S194" s="196">
        <v>0</v>
      </c>
      <c r="T194" s="197">
        <f>S194*H194</f>
        <v>0</v>
      </c>
      <c r="AR194" s="98" t="s">
        <v>142</v>
      </c>
      <c r="AT194" s="98" t="s">
        <v>137</v>
      </c>
      <c r="AU194" s="98" t="s">
        <v>84</v>
      </c>
      <c r="AY194" s="98" t="s">
        <v>135</v>
      </c>
      <c r="BE194" s="198">
        <f>IF(N194="základní",J194,0)</f>
        <v>0</v>
      </c>
      <c r="BF194" s="198">
        <f>IF(N194="snížená",J194,0)</f>
        <v>0</v>
      </c>
      <c r="BG194" s="198">
        <f>IF(N194="zákl. přenesená",J194,0)</f>
        <v>0</v>
      </c>
      <c r="BH194" s="198">
        <f>IF(N194="sníž. přenesená",J194,0)</f>
        <v>0</v>
      </c>
      <c r="BI194" s="198">
        <f>IF(N194="nulová",J194,0)</f>
        <v>0</v>
      </c>
      <c r="BJ194" s="98" t="s">
        <v>82</v>
      </c>
      <c r="BK194" s="198">
        <f>ROUND(I194*H194,2)</f>
        <v>0</v>
      </c>
      <c r="BL194" s="98" t="s">
        <v>142</v>
      </c>
      <c r="BM194" s="98" t="s">
        <v>776</v>
      </c>
    </row>
    <row r="195" spans="2:47" s="108" customFormat="1" ht="144">
      <c r="B195" s="109"/>
      <c r="D195" s="203" t="s">
        <v>144</v>
      </c>
      <c r="F195" s="204" t="s">
        <v>274</v>
      </c>
      <c r="I195" s="10"/>
      <c r="L195" s="109"/>
      <c r="M195" s="205"/>
      <c r="N195" s="110"/>
      <c r="O195" s="110"/>
      <c r="P195" s="110"/>
      <c r="Q195" s="110"/>
      <c r="R195" s="110"/>
      <c r="S195" s="110"/>
      <c r="T195" s="206"/>
      <c r="AT195" s="98" t="s">
        <v>144</v>
      </c>
      <c r="AU195" s="98" t="s">
        <v>84</v>
      </c>
    </row>
    <row r="196" spans="2:51" s="208" customFormat="1" ht="13.5">
      <c r="B196" s="207"/>
      <c r="D196" s="203" t="s">
        <v>146</v>
      </c>
      <c r="E196" s="209" t="s">
        <v>5</v>
      </c>
      <c r="F196" s="210" t="s">
        <v>777</v>
      </c>
      <c r="H196" s="211">
        <v>47.652</v>
      </c>
      <c r="I196" s="11"/>
      <c r="L196" s="207"/>
      <c r="M196" s="212"/>
      <c r="N196" s="213"/>
      <c r="O196" s="213"/>
      <c r="P196" s="213"/>
      <c r="Q196" s="213"/>
      <c r="R196" s="213"/>
      <c r="S196" s="213"/>
      <c r="T196" s="214"/>
      <c r="AT196" s="209" t="s">
        <v>146</v>
      </c>
      <c r="AU196" s="209" t="s">
        <v>84</v>
      </c>
      <c r="AV196" s="208" t="s">
        <v>84</v>
      </c>
      <c r="AW196" s="208" t="s">
        <v>37</v>
      </c>
      <c r="AX196" s="208" t="s">
        <v>74</v>
      </c>
      <c r="AY196" s="209" t="s">
        <v>135</v>
      </c>
    </row>
    <row r="197" spans="2:51" s="236" customFormat="1" ht="13.5">
      <c r="B197" s="235"/>
      <c r="D197" s="203" t="s">
        <v>146</v>
      </c>
      <c r="E197" s="237" t="s">
        <v>5</v>
      </c>
      <c r="F197" s="238" t="s">
        <v>756</v>
      </c>
      <c r="H197" s="239">
        <v>47.652</v>
      </c>
      <c r="I197" s="13"/>
      <c r="L197" s="235"/>
      <c r="M197" s="240"/>
      <c r="N197" s="241"/>
      <c r="O197" s="241"/>
      <c r="P197" s="241"/>
      <c r="Q197" s="241"/>
      <c r="R197" s="241"/>
      <c r="S197" s="241"/>
      <c r="T197" s="242"/>
      <c r="AT197" s="237" t="s">
        <v>146</v>
      </c>
      <c r="AU197" s="237" t="s">
        <v>84</v>
      </c>
      <c r="AV197" s="236" t="s">
        <v>152</v>
      </c>
      <c r="AW197" s="236" t="s">
        <v>37</v>
      </c>
      <c r="AX197" s="236" t="s">
        <v>82</v>
      </c>
      <c r="AY197" s="237" t="s">
        <v>135</v>
      </c>
    </row>
    <row r="198" spans="2:65" s="108" customFormat="1" ht="25.5" customHeight="1">
      <c r="B198" s="109"/>
      <c r="C198" s="188" t="s">
        <v>257</v>
      </c>
      <c r="D198" s="188" t="s">
        <v>137</v>
      </c>
      <c r="E198" s="189" t="s">
        <v>288</v>
      </c>
      <c r="F198" s="190" t="s">
        <v>289</v>
      </c>
      <c r="G198" s="191" t="s">
        <v>140</v>
      </c>
      <c r="H198" s="192">
        <v>245.273</v>
      </c>
      <c r="I198" s="9"/>
      <c r="J198" s="193">
        <f>ROUND(I198*H198,2)</f>
        <v>0</v>
      </c>
      <c r="K198" s="190" t="s">
        <v>141</v>
      </c>
      <c r="L198" s="109"/>
      <c r="M198" s="194" t="s">
        <v>5</v>
      </c>
      <c r="N198" s="195" t="s">
        <v>45</v>
      </c>
      <c r="O198" s="110"/>
      <c r="P198" s="196">
        <f>O198*H198</f>
        <v>0</v>
      </c>
      <c r="Q198" s="196">
        <v>0.00085</v>
      </c>
      <c r="R198" s="196">
        <f>Q198*H198</f>
        <v>0.20848204999999997</v>
      </c>
      <c r="S198" s="196">
        <v>0</v>
      </c>
      <c r="T198" s="197">
        <f>S198*H198</f>
        <v>0</v>
      </c>
      <c r="AR198" s="98" t="s">
        <v>142</v>
      </c>
      <c r="AT198" s="98" t="s">
        <v>137</v>
      </c>
      <c r="AU198" s="98" t="s">
        <v>84</v>
      </c>
      <c r="AY198" s="98" t="s">
        <v>135</v>
      </c>
      <c r="BE198" s="198">
        <f>IF(N198="základní",J198,0)</f>
        <v>0</v>
      </c>
      <c r="BF198" s="198">
        <f>IF(N198="snížená",J198,0)</f>
        <v>0</v>
      </c>
      <c r="BG198" s="198">
        <f>IF(N198="zákl. přenesená",J198,0)</f>
        <v>0</v>
      </c>
      <c r="BH198" s="198">
        <f>IF(N198="sníž. přenesená",J198,0)</f>
        <v>0</v>
      </c>
      <c r="BI198" s="198">
        <f>IF(N198="nulová",J198,0)</f>
        <v>0</v>
      </c>
      <c r="BJ198" s="98" t="s">
        <v>82</v>
      </c>
      <c r="BK198" s="198">
        <f>ROUND(I198*H198,2)</f>
        <v>0</v>
      </c>
      <c r="BL198" s="98" t="s">
        <v>142</v>
      </c>
      <c r="BM198" s="98" t="s">
        <v>778</v>
      </c>
    </row>
    <row r="199" spans="2:47" s="108" customFormat="1" ht="144">
      <c r="B199" s="109"/>
      <c r="D199" s="203" t="s">
        <v>144</v>
      </c>
      <c r="F199" s="204" t="s">
        <v>274</v>
      </c>
      <c r="I199" s="10"/>
      <c r="L199" s="109"/>
      <c r="M199" s="205"/>
      <c r="N199" s="110"/>
      <c r="O199" s="110"/>
      <c r="P199" s="110"/>
      <c r="Q199" s="110"/>
      <c r="R199" s="110"/>
      <c r="S199" s="110"/>
      <c r="T199" s="206"/>
      <c r="AT199" s="98" t="s">
        <v>144</v>
      </c>
      <c r="AU199" s="98" t="s">
        <v>84</v>
      </c>
    </row>
    <row r="200" spans="2:51" s="208" customFormat="1" ht="13.5">
      <c r="B200" s="207"/>
      <c r="D200" s="203" t="s">
        <v>146</v>
      </c>
      <c r="E200" s="209" t="s">
        <v>5</v>
      </c>
      <c r="F200" s="210" t="s">
        <v>779</v>
      </c>
      <c r="H200" s="211">
        <v>56.718</v>
      </c>
      <c r="I200" s="11"/>
      <c r="L200" s="207"/>
      <c r="M200" s="212"/>
      <c r="N200" s="213"/>
      <c r="O200" s="213"/>
      <c r="P200" s="213"/>
      <c r="Q200" s="213"/>
      <c r="R200" s="213"/>
      <c r="S200" s="213"/>
      <c r="T200" s="214"/>
      <c r="AT200" s="209" t="s">
        <v>146</v>
      </c>
      <c r="AU200" s="209" t="s">
        <v>84</v>
      </c>
      <c r="AV200" s="208" t="s">
        <v>84</v>
      </c>
      <c r="AW200" s="208" t="s">
        <v>37</v>
      </c>
      <c r="AX200" s="208" t="s">
        <v>74</v>
      </c>
      <c r="AY200" s="209" t="s">
        <v>135</v>
      </c>
    </row>
    <row r="201" spans="2:51" s="208" customFormat="1" ht="13.5">
      <c r="B201" s="207"/>
      <c r="D201" s="203" t="s">
        <v>146</v>
      </c>
      <c r="E201" s="209" t="s">
        <v>5</v>
      </c>
      <c r="F201" s="210" t="s">
        <v>780</v>
      </c>
      <c r="H201" s="211">
        <v>45.798</v>
      </c>
      <c r="I201" s="11"/>
      <c r="L201" s="207"/>
      <c r="M201" s="212"/>
      <c r="N201" s="213"/>
      <c r="O201" s="213"/>
      <c r="P201" s="213"/>
      <c r="Q201" s="213"/>
      <c r="R201" s="213"/>
      <c r="S201" s="213"/>
      <c r="T201" s="214"/>
      <c r="AT201" s="209" t="s">
        <v>146</v>
      </c>
      <c r="AU201" s="209" t="s">
        <v>84</v>
      </c>
      <c r="AV201" s="208" t="s">
        <v>84</v>
      </c>
      <c r="AW201" s="208" t="s">
        <v>37</v>
      </c>
      <c r="AX201" s="208" t="s">
        <v>74</v>
      </c>
      <c r="AY201" s="209" t="s">
        <v>135</v>
      </c>
    </row>
    <row r="202" spans="2:51" s="208" customFormat="1" ht="13.5">
      <c r="B202" s="207"/>
      <c r="D202" s="203" t="s">
        <v>146</v>
      </c>
      <c r="E202" s="209" t="s">
        <v>5</v>
      </c>
      <c r="F202" s="210" t="s">
        <v>781</v>
      </c>
      <c r="H202" s="211">
        <v>60.109</v>
      </c>
      <c r="I202" s="11"/>
      <c r="L202" s="207"/>
      <c r="M202" s="212"/>
      <c r="N202" s="213"/>
      <c r="O202" s="213"/>
      <c r="P202" s="213"/>
      <c r="Q202" s="213"/>
      <c r="R202" s="213"/>
      <c r="S202" s="213"/>
      <c r="T202" s="214"/>
      <c r="AT202" s="209" t="s">
        <v>146</v>
      </c>
      <c r="AU202" s="209" t="s">
        <v>84</v>
      </c>
      <c r="AV202" s="208" t="s">
        <v>84</v>
      </c>
      <c r="AW202" s="208" t="s">
        <v>37</v>
      </c>
      <c r="AX202" s="208" t="s">
        <v>74</v>
      </c>
      <c r="AY202" s="209" t="s">
        <v>135</v>
      </c>
    </row>
    <row r="203" spans="2:51" s="208" customFormat="1" ht="13.5">
      <c r="B203" s="207"/>
      <c r="D203" s="203" t="s">
        <v>146</v>
      </c>
      <c r="E203" s="209" t="s">
        <v>5</v>
      </c>
      <c r="F203" s="210" t="s">
        <v>782</v>
      </c>
      <c r="H203" s="211">
        <v>50.148</v>
      </c>
      <c r="I203" s="11"/>
      <c r="L203" s="207"/>
      <c r="M203" s="212"/>
      <c r="N203" s="213"/>
      <c r="O203" s="213"/>
      <c r="P203" s="213"/>
      <c r="Q203" s="213"/>
      <c r="R203" s="213"/>
      <c r="S203" s="213"/>
      <c r="T203" s="214"/>
      <c r="AT203" s="209" t="s">
        <v>146</v>
      </c>
      <c r="AU203" s="209" t="s">
        <v>84</v>
      </c>
      <c r="AV203" s="208" t="s">
        <v>84</v>
      </c>
      <c r="AW203" s="208" t="s">
        <v>37</v>
      </c>
      <c r="AX203" s="208" t="s">
        <v>74</v>
      </c>
      <c r="AY203" s="209" t="s">
        <v>135</v>
      </c>
    </row>
    <row r="204" spans="2:51" s="236" customFormat="1" ht="13.5">
      <c r="B204" s="235"/>
      <c r="D204" s="203" t="s">
        <v>146</v>
      </c>
      <c r="E204" s="237" t="s">
        <v>5</v>
      </c>
      <c r="F204" s="238" t="s">
        <v>756</v>
      </c>
      <c r="H204" s="239">
        <v>212.773</v>
      </c>
      <c r="I204" s="13"/>
      <c r="L204" s="235"/>
      <c r="M204" s="240"/>
      <c r="N204" s="241"/>
      <c r="O204" s="241"/>
      <c r="P204" s="241"/>
      <c r="Q204" s="241"/>
      <c r="R204" s="241"/>
      <c r="S204" s="241"/>
      <c r="T204" s="242"/>
      <c r="AT204" s="237" t="s">
        <v>146</v>
      </c>
      <c r="AU204" s="237" t="s">
        <v>84</v>
      </c>
      <c r="AV204" s="236" t="s">
        <v>152</v>
      </c>
      <c r="AW204" s="236" t="s">
        <v>37</v>
      </c>
      <c r="AX204" s="236" t="s">
        <v>74</v>
      </c>
      <c r="AY204" s="237" t="s">
        <v>135</v>
      </c>
    </row>
    <row r="205" spans="2:51" s="208" customFormat="1" ht="13.5">
      <c r="B205" s="207"/>
      <c r="D205" s="203" t="s">
        <v>146</v>
      </c>
      <c r="E205" s="209" t="s">
        <v>5</v>
      </c>
      <c r="F205" s="210" t="s">
        <v>5</v>
      </c>
      <c r="H205" s="211">
        <v>0</v>
      </c>
      <c r="I205" s="11"/>
      <c r="L205" s="207"/>
      <c r="M205" s="212"/>
      <c r="N205" s="213"/>
      <c r="O205" s="213"/>
      <c r="P205" s="213"/>
      <c r="Q205" s="213"/>
      <c r="R205" s="213"/>
      <c r="S205" s="213"/>
      <c r="T205" s="214"/>
      <c r="AT205" s="209" t="s">
        <v>146</v>
      </c>
      <c r="AU205" s="209" t="s">
        <v>84</v>
      </c>
      <c r="AV205" s="208" t="s">
        <v>84</v>
      </c>
      <c r="AW205" s="208" t="s">
        <v>37</v>
      </c>
      <c r="AX205" s="208" t="s">
        <v>74</v>
      </c>
      <c r="AY205" s="209" t="s">
        <v>135</v>
      </c>
    </row>
    <row r="206" spans="2:51" s="208" customFormat="1" ht="13.5">
      <c r="B206" s="207"/>
      <c r="D206" s="203" t="s">
        <v>146</v>
      </c>
      <c r="E206" s="209" t="s">
        <v>5</v>
      </c>
      <c r="F206" s="210" t="s">
        <v>757</v>
      </c>
      <c r="H206" s="211">
        <v>32.5</v>
      </c>
      <c r="I206" s="11"/>
      <c r="L206" s="207"/>
      <c r="M206" s="212"/>
      <c r="N206" s="213"/>
      <c r="O206" s="213"/>
      <c r="P206" s="213"/>
      <c r="Q206" s="213"/>
      <c r="R206" s="213"/>
      <c r="S206" s="213"/>
      <c r="T206" s="214"/>
      <c r="AT206" s="209" t="s">
        <v>146</v>
      </c>
      <c r="AU206" s="209" t="s">
        <v>84</v>
      </c>
      <c r="AV206" s="208" t="s">
        <v>84</v>
      </c>
      <c r="AW206" s="208" t="s">
        <v>37</v>
      </c>
      <c r="AX206" s="208" t="s">
        <v>74</v>
      </c>
      <c r="AY206" s="209" t="s">
        <v>135</v>
      </c>
    </row>
    <row r="207" spans="2:51" s="236" customFormat="1" ht="13.5">
      <c r="B207" s="235"/>
      <c r="D207" s="203" t="s">
        <v>146</v>
      </c>
      <c r="E207" s="237" t="s">
        <v>5</v>
      </c>
      <c r="F207" s="238" t="s">
        <v>756</v>
      </c>
      <c r="H207" s="239">
        <v>32.5</v>
      </c>
      <c r="I207" s="13"/>
      <c r="L207" s="235"/>
      <c r="M207" s="240"/>
      <c r="N207" s="241"/>
      <c r="O207" s="241"/>
      <c r="P207" s="241"/>
      <c r="Q207" s="241"/>
      <c r="R207" s="241"/>
      <c r="S207" s="241"/>
      <c r="T207" s="242"/>
      <c r="AT207" s="237" t="s">
        <v>146</v>
      </c>
      <c r="AU207" s="237" t="s">
        <v>84</v>
      </c>
      <c r="AV207" s="236" t="s">
        <v>152</v>
      </c>
      <c r="AW207" s="236" t="s">
        <v>37</v>
      </c>
      <c r="AX207" s="236" t="s">
        <v>74</v>
      </c>
      <c r="AY207" s="237" t="s">
        <v>135</v>
      </c>
    </row>
    <row r="208" spans="2:51" s="208" customFormat="1" ht="13.5">
      <c r="B208" s="207"/>
      <c r="D208" s="203" t="s">
        <v>146</v>
      </c>
      <c r="E208" s="209" t="s">
        <v>5</v>
      </c>
      <c r="F208" s="210" t="s">
        <v>5</v>
      </c>
      <c r="H208" s="211">
        <v>0</v>
      </c>
      <c r="I208" s="11"/>
      <c r="L208" s="207"/>
      <c r="M208" s="212"/>
      <c r="N208" s="213"/>
      <c r="O208" s="213"/>
      <c r="P208" s="213"/>
      <c r="Q208" s="213"/>
      <c r="R208" s="213"/>
      <c r="S208" s="213"/>
      <c r="T208" s="214"/>
      <c r="AT208" s="209" t="s">
        <v>146</v>
      </c>
      <c r="AU208" s="209" t="s">
        <v>84</v>
      </c>
      <c r="AV208" s="208" t="s">
        <v>84</v>
      </c>
      <c r="AW208" s="208" t="s">
        <v>37</v>
      </c>
      <c r="AX208" s="208" t="s">
        <v>74</v>
      </c>
      <c r="AY208" s="209" t="s">
        <v>135</v>
      </c>
    </row>
    <row r="209" spans="2:51" s="228" customFormat="1" ht="13.5">
      <c r="B209" s="227"/>
      <c r="D209" s="203" t="s">
        <v>146</v>
      </c>
      <c r="E209" s="229" t="s">
        <v>5</v>
      </c>
      <c r="F209" s="230" t="s">
        <v>195</v>
      </c>
      <c r="H209" s="231">
        <v>245.273</v>
      </c>
      <c r="I209" s="12"/>
      <c r="L209" s="227"/>
      <c r="M209" s="232"/>
      <c r="N209" s="233"/>
      <c r="O209" s="233"/>
      <c r="P209" s="233"/>
      <c r="Q209" s="233"/>
      <c r="R209" s="233"/>
      <c r="S209" s="233"/>
      <c r="T209" s="234"/>
      <c r="AT209" s="229" t="s">
        <v>146</v>
      </c>
      <c r="AU209" s="229" t="s">
        <v>84</v>
      </c>
      <c r="AV209" s="228" t="s">
        <v>142</v>
      </c>
      <c r="AW209" s="228" t="s">
        <v>37</v>
      </c>
      <c r="AX209" s="228" t="s">
        <v>82</v>
      </c>
      <c r="AY209" s="229" t="s">
        <v>135</v>
      </c>
    </row>
    <row r="210" spans="2:65" s="108" customFormat="1" ht="25.5" customHeight="1">
      <c r="B210" s="109"/>
      <c r="C210" s="188" t="s">
        <v>261</v>
      </c>
      <c r="D210" s="188" t="s">
        <v>137</v>
      </c>
      <c r="E210" s="189" t="s">
        <v>299</v>
      </c>
      <c r="F210" s="190" t="s">
        <v>300</v>
      </c>
      <c r="G210" s="191" t="s">
        <v>140</v>
      </c>
      <c r="H210" s="192">
        <v>47.652</v>
      </c>
      <c r="I210" s="9"/>
      <c r="J210" s="193">
        <f>ROUND(I210*H210,2)</f>
        <v>0</v>
      </c>
      <c r="K210" s="190" t="s">
        <v>141</v>
      </c>
      <c r="L210" s="109"/>
      <c r="M210" s="194" t="s">
        <v>5</v>
      </c>
      <c r="N210" s="195" t="s">
        <v>45</v>
      </c>
      <c r="O210" s="110"/>
      <c r="P210" s="196">
        <f>O210*H210</f>
        <v>0</v>
      </c>
      <c r="Q210" s="196">
        <v>0</v>
      </c>
      <c r="R210" s="196">
        <f>Q210*H210</f>
        <v>0</v>
      </c>
      <c r="S210" s="196">
        <v>0</v>
      </c>
      <c r="T210" s="197">
        <f>S210*H210</f>
        <v>0</v>
      </c>
      <c r="AR210" s="98" t="s">
        <v>142</v>
      </c>
      <c r="AT210" s="98" t="s">
        <v>137</v>
      </c>
      <c r="AU210" s="98" t="s">
        <v>84</v>
      </c>
      <c r="AY210" s="98" t="s">
        <v>135</v>
      </c>
      <c r="BE210" s="198">
        <f>IF(N210="základní",J210,0)</f>
        <v>0</v>
      </c>
      <c r="BF210" s="198">
        <f>IF(N210="snížená",J210,0)</f>
        <v>0</v>
      </c>
      <c r="BG210" s="198">
        <f>IF(N210="zákl. přenesená",J210,0)</f>
        <v>0</v>
      </c>
      <c r="BH210" s="198">
        <f>IF(N210="sníž. přenesená",J210,0)</f>
        <v>0</v>
      </c>
      <c r="BI210" s="198">
        <f>IF(N210="nulová",J210,0)</f>
        <v>0</v>
      </c>
      <c r="BJ210" s="98" t="s">
        <v>82</v>
      </c>
      <c r="BK210" s="198">
        <f>ROUND(I210*H210,2)</f>
        <v>0</v>
      </c>
      <c r="BL210" s="98" t="s">
        <v>142</v>
      </c>
      <c r="BM210" s="98" t="s">
        <v>783</v>
      </c>
    </row>
    <row r="211" spans="2:51" s="208" customFormat="1" ht="13.5">
      <c r="B211" s="207"/>
      <c r="D211" s="203" t="s">
        <v>146</v>
      </c>
      <c r="E211" s="209" t="s">
        <v>5</v>
      </c>
      <c r="F211" s="210" t="s">
        <v>777</v>
      </c>
      <c r="H211" s="211">
        <v>47.652</v>
      </c>
      <c r="I211" s="11"/>
      <c r="L211" s="207"/>
      <c r="M211" s="212"/>
      <c r="N211" s="213"/>
      <c r="O211" s="213"/>
      <c r="P211" s="213"/>
      <c r="Q211" s="213"/>
      <c r="R211" s="213"/>
      <c r="S211" s="213"/>
      <c r="T211" s="214"/>
      <c r="AT211" s="209" t="s">
        <v>146</v>
      </c>
      <c r="AU211" s="209" t="s">
        <v>84</v>
      </c>
      <c r="AV211" s="208" t="s">
        <v>84</v>
      </c>
      <c r="AW211" s="208" t="s">
        <v>37</v>
      </c>
      <c r="AX211" s="208" t="s">
        <v>74</v>
      </c>
      <c r="AY211" s="209" t="s">
        <v>135</v>
      </c>
    </row>
    <row r="212" spans="2:51" s="236" customFormat="1" ht="13.5">
      <c r="B212" s="235"/>
      <c r="D212" s="203" t="s">
        <v>146</v>
      </c>
      <c r="E212" s="237" t="s">
        <v>5</v>
      </c>
      <c r="F212" s="238" t="s">
        <v>756</v>
      </c>
      <c r="H212" s="239">
        <v>47.652</v>
      </c>
      <c r="I212" s="13"/>
      <c r="L212" s="235"/>
      <c r="M212" s="240"/>
      <c r="N212" s="241"/>
      <c r="O212" s="241"/>
      <c r="P212" s="241"/>
      <c r="Q212" s="241"/>
      <c r="R212" s="241"/>
      <c r="S212" s="241"/>
      <c r="T212" s="242"/>
      <c r="AT212" s="237" t="s">
        <v>146</v>
      </c>
      <c r="AU212" s="237" t="s">
        <v>84</v>
      </c>
      <c r="AV212" s="236" t="s">
        <v>152</v>
      </c>
      <c r="AW212" s="236" t="s">
        <v>37</v>
      </c>
      <c r="AX212" s="236" t="s">
        <v>82</v>
      </c>
      <c r="AY212" s="237" t="s">
        <v>135</v>
      </c>
    </row>
    <row r="213" spans="2:65" s="108" customFormat="1" ht="38.25" customHeight="1">
      <c r="B213" s="109"/>
      <c r="C213" s="188" t="s">
        <v>266</v>
      </c>
      <c r="D213" s="188" t="s">
        <v>137</v>
      </c>
      <c r="E213" s="189" t="s">
        <v>303</v>
      </c>
      <c r="F213" s="190" t="s">
        <v>304</v>
      </c>
      <c r="G213" s="191" t="s">
        <v>140</v>
      </c>
      <c r="H213" s="192">
        <v>245.273</v>
      </c>
      <c r="I213" s="9"/>
      <c r="J213" s="193">
        <f>ROUND(I213*H213,2)</f>
        <v>0</v>
      </c>
      <c r="K213" s="190" t="s">
        <v>141</v>
      </c>
      <c r="L213" s="109"/>
      <c r="M213" s="194" t="s">
        <v>5</v>
      </c>
      <c r="N213" s="195" t="s">
        <v>45</v>
      </c>
      <c r="O213" s="110"/>
      <c r="P213" s="196">
        <f>O213*H213</f>
        <v>0</v>
      </c>
      <c r="Q213" s="196">
        <v>0</v>
      </c>
      <c r="R213" s="196">
        <f>Q213*H213</f>
        <v>0</v>
      </c>
      <c r="S213" s="196">
        <v>0</v>
      </c>
      <c r="T213" s="197">
        <f>S213*H213</f>
        <v>0</v>
      </c>
      <c r="AR213" s="98" t="s">
        <v>142</v>
      </c>
      <c r="AT213" s="98" t="s">
        <v>137</v>
      </c>
      <c r="AU213" s="98" t="s">
        <v>84</v>
      </c>
      <c r="AY213" s="98" t="s">
        <v>135</v>
      </c>
      <c r="BE213" s="198">
        <f>IF(N213="základní",J213,0)</f>
        <v>0</v>
      </c>
      <c r="BF213" s="198">
        <f>IF(N213="snížená",J213,0)</f>
        <v>0</v>
      </c>
      <c r="BG213" s="198">
        <f>IF(N213="zákl. přenesená",J213,0)</f>
        <v>0</v>
      </c>
      <c r="BH213" s="198">
        <f>IF(N213="sníž. přenesená",J213,0)</f>
        <v>0</v>
      </c>
      <c r="BI213" s="198">
        <f>IF(N213="nulová",J213,0)</f>
        <v>0</v>
      </c>
      <c r="BJ213" s="98" t="s">
        <v>82</v>
      </c>
      <c r="BK213" s="198">
        <f>ROUND(I213*H213,2)</f>
        <v>0</v>
      </c>
      <c r="BL213" s="98" t="s">
        <v>142</v>
      </c>
      <c r="BM213" s="98" t="s">
        <v>784</v>
      </c>
    </row>
    <row r="214" spans="2:51" s="208" customFormat="1" ht="13.5">
      <c r="B214" s="207"/>
      <c r="D214" s="203" t="s">
        <v>146</v>
      </c>
      <c r="E214" s="209" t="s">
        <v>5</v>
      </c>
      <c r="F214" s="210" t="s">
        <v>779</v>
      </c>
      <c r="H214" s="211">
        <v>56.718</v>
      </c>
      <c r="I214" s="11"/>
      <c r="L214" s="207"/>
      <c r="M214" s="212"/>
      <c r="N214" s="213"/>
      <c r="O214" s="213"/>
      <c r="P214" s="213"/>
      <c r="Q214" s="213"/>
      <c r="R214" s="213"/>
      <c r="S214" s="213"/>
      <c r="T214" s="214"/>
      <c r="AT214" s="209" t="s">
        <v>146</v>
      </c>
      <c r="AU214" s="209" t="s">
        <v>84</v>
      </c>
      <c r="AV214" s="208" t="s">
        <v>84</v>
      </c>
      <c r="AW214" s="208" t="s">
        <v>37</v>
      </c>
      <c r="AX214" s="208" t="s">
        <v>74</v>
      </c>
      <c r="AY214" s="209" t="s">
        <v>135</v>
      </c>
    </row>
    <row r="215" spans="2:51" s="208" customFormat="1" ht="13.5">
      <c r="B215" s="207"/>
      <c r="D215" s="203" t="s">
        <v>146</v>
      </c>
      <c r="E215" s="209" t="s">
        <v>5</v>
      </c>
      <c r="F215" s="210" t="s">
        <v>780</v>
      </c>
      <c r="H215" s="211">
        <v>45.798</v>
      </c>
      <c r="I215" s="11"/>
      <c r="L215" s="207"/>
      <c r="M215" s="212"/>
      <c r="N215" s="213"/>
      <c r="O215" s="213"/>
      <c r="P215" s="213"/>
      <c r="Q215" s="213"/>
      <c r="R215" s="213"/>
      <c r="S215" s="213"/>
      <c r="T215" s="214"/>
      <c r="AT215" s="209" t="s">
        <v>146</v>
      </c>
      <c r="AU215" s="209" t="s">
        <v>84</v>
      </c>
      <c r="AV215" s="208" t="s">
        <v>84</v>
      </c>
      <c r="AW215" s="208" t="s">
        <v>37</v>
      </c>
      <c r="AX215" s="208" t="s">
        <v>74</v>
      </c>
      <c r="AY215" s="209" t="s">
        <v>135</v>
      </c>
    </row>
    <row r="216" spans="2:51" s="208" customFormat="1" ht="13.5">
      <c r="B216" s="207"/>
      <c r="D216" s="203" t="s">
        <v>146</v>
      </c>
      <c r="E216" s="209" t="s">
        <v>5</v>
      </c>
      <c r="F216" s="210" t="s">
        <v>781</v>
      </c>
      <c r="H216" s="211">
        <v>60.109</v>
      </c>
      <c r="I216" s="11"/>
      <c r="L216" s="207"/>
      <c r="M216" s="212"/>
      <c r="N216" s="213"/>
      <c r="O216" s="213"/>
      <c r="P216" s="213"/>
      <c r="Q216" s="213"/>
      <c r="R216" s="213"/>
      <c r="S216" s="213"/>
      <c r="T216" s="214"/>
      <c r="AT216" s="209" t="s">
        <v>146</v>
      </c>
      <c r="AU216" s="209" t="s">
        <v>84</v>
      </c>
      <c r="AV216" s="208" t="s">
        <v>84</v>
      </c>
      <c r="AW216" s="208" t="s">
        <v>37</v>
      </c>
      <c r="AX216" s="208" t="s">
        <v>74</v>
      </c>
      <c r="AY216" s="209" t="s">
        <v>135</v>
      </c>
    </row>
    <row r="217" spans="2:51" s="208" customFormat="1" ht="13.5">
      <c r="B217" s="207"/>
      <c r="D217" s="203" t="s">
        <v>146</v>
      </c>
      <c r="E217" s="209" t="s">
        <v>5</v>
      </c>
      <c r="F217" s="210" t="s">
        <v>782</v>
      </c>
      <c r="H217" s="211">
        <v>50.148</v>
      </c>
      <c r="I217" s="11"/>
      <c r="L217" s="207"/>
      <c r="M217" s="212"/>
      <c r="N217" s="213"/>
      <c r="O217" s="213"/>
      <c r="P217" s="213"/>
      <c r="Q217" s="213"/>
      <c r="R217" s="213"/>
      <c r="S217" s="213"/>
      <c r="T217" s="214"/>
      <c r="AT217" s="209" t="s">
        <v>146</v>
      </c>
      <c r="AU217" s="209" t="s">
        <v>84</v>
      </c>
      <c r="AV217" s="208" t="s">
        <v>84</v>
      </c>
      <c r="AW217" s="208" t="s">
        <v>37</v>
      </c>
      <c r="AX217" s="208" t="s">
        <v>74</v>
      </c>
      <c r="AY217" s="209" t="s">
        <v>135</v>
      </c>
    </row>
    <row r="218" spans="2:51" s="236" customFormat="1" ht="13.5">
      <c r="B218" s="235"/>
      <c r="D218" s="203" t="s">
        <v>146</v>
      </c>
      <c r="E218" s="237" t="s">
        <v>5</v>
      </c>
      <c r="F218" s="238" t="s">
        <v>756</v>
      </c>
      <c r="H218" s="239">
        <v>212.773</v>
      </c>
      <c r="I218" s="13"/>
      <c r="L218" s="235"/>
      <c r="M218" s="240"/>
      <c r="N218" s="241"/>
      <c r="O218" s="241"/>
      <c r="P218" s="241"/>
      <c r="Q218" s="241"/>
      <c r="R218" s="241"/>
      <c r="S218" s="241"/>
      <c r="T218" s="242"/>
      <c r="AT218" s="237" t="s">
        <v>146</v>
      </c>
      <c r="AU218" s="237" t="s">
        <v>84</v>
      </c>
      <c r="AV218" s="236" t="s">
        <v>152</v>
      </c>
      <c r="AW218" s="236" t="s">
        <v>37</v>
      </c>
      <c r="AX218" s="236" t="s">
        <v>74</v>
      </c>
      <c r="AY218" s="237" t="s">
        <v>135</v>
      </c>
    </row>
    <row r="219" spans="2:51" s="208" customFormat="1" ht="13.5">
      <c r="B219" s="207"/>
      <c r="D219" s="203" t="s">
        <v>146</v>
      </c>
      <c r="E219" s="209" t="s">
        <v>5</v>
      </c>
      <c r="F219" s="210" t="s">
        <v>5</v>
      </c>
      <c r="H219" s="211">
        <v>0</v>
      </c>
      <c r="I219" s="11"/>
      <c r="L219" s="207"/>
      <c r="M219" s="212"/>
      <c r="N219" s="213"/>
      <c r="O219" s="213"/>
      <c r="P219" s="213"/>
      <c r="Q219" s="213"/>
      <c r="R219" s="213"/>
      <c r="S219" s="213"/>
      <c r="T219" s="214"/>
      <c r="AT219" s="209" t="s">
        <v>146</v>
      </c>
      <c r="AU219" s="209" t="s">
        <v>84</v>
      </c>
      <c r="AV219" s="208" t="s">
        <v>84</v>
      </c>
      <c r="AW219" s="208" t="s">
        <v>37</v>
      </c>
      <c r="AX219" s="208" t="s">
        <v>74</v>
      </c>
      <c r="AY219" s="209" t="s">
        <v>135</v>
      </c>
    </row>
    <row r="220" spans="2:51" s="208" customFormat="1" ht="13.5">
      <c r="B220" s="207"/>
      <c r="D220" s="203" t="s">
        <v>146</v>
      </c>
      <c r="E220" s="209" t="s">
        <v>5</v>
      </c>
      <c r="F220" s="210" t="s">
        <v>757</v>
      </c>
      <c r="H220" s="211">
        <v>32.5</v>
      </c>
      <c r="I220" s="11"/>
      <c r="L220" s="207"/>
      <c r="M220" s="212"/>
      <c r="N220" s="213"/>
      <c r="O220" s="213"/>
      <c r="P220" s="213"/>
      <c r="Q220" s="213"/>
      <c r="R220" s="213"/>
      <c r="S220" s="213"/>
      <c r="T220" s="214"/>
      <c r="AT220" s="209" t="s">
        <v>146</v>
      </c>
      <c r="AU220" s="209" t="s">
        <v>84</v>
      </c>
      <c r="AV220" s="208" t="s">
        <v>84</v>
      </c>
      <c r="AW220" s="208" t="s">
        <v>37</v>
      </c>
      <c r="AX220" s="208" t="s">
        <v>74</v>
      </c>
      <c r="AY220" s="209" t="s">
        <v>135</v>
      </c>
    </row>
    <row r="221" spans="2:51" s="236" customFormat="1" ht="13.5">
      <c r="B221" s="235"/>
      <c r="D221" s="203" t="s">
        <v>146</v>
      </c>
      <c r="E221" s="237" t="s">
        <v>5</v>
      </c>
      <c r="F221" s="238" t="s">
        <v>756</v>
      </c>
      <c r="H221" s="239">
        <v>32.5</v>
      </c>
      <c r="I221" s="13"/>
      <c r="L221" s="235"/>
      <c r="M221" s="240"/>
      <c r="N221" s="241"/>
      <c r="O221" s="241"/>
      <c r="P221" s="241"/>
      <c r="Q221" s="241"/>
      <c r="R221" s="241"/>
      <c r="S221" s="241"/>
      <c r="T221" s="242"/>
      <c r="AT221" s="237" t="s">
        <v>146</v>
      </c>
      <c r="AU221" s="237" t="s">
        <v>84</v>
      </c>
      <c r="AV221" s="236" t="s">
        <v>152</v>
      </c>
      <c r="AW221" s="236" t="s">
        <v>37</v>
      </c>
      <c r="AX221" s="236" t="s">
        <v>74</v>
      </c>
      <c r="AY221" s="237" t="s">
        <v>135</v>
      </c>
    </row>
    <row r="222" spans="2:51" s="208" customFormat="1" ht="13.5">
      <c r="B222" s="207"/>
      <c r="D222" s="203" t="s">
        <v>146</v>
      </c>
      <c r="E222" s="209" t="s">
        <v>5</v>
      </c>
      <c r="F222" s="210" t="s">
        <v>5</v>
      </c>
      <c r="H222" s="211">
        <v>0</v>
      </c>
      <c r="I222" s="11"/>
      <c r="L222" s="207"/>
      <c r="M222" s="212"/>
      <c r="N222" s="213"/>
      <c r="O222" s="213"/>
      <c r="P222" s="213"/>
      <c r="Q222" s="213"/>
      <c r="R222" s="213"/>
      <c r="S222" s="213"/>
      <c r="T222" s="214"/>
      <c r="AT222" s="209" t="s">
        <v>146</v>
      </c>
      <c r="AU222" s="209" t="s">
        <v>84</v>
      </c>
      <c r="AV222" s="208" t="s">
        <v>84</v>
      </c>
      <c r="AW222" s="208" t="s">
        <v>37</v>
      </c>
      <c r="AX222" s="208" t="s">
        <v>74</v>
      </c>
      <c r="AY222" s="209" t="s">
        <v>135</v>
      </c>
    </row>
    <row r="223" spans="2:51" s="228" customFormat="1" ht="13.5">
      <c r="B223" s="227"/>
      <c r="D223" s="203" t="s">
        <v>146</v>
      </c>
      <c r="E223" s="229" t="s">
        <v>5</v>
      </c>
      <c r="F223" s="230" t="s">
        <v>195</v>
      </c>
      <c r="H223" s="231">
        <v>245.273</v>
      </c>
      <c r="I223" s="12"/>
      <c r="L223" s="227"/>
      <c r="M223" s="232"/>
      <c r="N223" s="233"/>
      <c r="O223" s="233"/>
      <c r="P223" s="233"/>
      <c r="Q223" s="233"/>
      <c r="R223" s="233"/>
      <c r="S223" s="233"/>
      <c r="T223" s="234"/>
      <c r="AT223" s="229" t="s">
        <v>146</v>
      </c>
      <c r="AU223" s="229" t="s">
        <v>84</v>
      </c>
      <c r="AV223" s="228" t="s">
        <v>142</v>
      </c>
      <c r="AW223" s="228" t="s">
        <v>37</v>
      </c>
      <c r="AX223" s="228" t="s">
        <v>82</v>
      </c>
      <c r="AY223" s="229" t="s">
        <v>135</v>
      </c>
    </row>
    <row r="224" spans="2:65" s="108" customFormat="1" ht="25.5" customHeight="1">
      <c r="B224" s="109"/>
      <c r="C224" s="188" t="s">
        <v>10</v>
      </c>
      <c r="D224" s="188" t="s">
        <v>137</v>
      </c>
      <c r="E224" s="189" t="s">
        <v>307</v>
      </c>
      <c r="F224" s="190" t="s">
        <v>308</v>
      </c>
      <c r="G224" s="191" t="s">
        <v>140</v>
      </c>
      <c r="H224" s="192">
        <v>80.1</v>
      </c>
      <c r="I224" s="9"/>
      <c r="J224" s="193">
        <f>ROUND(I224*H224,2)</f>
        <v>0</v>
      </c>
      <c r="K224" s="190" t="s">
        <v>141</v>
      </c>
      <c r="L224" s="109"/>
      <c r="M224" s="194" t="s">
        <v>5</v>
      </c>
      <c r="N224" s="195" t="s">
        <v>45</v>
      </c>
      <c r="O224" s="110"/>
      <c r="P224" s="196">
        <f>O224*H224</f>
        <v>0</v>
      </c>
      <c r="Q224" s="196">
        <v>0.0007</v>
      </c>
      <c r="R224" s="196">
        <f>Q224*H224</f>
        <v>0.056069999999999995</v>
      </c>
      <c r="S224" s="196">
        <v>0</v>
      </c>
      <c r="T224" s="197">
        <f>S224*H224</f>
        <v>0</v>
      </c>
      <c r="AR224" s="98" t="s">
        <v>142</v>
      </c>
      <c r="AT224" s="98" t="s">
        <v>137</v>
      </c>
      <c r="AU224" s="98" t="s">
        <v>84</v>
      </c>
      <c r="AY224" s="98" t="s">
        <v>135</v>
      </c>
      <c r="BE224" s="198">
        <f>IF(N224="základní",J224,0)</f>
        <v>0</v>
      </c>
      <c r="BF224" s="198">
        <f>IF(N224="snížená",J224,0)</f>
        <v>0</v>
      </c>
      <c r="BG224" s="198">
        <f>IF(N224="zákl. přenesená",J224,0)</f>
        <v>0</v>
      </c>
      <c r="BH224" s="198">
        <f>IF(N224="sníž. přenesená",J224,0)</f>
        <v>0</v>
      </c>
      <c r="BI224" s="198">
        <f>IF(N224="nulová",J224,0)</f>
        <v>0</v>
      </c>
      <c r="BJ224" s="98" t="s">
        <v>82</v>
      </c>
      <c r="BK224" s="198">
        <f>ROUND(I224*H224,2)</f>
        <v>0</v>
      </c>
      <c r="BL224" s="98" t="s">
        <v>142</v>
      </c>
      <c r="BM224" s="98" t="s">
        <v>785</v>
      </c>
    </row>
    <row r="225" spans="2:47" s="108" customFormat="1" ht="72">
      <c r="B225" s="109"/>
      <c r="D225" s="203" t="s">
        <v>144</v>
      </c>
      <c r="F225" s="204" t="s">
        <v>310</v>
      </c>
      <c r="I225" s="10"/>
      <c r="L225" s="109"/>
      <c r="M225" s="205"/>
      <c r="N225" s="110"/>
      <c r="O225" s="110"/>
      <c r="P225" s="110"/>
      <c r="Q225" s="110"/>
      <c r="R225" s="110"/>
      <c r="S225" s="110"/>
      <c r="T225" s="206"/>
      <c r="AT225" s="98" t="s">
        <v>144</v>
      </c>
      <c r="AU225" s="98" t="s">
        <v>84</v>
      </c>
    </row>
    <row r="226" spans="2:51" s="208" customFormat="1" ht="13.5">
      <c r="B226" s="207"/>
      <c r="D226" s="203" t="s">
        <v>146</v>
      </c>
      <c r="E226" s="209" t="s">
        <v>5</v>
      </c>
      <c r="F226" s="210" t="s">
        <v>786</v>
      </c>
      <c r="H226" s="211">
        <v>80.1</v>
      </c>
      <c r="I226" s="11"/>
      <c r="L226" s="207"/>
      <c r="M226" s="212"/>
      <c r="N226" s="213"/>
      <c r="O226" s="213"/>
      <c r="P226" s="213"/>
      <c r="Q226" s="213"/>
      <c r="R226" s="213"/>
      <c r="S226" s="213"/>
      <c r="T226" s="214"/>
      <c r="AT226" s="209" t="s">
        <v>146</v>
      </c>
      <c r="AU226" s="209" t="s">
        <v>84</v>
      </c>
      <c r="AV226" s="208" t="s">
        <v>84</v>
      </c>
      <c r="AW226" s="208" t="s">
        <v>37</v>
      </c>
      <c r="AX226" s="208" t="s">
        <v>82</v>
      </c>
      <c r="AY226" s="209" t="s">
        <v>135</v>
      </c>
    </row>
    <row r="227" spans="2:65" s="108" customFormat="1" ht="25.5" customHeight="1">
      <c r="B227" s="109"/>
      <c r="C227" s="188" t="s">
        <v>287</v>
      </c>
      <c r="D227" s="188" t="s">
        <v>137</v>
      </c>
      <c r="E227" s="189" t="s">
        <v>313</v>
      </c>
      <c r="F227" s="190" t="s">
        <v>314</v>
      </c>
      <c r="G227" s="191" t="s">
        <v>140</v>
      </c>
      <c r="H227" s="192">
        <v>80.1</v>
      </c>
      <c r="I227" s="9"/>
      <c r="J227" s="193">
        <f>ROUND(I227*H227,2)</f>
        <v>0</v>
      </c>
      <c r="K227" s="190" t="s">
        <v>141</v>
      </c>
      <c r="L227" s="109"/>
      <c r="M227" s="194" t="s">
        <v>5</v>
      </c>
      <c r="N227" s="195" t="s">
        <v>45</v>
      </c>
      <c r="O227" s="110"/>
      <c r="P227" s="196">
        <f>O227*H227</f>
        <v>0</v>
      </c>
      <c r="Q227" s="196">
        <v>0</v>
      </c>
      <c r="R227" s="196">
        <f>Q227*H227</f>
        <v>0</v>
      </c>
      <c r="S227" s="196">
        <v>0</v>
      </c>
      <c r="T227" s="197">
        <f>S227*H227</f>
        <v>0</v>
      </c>
      <c r="AR227" s="98" t="s">
        <v>142</v>
      </c>
      <c r="AT227" s="98" t="s">
        <v>137</v>
      </c>
      <c r="AU227" s="98" t="s">
        <v>84</v>
      </c>
      <c r="AY227" s="98" t="s">
        <v>135</v>
      </c>
      <c r="BE227" s="198">
        <f>IF(N227="základní",J227,0)</f>
        <v>0</v>
      </c>
      <c r="BF227" s="198">
        <f>IF(N227="snížená",J227,0)</f>
        <v>0</v>
      </c>
      <c r="BG227" s="198">
        <f>IF(N227="zákl. přenesená",J227,0)</f>
        <v>0</v>
      </c>
      <c r="BH227" s="198">
        <f>IF(N227="sníž. přenesená",J227,0)</f>
        <v>0</v>
      </c>
      <c r="BI227" s="198">
        <f>IF(N227="nulová",J227,0)</f>
        <v>0</v>
      </c>
      <c r="BJ227" s="98" t="s">
        <v>82</v>
      </c>
      <c r="BK227" s="198">
        <f>ROUND(I227*H227,2)</f>
        <v>0</v>
      </c>
      <c r="BL227" s="98" t="s">
        <v>142</v>
      </c>
      <c r="BM227" s="98" t="s">
        <v>787</v>
      </c>
    </row>
    <row r="228" spans="2:51" s="208" customFormat="1" ht="13.5">
      <c r="B228" s="207"/>
      <c r="D228" s="203" t="s">
        <v>146</v>
      </c>
      <c r="E228" s="209" t="s">
        <v>5</v>
      </c>
      <c r="F228" s="210" t="s">
        <v>786</v>
      </c>
      <c r="H228" s="211">
        <v>80.1</v>
      </c>
      <c r="I228" s="11"/>
      <c r="L228" s="207"/>
      <c r="M228" s="212"/>
      <c r="N228" s="213"/>
      <c r="O228" s="213"/>
      <c r="P228" s="213"/>
      <c r="Q228" s="213"/>
      <c r="R228" s="213"/>
      <c r="S228" s="213"/>
      <c r="T228" s="214"/>
      <c r="AT228" s="209" t="s">
        <v>146</v>
      </c>
      <c r="AU228" s="209" t="s">
        <v>84</v>
      </c>
      <c r="AV228" s="208" t="s">
        <v>84</v>
      </c>
      <c r="AW228" s="208" t="s">
        <v>37</v>
      </c>
      <c r="AX228" s="208" t="s">
        <v>82</v>
      </c>
      <c r="AY228" s="209" t="s">
        <v>135</v>
      </c>
    </row>
    <row r="229" spans="2:65" s="108" customFormat="1" ht="25.5" customHeight="1">
      <c r="B229" s="109"/>
      <c r="C229" s="188" t="s">
        <v>298</v>
      </c>
      <c r="D229" s="188" t="s">
        <v>137</v>
      </c>
      <c r="E229" s="189" t="s">
        <v>317</v>
      </c>
      <c r="F229" s="190" t="s">
        <v>318</v>
      </c>
      <c r="G229" s="191" t="s">
        <v>184</v>
      </c>
      <c r="H229" s="192">
        <v>50.063</v>
      </c>
      <c r="I229" s="9"/>
      <c r="J229" s="193">
        <f>ROUND(I229*H229,2)</f>
        <v>0</v>
      </c>
      <c r="K229" s="190" t="s">
        <v>141</v>
      </c>
      <c r="L229" s="109"/>
      <c r="M229" s="194" t="s">
        <v>5</v>
      </c>
      <c r="N229" s="195" t="s">
        <v>45</v>
      </c>
      <c r="O229" s="110"/>
      <c r="P229" s="196">
        <f>O229*H229</f>
        <v>0</v>
      </c>
      <c r="Q229" s="196">
        <v>0.00046</v>
      </c>
      <c r="R229" s="196">
        <f>Q229*H229</f>
        <v>0.02302898</v>
      </c>
      <c r="S229" s="196">
        <v>0</v>
      </c>
      <c r="T229" s="197">
        <f>S229*H229</f>
        <v>0</v>
      </c>
      <c r="AR229" s="98" t="s">
        <v>142</v>
      </c>
      <c r="AT229" s="98" t="s">
        <v>137</v>
      </c>
      <c r="AU229" s="98" t="s">
        <v>84</v>
      </c>
      <c r="AY229" s="98" t="s">
        <v>135</v>
      </c>
      <c r="BE229" s="198">
        <f>IF(N229="základní",J229,0)</f>
        <v>0</v>
      </c>
      <c r="BF229" s="198">
        <f>IF(N229="snížená",J229,0)</f>
        <v>0</v>
      </c>
      <c r="BG229" s="198">
        <f>IF(N229="zákl. přenesená",J229,0)</f>
        <v>0</v>
      </c>
      <c r="BH229" s="198">
        <f>IF(N229="sníž. přenesená",J229,0)</f>
        <v>0</v>
      </c>
      <c r="BI229" s="198">
        <f>IF(N229="nulová",J229,0)</f>
        <v>0</v>
      </c>
      <c r="BJ229" s="98" t="s">
        <v>82</v>
      </c>
      <c r="BK229" s="198">
        <f>ROUND(I229*H229,2)</f>
        <v>0</v>
      </c>
      <c r="BL229" s="98" t="s">
        <v>142</v>
      </c>
      <c r="BM229" s="98" t="s">
        <v>788</v>
      </c>
    </row>
    <row r="230" spans="2:47" s="108" customFormat="1" ht="48">
      <c r="B230" s="109"/>
      <c r="D230" s="203" t="s">
        <v>144</v>
      </c>
      <c r="F230" s="204" t="s">
        <v>320</v>
      </c>
      <c r="I230" s="10"/>
      <c r="L230" s="109"/>
      <c r="M230" s="205"/>
      <c r="N230" s="110"/>
      <c r="O230" s="110"/>
      <c r="P230" s="110"/>
      <c r="Q230" s="110"/>
      <c r="R230" s="110"/>
      <c r="S230" s="110"/>
      <c r="T230" s="206"/>
      <c r="AT230" s="98" t="s">
        <v>144</v>
      </c>
      <c r="AU230" s="98" t="s">
        <v>84</v>
      </c>
    </row>
    <row r="231" spans="2:51" s="208" customFormat="1" ht="13.5">
      <c r="B231" s="207"/>
      <c r="D231" s="203" t="s">
        <v>146</v>
      </c>
      <c r="E231" s="209" t="s">
        <v>5</v>
      </c>
      <c r="F231" s="210" t="s">
        <v>766</v>
      </c>
      <c r="H231" s="211">
        <v>50.063</v>
      </c>
      <c r="I231" s="11"/>
      <c r="L231" s="207"/>
      <c r="M231" s="212"/>
      <c r="N231" s="213"/>
      <c r="O231" s="213"/>
      <c r="P231" s="213"/>
      <c r="Q231" s="213"/>
      <c r="R231" s="213"/>
      <c r="S231" s="213"/>
      <c r="T231" s="214"/>
      <c r="AT231" s="209" t="s">
        <v>146</v>
      </c>
      <c r="AU231" s="209" t="s">
        <v>84</v>
      </c>
      <c r="AV231" s="208" t="s">
        <v>84</v>
      </c>
      <c r="AW231" s="208" t="s">
        <v>37</v>
      </c>
      <c r="AX231" s="208" t="s">
        <v>82</v>
      </c>
      <c r="AY231" s="209" t="s">
        <v>135</v>
      </c>
    </row>
    <row r="232" spans="2:65" s="108" customFormat="1" ht="25.5" customHeight="1">
      <c r="B232" s="109"/>
      <c r="C232" s="188" t="s">
        <v>302</v>
      </c>
      <c r="D232" s="188" t="s">
        <v>137</v>
      </c>
      <c r="E232" s="189" t="s">
        <v>322</v>
      </c>
      <c r="F232" s="190" t="s">
        <v>323</v>
      </c>
      <c r="G232" s="191" t="s">
        <v>184</v>
      </c>
      <c r="H232" s="192">
        <v>50.063</v>
      </c>
      <c r="I232" s="9"/>
      <c r="J232" s="193">
        <f>ROUND(I232*H232,2)</f>
        <v>0</v>
      </c>
      <c r="K232" s="190" t="s">
        <v>141</v>
      </c>
      <c r="L232" s="109"/>
      <c r="M232" s="194" t="s">
        <v>5</v>
      </c>
      <c r="N232" s="195" t="s">
        <v>45</v>
      </c>
      <c r="O232" s="110"/>
      <c r="P232" s="196">
        <f>O232*H232</f>
        <v>0</v>
      </c>
      <c r="Q232" s="196">
        <v>0</v>
      </c>
      <c r="R232" s="196">
        <f>Q232*H232</f>
        <v>0</v>
      </c>
      <c r="S232" s="196">
        <v>0</v>
      </c>
      <c r="T232" s="197">
        <f>S232*H232</f>
        <v>0</v>
      </c>
      <c r="AR232" s="98" t="s">
        <v>142</v>
      </c>
      <c r="AT232" s="98" t="s">
        <v>137</v>
      </c>
      <c r="AU232" s="98" t="s">
        <v>84</v>
      </c>
      <c r="AY232" s="98" t="s">
        <v>135</v>
      </c>
      <c r="BE232" s="198">
        <f>IF(N232="základní",J232,0)</f>
        <v>0</v>
      </c>
      <c r="BF232" s="198">
        <f>IF(N232="snížená",J232,0)</f>
        <v>0</v>
      </c>
      <c r="BG232" s="198">
        <f>IF(N232="zákl. přenesená",J232,0)</f>
        <v>0</v>
      </c>
      <c r="BH232" s="198">
        <f>IF(N232="sníž. přenesená",J232,0)</f>
        <v>0</v>
      </c>
      <c r="BI232" s="198">
        <f>IF(N232="nulová",J232,0)</f>
        <v>0</v>
      </c>
      <c r="BJ232" s="98" t="s">
        <v>82</v>
      </c>
      <c r="BK232" s="198">
        <f>ROUND(I232*H232,2)</f>
        <v>0</v>
      </c>
      <c r="BL232" s="98" t="s">
        <v>142</v>
      </c>
      <c r="BM232" s="98" t="s">
        <v>789</v>
      </c>
    </row>
    <row r="233" spans="2:51" s="208" customFormat="1" ht="13.5">
      <c r="B233" s="207"/>
      <c r="D233" s="203" t="s">
        <v>146</v>
      </c>
      <c r="E233" s="209" t="s">
        <v>5</v>
      </c>
      <c r="F233" s="210" t="s">
        <v>766</v>
      </c>
      <c r="H233" s="211">
        <v>50.063</v>
      </c>
      <c r="I233" s="11"/>
      <c r="L233" s="207"/>
      <c r="M233" s="212"/>
      <c r="N233" s="213"/>
      <c r="O233" s="213"/>
      <c r="P233" s="213"/>
      <c r="Q233" s="213"/>
      <c r="R233" s="213"/>
      <c r="S233" s="213"/>
      <c r="T233" s="214"/>
      <c r="AT233" s="209" t="s">
        <v>146</v>
      </c>
      <c r="AU233" s="209" t="s">
        <v>84</v>
      </c>
      <c r="AV233" s="208" t="s">
        <v>84</v>
      </c>
      <c r="AW233" s="208" t="s">
        <v>37</v>
      </c>
      <c r="AX233" s="208" t="s">
        <v>82</v>
      </c>
      <c r="AY233" s="209" t="s">
        <v>135</v>
      </c>
    </row>
    <row r="234" spans="2:65" s="108" customFormat="1" ht="38.25" customHeight="1">
      <c r="B234" s="109"/>
      <c r="C234" s="188" t="s">
        <v>306</v>
      </c>
      <c r="D234" s="188" t="s">
        <v>137</v>
      </c>
      <c r="E234" s="189" t="s">
        <v>326</v>
      </c>
      <c r="F234" s="190" t="s">
        <v>327</v>
      </c>
      <c r="G234" s="191" t="s">
        <v>184</v>
      </c>
      <c r="H234" s="192">
        <v>77.289</v>
      </c>
      <c r="I234" s="9"/>
      <c r="J234" s="193">
        <f>ROUND(I234*H234,2)</f>
        <v>0</v>
      </c>
      <c r="K234" s="190" t="s">
        <v>141</v>
      </c>
      <c r="L234" s="109"/>
      <c r="M234" s="194" t="s">
        <v>5</v>
      </c>
      <c r="N234" s="195" t="s">
        <v>45</v>
      </c>
      <c r="O234" s="110"/>
      <c r="P234" s="196">
        <f>O234*H234</f>
        <v>0</v>
      </c>
      <c r="Q234" s="196">
        <v>0</v>
      </c>
      <c r="R234" s="196">
        <f>Q234*H234</f>
        <v>0</v>
      </c>
      <c r="S234" s="196">
        <v>0</v>
      </c>
      <c r="T234" s="197">
        <f>S234*H234</f>
        <v>0</v>
      </c>
      <c r="AR234" s="98" t="s">
        <v>142</v>
      </c>
      <c r="AT234" s="98" t="s">
        <v>137</v>
      </c>
      <c r="AU234" s="98" t="s">
        <v>84</v>
      </c>
      <c r="AY234" s="98" t="s">
        <v>135</v>
      </c>
      <c r="BE234" s="198">
        <f>IF(N234="základní",J234,0)</f>
        <v>0</v>
      </c>
      <c r="BF234" s="198">
        <f>IF(N234="snížená",J234,0)</f>
        <v>0</v>
      </c>
      <c r="BG234" s="198">
        <f>IF(N234="zákl. přenesená",J234,0)</f>
        <v>0</v>
      </c>
      <c r="BH234" s="198">
        <f>IF(N234="sníž. přenesená",J234,0)</f>
        <v>0</v>
      </c>
      <c r="BI234" s="198">
        <f>IF(N234="nulová",J234,0)</f>
        <v>0</v>
      </c>
      <c r="BJ234" s="98" t="s">
        <v>82</v>
      </c>
      <c r="BK234" s="198">
        <f>ROUND(I234*H234,2)</f>
        <v>0</v>
      </c>
      <c r="BL234" s="98" t="s">
        <v>142</v>
      </c>
      <c r="BM234" s="98" t="s">
        <v>790</v>
      </c>
    </row>
    <row r="235" spans="2:47" s="108" customFormat="1" ht="84">
      <c r="B235" s="109"/>
      <c r="D235" s="203" t="s">
        <v>144</v>
      </c>
      <c r="F235" s="204" t="s">
        <v>329</v>
      </c>
      <c r="I235" s="10"/>
      <c r="L235" s="109"/>
      <c r="M235" s="205"/>
      <c r="N235" s="110"/>
      <c r="O235" s="110"/>
      <c r="P235" s="110"/>
      <c r="Q235" s="110"/>
      <c r="R235" s="110"/>
      <c r="S235" s="110"/>
      <c r="T235" s="206"/>
      <c r="AT235" s="98" t="s">
        <v>144</v>
      </c>
      <c r="AU235" s="98" t="s">
        <v>84</v>
      </c>
    </row>
    <row r="236" spans="2:51" s="208" customFormat="1" ht="13.5">
      <c r="B236" s="207"/>
      <c r="D236" s="203" t="s">
        <v>146</v>
      </c>
      <c r="E236" s="209" t="s">
        <v>5</v>
      </c>
      <c r="F236" s="210" t="s">
        <v>751</v>
      </c>
      <c r="H236" s="211">
        <v>28.359</v>
      </c>
      <c r="I236" s="11"/>
      <c r="L236" s="207"/>
      <c r="M236" s="212"/>
      <c r="N236" s="213"/>
      <c r="O236" s="213"/>
      <c r="P236" s="213"/>
      <c r="Q236" s="213"/>
      <c r="R236" s="213"/>
      <c r="S236" s="213"/>
      <c r="T236" s="214"/>
      <c r="AT236" s="209" t="s">
        <v>146</v>
      </c>
      <c r="AU236" s="209" t="s">
        <v>84</v>
      </c>
      <c r="AV236" s="208" t="s">
        <v>84</v>
      </c>
      <c r="AW236" s="208" t="s">
        <v>37</v>
      </c>
      <c r="AX236" s="208" t="s">
        <v>74</v>
      </c>
      <c r="AY236" s="209" t="s">
        <v>135</v>
      </c>
    </row>
    <row r="237" spans="2:51" s="208" customFormat="1" ht="13.5">
      <c r="B237" s="207"/>
      <c r="D237" s="203" t="s">
        <v>146</v>
      </c>
      <c r="E237" s="209" t="s">
        <v>5</v>
      </c>
      <c r="F237" s="210" t="s">
        <v>752</v>
      </c>
      <c r="H237" s="211">
        <v>22.899</v>
      </c>
      <c r="I237" s="11"/>
      <c r="L237" s="207"/>
      <c r="M237" s="212"/>
      <c r="N237" s="213"/>
      <c r="O237" s="213"/>
      <c r="P237" s="213"/>
      <c r="Q237" s="213"/>
      <c r="R237" s="213"/>
      <c r="S237" s="213"/>
      <c r="T237" s="214"/>
      <c r="AT237" s="209" t="s">
        <v>146</v>
      </c>
      <c r="AU237" s="209" t="s">
        <v>84</v>
      </c>
      <c r="AV237" s="208" t="s">
        <v>84</v>
      </c>
      <c r="AW237" s="208" t="s">
        <v>37</v>
      </c>
      <c r="AX237" s="208" t="s">
        <v>74</v>
      </c>
      <c r="AY237" s="209" t="s">
        <v>135</v>
      </c>
    </row>
    <row r="238" spans="2:51" s="208" customFormat="1" ht="13.5">
      <c r="B238" s="207"/>
      <c r="D238" s="203" t="s">
        <v>146</v>
      </c>
      <c r="E238" s="209" t="s">
        <v>5</v>
      </c>
      <c r="F238" s="210" t="s">
        <v>753</v>
      </c>
      <c r="H238" s="211">
        <v>30.055</v>
      </c>
      <c r="I238" s="11"/>
      <c r="L238" s="207"/>
      <c r="M238" s="212"/>
      <c r="N238" s="213"/>
      <c r="O238" s="213"/>
      <c r="P238" s="213"/>
      <c r="Q238" s="213"/>
      <c r="R238" s="213"/>
      <c r="S238" s="213"/>
      <c r="T238" s="214"/>
      <c r="AT238" s="209" t="s">
        <v>146</v>
      </c>
      <c r="AU238" s="209" t="s">
        <v>84</v>
      </c>
      <c r="AV238" s="208" t="s">
        <v>84</v>
      </c>
      <c r="AW238" s="208" t="s">
        <v>37</v>
      </c>
      <c r="AX238" s="208" t="s">
        <v>74</v>
      </c>
      <c r="AY238" s="209" t="s">
        <v>135</v>
      </c>
    </row>
    <row r="239" spans="2:51" s="208" customFormat="1" ht="13.5">
      <c r="B239" s="207"/>
      <c r="D239" s="203" t="s">
        <v>146</v>
      </c>
      <c r="E239" s="209" t="s">
        <v>5</v>
      </c>
      <c r="F239" s="210" t="s">
        <v>754</v>
      </c>
      <c r="H239" s="211">
        <v>25.074</v>
      </c>
      <c r="I239" s="11"/>
      <c r="L239" s="207"/>
      <c r="M239" s="212"/>
      <c r="N239" s="213"/>
      <c r="O239" s="213"/>
      <c r="P239" s="213"/>
      <c r="Q239" s="213"/>
      <c r="R239" s="213"/>
      <c r="S239" s="213"/>
      <c r="T239" s="214"/>
      <c r="AT239" s="209" t="s">
        <v>146</v>
      </c>
      <c r="AU239" s="209" t="s">
        <v>84</v>
      </c>
      <c r="AV239" s="208" t="s">
        <v>84</v>
      </c>
      <c r="AW239" s="208" t="s">
        <v>37</v>
      </c>
      <c r="AX239" s="208" t="s">
        <v>74</v>
      </c>
      <c r="AY239" s="209" t="s">
        <v>135</v>
      </c>
    </row>
    <row r="240" spans="2:51" s="208" customFormat="1" ht="13.5">
      <c r="B240" s="207"/>
      <c r="D240" s="203" t="s">
        <v>146</v>
      </c>
      <c r="E240" s="209" t="s">
        <v>5</v>
      </c>
      <c r="F240" s="210" t="s">
        <v>755</v>
      </c>
      <c r="H240" s="211">
        <v>23.826</v>
      </c>
      <c r="I240" s="11"/>
      <c r="L240" s="207"/>
      <c r="M240" s="212"/>
      <c r="N240" s="213"/>
      <c r="O240" s="213"/>
      <c r="P240" s="213"/>
      <c r="Q240" s="213"/>
      <c r="R240" s="213"/>
      <c r="S240" s="213"/>
      <c r="T240" s="214"/>
      <c r="AT240" s="209" t="s">
        <v>146</v>
      </c>
      <c r="AU240" s="209" t="s">
        <v>84</v>
      </c>
      <c r="AV240" s="208" t="s">
        <v>84</v>
      </c>
      <c r="AW240" s="208" t="s">
        <v>37</v>
      </c>
      <c r="AX240" s="208" t="s">
        <v>74</v>
      </c>
      <c r="AY240" s="209" t="s">
        <v>135</v>
      </c>
    </row>
    <row r="241" spans="2:51" s="236" customFormat="1" ht="13.5">
      <c r="B241" s="235"/>
      <c r="D241" s="203" t="s">
        <v>146</v>
      </c>
      <c r="E241" s="237" t="s">
        <v>5</v>
      </c>
      <c r="F241" s="238" t="s">
        <v>756</v>
      </c>
      <c r="H241" s="239">
        <v>130.213</v>
      </c>
      <c r="I241" s="13"/>
      <c r="L241" s="235"/>
      <c r="M241" s="240"/>
      <c r="N241" s="241"/>
      <c r="O241" s="241"/>
      <c r="P241" s="241"/>
      <c r="Q241" s="241"/>
      <c r="R241" s="241"/>
      <c r="S241" s="241"/>
      <c r="T241" s="242"/>
      <c r="AT241" s="237" t="s">
        <v>146</v>
      </c>
      <c r="AU241" s="237" t="s">
        <v>84</v>
      </c>
      <c r="AV241" s="236" t="s">
        <v>152</v>
      </c>
      <c r="AW241" s="236" t="s">
        <v>37</v>
      </c>
      <c r="AX241" s="236" t="s">
        <v>74</v>
      </c>
      <c r="AY241" s="237" t="s">
        <v>135</v>
      </c>
    </row>
    <row r="242" spans="2:51" s="208" customFormat="1" ht="13.5">
      <c r="B242" s="207"/>
      <c r="D242" s="203" t="s">
        <v>146</v>
      </c>
      <c r="E242" s="209" t="s">
        <v>5</v>
      </c>
      <c r="F242" s="210" t="s">
        <v>5</v>
      </c>
      <c r="H242" s="211">
        <v>0</v>
      </c>
      <c r="I242" s="11"/>
      <c r="L242" s="207"/>
      <c r="M242" s="212"/>
      <c r="N242" s="213"/>
      <c r="O242" s="213"/>
      <c r="P242" s="213"/>
      <c r="Q242" s="213"/>
      <c r="R242" s="213"/>
      <c r="S242" s="213"/>
      <c r="T242" s="214"/>
      <c r="AT242" s="209" t="s">
        <v>146</v>
      </c>
      <c r="AU242" s="209" t="s">
        <v>84</v>
      </c>
      <c r="AV242" s="208" t="s">
        <v>84</v>
      </c>
      <c r="AW242" s="208" t="s">
        <v>37</v>
      </c>
      <c r="AX242" s="208" t="s">
        <v>74</v>
      </c>
      <c r="AY242" s="209" t="s">
        <v>135</v>
      </c>
    </row>
    <row r="243" spans="2:51" s="208" customFormat="1" ht="13.5">
      <c r="B243" s="207"/>
      <c r="D243" s="203" t="s">
        <v>146</v>
      </c>
      <c r="E243" s="209" t="s">
        <v>5</v>
      </c>
      <c r="F243" s="210" t="s">
        <v>757</v>
      </c>
      <c r="H243" s="211">
        <v>32.5</v>
      </c>
      <c r="I243" s="11"/>
      <c r="L243" s="207"/>
      <c r="M243" s="212"/>
      <c r="N243" s="213"/>
      <c r="O243" s="213"/>
      <c r="P243" s="213"/>
      <c r="Q243" s="213"/>
      <c r="R243" s="213"/>
      <c r="S243" s="213"/>
      <c r="T243" s="214"/>
      <c r="AT243" s="209" t="s">
        <v>146</v>
      </c>
      <c r="AU243" s="209" t="s">
        <v>84</v>
      </c>
      <c r="AV243" s="208" t="s">
        <v>84</v>
      </c>
      <c r="AW243" s="208" t="s">
        <v>37</v>
      </c>
      <c r="AX243" s="208" t="s">
        <v>74</v>
      </c>
      <c r="AY243" s="209" t="s">
        <v>135</v>
      </c>
    </row>
    <row r="244" spans="2:51" s="236" customFormat="1" ht="13.5">
      <c r="B244" s="235"/>
      <c r="D244" s="203" t="s">
        <v>146</v>
      </c>
      <c r="E244" s="237" t="s">
        <v>5</v>
      </c>
      <c r="F244" s="238" t="s">
        <v>756</v>
      </c>
      <c r="H244" s="239">
        <v>32.5</v>
      </c>
      <c r="I244" s="13"/>
      <c r="L244" s="235"/>
      <c r="M244" s="240"/>
      <c r="N244" s="241"/>
      <c r="O244" s="241"/>
      <c r="P244" s="241"/>
      <c r="Q244" s="241"/>
      <c r="R244" s="241"/>
      <c r="S244" s="241"/>
      <c r="T244" s="242"/>
      <c r="AT244" s="237" t="s">
        <v>146</v>
      </c>
      <c r="AU244" s="237" t="s">
        <v>84</v>
      </c>
      <c r="AV244" s="236" t="s">
        <v>152</v>
      </c>
      <c r="AW244" s="236" t="s">
        <v>37</v>
      </c>
      <c r="AX244" s="236" t="s">
        <v>74</v>
      </c>
      <c r="AY244" s="237" t="s">
        <v>135</v>
      </c>
    </row>
    <row r="245" spans="2:51" s="208" customFormat="1" ht="13.5">
      <c r="B245" s="207"/>
      <c r="D245" s="203" t="s">
        <v>146</v>
      </c>
      <c r="E245" s="209" t="s">
        <v>5</v>
      </c>
      <c r="F245" s="210" t="s">
        <v>5</v>
      </c>
      <c r="H245" s="211">
        <v>0</v>
      </c>
      <c r="I245" s="11"/>
      <c r="L245" s="207"/>
      <c r="M245" s="212"/>
      <c r="N245" s="213"/>
      <c r="O245" s="213"/>
      <c r="P245" s="213"/>
      <c r="Q245" s="213"/>
      <c r="R245" s="213"/>
      <c r="S245" s="213"/>
      <c r="T245" s="214"/>
      <c r="AT245" s="209" t="s">
        <v>146</v>
      </c>
      <c r="AU245" s="209" t="s">
        <v>84</v>
      </c>
      <c r="AV245" s="208" t="s">
        <v>84</v>
      </c>
      <c r="AW245" s="208" t="s">
        <v>37</v>
      </c>
      <c r="AX245" s="208" t="s">
        <v>74</v>
      </c>
      <c r="AY245" s="209" t="s">
        <v>135</v>
      </c>
    </row>
    <row r="246" spans="2:51" s="228" customFormat="1" ht="13.5">
      <c r="B246" s="227"/>
      <c r="D246" s="203" t="s">
        <v>146</v>
      </c>
      <c r="E246" s="229" t="s">
        <v>5</v>
      </c>
      <c r="F246" s="230" t="s">
        <v>195</v>
      </c>
      <c r="H246" s="231">
        <v>162.713</v>
      </c>
      <c r="I246" s="12"/>
      <c r="L246" s="227"/>
      <c r="M246" s="232"/>
      <c r="N246" s="233"/>
      <c r="O246" s="233"/>
      <c r="P246" s="233"/>
      <c r="Q246" s="233"/>
      <c r="R246" s="233"/>
      <c r="S246" s="233"/>
      <c r="T246" s="234"/>
      <c r="AT246" s="229" t="s">
        <v>146</v>
      </c>
      <c r="AU246" s="229" t="s">
        <v>84</v>
      </c>
      <c r="AV246" s="228" t="s">
        <v>142</v>
      </c>
      <c r="AW246" s="228" t="s">
        <v>37</v>
      </c>
      <c r="AX246" s="228" t="s">
        <v>74</v>
      </c>
      <c r="AY246" s="229" t="s">
        <v>135</v>
      </c>
    </row>
    <row r="247" spans="2:51" s="208" customFormat="1" ht="13.5">
      <c r="B247" s="207"/>
      <c r="D247" s="203" t="s">
        <v>146</v>
      </c>
      <c r="E247" s="209" t="s">
        <v>5</v>
      </c>
      <c r="F247" s="210" t="s">
        <v>791</v>
      </c>
      <c r="H247" s="211">
        <v>77.289</v>
      </c>
      <c r="I247" s="11"/>
      <c r="L247" s="207"/>
      <c r="M247" s="212"/>
      <c r="N247" s="213"/>
      <c r="O247" s="213"/>
      <c r="P247" s="213"/>
      <c r="Q247" s="213"/>
      <c r="R247" s="213"/>
      <c r="S247" s="213"/>
      <c r="T247" s="214"/>
      <c r="AT247" s="209" t="s">
        <v>146</v>
      </c>
      <c r="AU247" s="209" t="s">
        <v>84</v>
      </c>
      <c r="AV247" s="208" t="s">
        <v>84</v>
      </c>
      <c r="AW247" s="208" t="s">
        <v>37</v>
      </c>
      <c r="AX247" s="208" t="s">
        <v>82</v>
      </c>
      <c r="AY247" s="209" t="s">
        <v>135</v>
      </c>
    </row>
    <row r="248" spans="2:65" s="108" customFormat="1" ht="38.25" customHeight="1">
      <c r="B248" s="109"/>
      <c r="C248" s="188" t="s">
        <v>312</v>
      </c>
      <c r="D248" s="188" t="s">
        <v>137</v>
      </c>
      <c r="E248" s="189" t="s">
        <v>332</v>
      </c>
      <c r="F248" s="190" t="s">
        <v>333</v>
      </c>
      <c r="G248" s="191" t="s">
        <v>184</v>
      </c>
      <c r="H248" s="192">
        <v>4.068</v>
      </c>
      <c r="I248" s="9"/>
      <c r="J248" s="193">
        <f>ROUND(I248*H248,2)</f>
        <v>0</v>
      </c>
      <c r="K248" s="190" t="s">
        <v>141</v>
      </c>
      <c r="L248" s="109"/>
      <c r="M248" s="194" t="s">
        <v>5</v>
      </c>
      <c r="N248" s="195" t="s">
        <v>45</v>
      </c>
      <c r="O248" s="110"/>
      <c r="P248" s="196">
        <f>O248*H248</f>
        <v>0</v>
      </c>
      <c r="Q248" s="196">
        <v>0</v>
      </c>
      <c r="R248" s="196">
        <f>Q248*H248</f>
        <v>0</v>
      </c>
      <c r="S248" s="196">
        <v>0</v>
      </c>
      <c r="T248" s="197">
        <f>S248*H248</f>
        <v>0</v>
      </c>
      <c r="AR248" s="98" t="s">
        <v>142</v>
      </c>
      <c r="AT248" s="98" t="s">
        <v>137</v>
      </c>
      <c r="AU248" s="98" t="s">
        <v>84</v>
      </c>
      <c r="AY248" s="98" t="s">
        <v>135</v>
      </c>
      <c r="BE248" s="198">
        <f>IF(N248="základní",J248,0)</f>
        <v>0</v>
      </c>
      <c r="BF248" s="198">
        <f>IF(N248="snížená",J248,0)</f>
        <v>0</v>
      </c>
      <c r="BG248" s="198">
        <f>IF(N248="zákl. přenesená",J248,0)</f>
        <v>0</v>
      </c>
      <c r="BH248" s="198">
        <f>IF(N248="sníž. přenesená",J248,0)</f>
        <v>0</v>
      </c>
      <c r="BI248" s="198">
        <f>IF(N248="nulová",J248,0)</f>
        <v>0</v>
      </c>
      <c r="BJ248" s="98" t="s">
        <v>82</v>
      </c>
      <c r="BK248" s="198">
        <f>ROUND(I248*H248,2)</f>
        <v>0</v>
      </c>
      <c r="BL248" s="98" t="s">
        <v>142</v>
      </c>
      <c r="BM248" s="98" t="s">
        <v>792</v>
      </c>
    </row>
    <row r="249" spans="2:47" s="108" customFormat="1" ht="84">
      <c r="B249" s="109"/>
      <c r="D249" s="203" t="s">
        <v>144</v>
      </c>
      <c r="F249" s="204" t="s">
        <v>329</v>
      </c>
      <c r="I249" s="10"/>
      <c r="L249" s="109"/>
      <c r="M249" s="205"/>
      <c r="N249" s="110"/>
      <c r="O249" s="110"/>
      <c r="P249" s="110"/>
      <c r="Q249" s="110"/>
      <c r="R249" s="110"/>
      <c r="S249" s="110"/>
      <c r="T249" s="206"/>
      <c r="AT249" s="98" t="s">
        <v>144</v>
      </c>
      <c r="AU249" s="98" t="s">
        <v>84</v>
      </c>
    </row>
    <row r="250" spans="2:51" s="208" customFormat="1" ht="13.5">
      <c r="B250" s="207"/>
      <c r="D250" s="203" t="s">
        <v>146</v>
      </c>
      <c r="E250" s="209" t="s">
        <v>5</v>
      </c>
      <c r="F250" s="210" t="s">
        <v>751</v>
      </c>
      <c r="H250" s="211">
        <v>28.359</v>
      </c>
      <c r="I250" s="11"/>
      <c r="L250" s="207"/>
      <c r="M250" s="212"/>
      <c r="N250" s="213"/>
      <c r="O250" s="213"/>
      <c r="P250" s="213"/>
      <c r="Q250" s="213"/>
      <c r="R250" s="213"/>
      <c r="S250" s="213"/>
      <c r="T250" s="214"/>
      <c r="AT250" s="209" t="s">
        <v>146</v>
      </c>
      <c r="AU250" s="209" t="s">
        <v>84</v>
      </c>
      <c r="AV250" s="208" t="s">
        <v>84</v>
      </c>
      <c r="AW250" s="208" t="s">
        <v>37</v>
      </c>
      <c r="AX250" s="208" t="s">
        <v>74</v>
      </c>
      <c r="AY250" s="209" t="s">
        <v>135</v>
      </c>
    </row>
    <row r="251" spans="2:51" s="208" customFormat="1" ht="13.5">
      <c r="B251" s="207"/>
      <c r="D251" s="203" t="s">
        <v>146</v>
      </c>
      <c r="E251" s="209" t="s">
        <v>5</v>
      </c>
      <c r="F251" s="210" t="s">
        <v>752</v>
      </c>
      <c r="H251" s="211">
        <v>22.899</v>
      </c>
      <c r="I251" s="11"/>
      <c r="L251" s="207"/>
      <c r="M251" s="212"/>
      <c r="N251" s="213"/>
      <c r="O251" s="213"/>
      <c r="P251" s="213"/>
      <c r="Q251" s="213"/>
      <c r="R251" s="213"/>
      <c r="S251" s="213"/>
      <c r="T251" s="214"/>
      <c r="AT251" s="209" t="s">
        <v>146</v>
      </c>
      <c r="AU251" s="209" t="s">
        <v>84</v>
      </c>
      <c r="AV251" s="208" t="s">
        <v>84</v>
      </c>
      <c r="AW251" s="208" t="s">
        <v>37</v>
      </c>
      <c r="AX251" s="208" t="s">
        <v>74</v>
      </c>
      <c r="AY251" s="209" t="s">
        <v>135</v>
      </c>
    </row>
    <row r="252" spans="2:51" s="208" customFormat="1" ht="13.5">
      <c r="B252" s="207"/>
      <c r="D252" s="203" t="s">
        <v>146</v>
      </c>
      <c r="E252" s="209" t="s">
        <v>5</v>
      </c>
      <c r="F252" s="210" t="s">
        <v>753</v>
      </c>
      <c r="H252" s="211">
        <v>30.055</v>
      </c>
      <c r="I252" s="11"/>
      <c r="L252" s="207"/>
      <c r="M252" s="212"/>
      <c r="N252" s="213"/>
      <c r="O252" s="213"/>
      <c r="P252" s="213"/>
      <c r="Q252" s="213"/>
      <c r="R252" s="213"/>
      <c r="S252" s="213"/>
      <c r="T252" s="214"/>
      <c r="AT252" s="209" t="s">
        <v>146</v>
      </c>
      <c r="AU252" s="209" t="s">
        <v>84</v>
      </c>
      <c r="AV252" s="208" t="s">
        <v>84</v>
      </c>
      <c r="AW252" s="208" t="s">
        <v>37</v>
      </c>
      <c r="AX252" s="208" t="s">
        <v>74</v>
      </c>
      <c r="AY252" s="209" t="s">
        <v>135</v>
      </c>
    </row>
    <row r="253" spans="2:51" s="208" customFormat="1" ht="13.5">
      <c r="B253" s="207"/>
      <c r="D253" s="203" t="s">
        <v>146</v>
      </c>
      <c r="E253" s="209" t="s">
        <v>5</v>
      </c>
      <c r="F253" s="210" t="s">
        <v>754</v>
      </c>
      <c r="H253" s="211">
        <v>25.074</v>
      </c>
      <c r="I253" s="11"/>
      <c r="L253" s="207"/>
      <c r="M253" s="212"/>
      <c r="N253" s="213"/>
      <c r="O253" s="213"/>
      <c r="P253" s="213"/>
      <c r="Q253" s="213"/>
      <c r="R253" s="213"/>
      <c r="S253" s="213"/>
      <c r="T253" s="214"/>
      <c r="AT253" s="209" t="s">
        <v>146</v>
      </c>
      <c r="AU253" s="209" t="s">
        <v>84</v>
      </c>
      <c r="AV253" s="208" t="s">
        <v>84</v>
      </c>
      <c r="AW253" s="208" t="s">
        <v>37</v>
      </c>
      <c r="AX253" s="208" t="s">
        <v>74</v>
      </c>
      <c r="AY253" s="209" t="s">
        <v>135</v>
      </c>
    </row>
    <row r="254" spans="2:51" s="208" customFormat="1" ht="13.5">
      <c r="B254" s="207"/>
      <c r="D254" s="203" t="s">
        <v>146</v>
      </c>
      <c r="E254" s="209" t="s">
        <v>5</v>
      </c>
      <c r="F254" s="210" t="s">
        <v>755</v>
      </c>
      <c r="H254" s="211">
        <v>23.826</v>
      </c>
      <c r="I254" s="11"/>
      <c r="L254" s="207"/>
      <c r="M254" s="212"/>
      <c r="N254" s="213"/>
      <c r="O254" s="213"/>
      <c r="P254" s="213"/>
      <c r="Q254" s="213"/>
      <c r="R254" s="213"/>
      <c r="S254" s="213"/>
      <c r="T254" s="214"/>
      <c r="AT254" s="209" t="s">
        <v>146</v>
      </c>
      <c r="AU254" s="209" t="s">
        <v>84</v>
      </c>
      <c r="AV254" s="208" t="s">
        <v>84</v>
      </c>
      <c r="AW254" s="208" t="s">
        <v>37</v>
      </c>
      <c r="AX254" s="208" t="s">
        <v>74</v>
      </c>
      <c r="AY254" s="209" t="s">
        <v>135</v>
      </c>
    </row>
    <row r="255" spans="2:51" s="236" customFormat="1" ht="13.5">
      <c r="B255" s="235"/>
      <c r="D255" s="203" t="s">
        <v>146</v>
      </c>
      <c r="E255" s="237" t="s">
        <v>5</v>
      </c>
      <c r="F255" s="238" t="s">
        <v>756</v>
      </c>
      <c r="H255" s="239">
        <v>130.213</v>
      </c>
      <c r="I255" s="13"/>
      <c r="L255" s="235"/>
      <c r="M255" s="240"/>
      <c r="N255" s="241"/>
      <c r="O255" s="241"/>
      <c r="P255" s="241"/>
      <c r="Q255" s="241"/>
      <c r="R255" s="241"/>
      <c r="S255" s="241"/>
      <c r="T255" s="242"/>
      <c r="AT255" s="237" t="s">
        <v>146</v>
      </c>
      <c r="AU255" s="237" t="s">
        <v>84</v>
      </c>
      <c r="AV255" s="236" t="s">
        <v>152</v>
      </c>
      <c r="AW255" s="236" t="s">
        <v>37</v>
      </c>
      <c r="AX255" s="236" t="s">
        <v>74</v>
      </c>
      <c r="AY255" s="237" t="s">
        <v>135</v>
      </c>
    </row>
    <row r="256" spans="2:51" s="208" customFormat="1" ht="13.5">
      <c r="B256" s="207"/>
      <c r="D256" s="203" t="s">
        <v>146</v>
      </c>
      <c r="E256" s="209" t="s">
        <v>5</v>
      </c>
      <c r="F256" s="210" t="s">
        <v>5</v>
      </c>
      <c r="H256" s="211">
        <v>0</v>
      </c>
      <c r="I256" s="11"/>
      <c r="L256" s="207"/>
      <c r="M256" s="212"/>
      <c r="N256" s="213"/>
      <c r="O256" s="213"/>
      <c r="P256" s="213"/>
      <c r="Q256" s="213"/>
      <c r="R256" s="213"/>
      <c r="S256" s="213"/>
      <c r="T256" s="214"/>
      <c r="AT256" s="209" t="s">
        <v>146</v>
      </c>
      <c r="AU256" s="209" t="s">
        <v>84</v>
      </c>
      <c r="AV256" s="208" t="s">
        <v>84</v>
      </c>
      <c r="AW256" s="208" t="s">
        <v>37</v>
      </c>
      <c r="AX256" s="208" t="s">
        <v>74</v>
      </c>
      <c r="AY256" s="209" t="s">
        <v>135</v>
      </c>
    </row>
    <row r="257" spans="2:51" s="208" customFormat="1" ht="13.5">
      <c r="B257" s="207"/>
      <c r="D257" s="203" t="s">
        <v>146</v>
      </c>
      <c r="E257" s="209" t="s">
        <v>5</v>
      </c>
      <c r="F257" s="210" t="s">
        <v>757</v>
      </c>
      <c r="H257" s="211">
        <v>32.5</v>
      </c>
      <c r="I257" s="11"/>
      <c r="L257" s="207"/>
      <c r="M257" s="212"/>
      <c r="N257" s="213"/>
      <c r="O257" s="213"/>
      <c r="P257" s="213"/>
      <c r="Q257" s="213"/>
      <c r="R257" s="213"/>
      <c r="S257" s="213"/>
      <c r="T257" s="214"/>
      <c r="AT257" s="209" t="s">
        <v>146</v>
      </c>
      <c r="AU257" s="209" t="s">
        <v>84</v>
      </c>
      <c r="AV257" s="208" t="s">
        <v>84</v>
      </c>
      <c r="AW257" s="208" t="s">
        <v>37</v>
      </c>
      <c r="AX257" s="208" t="s">
        <v>74</v>
      </c>
      <c r="AY257" s="209" t="s">
        <v>135</v>
      </c>
    </row>
    <row r="258" spans="2:51" s="236" customFormat="1" ht="13.5">
      <c r="B258" s="235"/>
      <c r="D258" s="203" t="s">
        <v>146</v>
      </c>
      <c r="E258" s="237" t="s">
        <v>5</v>
      </c>
      <c r="F258" s="238" t="s">
        <v>756</v>
      </c>
      <c r="H258" s="239">
        <v>32.5</v>
      </c>
      <c r="I258" s="13"/>
      <c r="L258" s="235"/>
      <c r="M258" s="240"/>
      <c r="N258" s="241"/>
      <c r="O258" s="241"/>
      <c r="P258" s="241"/>
      <c r="Q258" s="241"/>
      <c r="R258" s="241"/>
      <c r="S258" s="241"/>
      <c r="T258" s="242"/>
      <c r="AT258" s="237" t="s">
        <v>146</v>
      </c>
      <c r="AU258" s="237" t="s">
        <v>84</v>
      </c>
      <c r="AV258" s="236" t="s">
        <v>152</v>
      </c>
      <c r="AW258" s="236" t="s">
        <v>37</v>
      </c>
      <c r="AX258" s="236" t="s">
        <v>74</v>
      </c>
      <c r="AY258" s="237" t="s">
        <v>135</v>
      </c>
    </row>
    <row r="259" spans="2:51" s="208" customFormat="1" ht="13.5">
      <c r="B259" s="207"/>
      <c r="D259" s="203" t="s">
        <v>146</v>
      </c>
      <c r="E259" s="209" t="s">
        <v>5</v>
      </c>
      <c r="F259" s="210" t="s">
        <v>5</v>
      </c>
      <c r="H259" s="211">
        <v>0</v>
      </c>
      <c r="I259" s="11"/>
      <c r="L259" s="207"/>
      <c r="M259" s="212"/>
      <c r="N259" s="213"/>
      <c r="O259" s="213"/>
      <c r="P259" s="213"/>
      <c r="Q259" s="213"/>
      <c r="R259" s="213"/>
      <c r="S259" s="213"/>
      <c r="T259" s="214"/>
      <c r="AT259" s="209" t="s">
        <v>146</v>
      </c>
      <c r="AU259" s="209" t="s">
        <v>84</v>
      </c>
      <c r="AV259" s="208" t="s">
        <v>84</v>
      </c>
      <c r="AW259" s="208" t="s">
        <v>37</v>
      </c>
      <c r="AX259" s="208" t="s">
        <v>74</v>
      </c>
      <c r="AY259" s="209" t="s">
        <v>135</v>
      </c>
    </row>
    <row r="260" spans="2:51" s="228" customFormat="1" ht="13.5">
      <c r="B260" s="227"/>
      <c r="D260" s="203" t="s">
        <v>146</v>
      </c>
      <c r="E260" s="229" t="s">
        <v>5</v>
      </c>
      <c r="F260" s="230" t="s">
        <v>195</v>
      </c>
      <c r="H260" s="231">
        <v>162.713</v>
      </c>
      <c r="I260" s="12"/>
      <c r="L260" s="227"/>
      <c r="M260" s="232"/>
      <c r="N260" s="233"/>
      <c r="O260" s="233"/>
      <c r="P260" s="233"/>
      <c r="Q260" s="233"/>
      <c r="R260" s="233"/>
      <c r="S260" s="233"/>
      <c r="T260" s="234"/>
      <c r="AT260" s="229" t="s">
        <v>146</v>
      </c>
      <c r="AU260" s="229" t="s">
        <v>84</v>
      </c>
      <c r="AV260" s="228" t="s">
        <v>142</v>
      </c>
      <c r="AW260" s="228" t="s">
        <v>37</v>
      </c>
      <c r="AX260" s="228" t="s">
        <v>74</v>
      </c>
      <c r="AY260" s="229" t="s">
        <v>135</v>
      </c>
    </row>
    <row r="261" spans="2:51" s="208" customFormat="1" ht="13.5">
      <c r="B261" s="207"/>
      <c r="D261" s="203" t="s">
        <v>146</v>
      </c>
      <c r="E261" s="209" t="s">
        <v>5</v>
      </c>
      <c r="F261" s="210" t="s">
        <v>793</v>
      </c>
      <c r="H261" s="211">
        <v>4.068</v>
      </c>
      <c r="I261" s="11"/>
      <c r="L261" s="207"/>
      <c r="M261" s="212"/>
      <c r="N261" s="213"/>
      <c r="O261" s="213"/>
      <c r="P261" s="213"/>
      <c r="Q261" s="213"/>
      <c r="R261" s="213"/>
      <c r="S261" s="213"/>
      <c r="T261" s="214"/>
      <c r="AT261" s="209" t="s">
        <v>146</v>
      </c>
      <c r="AU261" s="209" t="s">
        <v>84</v>
      </c>
      <c r="AV261" s="208" t="s">
        <v>84</v>
      </c>
      <c r="AW261" s="208" t="s">
        <v>37</v>
      </c>
      <c r="AX261" s="208" t="s">
        <v>82</v>
      </c>
      <c r="AY261" s="209" t="s">
        <v>135</v>
      </c>
    </row>
    <row r="262" spans="2:65" s="108" customFormat="1" ht="38.25" customHeight="1">
      <c r="B262" s="109"/>
      <c r="C262" s="188" t="s">
        <v>316</v>
      </c>
      <c r="D262" s="188" t="s">
        <v>137</v>
      </c>
      <c r="E262" s="189" t="s">
        <v>337</v>
      </c>
      <c r="F262" s="190" t="s">
        <v>338</v>
      </c>
      <c r="G262" s="191" t="s">
        <v>184</v>
      </c>
      <c r="H262" s="192">
        <v>62.744</v>
      </c>
      <c r="I262" s="9"/>
      <c r="J262" s="193">
        <f>ROUND(I262*H262,2)</f>
        <v>0</v>
      </c>
      <c r="K262" s="190" t="s">
        <v>141</v>
      </c>
      <c r="L262" s="109"/>
      <c r="M262" s="194" t="s">
        <v>5</v>
      </c>
      <c r="N262" s="195" t="s">
        <v>45</v>
      </c>
      <c r="O262" s="110"/>
      <c r="P262" s="196">
        <f>O262*H262</f>
        <v>0</v>
      </c>
      <c r="Q262" s="196">
        <v>0</v>
      </c>
      <c r="R262" s="196">
        <f>Q262*H262</f>
        <v>0</v>
      </c>
      <c r="S262" s="196">
        <v>0</v>
      </c>
      <c r="T262" s="197">
        <f>S262*H262</f>
        <v>0</v>
      </c>
      <c r="AR262" s="98" t="s">
        <v>142</v>
      </c>
      <c r="AT262" s="98" t="s">
        <v>137</v>
      </c>
      <c r="AU262" s="98" t="s">
        <v>84</v>
      </c>
      <c r="AY262" s="98" t="s">
        <v>135</v>
      </c>
      <c r="BE262" s="198">
        <f>IF(N262="základní",J262,0)</f>
        <v>0</v>
      </c>
      <c r="BF262" s="198">
        <f>IF(N262="snížená",J262,0)</f>
        <v>0</v>
      </c>
      <c r="BG262" s="198">
        <f>IF(N262="zákl. přenesená",J262,0)</f>
        <v>0</v>
      </c>
      <c r="BH262" s="198">
        <f>IF(N262="sníž. přenesená",J262,0)</f>
        <v>0</v>
      </c>
      <c r="BI262" s="198">
        <f>IF(N262="nulová",J262,0)</f>
        <v>0</v>
      </c>
      <c r="BJ262" s="98" t="s">
        <v>82</v>
      </c>
      <c r="BK262" s="198">
        <f>ROUND(I262*H262,2)</f>
        <v>0</v>
      </c>
      <c r="BL262" s="98" t="s">
        <v>142</v>
      </c>
      <c r="BM262" s="98" t="s">
        <v>794</v>
      </c>
    </row>
    <row r="263" spans="2:47" s="108" customFormat="1" ht="192">
      <c r="B263" s="109"/>
      <c r="D263" s="203" t="s">
        <v>144</v>
      </c>
      <c r="F263" s="204" t="s">
        <v>340</v>
      </c>
      <c r="I263" s="10"/>
      <c r="L263" s="109"/>
      <c r="M263" s="205"/>
      <c r="N263" s="110"/>
      <c r="O263" s="110"/>
      <c r="P263" s="110"/>
      <c r="Q263" s="110"/>
      <c r="R263" s="110"/>
      <c r="S263" s="110"/>
      <c r="T263" s="206"/>
      <c r="AT263" s="98" t="s">
        <v>144</v>
      </c>
      <c r="AU263" s="98" t="s">
        <v>84</v>
      </c>
    </row>
    <row r="264" spans="2:51" s="208" customFormat="1" ht="13.5">
      <c r="B264" s="207"/>
      <c r="D264" s="203" t="s">
        <v>146</v>
      </c>
      <c r="E264" s="209" t="s">
        <v>5</v>
      </c>
      <c r="F264" s="210" t="s">
        <v>795</v>
      </c>
      <c r="H264" s="211">
        <v>57.853</v>
      </c>
      <c r="I264" s="11"/>
      <c r="L264" s="207"/>
      <c r="M264" s="212"/>
      <c r="N264" s="213"/>
      <c r="O264" s="213"/>
      <c r="P264" s="213"/>
      <c r="Q264" s="213"/>
      <c r="R264" s="213"/>
      <c r="S264" s="213"/>
      <c r="T264" s="214"/>
      <c r="AT264" s="209" t="s">
        <v>146</v>
      </c>
      <c r="AU264" s="209" t="s">
        <v>84</v>
      </c>
      <c r="AV264" s="208" t="s">
        <v>84</v>
      </c>
      <c r="AW264" s="208" t="s">
        <v>37</v>
      </c>
      <c r="AX264" s="208" t="s">
        <v>74</v>
      </c>
      <c r="AY264" s="209" t="s">
        <v>135</v>
      </c>
    </row>
    <row r="265" spans="2:51" s="236" customFormat="1" ht="13.5">
      <c r="B265" s="235"/>
      <c r="D265" s="203" t="s">
        <v>146</v>
      </c>
      <c r="E265" s="237" t="s">
        <v>5</v>
      </c>
      <c r="F265" s="238" t="s">
        <v>202</v>
      </c>
      <c r="H265" s="239">
        <v>57.853</v>
      </c>
      <c r="I265" s="13"/>
      <c r="L265" s="235"/>
      <c r="M265" s="240"/>
      <c r="N265" s="241"/>
      <c r="O265" s="241"/>
      <c r="P265" s="241"/>
      <c r="Q265" s="241"/>
      <c r="R265" s="241"/>
      <c r="S265" s="241"/>
      <c r="T265" s="242"/>
      <c r="AT265" s="237" t="s">
        <v>146</v>
      </c>
      <c r="AU265" s="237" t="s">
        <v>84</v>
      </c>
      <c r="AV265" s="236" t="s">
        <v>152</v>
      </c>
      <c r="AW265" s="236" t="s">
        <v>37</v>
      </c>
      <c r="AX265" s="236" t="s">
        <v>74</v>
      </c>
      <c r="AY265" s="237" t="s">
        <v>135</v>
      </c>
    </row>
    <row r="266" spans="2:51" s="208" customFormat="1" ht="13.5">
      <c r="B266" s="207"/>
      <c r="D266" s="203" t="s">
        <v>146</v>
      </c>
      <c r="E266" s="209" t="s">
        <v>5</v>
      </c>
      <c r="F266" s="210" t="s">
        <v>5</v>
      </c>
      <c r="H266" s="211">
        <v>0</v>
      </c>
      <c r="I266" s="11"/>
      <c r="L266" s="207"/>
      <c r="M266" s="212"/>
      <c r="N266" s="213"/>
      <c r="O266" s="213"/>
      <c r="P266" s="213"/>
      <c r="Q266" s="213"/>
      <c r="R266" s="213"/>
      <c r="S266" s="213"/>
      <c r="T266" s="214"/>
      <c r="AT266" s="209" t="s">
        <v>146</v>
      </c>
      <c r="AU266" s="209" t="s">
        <v>84</v>
      </c>
      <c r="AV266" s="208" t="s">
        <v>84</v>
      </c>
      <c r="AW266" s="208" t="s">
        <v>37</v>
      </c>
      <c r="AX266" s="208" t="s">
        <v>74</v>
      </c>
      <c r="AY266" s="209" t="s">
        <v>135</v>
      </c>
    </row>
    <row r="267" spans="2:51" s="208" customFormat="1" ht="13.5">
      <c r="B267" s="207"/>
      <c r="D267" s="203" t="s">
        <v>146</v>
      </c>
      <c r="E267" s="209" t="s">
        <v>5</v>
      </c>
      <c r="F267" s="210" t="s">
        <v>796</v>
      </c>
      <c r="H267" s="211">
        <v>4.891</v>
      </c>
      <c r="I267" s="11"/>
      <c r="L267" s="207"/>
      <c r="M267" s="212"/>
      <c r="N267" s="213"/>
      <c r="O267" s="213"/>
      <c r="P267" s="213"/>
      <c r="Q267" s="213"/>
      <c r="R267" s="213"/>
      <c r="S267" s="213"/>
      <c r="T267" s="214"/>
      <c r="AT267" s="209" t="s">
        <v>146</v>
      </c>
      <c r="AU267" s="209" t="s">
        <v>84</v>
      </c>
      <c r="AV267" s="208" t="s">
        <v>84</v>
      </c>
      <c r="AW267" s="208" t="s">
        <v>37</v>
      </c>
      <c r="AX267" s="208" t="s">
        <v>74</v>
      </c>
      <c r="AY267" s="209" t="s">
        <v>135</v>
      </c>
    </row>
    <row r="268" spans="2:51" s="236" customFormat="1" ht="13.5">
      <c r="B268" s="235"/>
      <c r="D268" s="203" t="s">
        <v>146</v>
      </c>
      <c r="E268" s="237" t="s">
        <v>5</v>
      </c>
      <c r="F268" s="238" t="s">
        <v>346</v>
      </c>
      <c r="H268" s="239">
        <v>4.891</v>
      </c>
      <c r="I268" s="13"/>
      <c r="L268" s="235"/>
      <c r="M268" s="240"/>
      <c r="N268" s="241"/>
      <c r="O268" s="241"/>
      <c r="P268" s="241"/>
      <c r="Q268" s="241"/>
      <c r="R268" s="241"/>
      <c r="S268" s="241"/>
      <c r="T268" s="242"/>
      <c r="AT268" s="237" t="s">
        <v>146</v>
      </c>
      <c r="AU268" s="237" t="s">
        <v>84</v>
      </c>
      <c r="AV268" s="236" t="s">
        <v>152</v>
      </c>
      <c r="AW268" s="236" t="s">
        <v>37</v>
      </c>
      <c r="AX268" s="236" t="s">
        <v>74</v>
      </c>
      <c r="AY268" s="237" t="s">
        <v>135</v>
      </c>
    </row>
    <row r="269" spans="2:51" s="208" customFormat="1" ht="13.5">
      <c r="B269" s="207"/>
      <c r="D269" s="203" t="s">
        <v>146</v>
      </c>
      <c r="E269" s="209" t="s">
        <v>5</v>
      </c>
      <c r="F269" s="210" t="s">
        <v>5</v>
      </c>
      <c r="H269" s="211">
        <v>0</v>
      </c>
      <c r="I269" s="11"/>
      <c r="L269" s="207"/>
      <c r="M269" s="212"/>
      <c r="N269" s="213"/>
      <c r="O269" s="213"/>
      <c r="P269" s="213"/>
      <c r="Q269" s="213"/>
      <c r="R269" s="213"/>
      <c r="S269" s="213"/>
      <c r="T269" s="214"/>
      <c r="AT269" s="209" t="s">
        <v>146</v>
      </c>
      <c r="AU269" s="209" t="s">
        <v>84</v>
      </c>
      <c r="AV269" s="208" t="s">
        <v>84</v>
      </c>
      <c r="AW269" s="208" t="s">
        <v>37</v>
      </c>
      <c r="AX269" s="208" t="s">
        <v>74</v>
      </c>
      <c r="AY269" s="209" t="s">
        <v>135</v>
      </c>
    </row>
    <row r="270" spans="2:51" s="228" customFormat="1" ht="13.5">
      <c r="B270" s="227"/>
      <c r="D270" s="203" t="s">
        <v>146</v>
      </c>
      <c r="E270" s="229" t="s">
        <v>5</v>
      </c>
      <c r="F270" s="230" t="s">
        <v>195</v>
      </c>
      <c r="H270" s="231">
        <v>62.744</v>
      </c>
      <c r="I270" s="12"/>
      <c r="L270" s="227"/>
      <c r="M270" s="232"/>
      <c r="N270" s="233"/>
      <c r="O270" s="233"/>
      <c r="P270" s="233"/>
      <c r="Q270" s="233"/>
      <c r="R270" s="233"/>
      <c r="S270" s="233"/>
      <c r="T270" s="234"/>
      <c r="AT270" s="229" t="s">
        <v>146</v>
      </c>
      <c r="AU270" s="229" t="s">
        <v>84</v>
      </c>
      <c r="AV270" s="228" t="s">
        <v>142</v>
      </c>
      <c r="AW270" s="228" t="s">
        <v>37</v>
      </c>
      <c r="AX270" s="228" t="s">
        <v>82</v>
      </c>
      <c r="AY270" s="229" t="s">
        <v>135</v>
      </c>
    </row>
    <row r="271" spans="2:65" s="108" customFormat="1" ht="25.5" customHeight="1">
      <c r="B271" s="109"/>
      <c r="C271" s="188" t="s">
        <v>321</v>
      </c>
      <c r="D271" s="188" t="s">
        <v>137</v>
      </c>
      <c r="E271" s="189" t="s">
        <v>348</v>
      </c>
      <c r="F271" s="190" t="s">
        <v>349</v>
      </c>
      <c r="G271" s="191" t="s">
        <v>184</v>
      </c>
      <c r="H271" s="192">
        <v>62.744</v>
      </c>
      <c r="I271" s="9"/>
      <c r="J271" s="193">
        <f>ROUND(I271*H271,2)</f>
        <v>0</v>
      </c>
      <c r="K271" s="190" t="s">
        <v>141</v>
      </c>
      <c r="L271" s="109"/>
      <c r="M271" s="194" t="s">
        <v>5</v>
      </c>
      <c r="N271" s="195" t="s">
        <v>45</v>
      </c>
      <c r="O271" s="110"/>
      <c r="P271" s="196">
        <f>O271*H271</f>
        <v>0</v>
      </c>
      <c r="Q271" s="196">
        <v>0</v>
      </c>
      <c r="R271" s="196">
        <f>Q271*H271</f>
        <v>0</v>
      </c>
      <c r="S271" s="196">
        <v>0</v>
      </c>
      <c r="T271" s="197">
        <f>S271*H271</f>
        <v>0</v>
      </c>
      <c r="AR271" s="98" t="s">
        <v>142</v>
      </c>
      <c r="AT271" s="98" t="s">
        <v>137</v>
      </c>
      <c r="AU271" s="98" t="s">
        <v>84</v>
      </c>
      <c r="AY271" s="98" t="s">
        <v>135</v>
      </c>
      <c r="BE271" s="198">
        <f>IF(N271="základní",J271,0)</f>
        <v>0</v>
      </c>
      <c r="BF271" s="198">
        <f>IF(N271="snížená",J271,0)</f>
        <v>0</v>
      </c>
      <c r="BG271" s="198">
        <f>IF(N271="zákl. přenesená",J271,0)</f>
        <v>0</v>
      </c>
      <c r="BH271" s="198">
        <f>IF(N271="sníž. přenesená",J271,0)</f>
        <v>0</v>
      </c>
      <c r="BI271" s="198">
        <f>IF(N271="nulová",J271,0)</f>
        <v>0</v>
      </c>
      <c r="BJ271" s="98" t="s">
        <v>82</v>
      </c>
      <c r="BK271" s="198">
        <f>ROUND(I271*H271,2)</f>
        <v>0</v>
      </c>
      <c r="BL271" s="98" t="s">
        <v>142</v>
      </c>
      <c r="BM271" s="98" t="s">
        <v>797</v>
      </c>
    </row>
    <row r="272" spans="2:47" s="108" customFormat="1" ht="144">
      <c r="B272" s="109"/>
      <c r="D272" s="203" t="s">
        <v>144</v>
      </c>
      <c r="F272" s="204" t="s">
        <v>351</v>
      </c>
      <c r="I272" s="10"/>
      <c r="L272" s="109"/>
      <c r="M272" s="205"/>
      <c r="N272" s="110"/>
      <c r="O272" s="110"/>
      <c r="P272" s="110"/>
      <c r="Q272" s="110"/>
      <c r="R272" s="110"/>
      <c r="S272" s="110"/>
      <c r="T272" s="206"/>
      <c r="AT272" s="98" t="s">
        <v>144</v>
      </c>
      <c r="AU272" s="98" t="s">
        <v>84</v>
      </c>
    </row>
    <row r="273" spans="2:51" s="208" customFormat="1" ht="13.5">
      <c r="B273" s="207"/>
      <c r="D273" s="203" t="s">
        <v>146</v>
      </c>
      <c r="E273" s="209" t="s">
        <v>5</v>
      </c>
      <c r="F273" s="210" t="s">
        <v>795</v>
      </c>
      <c r="H273" s="211">
        <v>57.853</v>
      </c>
      <c r="I273" s="11"/>
      <c r="L273" s="207"/>
      <c r="M273" s="212"/>
      <c r="N273" s="213"/>
      <c r="O273" s="213"/>
      <c r="P273" s="213"/>
      <c r="Q273" s="213"/>
      <c r="R273" s="213"/>
      <c r="S273" s="213"/>
      <c r="T273" s="214"/>
      <c r="AT273" s="209" t="s">
        <v>146</v>
      </c>
      <c r="AU273" s="209" t="s">
        <v>84</v>
      </c>
      <c r="AV273" s="208" t="s">
        <v>84</v>
      </c>
      <c r="AW273" s="208" t="s">
        <v>37</v>
      </c>
      <c r="AX273" s="208" t="s">
        <v>74</v>
      </c>
      <c r="AY273" s="209" t="s">
        <v>135</v>
      </c>
    </row>
    <row r="274" spans="2:51" s="236" customFormat="1" ht="13.5">
      <c r="B274" s="235"/>
      <c r="D274" s="203" t="s">
        <v>146</v>
      </c>
      <c r="E274" s="237" t="s">
        <v>5</v>
      </c>
      <c r="F274" s="238" t="s">
        <v>202</v>
      </c>
      <c r="H274" s="239">
        <v>57.853</v>
      </c>
      <c r="I274" s="13"/>
      <c r="L274" s="235"/>
      <c r="M274" s="240"/>
      <c r="N274" s="241"/>
      <c r="O274" s="241"/>
      <c r="P274" s="241"/>
      <c r="Q274" s="241"/>
      <c r="R274" s="241"/>
      <c r="S274" s="241"/>
      <c r="T274" s="242"/>
      <c r="AT274" s="237" t="s">
        <v>146</v>
      </c>
      <c r="AU274" s="237" t="s">
        <v>84</v>
      </c>
      <c r="AV274" s="236" t="s">
        <v>152</v>
      </c>
      <c r="AW274" s="236" t="s">
        <v>37</v>
      </c>
      <c r="AX274" s="236" t="s">
        <v>74</v>
      </c>
      <c r="AY274" s="237" t="s">
        <v>135</v>
      </c>
    </row>
    <row r="275" spans="2:51" s="208" customFormat="1" ht="13.5">
      <c r="B275" s="207"/>
      <c r="D275" s="203" t="s">
        <v>146</v>
      </c>
      <c r="E275" s="209" t="s">
        <v>5</v>
      </c>
      <c r="F275" s="210" t="s">
        <v>5</v>
      </c>
      <c r="H275" s="211">
        <v>0</v>
      </c>
      <c r="I275" s="11"/>
      <c r="L275" s="207"/>
      <c r="M275" s="212"/>
      <c r="N275" s="213"/>
      <c r="O275" s="213"/>
      <c r="P275" s="213"/>
      <c r="Q275" s="213"/>
      <c r="R275" s="213"/>
      <c r="S275" s="213"/>
      <c r="T275" s="214"/>
      <c r="AT275" s="209" t="s">
        <v>146</v>
      </c>
      <c r="AU275" s="209" t="s">
        <v>84</v>
      </c>
      <c r="AV275" s="208" t="s">
        <v>84</v>
      </c>
      <c r="AW275" s="208" t="s">
        <v>37</v>
      </c>
      <c r="AX275" s="208" t="s">
        <v>74</v>
      </c>
      <c r="AY275" s="209" t="s">
        <v>135</v>
      </c>
    </row>
    <row r="276" spans="2:51" s="208" customFormat="1" ht="13.5">
      <c r="B276" s="207"/>
      <c r="D276" s="203" t="s">
        <v>146</v>
      </c>
      <c r="E276" s="209" t="s">
        <v>5</v>
      </c>
      <c r="F276" s="210" t="s">
        <v>796</v>
      </c>
      <c r="H276" s="211">
        <v>4.891</v>
      </c>
      <c r="I276" s="11"/>
      <c r="L276" s="207"/>
      <c r="M276" s="212"/>
      <c r="N276" s="213"/>
      <c r="O276" s="213"/>
      <c r="P276" s="213"/>
      <c r="Q276" s="213"/>
      <c r="R276" s="213"/>
      <c r="S276" s="213"/>
      <c r="T276" s="214"/>
      <c r="AT276" s="209" t="s">
        <v>146</v>
      </c>
      <c r="AU276" s="209" t="s">
        <v>84</v>
      </c>
      <c r="AV276" s="208" t="s">
        <v>84</v>
      </c>
      <c r="AW276" s="208" t="s">
        <v>37</v>
      </c>
      <c r="AX276" s="208" t="s">
        <v>74</v>
      </c>
      <c r="AY276" s="209" t="s">
        <v>135</v>
      </c>
    </row>
    <row r="277" spans="2:51" s="236" customFormat="1" ht="13.5">
      <c r="B277" s="235"/>
      <c r="D277" s="203" t="s">
        <v>146</v>
      </c>
      <c r="E277" s="237" t="s">
        <v>5</v>
      </c>
      <c r="F277" s="238" t="s">
        <v>346</v>
      </c>
      <c r="H277" s="239">
        <v>4.891</v>
      </c>
      <c r="I277" s="13"/>
      <c r="L277" s="235"/>
      <c r="M277" s="240"/>
      <c r="N277" s="241"/>
      <c r="O277" s="241"/>
      <c r="P277" s="241"/>
      <c r="Q277" s="241"/>
      <c r="R277" s="241"/>
      <c r="S277" s="241"/>
      <c r="T277" s="242"/>
      <c r="AT277" s="237" t="s">
        <v>146</v>
      </c>
      <c r="AU277" s="237" t="s">
        <v>84</v>
      </c>
      <c r="AV277" s="236" t="s">
        <v>152</v>
      </c>
      <c r="AW277" s="236" t="s">
        <v>37</v>
      </c>
      <c r="AX277" s="236" t="s">
        <v>74</v>
      </c>
      <c r="AY277" s="237" t="s">
        <v>135</v>
      </c>
    </row>
    <row r="278" spans="2:51" s="208" customFormat="1" ht="13.5">
      <c r="B278" s="207"/>
      <c r="D278" s="203" t="s">
        <v>146</v>
      </c>
      <c r="E278" s="209" t="s">
        <v>5</v>
      </c>
      <c r="F278" s="210" t="s">
        <v>5</v>
      </c>
      <c r="H278" s="211">
        <v>0</v>
      </c>
      <c r="I278" s="11"/>
      <c r="L278" s="207"/>
      <c r="M278" s="212"/>
      <c r="N278" s="213"/>
      <c r="O278" s="213"/>
      <c r="P278" s="213"/>
      <c r="Q278" s="213"/>
      <c r="R278" s="213"/>
      <c r="S278" s="213"/>
      <c r="T278" s="214"/>
      <c r="AT278" s="209" t="s">
        <v>146</v>
      </c>
      <c r="AU278" s="209" t="s">
        <v>84</v>
      </c>
      <c r="AV278" s="208" t="s">
        <v>84</v>
      </c>
      <c r="AW278" s="208" t="s">
        <v>37</v>
      </c>
      <c r="AX278" s="208" t="s">
        <v>74</v>
      </c>
      <c r="AY278" s="209" t="s">
        <v>135</v>
      </c>
    </row>
    <row r="279" spans="2:51" s="228" customFormat="1" ht="13.5">
      <c r="B279" s="227"/>
      <c r="D279" s="203" t="s">
        <v>146</v>
      </c>
      <c r="E279" s="229" t="s">
        <v>5</v>
      </c>
      <c r="F279" s="230" t="s">
        <v>195</v>
      </c>
      <c r="H279" s="231">
        <v>62.744</v>
      </c>
      <c r="I279" s="12"/>
      <c r="L279" s="227"/>
      <c r="M279" s="232"/>
      <c r="N279" s="233"/>
      <c r="O279" s="233"/>
      <c r="P279" s="233"/>
      <c r="Q279" s="233"/>
      <c r="R279" s="233"/>
      <c r="S279" s="233"/>
      <c r="T279" s="234"/>
      <c r="AT279" s="229" t="s">
        <v>146</v>
      </c>
      <c r="AU279" s="229" t="s">
        <v>84</v>
      </c>
      <c r="AV279" s="228" t="s">
        <v>142</v>
      </c>
      <c r="AW279" s="228" t="s">
        <v>37</v>
      </c>
      <c r="AX279" s="228" t="s">
        <v>82</v>
      </c>
      <c r="AY279" s="229" t="s">
        <v>135</v>
      </c>
    </row>
    <row r="280" spans="2:65" s="108" customFormat="1" ht="16.5" customHeight="1">
      <c r="B280" s="109"/>
      <c r="C280" s="188" t="s">
        <v>325</v>
      </c>
      <c r="D280" s="188" t="s">
        <v>137</v>
      </c>
      <c r="E280" s="189" t="s">
        <v>359</v>
      </c>
      <c r="F280" s="190" t="s">
        <v>360</v>
      </c>
      <c r="G280" s="191" t="s">
        <v>184</v>
      </c>
      <c r="H280" s="192">
        <v>62.744</v>
      </c>
      <c r="I280" s="9"/>
      <c r="J280" s="193">
        <f>ROUND(I280*H280,2)</f>
        <v>0</v>
      </c>
      <c r="K280" s="190" t="s">
        <v>141</v>
      </c>
      <c r="L280" s="109"/>
      <c r="M280" s="194" t="s">
        <v>5</v>
      </c>
      <c r="N280" s="195" t="s">
        <v>45</v>
      </c>
      <c r="O280" s="110"/>
      <c r="P280" s="196">
        <f>O280*H280</f>
        <v>0</v>
      </c>
      <c r="Q280" s="196">
        <v>0</v>
      </c>
      <c r="R280" s="196">
        <f>Q280*H280</f>
        <v>0</v>
      </c>
      <c r="S280" s="196">
        <v>0</v>
      </c>
      <c r="T280" s="197">
        <f>S280*H280</f>
        <v>0</v>
      </c>
      <c r="AR280" s="98" t="s">
        <v>142</v>
      </c>
      <c r="AT280" s="98" t="s">
        <v>137</v>
      </c>
      <c r="AU280" s="98" t="s">
        <v>84</v>
      </c>
      <c r="AY280" s="98" t="s">
        <v>135</v>
      </c>
      <c r="BE280" s="198">
        <f>IF(N280="základní",J280,0)</f>
        <v>0</v>
      </c>
      <c r="BF280" s="198">
        <f>IF(N280="snížená",J280,0)</f>
        <v>0</v>
      </c>
      <c r="BG280" s="198">
        <f>IF(N280="zákl. přenesená",J280,0)</f>
        <v>0</v>
      </c>
      <c r="BH280" s="198">
        <f>IF(N280="sníž. přenesená",J280,0)</f>
        <v>0</v>
      </c>
      <c r="BI280" s="198">
        <f>IF(N280="nulová",J280,0)</f>
        <v>0</v>
      </c>
      <c r="BJ280" s="98" t="s">
        <v>82</v>
      </c>
      <c r="BK280" s="198">
        <f>ROUND(I280*H280,2)</f>
        <v>0</v>
      </c>
      <c r="BL280" s="98" t="s">
        <v>142</v>
      </c>
      <c r="BM280" s="98" t="s">
        <v>798</v>
      </c>
    </row>
    <row r="281" spans="2:47" s="108" customFormat="1" ht="276">
      <c r="B281" s="109"/>
      <c r="D281" s="203" t="s">
        <v>144</v>
      </c>
      <c r="F281" s="204" t="s">
        <v>362</v>
      </c>
      <c r="I281" s="10"/>
      <c r="L281" s="109"/>
      <c r="M281" s="205"/>
      <c r="N281" s="110"/>
      <c r="O281" s="110"/>
      <c r="P281" s="110"/>
      <c r="Q281" s="110"/>
      <c r="R281" s="110"/>
      <c r="S281" s="110"/>
      <c r="T281" s="206"/>
      <c r="AT281" s="98" t="s">
        <v>144</v>
      </c>
      <c r="AU281" s="98" t="s">
        <v>84</v>
      </c>
    </row>
    <row r="282" spans="2:51" s="208" customFormat="1" ht="13.5">
      <c r="B282" s="207"/>
      <c r="D282" s="203" t="s">
        <v>146</v>
      </c>
      <c r="E282" s="209" t="s">
        <v>5</v>
      </c>
      <c r="F282" s="210" t="s">
        <v>795</v>
      </c>
      <c r="H282" s="211">
        <v>57.853</v>
      </c>
      <c r="I282" s="11"/>
      <c r="L282" s="207"/>
      <c r="M282" s="212"/>
      <c r="N282" s="213"/>
      <c r="O282" s="213"/>
      <c r="P282" s="213"/>
      <c r="Q282" s="213"/>
      <c r="R282" s="213"/>
      <c r="S282" s="213"/>
      <c r="T282" s="214"/>
      <c r="AT282" s="209" t="s">
        <v>146</v>
      </c>
      <c r="AU282" s="209" t="s">
        <v>84</v>
      </c>
      <c r="AV282" s="208" t="s">
        <v>84</v>
      </c>
      <c r="AW282" s="208" t="s">
        <v>37</v>
      </c>
      <c r="AX282" s="208" t="s">
        <v>74</v>
      </c>
      <c r="AY282" s="209" t="s">
        <v>135</v>
      </c>
    </row>
    <row r="283" spans="2:51" s="236" customFormat="1" ht="13.5">
      <c r="B283" s="235"/>
      <c r="D283" s="203" t="s">
        <v>146</v>
      </c>
      <c r="E283" s="237" t="s">
        <v>5</v>
      </c>
      <c r="F283" s="238" t="s">
        <v>202</v>
      </c>
      <c r="H283" s="239">
        <v>57.853</v>
      </c>
      <c r="I283" s="13"/>
      <c r="L283" s="235"/>
      <c r="M283" s="240"/>
      <c r="N283" s="241"/>
      <c r="O283" s="241"/>
      <c r="P283" s="241"/>
      <c r="Q283" s="241"/>
      <c r="R283" s="241"/>
      <c r="S283" s="241"/>
      <c r="T283" s="242"/>
      <c r="AT283" s="237" t="s">
        <v>146</v>
      </c>
      <c r="AU283" s="237" t="s">
        <v>84</v>
      </c>
      <c r="AV283" s="236" t="s">
        <v>152</v>
      </c>
      <c r="AW283" s="236" t="s">
        <v>37</v>
      </c>
      <c r="AX283" s="236" t="s">
        <v>74</v>
      </c>
      <c r="AY283" s="237" t="s">
        <v>135</v>
      </c>
    </row>
    <row r="284" spans="2:51" s="208" customFormat="1" ht="13.5">
      <c r="B284" s="207"/>
      <c r="D284" s="203" t="s">
        <v>146</v>
      </c>
      <c r="E284" s="209" t="s">
        <v>5</v>
      </c>
      <c r="F284" s="210" t="s">
        <v>5</v>
      </c>
      <c r="H284" s="211">
        <v>0</v>
      </c>
      <c r="I284" s="11"/>
      <c r="L284" s="207"/>
      <c r="M284" s="212"/>
      <c r="N284" s="213"/>
      <c r="O284" s="213"/>
      <c r="P284" s="213"/>
      <c r="Q284" s="213"/>
      <c r="R284" s="213"/>
      <c r="S284" s="213"/>
      <c r="T284" s="214"/>
      <c r="AT284" s="209" t="s">
        <v>146</v>
      </c>
      <c r="AU284" s="209" t="s">
        <v>84</v>
      </c>
      <c r="AV284" s="208" t="s">
        <v>84</v>
      </c>
      <c r="AW284" s="208" t="s">
        <v>37</v>
      </c>
      <c r="AX284" s="208" t="s">
        <v>74</v>
      </c>
      <c r="AY284" s="209" t="s">
        <v>135</v>
      </c>
    </row>
    <row r="285" spans="2:51" s="208" customFormat="1" ht="13.5">
      <c r="B285" s="207"/>
      <c r="D285" s="203" t="s">
        <v>146</v>
      </c>
      <c r="E285" s="209" t="s">
        <v>5</v>
      </c>
      <c r="F285" s="210" t="s">
        <v>796</v>
      </c>
      <c r="H285" s="211">
        <v>4.891</v>
      </c>
      <c r="I285" s="11"/>
      <c r="L285" s="207"/>
      <c r="M285" s="212"/>
      <c r="N285" s="213"/>
      <c r="O285" s="213"/>
      <c r="P285" s="213"/>
      <c r="Q285" s="213"/>
      <c r="R285" s="213"/>
      <c r="S285" s="213"/>
      <c r="T285" s="214"/>
      <c r="AT285" s="209" t="s">
        <v>146</v>
      </c>
      <c r="AU285" s="209" t="s">
        <v>84</v>
      </c>
      <c r="AV285" s="208" t="s">
        <v>84</v>
      </c>
      <c r="AW285" s="208" t="s">
        <v>37</v>
      </c>
      <c r="AX285" s="208" t="s">
        <v>74</v>
      </c>
      <c r="AY285" s="209" t="s">
        <v>135</v>
      </c>
    </row>
    <row r="286" spans="2:51" s="236" customFormat="1" ht="13.5">
      <c r="B286" s="235"/>
      <c r="D286" s="203" t="s">
        <v>146</v>
      </c>
      <c r="E286" s="237" t="s">
        <v>5</v>
      </c>
      <c r="F286" s="238" t="s">
        <v>346</v>
      </c>
      <c r="H286" s="239">
        <v>4.891</v>
      </c>
      <c r="I286" s="13"/>
      <c r="L286" s="235"/>
      <c r="M286" s="240"/>
      <c r="N286" s="241"/>
      <c r="O286" s="241"/>
      <c r="P286" s="241"/>
      <c r="Q286" s="241"/>
      <c r="R286" s="241"/>
      <c r="S286" s="241"/>
      <c r="T286" s="242"/>
      <c r="AT286" s="237" t="s">
        <v>146</v>
      </c>
      <c r="AU286" s="237" t="s">
        <v>84</v>
      </c>
      <c r="AV286" s="236" t="s">
        <v>152</v>
      </c>
      <c r="AW286" s="236" t="s">
        <v>37</v>
      </c>
      <c r="AX286" s="236" t="s">
        <v>74</v>
      </c>
      <c r="AY286" s="237" t="s">
        <v>135</v>
      </c>
    </row>
    <row r="287" spans="2:51" s="208" customFormat="1" ht="13.5">
      <c r="B287" s="207"/>
      <c r="D287" s="203" t="s">
        <v>146</v>
      </c>
      <c r="E287" s="209" t="s">
        <v>5</v>
      </c>
      <c r="F287" s="210" t="s">
        <v>5</v>
      </c>
      <c r="H287" s="211">
        <v>0</v>
      </c>
      <c r="I287" s="11"/>
      <c r="L287" s="207"/>
      <c r="M287" s="212"/>
      <c r="N287" s="213"/>
      <c r="O287" s="213"/>
      <c r="P287" s="213"/>
      <c r="Q287" s="213"/>
      <c r="R287" s="213"/>
      <c r="S287" s="213"/>
      <c r="T287" s="214"/>
      <c r="AT287" s="209" t="s">
        <v>146</v>
      </c>
      <c r="AU287" s="209" t="s">
        <v>84</v>
      </c>
      <c r="AV287" s="208" t="s">
        <v>84</v>
      </c>
      <c r="AW287" s="208" t="s">
        <v>37</v>
      </c>
      <c r="AX287" s="208" t="s">
        <v>74</v>
      </c>
      <c r="AY287" s="209" t="s">
        <v>135</v>
      </c>
    </row>
    <row r="288" spans="2:51" s="228" customFormat="1" ht="13.5">
      <c r="B288" s="227"/>
      <c r="D288" s="203" t="s">
        <v>146</v>
      </c>
      <c r="E288" s="229" t="s">
        <v>5</v>
      </c>
      <c r="F288" s="230" t="s">
        <v>195</v>
      </c>
      <c r="H288" s="231">
        <v>62.744</v>
      </c>
      <c r="I288" s="12"/>
      <c r="L288" s="227"/>
      <c r="M288" s="232"/>
      <c r="N288" s="233"/>
      <c r="O288" s="233"/>
      <c r="P288" s="233"/>
      <c r="Q288" s="233"/>
      <c r="R288" s="233"/>
      <c r="S288" s="233"/>
      <c r="T288" s="234"/>
      <c r="AT288" s="229" t="s">
        <v>146</v>
      </c>
      <c r="AU288" s="229" t="s">
        <v>84</v>
      </c>
      <c r="AV288" s="228" t="s">
        <v>142</v>
      </c>
      <c r="AW288" s="228" t="s">
        <v>37</v>
      </c>
      <c r="AX288" s="228" t="s">
        <v>82</v>
      </c>
      <c r="AY288" s="229" t="s">
        <v>135</v>
      </c>
    </row>
    <row r="289" spans="2:65" s="108" customFormat="1" ht="16.5" customHeight="1">
      <c r="B289" s="109"/>
      <c r="C289" s="188" t="s">
        <v>331</v>
      </c>
      <c r="D289" s="188" t="s">
        <v>137</v>
      </c>
      <c r="E289" s="189" t="s">
        <v>364</v>
      </c>
      <c r="F289" s="190" t="s">
        <v>365</v>
      </c>
      <c r="G289" s="191" t="s">
        <v>366</v>
      </c>
      <c r="H289" s="192">
        <v>125.488</v>
      </c>
      <c r="I289" s="9"/>
      <c r="J289" s="193">
        <f>ROUND(I289*H289,2)</f>
        <v>0</v>
      </c>
      <c r="K289" s="190" t="s">
        <v>141</v>
      </c>
      <c r="L289" s="109"/>
      <c r="M289" s="194" t="s">
        <v>5</v>
      </c>
      <c r="N289" s="195" t="s">
        <v>45</v>
      </c>
      <c r="O289" s="110"/>
      <c r="P289" s="196">
        <f>O289*H289</f>
        <v>0</v>
      </c>
      <c r="Q289" s="196">
        <v>0</v>
      </c>
      <c r="R289" s="196">
        <f>Q289*H289</f>
        <v>0</v>
      </c>
      <c r="S289" s="196">
        <v>0</v>
      </c>
      <c r="T289" s="197">
        <f>S289*H289</f>
        <v>0</v>
      </c>
      <c r="AR289" s="98" t="s">
        <v>142</v>
      </c>
      <c r="AT289" s="98" t="s">
        <v>137</v>
      </c>
      <c r="AU289" s="98" t="s">
        <v>84</v>
      </c>
      <c r="AY289" s="98" t="s">
        <v>135</v>
      </c>
      <c r="BE289" s="198">
        <f>IF(N289="základní",J289,0)</f>
        <v>0</v>
      </c>
      <c r="BF289" s="198">
        <f>IF(N289="snížená",J289,0)</f>
        <v>0</v>
      </c>
      <c r="BG289" s="198">
        <f>IF(N289="zákl. přenesená",J289,0)</f>
        <v>0</v>
      </c>
      <c r="BH289" s="198">
        <f>IF(N289="sníž. přenesená",J289,0)</f>
        <v>0</v>
      </c>
      <c r="BI289" s="198">
        <f>IF(N289="nulová",J289,0)</f>
        <v>0</v>
      </c>
      <c r="BJ289" s="98" t="s">
        <v>82</v>
      </c>
      <c r="BK289" s="198">
        <f>ROUND(I289*H289,2)</f>
        <v>0</v>
      </c>
      <c r="BL289" s="98" t="s">
        <v>142</v>
      </c>
      <c r="BM289" s="98" t="s">
        <v>799</v>
      </c>
    </row>
    <row r="290" spans="2:47" s="108" customFormat="1" ht="276">
      <c r="B290" s="109"/>
      <c r="D290" s="203" t="s">
        <v>144</v>
      </c>
      <c r="F290" s="204" t="s">
        <v>362</v>
      </c>
      <c r="I290" s="10"/>
      <c r="L290" s="109"/>
      <c r="M290" s="205"/>
      <c r="N290" s="110"/>
      <c r="O290" s="110"/>
      <c r="P290" s="110"/>
      <c r="Q290" s="110"/>
      <c r="R290" s="110"/>
      <c r="S290" s="110"/>
      <c r="T290" s="206"/>
      <c r="AT290" s="98" t="s">
        <v>144</v>
      </c>
      <c r="AU290" s="98" t="s">
        <v>84</v>
      </c>
    </row>
    <row r="291" spans="2:51" s="208" customFormat="1" ht="13.5">
      <c r="B291" s="207"/>
      <c r="D291" s="203" t="s">
        <v>146</v>
      </c>
      <c r="E291" s="209" t="s">
        <v>5</v>
      </c>
      <c r="F291" s="210" t="s">
        <v>800</v>
      </c>
      <c r="H291" s="211">
        <v>125.488</v>
      </c>
      <c r="I291" s="11"/>
      <c r="L291" s="207"/>
      <c r="M291" s="212"/>
      <c r="N291" s="213"/>
      <c r="O291" s="213"/>
      <c r="P291" s="213"/>
      <c r="Q291" s="213"/>
      <c r="R291" s="213"/>
      <c r="S291" s="213"/>
      <c r="T291" s="214"/>
      <c r="AT291" s="209" t="s">
        <v>146</v>
      </c>
      <c r="AU291" s="209" t="s">
        <v>84</v>
      </c>
      <c r="AV291" s="208" t="s">
        <v>84</v>
      </c>
      <c r="AW291" s="208" t="s">
        <v>37</v>
      </c>
      <c r="AX291" s="208" t="s">
        <v>82</v>
      </c>
      <c r="AY291" s="209" t="s">
        <v>135</v>
      </c>
    </row>
    <row r="292" spans="2:65" s="108" customFormat="1" ht="25.5" customHeight="1">
      <c r="B292" s="109"/>
      <c r="C292" s="188" t="s">
        <v>336</v>
      </c>
      <c r="D292" s="188" t="s">
        <v>137</v>
      </c>
      <c r="E292" s="189" t="s">
        <v>380</v>
      </c>
      <c r="F292" s="190" t="s">
        <v>381</v>
      </c>
      <c r="G292" s="191" t="s">
        <v>184</v>
      </c>
      <c r="H292" s="192">
        <v>154.925</v>
      </c>
      <c r="I292" s="9"/>
      <c r="J292" s="193">
        <f>ROUND(I292*H292,2)</f>
        <v>0</v>
      </c>
      <c r="K292" s="190" t="s">
        <v>141</v>
      </c>
      <c r="L292" s="109"/>
      <c r="M292" s="194" t="s">
        <v>5</v>
      </c>
      <c r="N292" s="195" t="s">
        <v>45</v>
      </c>
      <c r="O292" s="110"/>
      <c r="P292" s="196">
        <f>O292*H292</f>
        <v>0</v>
      </c>
      <c r="Q292" s="196">
        <v>0</v>
      </c>
      <c r="R292" s="196">
        <f>Q292*H292</f>
        <v>0</v>
      </c>
      <c r="S292" s="196">
        <v>0</v>
      </c>
      <c r="T292" s="197">
        <f>S292*H292</f>
        <v>0</v>
      </c>
      <c r="AR292" s="98" t="s">
        <v>142</v>
      </c>
      <c r="AT292" s="98" t="s">
        <v>137</v>
      </c>
      <c r="AU292" s="98" t="s">
        <v>84</v>
      </c>
      <c r="AY292" s="98" t="s">
        <v>135</v>
      </c>
      <c r="BE292" s="198">
        <f>IF(N292="základní",J292,0)</f>
        <v>0</v>
      </c>
      <c r="BF292" s="198">
        <f>IF(N292="snížená",J292,0)</f>
        <v>0</v>
      </c>
      <c r="BG292" s="198">
        <f>IF(N292="zákl. přenesená",J292,0)</f>
        <v>0</v>
      </c>
      <c r="BH292" s="198">
        <f>IF(N292="sníž. přenesená",J292,0)</f>
        <v>0</v>
      </c>
      <c r="BI292" s="198">
        <f>IF(N292="nulová",J292,0)</f>
        <v>0</v>
      </c>
      <c r="BJ292" s="98" t="s">
        <v>82</v>
      </c>
      <c r="BK292" s="198">
        <f>ROUND(I292*H292,2)</f>
        <v>0</v>
      </c>
      <c r="BL292" s="98" t="s">
        <v>142</v>
      </c>
      <c r="BM292" s="98" t="s">
        <v>801</v>
      </c>
    </row>
    <row r="293" spans="2:47" s="108" customFormat="1" ht="409.6">
      <c r="B293" s="109"/>
      <c r="D293" s="203" t="s">
        <v>144</v>
      </c>
      <c r="F293" s="204" t="s">
        <v>383</v>
      </c>
      <c r="I293" s="10"/>
      <c r="L293" s="109"/>
      <c r="M293" s="205"/>
      <c r="N293" s="110"/>
      <c r="O293" s="110"/>
      <c r="P293" s="110"/>
      <c r="Q293" s="110"/>
      <c r="R293" s="110"/>
      <c r="S293" s="110"/>
      <c r="T293" s="206"/>
      <c r="AT293" s="98" t="s">
        <v>144</v>
      </c>
      <c r="AU293" s="98" t="s">
        <v>84</v>
      </c>
    </row>
    <row r="294" spans="2:51" s="208" customFormat="1" ht="13.5">
      <c r="B294" s="207"/>
      <c r="D294" s="203" t="s">
        <v>146</v>
      </c>
      <c r="E294" s="209" t="s">
        <v>5</v>
      </c>
      <c r="F294" s="210" t="s">
        <v>802</v>
      </c>
      <c r="H294" s="211">
        <v>212.778</v>
      </c>
      <c r="I294" s="11"/>
      <c r="L294" s="207"/>
      <c r="M294" s="212"/>
      <c r="N294" s="213"/>
      <c r="O294" s="213"/>
      <c r="P294" s="213"/>
      <c r="Q294" s="213"/>
      <c r="R294" s="213"/>
      <c r="S294" s="213"/>
      <c r="T294" s="214"/>
      <c r="AT294" s="209" t="s">
        <v>146</v>
      </c>
      <c r="AU294" s="209" t="s">
        <v>84</v>
      </c>
      <c r="AV294" s="208" t="s">
        <v>84</v>
      </c>
      <c r="AW294" s="208" t="s">
        <v>37</v>
      </c>
      <c r="AX294" s="208" t="s">
        <v>74</v>
      </c>
      <c r="AY294" s="209" t="s">
        <v>135</v>
      </c>
    </row>
    <row r="295" spans="2:51" s="208" customFormat="1" ht="13.5">
      <c r="B295" s="207"/>
      <c r="D295" s="203" t="s">
        <v>146</v>
      </c>
      <c r="E295" s="209" t="s">
        <v>5</v>
      </c>
      <c r="F295" s="210" t="s">
        <v>803</v>
      </c>
      <c r="H295" s="211">
        <v>-9.673</v>
      </c>
      <c r="I295" s="11"/>
      <c r="L295" s="207"/>
      <c r="M295" s="212"/>
      <c r="N295" s="213"/>
      <c r="O295" s="213"/>
      <c r="P295" s="213"/>
      <c r="Q295" s="213"/>
      <c r="R295" s="213"/>
      <c r="S295" s="213"/>
      <c r="T295" s="214"/>
      <c r="AT295" s="209" t="s">
        <v>146</v>
      </c>
      <c r="AU295" s="209" t="s">
        <v>84</v>
      </c>
      <c r="AV295" s="208" t="s">
        <v>84</v>
      </c>
      <c r="AW295" s="208" t="s">
        <v>37</v>
      </c>
      <c r="AX295" s="208" t="s">
        <v>74</v>
      </c>
      <c r="AY295" s="209" t="s">
        <v>135</v>
      </c>
    </row>
    <row r="296" spans="2:51" s="208" customFormat="1" ht="13.5">
      <c r="B296" s="207"/>
      <c r="D296" s="203" t="s">
        <v>146</v>
      </c>
      <c r="E296" s="209" t="s">
        <v>5</v>
      </c>
      <c r="F296" s="210" t="s">
        <v>804</v>
      </c>
      <c r="H296" s="211">
        <v>-10.12</v>
      </c>
      <c r="I296" s="11"/>
      <c r="L296" s="207"/>
      <c r="M296" s="212"/>
      <c r="N296" s="213"/>
      <c r="O296" s="213"/>
      <c r="P296" s="213"/>
      <c r="Q296" s="213"/>
      <c r="R296" s="213"/>
      <c r="S296" s="213"/>
      <c r="T296" s="214"/>
      <c r="AT296" s="209" t="s">
        <v>146</v>
      </c>
      <c r="AU296" s="209" t="s">
        <v>84</v>
      </c>
      <c r="AV296" s="208" t="s">
        <v>84</v>
      </c>
      <c r="AW296" s="208" t="s">
        <v>37</v>
      </c>
      <c r="AX296" s="208" t="s">
        <v>74</v>
      </c>
      <c r="AY296" s="209" t="s">
        <v>135</v>
      </c>
    </row>
    <row r="297" spans="2:51" s="236" customFormat="1" ht="13.5">
      <c r="B297" s="235"/>
      <c r="D297" s="203" t="s">
        <v>146</v>
      </c>
      <c r="E297" s="237" t="s">
        <v>5</v>
      </c>
      <c r="F297" s="238" t="s">
        <v>202</v>
      </c>
      <c r="H297" s="239">
        <v>192.985</v>
      </c>
      <c r="I297" s="13"/>
      <c r="L297" s="235"/>
      <c r="M297" s="240"/>
      <c r="N297" s="241"/>
      <c r="O297" s="241"/>
      <c r="P297" s="241"/>
      <c r="Q297" s="241"/>
      <c r="R297" s="241"/>
      <c r="S297" s="241"/>
      <c r="T297" s="242"/>
      <c r="AT297" s="237" t="s">
        <v>146</v>
      </c>
      <c r="AU297" s="237" t="s">
        <v>84</v>
      </c>
      <c r="AV297" s="236" t="s">
        <v>152</v>
      </c>
      <c r="AW297" s="236" t="s">
        <v>37</v>
      </c>
      <c r="AX297" s="236" t="s">
        <v>74</v>
      </c>
      <c r="AY297" s="237" t="s">
        <v>135</v>
      </c>
    </row>
    <row r="298" spans="2:51" s="208" customFormat="1" ht="13.5">
      <c r="B298" s="207"/>
      <c r="D298" s="203" t="s">
        <v>146</v>
      </c>
      <c r="E298" s="209" t="s">
        <v>5</v>
      </c>
      <c r="F298" s="210" t="s">
        <v>5</v>
      </c>
      <c r="H298" s="211">
        <v>0</v>
      </c>
      <c r="I298" s="11"/>
      <c r="L298" s="207"/>
      <c r="M298" s="212"/>
      <c r="N298" s="213"/>
      <c r="O298" s="213"/>
      <c r="P298" s="213"/>
      <c r="Q298" s="213"/>
      <c r="R298" s="213"/>
      <c r="S298" s="213"/>
      <c r="T298" s="214"/>
      <c r="AT298" s="209" t="s">
        <v>146</v>
      </c>
      <c r="AU298" s="209" t="s">
        <v>84</v>
      </c>
      <c r="AV298" s="208" t="s">
        <v>84</v>
      </c>
      <c r="AW298" s="208" t="s">
        <v>37</v>
      </c>
      <c r="AX298" s="208" t="s">
        <v>74</v>
      </c>
      <c r="AY298" s="209" t="s">
        <v>135</v>
      </c>
    </row>
    <row r="299" spans="2:51" s="208" customFormat="1" ht="13.5">
      <c r="B299" s="207"/>
      <c r="D299" s="203" t="s">
        <v>146</v>
      </c>
      <c r="E299" s="209" t="s">
        <v>5</v>
      </c>
      <c r="F299" s="210" t="s">
        <v>805</v>
      </c>
      <c r="H299" s="211">
        <v>-38.06</v>
      </c>
      <c r="I299" s="11"/>
      <c r="L299" s="207"/>
      <c r="M299" s="212"/>
      <c r="N299" s="213"/>
      <c r="O299" s="213"/>
      <c r="P299" s="213"/>
      <c r="Q299" s="213"/>
      <c r="R299" s="213"/>
      <c r="S299" s="213"/>
      <c r="T299" s="214"/>
      <c r="AT299" s="209" t="s">
        <v>146</v>
      </c>
      <c r="AU299" s="209" t="s">
        <v>84</v>
      </c>
      <c r="AV299" s="208" t="s">
        <v>84</v>
      </c>
      <c r="AW299" s="208" t="s">
        <v>37</v>
      </c>
      <c r="AX299" s="208" t="s">
        <v>74</v>
      </c>
      <c r="AY299" s="209" t="s">
        <v>135</v>
      </c>
    </row>
    <row r="300" spans="2:51" s="236" customFormat="1" ht="13.5">
      <c r="B300" s="235"/>
      <c r="D300" s="203" t="s">
        <v>146</v>
      </c>
      <c r="E300" s="237" t="s">
        <v>5</v>
      </c>
      <c r="F300" s="238" t="s">
        <v>806</v>
      </c>
      <c r="H300" s="239">
        <v>-38.06</v>
      </c>
      <c r="I300" s="13"/>
      <c r="L300" s="235"/>
      <c r="M300" s="240"/>
      <c r="N300" s="241"/>
      <c r="O300" s="241"/>
      <c r="P300" s="241"/>
      <c r="Q300" s="241"/>
      <c r="R300" s="241"/>
      <c r="S300" s="241"/>
      <c r="T300" s="242"/>
      <c r="AT300" s="237" t="s">
        <v>146</v>
      </c>
      <c r="AU300" s="237" t="s">
        <v>84</v>
      </c>
      <c r="AV300" s="236" t="s">
        <v>152</v>
      </c>
      <c r="AW300" s="236" t="s">
        <v>37</v>
      </c>
      <c r="AX300" s="236" t="s">
        <v>74</v>
      </c>
      <c r="AY300" s="237" t="s">
        <v>135</v>
      </c>
    </row>
    <row r="301" spans="2:51" s="208" customFormat="1" ht="13.5">
      <c r="B301" s="207"/>
      <c r="D301" s="203" t="s">
        <v>146</v>
      </c>
      <c r="E301" s="209" t="s">
        <v>5</v>
      </c>
      <c r="F301" s="210" t="s">
        <v>5</v>
      </c>
      <c r="H301" s="211">
        <v>0</v>
      </c>
      <c r="I301" s="11"/>
      <c r="L301" s="207"/>
      <c r="M301" s="212"/>
      <c r="N301" s="213"/>
      <c r="O301" s="213"/>
      <c r="P301" s="213"/>
      <c r="Q301" s="213"/>
      <c r="R301" s="213"/>
      <c r="S301" s="213"/>
      <c r="T301" s="214"/>
      <c r="AT301" s="209" t="s">
        <v>146</v>
      </c>
      <c r="AU301" s="209" t="s">
        <v>84</v>
      </c>
      <c r="AV301" s="208" t="s">
        <v>84</v>
      </c>
      <c r="AW301" s="208" t="s">
        <v>37</v>
      </c>
      <c r="AX301" s="208" t="s">
        <v>74</v>
      </c>
      <c r="AY301" s="209" t="s">
        <v>135</v>
      </c>
    </row>
    <row r="302" spans="2:51" s="228" customFormat="1" ht="13.5">
      <c r="B302" s="227"/>
      <c r="D302" s="203" t="s">
        <v>146</v>
      </c>
      <c r="E302" s="229" t="s">
        <v>5</v>
      </c>
      <c r="F302" s="230" t="s">
        <v>195</v>
      </c>
      <c r="H302" s="231">
        <v>154.925</v>
      </c>
      <c r="I302" s="12"/>
      <c r="L302" s="227"/>
      <c r="M302" s="232"/>
      <c r="N302" s="233"/>
      <c r="O302" s="233"/>
      <c r="P302" s="233"/>
      <c r="Q302" s="233"/>
      <c r="R302" s="233"/>
      <c r="S302" s="233"/>
      <c r="T302" s="234"/>
      <c r="AT302" s="229" t="s">
        <v>146</v>
      </c>
      <c r="AU302" s="229" t="s">
        <v>84</v>
      </c>
      <c r="AV302" s="228" t="s">
        <v>142</v>
      </c>
      <c r="AW302" s="228" t="s">
        <v>37</v>
      </c>
      <c r="AX302" s="228" t="s">
        <v>82</v>
      </c>
      <c r="AY302" s="229" t="s">
        <v>135</v>
      </c>
    </row>
    <row r="303" spans="2:65" s="108" customFormat="1" ht="38.25" customHeight="1">
      <c r="B303" s="109"/>
      <c r="C303" s="188" t="s">
        <v>347</v>
      </c>
      <c r="D303" s="188" t="s">
        <v>137</v>
      </c>
      <c r="E303" s="189" t="s">
        <v>393</v>
      </c>
      <c r="F303" s="190" t="s">
        <v>394</v>
      </c>
      <c r="G303" s="191" t="s">
        <v>184</v>
      </c>
      <c r="H303" s="192">
        <v>33.169</v>
      </c>
      <c r="I303" s="9"/>
      <c r="J303" s="193">
        <f>ROUND(I303*H303,2)</f>
        <v>0</v>
      </c>
      <c r="K303" s="190" t="s">
        <v>141</v>
      </c>
      <c r="L303" s="109"/>
      <c r="M303" s="194" t="s">
        <v>5</v>
      </c>
      <c r="N303" s="195" t="s">
        <v>45</v>
      </c>
      <c r="O303" s="110"/>
      <c r="P303" s="196">
        <f>O303*H303</f>
        <v>0</v>
      </c>
      <c r="Q303" s="196">
        <v>0</v>
      </c>
      <c r="R303" s="196">
        <f>Q303*H303</f>
        <v>0</v>
      </c>
      <c r="S303" s="196">
        <v>0</v>
      </c>
      <c r="T303" s="197">
        <f>S303*H303</f>
        <v>0</v>
      </c>
      <c r="AR303" s="98" t="s">
        <v>142</v>
      </c>
      <c r="AT303" s="98" t="s">
        <v>137</v>
      </c>
      <c r="AU303" s="98" t="s">
        <v>84</v>
      </c>
      <c r="AY303" s="98" t="s">
        <v>135</v>
      </c>
      <c r="BE303" s="198">
        <f>IF(N303="základní",J303,0)</f>
        <v>0</v>
      </c>
      <c r="BF303" s="198">
        <f>IF(N303="snížená",J303,0)</f>
        <v>0</v>
      </c>
      <c r="BG303" s="198">
        <f>IF(N303="zákl. přenesená",J303,0)</f>
        <v>0</v>
      </c>
      <c r="BH303" s="198">
        <f>IF(N303="sníž. přenesená",J303,0)</f>
        <v>0</v>
      </c>
      <c r="BI303" s="198">
        <f>IF(N303="nulová",J303,0)</f>
        <v>0</v>
      </c>
      <c r="BJ303" s="98" t="s">
        <v>82</v>
      </c>
      <c r="BK303" s="198">
        <f>ROUND(I303*H303,2)</f>
        <v>0</v>
      </c>
      <c r="BL303" s="98" t="s">
        <v>142</v>
      </c>
      <c r="BM303" s="98" t="s">
        <v>807</v>
      </c>
    </row>
    <row r="304" spans="2:47" s="108" customFormat="1" ht="108">
      <c r="B304" s="109"/>
      <c r="D304" s="203" t="s">
        <v>144</v>
      </c>
      <c r="F304" s="204" t="s">
        <v>396</v>
      </c>
      <c r="I304" s="10"/>
      <c r="L304" s="109"/>
      <c r="M304" s="205"/>
      <c r="N304" s="110"/>
      <c r="O304" s="110"/>
      <c r="P304" s="110"/>
      <c r="Q304" s="110"/>
      <c r="R304" s="110"/>
      <c r="S304" s="110"/>
      <c r="T304" s="206"/>
      <c r="AT304" s="98" t="s">
        <v>144</v>
      </c>
      <c r="AU304" s="98" t="s">
        <v>84</v>
      </c>
    </row>
    <row r="305" spans="2:51" s="208" customFormat="1" ht="13.5">
      <c r="B305" s="207"/>
      <c r="D305" s="203" t="s">
        <v>146</v>
      </c>
      <c r="E305" s="209" t="s">
        <v>5</v>
      </c>
      <c r="F305" s="210" t="s">
        <v>808</v>
      </c>
      <c r="H305" s="211">
        <v>33.169</v>
      </c>
      <c r="I305" s="11"/>
      <c r="L305" s="207"/>
      <c r="M305" s="212"/>
      <c r="N305" s="213"/>
      <c r="O305" s="213"/>
      <c r="P305" s="213"/>
      <c r="Q305" s="213"/>
      <c r="R305" s="213"/>
      <c r="S305" s="213"/>
      <c r="T305" s="214"/>
      <c r="AT305" s="209" t="s">
        <v>146</v>
      </c>
      <c r="AU305" s="209" t="s">
        <v>84</v>
      </c>
      <c r="AV305" s="208" t="s">
        <v>84</v>
      </c>
      <c r="AW305" s="208" t="s">
        <v>37</v>
      </c>
      <c r="AX305" s="208" t="s">
        <v>74</v>
      </c>
      <c r="AY305" s="209" t="s">
        <v>135</v>
      </c>
    </row>
    <row r="306" spans="2:51" s="228" customFormat="1" ht="13.5">
      <c r="B306" s="227"/>
      <c r="D306" s="203" t="s">
        <v>146</v>
      </c>
      <c r="E306" s="229" t="s">
        <v>5</v>
      </c>
      <c r="F306" s="230" t="s">
        <v>809</v>
      </c>
      <c r="H306" s="231">
        <v>33.169</v>
      </c>
      <c r="I306" s="12"/>
      <c r="L306" s="227"/>
      <c r="M306" s="232"/>
      <c r="N306" s="233"/>
      <c r="O306" s="233"/>
      <c r="P306" s="233"/>
      <c r="Q306" s="233"/>
      <c r="R306" s="233"/>
      <c r="S306" s="233"/>
      <c r="T306" s="234"/>
      <c r="AT306" s="229" t="s">
        <v>146</v>
      </c>
      <c r="AU306" s="229" t="s">
        <v>84</v>
      </c>
      <c r="AV306" s="228" t="s">
        <v>142</v>
      </c>
      <c r="AW306" s="228" t="s">
        <v>37</v>
      </c>
      <c r="AX306" s="228" t="s">
        <v>82</v>
      </c>
      <c r="AY306" s="229" t="s">
        <v>135</v>
      </c>
    </row>
    <row r="307" spans="2:65" s="108" customFormat="1" ht="16.5" customHeight="1">
      <c r="B307" s="109"/>
      <c r="C307" s="215" t="s">
        <v>352</v>
      </c>
      <c r="D307" s="215" t="s">
        <v>403</v>
      </c>
      <c r="E307" s="216" t="s">
        <v>404</v>
      </c>
      <c r="F307" s="217" t="s">
        <v>405</v>
      </c>
      <c r="G307" s="218" t="s">
        <v>366</v>
      </c>
      <c r="H307" s="219">
        <v>66.338</v>
      </c>
      <c r="I307" s="14"/>
      <c r="J307" s="220">
        <f>ROUND(I307*H307,2)</f>
        <v>0</v>
      </c>
      <c r="K307" s="217" t="s">
        <v>141</v>
      </c>
      <c r="L307" s="221"/>
      <c r="M307" s="222" t="s">
        <v>5</v>
      </c>
      <c r="N307" s="223" t="s">
        <v>45</v>
      </c>
      <c r="O307" s="110"/>
      <c r="P307" s="196">
        <f>O307*H307</f>
        <v>0</v>
      </c>
      <c r="Q307" s="196">
        <v>1</v>
      </c>
      <c r="R307" s="196">
        <f>Q307*H307</f>
        <v>66.338</v>
      </c>
      <c r="S307" s="196">
        <v>0</v>
      </c>
      <c r="T307" s="197">
        <f>S307*H307</f>
        <v>0</v>
      </c>
      <c r="AR307" s="98" t="s">
        <v>181</v>
      </c>
      <c r="AT307" s="98" t="s">
        <v>403</v>
      </c>
      <c r="AU307" s="98" t="s">
        <v>84</v>
      </c>
      <c r="AY307" s="98" t="s">
        <v>135</v>
      </c>
      <c r="BE307" s="198">
        <f>IF(N307="základní",J307,0)</f>
        <v>0</v>
      </c>
      <c r="BF307" s="198">
        <f>IF(N307="snížená",J307,0)</f>
        <v>0</v>
      </c>
      <c r="BG307" s="198">
        <f>IF(N307="zákl. přenesená",J307,0)</f>
        <v>0</v>
      </c>
      <c r="BH307" s="198">
        <f>IF(N307="sníž. přenesená",J307,0)</f>
        <v>0</v>
      </c>
      <c r="BI307" s="198">
        <f>IF(N307="nulová",J307,0)</f>
        <v>0</v>
      </c>
      <c r="BJ307" s="98" t="s">
        <v>82</v>
      </c>
      <c r="BK307" s="198">
        <f>ROUND(I307*H307,2)</f>
        <v>0</v>
      </c>
      <c r="BL307" s="98" t="s">
        <v>142</v>
      </c>
      <c r="BM307" s="98" t="s">
        <v>810</v>
      </c>
    </row>
    <row r="308" spans="2:51" s="208" customFormat="1" ht="13.5">
      <c r="B308" s="207"/>
      <c r="D308" s="203" t="s">
        <v>146</v>
      </c>
      <c r="F308" s="210" t="s">
        <v>811</v>
      </c>
      <c r="H308" s="211">
        <v>66.338</v>
      </c>
      <c r="I308" s="11"/>
      <c r="L308" s="207"/>
      <c r="M308" s="212"/>
      <c r="N308" s="213"/>
      <c r="O308" s="213"/>
      <c r="P308" s="213"/>
      <c r="Q308" s="213"/>
      <c r="R308" s="213"/>
      <c r="S308" s="213"/>
      <c r="T308" s="214"/>
      <c r="AT308" s="209" t="s">
        <v>146</v>
      </c>
      <c r="AU308" s="209" t="s">
        <v>84</v>
      </c>
      <c r="AV308" s="208" t="s">
        <v>84</v>
      </c>
      <c r="AW308" s="208" t="s">
        <v>6</v>
      </c>
      <c r="AX308" s="208" t="s">
        <v>82</v>
      </c>
      <c r="AY308" s="209" t="s">
        <v>135</v>
      </c>
    </row>
    <row r="309" spans="2:65" s="108" customFormat="1" ht="25.5" customHeight="1">
      <c r="B309" s="109"/>
      <c r="C309" s="188" t="s">
        <v>358</v>
      </c>
      <c r="D309" s="188" t="s">
        <v>137</v>
      </c>
      <c r="E309" s="189" t="s">
        <v>409</v>
      </c>
      <c r="F309" s="190" t="s">
        <v>410</v>
      </c>
      <c r="G309" s="191" t="s">
        <v>140</v>
      </c>
      <c r="H309" s="192">
        <v>121.04</v>
      </c>
      <c r="I309" s="9"/>
      <c r="J309" s="193">
        <f>ROUND(I309*H309,2)</f>
        <v>0</v>
      </c>
      <c r="K309" s="190" t="s">
        <v>141</v>
      </c>
      <c r="L309" s="109"/>
      <c r="M309" s="194" t="s">
        <v>5</v>
      </c>
      <c r="N309" s="195" t="s">
        <v>45</v>
      </c>
      <c r="O309" s="110"/>
      <c r="P309" s="196">
        <f>O309*H309</f>
        <v>0</v>
      </c>
      <c r="Q309" s="196">
        <v>0</v>
      </c>
      <c r="R309" s="196">
        <f>Q309*H309</f>
        <v>0</v>
      </c>
      <c r="S309" s="196">
        <v>0</v>
      </c>
      <c r="T309" s="197">
        <f>S309*H309</f>
        <v>0</v>
      </c>
      <c r="AR309" s="98" t="s">
        <v>142</v>
      </c>
      <c r="AT309" s="98" t="s">
        <v>137</v>
      </c>
      <c r="AU309" s="98" t="s">
        <v>84</v>
      </c>
      <c r="AY309" s="98" t="s">
        <v>135</v>
      </c>
      <c r="BE309" s="198">
        <f>IF(N309="základní",J309,0)</f>
        <v>0</v>
      </c>
      <c r="BF309" s="198">
        <f>IF(N309="snížená",J309,0)</f>
        <v>0</v>
      </c>
      <c r="BG309" s="198">
        <f>IF(N309="zákl. přenesená",J309,0)</f>
        <v>0</v>
      </c>
      <c r="BH309" s="198">
        <f>IF(N309="sníž. přenesená",J309,0)</f>
        <v>0</v>
      </c>
      <c r="BI309" s="198">
        <f>IF(N309="nulová",J309,0)</f>
        <v>0</v>
      </c>
      <c r="BJ309" s="98" t="s">
        <v>82</v>
      </c>
      <c r="BK309" s="198">
        <f>ROUND(I309*H309,2)</f>
        <v>0</v>
      </c>
      <c r="BL309" s="98" t="s">
        <v>142</v>
      </c>
      <c r="BM309" s="98" t="s">
        <v>812</v>
      </c>
    </row>
    <row r="310" spans="2:47" s="108" customFormat="1" ht="108">
      <c r="B310" s="109"/>
      <c r="D310" s="203" t="s">
        <v>144</v>
      </c>
      <c r="F310" s="204" t="s">
        <v>412</v>
      </c>
      <c r="I310" s="10"/>
      <c r="L310" s="109"/>
      <c r="M310" s="205"/>
      <c r="N310" s="110"/>
      <c r="O310" s="110"/>
      <c r="P310" s="110"/>
      <c r="Q310" s="110"/>
      <c r="R310" s="110"/>
      <c r="S310" s="110"/>
      <c r="T310" s="206"/>
      <c r="AT310" s="98" t="s">
        <v>144</v>
      </c>
      <c r="AU310" s="98" t="s">
        <v>84</v>
      </c>
    </row>
    <row r="311" spans="2:51" s="208" customFormat="1" ht="13.5">
      <c r="B311" s="207"/>
      <c r="D311" s="203" t="s">
        <v>146</v>
      </c>
      <c r="E311" s="209" t="s">
        <v>5</v>
      </c>
      <c r="F311" s="210" t="s">
        <v>813</v>
      </c>
      <c r="H311" s="211">
        <v>108.04</v>
      </c>
      <c r="I311" s="11"/>
      <c r="L311" s="207"/>
      <c r="M311" s="212"/>
      <c r="N311" s="213"/>
      <c r="O311" s="213"/>
      <c r="P311" s="213"/>
      <c r="Q311" s="213"/>
      <c r="R311" s="213"/>
      <c r="S311" s="213"/>
      <c r="T311" s="214"/>
      <c r="AT311" s="209" t="s">
        <v>146</v>
      </c>
      <c r="AU311" s="209" t="s">
        <v>84</v>
      </c>
      <c r="AV311" s="208" t="s">
        <v>84</v>
      </c>
      <c r="AW311" s="208" t="s">
        <v>37</v>
      </c>
      <c r="AX311" s="208" t="s">
        <v>74</v>
      </c>
      <c r="AY311" s="209" t="s">
        <v>135</v>
      </c>
    </row>
    <row r="312" spans="2:51" s="208" customFormat="1" ht="13.5">
      <c r="B312" s="207"/>
      <c r="D312" s="203" t="s">
        <v>146</v>
      </c>
      <c r="E312" s="209" t="s">
        <v>5</v>
      </c>
      <c r="F312" s="210" t="s">
        <v>814</v>
      </c>
      <c r="H312" s="211">
        <v>13</v>
      </c>
      <c r="I312" s="11"/>
      <c r="L312" s="207"/>
      <c r="M312" s="212"/>
      <c r="N312" s="213"/>
      <c r="O312" s="213"/>
      <c r="P312" s="213"/>
      <c r="Q312" s="213"/>
      <c r="R312" s="213"/>
      <c r="S312" s="213"/>
      <c r="T312" s="214"/>
      <c r="AT312" s="209" t="s">
        <v>146</v>
      </c>
      <c r="AU312" s="209" t="s">
        <v>84</v>
      </c>
      <c r="AV312" s="208" t="s">
        <v>84</v>
      </c>
      <c r="AW312" s="208" t="s">
        <v>37</v>
      </c>
      <c r="AX312" s="208" t="s">
        <v>74</v>
      </c>
      <c r="AY312" s="209" t="s">
        <v>135</v>
      </c>
    </row>
    <row r="313" spans="2:51" s="228" customFormat="1" ht="13.5">
      <c r="B313" s="227"/>
      <c r="D313" s="203" t="s">
        <v>146</v>
      </c>
      <c r="E313" s="229" t="s">
        <v>5</v>
      </c>
      <c r="F313" s="230" t="s">
        <v>195</v>
      </c>
      <c r="H313" s="231">
        <v>121.04</v>
      </c>
      <c r="I313" s="12"/>
      <c r="L313" s="227"/>
      <c r="M313" s="232"/>
      <c r="N313" s="233"/>
      <c r="O313" s="233"/>
      <c r="P313" s="233"/>
      <c r="Q313" s="233"/>
      <c r="R313" s="233"/>
      <c r="S313" s="233"/>
      <c r="T313" s="234"/>
      <c r="AT313" s="229" t="s">
        <v>146</v>
      </c>
      <c r="AU313" s="229" t="s">
        <v>84</v>
      </c>
      <c r="AV313" s="228" t="s">
        <v>142</v>
      </c>
      <c r="AW313" s="228" t="s">
        <v>37</v>
      </c>
      <c r="AX313" s="228" t="s">
        <v>82</v>
      </c>
      <c r="AY313" s="229" t="s">
        <v>135</v>
      </c>
    </row>
    <row r="314" spans="2:65" s="108" customFormat="1" ht="25.5" customHeight="1">
      <c r="B314" s="109"/>
      <c r="C314" s="188" t="s">
        <v>363</v>
      </c>
      <c r="D314" s="188" t="s">
        <v>137</v>
      </c>
      <c r="E314" s="189" t="s">
        <v>416</v>
      </c>
      <c r="F314" s="190" t="s">
        <v>417</v>
      </c>
      <c r="G314" s="191" t="s">
        <v>140</v>
      </c>
      <c r="H314" s="192">
        <v>142.8</v>
      </c>
      <c r="I314" s="9"/>
      <c r="J314" s="193">
        <f>ROUND(I314*H314,2)</f>
        <v>0</v>
      </c>
      <c r="K314" s="190" t="s">
        <v>141</v>
      </c>
      <c r="L314" s="109"/>
      <c r="M314" s="194" t="s">
        <v>5</v>
      </c>
      <c r="N314" s="195" t="s">
        <v>45</v>
      </c>
      <c r="O314" s="110"/>
      <c r="P314" s="196">
        <f>O314*H314</f>
        <v>0</v>
      </c>
      <c r="Q314" s="196">
        <v>0</v>
      </c>
      <c r="R314" s="196">
        <f>Q314*H314</f>
        <v>0</v>
      </c>
      <c r="S314" s="196">
        <v>0</v>
      </c>
      <c r="T314" s="197">
        <f>S314*H314</f>
        <v>0</v>
      </c>
      <c r="AR314" s="98" t="s">
        <v>142</v>
      </c>
      <c r="AT314" s="98" t="s">
        <v>137</v>
      </c>
      <c r="AU314" s="98" t="s">
        <v>84</v>
      </c>
      <c r="AY314" s="98" t="s">
        <v>135</v>
      </c>
      <c r="BE314" s="198">
        <f>IF(N314="základní",J314,0)</f>
        <v>0</v>
      </c>
      <c r="BF314" s="198">
        <f>IF(N314="snížená",J314,0)</f>
        <v>0</v>
      </c>
      <c r="BG314" s="198">
        <f>IF(N314="zákl. přenesená",J314,0)</f>
        <v>0</v>
      </c>
      <c r="BH314" s="198">
        <f>IF(N314="sníž. přenesená",J314,0)</f>
        <v>0</v>
      </c>
      <c r="BI314" s="198">
        <f>IF(N314="nulová",J314,0)</f>
        <v>0</v>
      </c>
      <c r="BJ314" s="98" t="s">
        <v>82</v>
      </c>
      <c r="BK314" s="198">
        <f>ROUND(I314*H314,2)</f>
        <v>0</v>
      </c>
      <c r="BL314" s="98" t="s">
        <v>142</v>
      </c>
      <c r="BM314" s="98" t="s">
        <v>815</v>
      </c>
    </row>
    <row r="315" spans="2:47" s="108" customFormat="1" ht="108">
      <c r="B315" s="109"/>
      <c r="D315" s="203" t="s">
        <v>144</v>
      </c>
      <c r="F315" s="204" t="s">
        <v>419</v>
      </c>
      <c r="I315" s="10"/>
      <c r="L315" s="109"/>
      <c r="M315" s="205"/>
      <c r="N315" s="110"/>
      <c r="O315" s="110"/>
      <c r="P315" s="110"/>
      <c r="Q315" s="110"/>
      <c r="R315" s="110"/>
      <c r="S315" s="110"/>
      <c r="T315" s="206"/>
      <c r="AT315" s="98" t="s">
        <v>144</v>
      </c>
      <c r="AU315" s="98" t="s">
        <v>84</v>
      </c>
    </row>
    <row r="316" spans="2:51" s="208" customFormat="1" ht="13.5">
      <c r="B316" s="207"/>
      <c r="D316" s="203" t="s">
        <v>146</v>
      </c>
      <c r="E316" s="209" t="s">
        <v>5</v>
      </c>
      <c r="F316" s="210" t="s">
        <v>816</v>
      </c>
      <c r="H316" s="211">
        <v>128.8</v>
      </c>
      <c r="I316" s="11"/>
      <c r="L316" s="207"/>
      <c r="M316" s="212"/>
      <c r="N316" s="213"/>
      <c r="O316" s="213"/>
      <c r="P316" s="213"/>
      <c r="Q316" s="213"/>
      <c r="R316" s="213"/>
      <c r="S316" s="213"/>
      <c r="T316" s="214"/>
      <c r="AT316" s="209" t="s">
        <v>146</v>
      </c>
      <c r="AU316" s="209" t="s">
        <v>84</v>
      </c>
      <c r="AV316" s="208" t="s">
        <v>84</v>
      </c>
      <c r="AW316" s="208" t="s">
        <v>37</v>
      </c>
      <c r="AX316" s="208" t="s">
        <v>74</v>
      </c>
      <c r="AY316" s="209" t="s">
        <v>135</v>
      </c>
    </row>
    <row r="317" spans="2:51" s="208" customFormat="1" ht="13.5">
      <c r="B317" s="207"/>
      <c r="D317" s="203" t="s">
        <v>146</v>
      </c>
      <c r="E317" s="209" t="s">
        <v>5</v>
      </c>
      <c r="F317" s="210" t="s">
        <v>817</v>
      </c>
      <c r="H317" s="211">
        <v>14</v>
      </c>
      <c r="I317" s="11"/>
      <c r="L317" s="207"/>
      <c r="M317" s="212"/>
      <c r="N317" s="213"/>
      <c r="O317" s="213"/>
      <c r="P317" s="213"/>
      <c r="Q317" s="213"/>
      <c r="R317" s="213"/>
      <c r="S317" s="213"/>
      <c r="T317" s="214"/>
      <c r="AT317" s="209" t="s">
        <v>146</v>
      </c>
      <c r="AU317" s="209" t="s">
        <v>84</v>
      </c>
      <c r="AV317" s="208" t="s">
        <v>84</v>
      </c>
      <c r="AW317" s="208" t="s">
        <v>37</v>
      </c>
      <c r="AX317" s="208" t="s">
        <v>74</v>
      </c>
      <c r="AY317" s="209" t="s">
        <v>135</v>
      </c>
    </row>
    <row r="318" spans="2:51" s="228" customFormat="1" ht="13.5">
      <c r="B318" s="227"/>
      <c r="D318" s="203" t="s">
        <v>146</v>
      </c>
      <c r="E318" s="229" t="s">
        <v>5</v>
      </c>
      <c r="F318" s="230" t="s">
        <v>195</v>
      </c>
      <c r="H318" s="231">
        <v>142.8</v>
      </c>
      <c r="I318" s="12"/>
      <c r="L318" s="227"/>
      <c r="M318" s="232"/>
      <c r="N318" s="233"/>
      <c r="O318" s="233"/>
      <c r="P318" s="233"/>
      <c r="Q318" s="233"/>
      <c r="R318" s="233"/>
      <c r="S318" s="233"/>
      <c r="T318" s="234"/>
      <c r="AT318" s="229" t="s">
        <v>146</v>
      </c>
      <c r="AU318" s="229" t="s">
        <v>84</v>
      </c>
      <c r="AV318" s="228" t="s">
        <v>142</v>
      </c>
      <c r="AW318" s="228" t="s">
        <v>37</v>
      </c>
      <c r="AX318" s="228" t="s">
        <v>82</v>
      </c>
      <c r="AY318" s="229" t="s">
        <v>135</v>
      </c>
    </row>
    <row r="319" spans="2:65" s="108" customFormat="1" ht="16.5" customHeight="1">
      <c r="B319" s="109"/>
      <c r="C319" s="215" t="s">
        <v>370</v>
      </c>
      <c r="D319" s="215" t="s">
        <v>403</v>
      </c>
      <c r="E319" s="216" t="s">
        <v>422</v>
      </c>
      <c r="F319" s="217" t="s">
        <v>423</v>
      </c>
      <c r="G319" s="218" t="s">
        <v>424</v>
      </c>
      <c r="H319" s="219">
        <v>3.57</v>
      </c>
      <c r="I319" s="14"/>
      <c r="J319" s="220">
        <f>ROUND(I319*H319,2)</f>
        <v>0</v>
      </c>
      <c r="K319" s="217" t="s">
        <v>141</v>
      </c>
      <c r="L319" s="221"/>
      <c r="M319" s="222" t="s">
        <v>5</v>
      </c>
      <c r="N319" s="223" t="s">
        <v>45</v>
      </c>
      <c r="O319" s="110"/>
      <c r="P319" s="196">
        <f>O319*H319</f>
        <v>0</v>
      </c>
      <c r="Q319" s="196">
        <v>0.001</v>
      </c>
      <c r="R319" s="196">
        <f>Q319*H319</f>
        <v>0.00357</v>
      </c>
      <c r="S319" s="196">
        <v>0</v>
      </c>
      <c r="T319" s="197">
        <f>S319*H319</f>
        <v>0</v>
      </c>
      <c r="AR319" s="98" t="s">
        <v>181</v>
      </c>
      <c r="AT319" s="98" t="s">
        <v>403</v>
      </c>
      <c r="AU319" s="98" t="s">
        <v>84</v>
      </c>
      <c r="AY319" s="98" t="s">
        <v>135</v>
      </c>
      <c r="BE319" s="198">
        <f>IF(N319="základní",J319,0)</f>
        <v>0</v>
      </c>
      <c r="BF319" s="198">
        <f>IF(N319="snížená",J319,0)</f>
        <v>0</v>
      </c>
      <c r="BG319" s="198">
        <f>IF(N319="zákl. přenesená",J319,0)</f>
        <v>0</v>
      </c>
      <c r="BH319" s="198">
        <f>IF(N319="sníž. přenesená",J319,0)</f>
        <v>0</v>
      </c>
      <c r="BI319" s="198">
        <f>IF(N319="nulová",J319,0)</f>
        <v>0</v>
      </c>
      <c r="BJ319" s="98" t="s">
        <v>82</v>
      </c>
      <c r="BK319" s="198">
        <f>ROUND(I319*H319,2)</f>
        <v>0</v>
      </c>
      <c r="BL319" s="98" t="s">
        <v>142</v>
      </c>
      <c r="BM319" s="98" t="s">
        <v>818</v>
      </c>
    </row>
    <row r="320" spans="2:51" s="208" customFormat="1" ht="13.5">
      <c r="B320" s="207"/>
      <c r="D320" s="203" t="s">
        <v>146</v>
      </c>
      <c r="E320" s="209" t="s">
        <v>5</v>
      </c>
      <c r="F320" s="210" t="s">
        <v>819</v>
      </c>
      <c r="H320" s="211">
        <v>3.57</v>
      </c>
      <c r="I320" s="11"/>
      <c r="L320" s="207"/>
      <c r="M320" s="212"/>
      <c r="N320" s="213"/>
      <c r="O320" s="213"/>
      <c r="P320" s="213"/>
      <c r="Q320" s="213"/>
      <c r="R320" s="213"/>
      <c r="S320" s="213"/>
      <c r="T320" s="214"/>
      <c r="AT320" s="209" t="s">
        <v>146</v>
      </c>
      <c r="AU320" s="209" t="s">
        <v>84</v>
      </c>
      <c r="AV320" s="208" t="s">
        <v>84</v>
      </c>
      <c r="AW320" s="208" t="s">
        <v>37</v>
      </c>
      <c r="AX320" s="208" t="s">
        <v>82</v>
      </c>
      <c r="AY320" s="209" t="s">
        <v>135</v>
      </c>
    </row>
    <row r="321" spans="2:63" s="176" customFormat="1" ht="29.85" customHeight="1">
      <c r="B321" s="175"/>
      <c r="D321" s="177" t="s">
        <v>73</v>
      </c>
      <c r="E321" s="186" t="s">
        <v>152</v>
      </c>
      <c r="F321" s="186" t="s">
        <v>428</v>
      </c>
      <c r="I321" s="8"/>
      <c r="J321" s="187">
        <f>BK321</f>
        <v>0</v>
      </c>
      <c r="L321" s="175"/>
      <c r="M321" s="180"/>
      <c r="N321" s="181"/>
      <c r="O321" s="181"/>
      <c r="P321" s="182">
        <f>SUM(P322:P324)</f>
        <v>0</v>
      </c>
      <c r="Q321" s="181"/>
      <c r="R321" s="182">
        <f>SUM(R322:R324)</f>
        <v>0</v>
      </c>
      <c r="S321" s="181"/>
      <c r="T321" s="183">
        <f>SUM(T322:T324)</f>
        <v>0</v>
      </c>
      <c r="AR321" s="177" t="s">
        <v>82</v>
      </c>
      <c r="AT321" s="184" t="s">
        <v>73</v>
      </c>
      <c r="AU321" s="184" t="s">
        <v>82</v>
      </c>
      <c r="AY321" s="177" t="s">
        <v>135</v>
      </c>
      <c r="BK321" s="185">
        <f>SUM(BK322:BK324)</f>
        <v>0</v>
      </c>
    </row>
    <row r="322" spans="2:65" s="108" customFormat="1" ht="16.5" customHeight="1">
      <c r="B322" s="109"/>
      <c r="C322" s="188" t="s">
        <v>379</v>
      </c>
      <c r="D322" s="188" t="s">
        <v>137</v>
      </c>
      <c r="E322" s="189" t="s">
        <v>430</v>
      </c>
      <c r="F322" s="190" t="s">
        <v>431</v>
      </c>
      <c r="G322" s="191" t="s">
        <v>168</v>
      </c>
      <c r="H322" s="192">
        <v>69.2</v>
      </c>
      <c r="I322" s="9"/>
      <c r="J322" s="193">
        <f>ROUND(I322*H322,2)</f>
        <v>0</v>
      </c>
      <c r="K322" s="190" t="s">
        <v>141</v>
      </c>
      <c r="L322" s="109"/>
      <c r="M322" s="194" t="s">
        <v>5</v>
      </c>
      <c r="N322" s="195" t="s">
        <v>45</v>
      </c>
      <c r="O322" s="110"/>
      <c r="P322" s="196">
        <f>O322*H322</f>
        <v>0</v>
      </c>
      <c r="Q322" s="196">
        <v>0</v>
      </c>
      <c r="R322" s="196">
        <f>Q322*H322</f>
        <v>0</v>
      </c>
      <c r="S322" s="196">
        <v>0</v>
      </c>
      <c r="T322" s="197">
        <f>S322*H322</f>
        <v>0</v>
      </c>
      <c r="AR322" s="98" t="s">
        <v>142</v>
      </c>
      <c r="AT322" s="98" t="s">
        <v>137</v>
      </c>
      <c r="AU322" s="98" t="s">
        <v>84</v>
      </c>
      <c r="AY322" s="98" t="s">
        <v>135</v>
      </c>
      <c r="BE322" s="198">
        <f>IF(N322="základní",J322,0)</f>
        <v>0</v>
      </c>
      <c r="BF322" s="198">
        <f>IF(N322="snížená",J322,0)</f>
        <v>0</v>
      </c>
      <c r="BG322" s="198">
        <f>IF(N322="zákl. přenesená",J322,0)</f>
        <v>0</v>
      </c>
      <c r="BH322" s="198">
        <f>IF(N322="sníž. přenesená",J322,0)</f>
        <v>0</v>
      </c>
      <c r="BI322" s="198">
        <f>IF(N322="nulová",J322,0)</f>
        <v>0</v>
      </c>
      <c r="BJ322" s="98" t="s">
        <v>82</v>
      </c>
      <c r="BK322" s="198">
        <f>ROUND(I322*H322,2)</f>
        <v>0</v>
      </c>
      <c r="BL322" s="98" t="s">
        <v>142</v>
      </c>
      <c r="BM322" s="98" t="s">
        <v>820</v>
      </c>
    </row>
    <row r="323" spans="2:47" s="108" customFormat="1" ht="24">
      <c r="B323" s="109"/>
      <c r="D323" s="203" t="s">
        <v>144</v>
      </c>
      <c r="F323" s="204" t="s">
        <v>433</v>
      </c>
      <c r="I323" s="10"/>
      <c r="L323" s="109"/>
      <c r="M323" s="205"/>
      <c r="N323" s="110"/>
      <c r="O323" s="110"/>
      <c r="P323" s="110"/>
      <c r="Q323" s="110"/>
      <c r="R323" s="110"/>
      <c r="S323" s="110"/>
      <c r="T323" s="206"/>
      <c r="AT323" s="98" t="s">
        <v>144</v>
      </c>
      <c r="AU323" s="98" t="s">
        <v>84</v>
      </c>
    </row>
    <row r="324" spans="2:51" s="208" customFormat="1" ht="13.5">
      <c r="B324" s="207"/>
      <c r="D324" s="203" t="s">
        <v>146</v>
      </c>
      <c r="E324" s="209" t="s">
        <v>5</v>
      </c>
      <c r="F324" s="210" t="s">
        <v>821</v>
      </c>
      <c r="H324" s="211">
        <v>69.2</v>
      </c>
      <c r="I324" s="11"/>
      <c r="L324" s="207"/>
      <c r="M324" s="212"/>
      <c r="N324" s="213"/>
      <c r="O324" s="213"/>
      <c r="P324" s="213"/>
      <c r="Q324" s="213"/>
      <c r="R324" s="213"/>
      <c r="S324" s="213"/>
      <c r="T324" s="214"/>
      <c r="AT324" s="209" t="s">
        <v>146</v>
      </c>
      <c r="AU324" s="209" t="s">
        <v>84</v>
      </c>
      <c r="AV324" s="208" t="s">
        <v>84</v>
      </c>
      <c r="AW324" s="208" t="s">
        <v>37</v>
      </c>
      <c r="AX324" s="208" t="s">
        <v>82</v>
      </c>
      <c r="AY324" s="209" t="s">
        <v>135</v>
      </c>
    </row>
    <row r="325" spans="2:63" s="176" customFormat="1" ht="29.85" customHeight="1">
      <c r="B325" s="175"/>
      <c r="D325" s="177" t="s">
        <v>73</v>
      </c>
      <c r="E325" s="186" t="s">
        <v>142</v>
      </c>
      <c r="F325" s="186" t="s">
        <v>435</v>
      </c>
      <c r="I325" s="8"/>
      <c r="J325" s="187">
        <f>BK325</f>
        <v>0</v>
      </c>
      <c r="L325" s="175"/>
      <c r="M325" s="180"/>
      <c r="N325" s="181"/>
      <c r="O325" s="181"/>
      <c r="P325" s="182">
        <f>SUM(P326:P334)</f>
        <v>0</v>
      </c>
      <c r="Q325" s="181"/>
      <c r="R325" s="182">
        <f>SUM(R326:R334)</f>
        <v>0</v>
      </c>
      <c r="S325" s="181"/>
      <c r="T325" s="183">
        <f>SUM(T326:T334)</f>
        <v>0</v>
      </c>
      <c r="AR325" s="177" t="s">
        <v>82</v>
      </c>
      <c r="AT325" s="184" t="s">
        <v>73</v>
      </c>
      <c r="AU325" s="184" t="s">
        <v>82</v>
      </c>
      <c r="AY325" s="177" t="s">
        <v>135</v>
      </c>
      <c r="BK325" s="185">
        <f>SUM(BK326:BK334)</f>
        <v>0</v>
      </c>
    </row>
    <row r="326" spans="2:65" s="108" customFormat="1" ht="25.5" customHeight="1">
      <c r="B326" s="109"/>
      <c r="C326" s="188" t="s">
        <v>392</v>
      </c>
      <c r="D326" s="188" t="s">
        <v>137</v>
      </c>
      <c r="E326" s="189" t="s">
        <v>437</v>
      </c>
      <c r="F326" s="190" t="s">
        <v>438</v>
      </c>
      <c r="G326" s="191" t="s">
        <v>184</v>
      </c>
      <c r="H326" s="192">
        <v>6.92</v>
      </c>
      <c r="I326" s="9"/>
      <c r="J326" s="193">
        <f>ROUND(I326*H326,2)</f>
        <v>0</v>
      </c>
      <c r="K326" s="190" t="s">
        <v>141</v>
      </c>
      <c r="L326" s="109"/>
      <c r="M326" s="194" t="s">
        <v>5</v>
      </c>
      <c r="N326" s="195" t="s">
        <v>45</v>
      </c>
      <c r="O326" s="110"/>
      <c r="P326" s="196">
        <f>O326*H326</f>
        <v>0</v>
      </c>
      <c r="Q326" s="196">
        <v>0</v>
      </c>
      <c r="R326" s="196">
        <f>Q326*H326</f>
        <v>0</v>
      </c>
      <c r="S326" s="196">
        <v>0</v>
      </c>
      <c r="T326" s="197">
        <f>S326*H326</f>
        <v>0</v>
      </c>
      <c r="AR326" s="98" t="s">
        <v>142</v>
      </c>
      <c r="AT326" s="98" t="s">
        <v>137</v>
      </c>
      <c r="AU326" s="98" t="s">
        <v>84</v>
      </c>
      <c r="AY326" s="98" t="s">
        <v>135</v>
      </c>
      <c r="BE326" s="198">
        <f>IF(N326="základní",J326,0)</f>
        <v>0</v>
      </c>
      <c r="BF326" s="198">
        <f>IF(N326="snížená",J326,0)</f>
        <v>0</v>
      </c>
      <c r="BG326" s="198">
        <f>IF(N326="zákl. přenesená",J326,0)</f>
        <v>0</v>
      </c>
      <c r="BH326" s="198">
        <f>IF(N326="sníž. přenesená",J326,0)</f>
        <v>0</v>
      </c>
      <c r="BI326" s="198">
        <f>IF(N326="nulová",J326,0)</f>
        <v>0</v>
      </c>
      <c r="BJ326" s="98" t="s">
        <v>82</v>
      </c>
      <c r="BK326" s="198">
        <f>ROUND(I326*H326,2)</f>
        <v>0</v>
      </c>
      <c r="BL326" s="98" t="s">
        <v>142</v>
      </c>
      <c r="BM326" s="98" t="s">
        <v>822</v>
      </c>
    </row>
    <row r="327" spans="2:47" s="108" customFormat="1" ht="48">
      <c r="B327" s="109"/>
      <c r="D327" s="203" t="s">
        <v>144</v>
      </c>
      <c r="F327" s="204" t="s">
        <v>440</v>
      </c>
      <c r="I327" s="10"/>
      <c r="L327" s="109"/>
      <c r="M327" s="205"/>
      <c r="N327" s="110"/>
      <c r="O327" s="110"/>
      <c r="P327" s="110"/>
      <c r="Q327" s="110"/>
      <c r="R327" s="110"/>
      <c r="S327" s="110"/>
      <c r="T327" s="206"/>
      <c r="AT327" s="98" t="s">
        <v>144</v>
      </c>
      <c r="AU327" s="98" t="s">
        <v>84</v>
      </c>
    </row>
    <row r="328" spans="2:51" s="208" customFormat="1" ht="13.5">
      <c r="B328" s="207"/>
      <c r="D328" s="203" t="s">
        <v>146</v>
      </c>
      <c r="E328" s="209" t="s">
        <v>5</v>
      </c>
      <c r="F328" s="210" t="s">
        <v>823</v>
      </c>
      <c r="H328" s="211">
        <v>6.92</v>
      </c>
      <c r="I328" s="11"/>
      <c r="L328" s="207"/>
      <c r="M328" s="212"/>
      <c r="N328" s="213"/>
      <c r="O328" s="213"/>
      <c r="P328" s="213"/>
      <c r="Q328" s="213"/>
      <c r="R328" s="213"/>
      <c r="S328" s="213"/>
      <c r="T328" s="214"/>
      <c r="AT328" s="209" t="s">
        <v>146</v>
      </c>
      <c r="AU328" s="209" t="s">
        <v>84</v>
      </c>
      <c r="AV328" s="208" t="s">
        <v>84</v>
      </c>
      <c r="AW328" s="208" t="s">
        <v>37</v>
      </c>
      <c r="AX328" s="208" t="s">
        <v>82</v>
      </c>
      <c r="AY328" s="209" t="s">
        <v>135</v>
      </c>
    </row>
    <row r="329" spans="2:65" s="108" customFormat="1" ht="25.5" customHeight="1">
      <c r="B329" s="109"/>
      <c r="C329" s="188" t="s">
        <v>402</v>
      </c>
      <c r="D329" s="188" t="s">
        <v>137</v>
      </c>
      <c r="E329" s="189" t="s">
        <v>443</v>
      </c>
      <c r="F329" s="190" t="s">
        <v>444</v>
      </c>
      <c r="G329" s="191" t="s">
        <v>184</v>
      </c>
      <c r="H329" s="192">
        <v>1.6</v>
      </c>
      <c r="I329" s="9"/>
      <c r="J329" s="193">
        <f>ROUND(I329*H329,2)</f>
        <v>0</v>
      </c>
      <c r="K329" s="190" t="s">
        <v>141</v>
      </c>
      <c r="L329" s="109"/>
      <c r="M329" s="194" t="s">
        <v>5</v>
      </c>
      <c r="N329" s="195" t="s">
        <v>45</v>
      </c>
      <c r="O329" s="110"/>
      <c r="P329" s="196">
        <f>O329*H329</f>
        <v>0</v>
      </c>
      <c r="Q329" s="196">
        <v>0</v>
      </c>
      <c r="R329" s="196">
        <f>Q329*H329</f>
        <v>0</v>
      </c>
      <c r="S329" s="196">
        <v>0</v>
      </c>
      <c r="T329" s="197">
        <f>S329*H329</f>
        <v>0</v>
      </c>
      <c r="AR329" s="98" t="s">
        <v>142</v>
      </c>
      <c r="AT329" s="98" t="s">
        <v>137</v>
      </c>
      <c r="AU329" s="98" t="s">
        <v>84</v>
      </c>
      <c r="AY329" s="98" t="s">
        <v>135</v>
      </c>
      <c r="BE329" s="198">
        <f>IF(N329="základní",J329,0)</f>
        <v>0</v>
      </c>
      <c r="BF329" s="198">
        <f>IF(N329="snížená",J329,0)</f>
        <v>0</v>
      </c>
      <c r="BG329" s="198">
        <f>IF(N329="zákl. přenesená",J329,0)</f>
        <v>0</v>
      </c>
      <c r="BH329" s="198">
        <f>IF(N329="sníž. přenesená",J329,0)</f>
        <v>0</v>
      </c>
      <c r="BI329" s="198">
        <f>IF(N329="nulová",J329,0)</f>
        <v>0</v>
      </c>
      <c r="BJ329" s="98" t="s">
        <v>82</v>
      </c>
      <c r="BK329" s="198">
        <f>ROUND(I329*H329,2)</f>
        <v>0</v>
      </c>
      <c r="BL329" s="98" t="s">
        <v>142</v>
      </c>
      <c r="BM329" s="98" t="s">
        <v>824</v>
      </c>
    </row>
    <row r="330" spans="2:47" s="108" customFormat="1" ht="48">
      <c r="B330" s="109"/>
      <c r="D330" s="203" t="s">
        <v>144</v>
      </c>
      <c r="F330" s="204" t="s">
        <v>440</v>
      </c>
      <c r="I330" s="10"/>
      <c r="L330" s="109"/>
      <c r="M330" s="205"/>
      <c r="N330" s="110"/>
      <c r="O330" s="110"/>
      <c r="P330" s="110"/>
      <c r="Q330" s="110"/>
      <c r="R330" s="110"/>
      <c r="S330" s="110"/>
      <c r="T330" s="206"/>
      <c r="AT330" s="98" t="s">
        <v>144</v>
      </c>
      <c r="AU330" s="98" t="s">
        <v>84</v>
      </c>
    </row>
    <row r="331" spans="2:51" s="208" customFormat="1" ht="13.5">
      <c r="B331" s="207"/>
      <c r="D331" s="203" t="s">
        <v>146</v>
      </c>
      <c r="E331" s="209" t="s">
        <v>5</v>
      </c>
      <c r="F331" s="210" t="s">
        <v>825</v>
      </c>
      <c r="H331" s="211">
        <v>1.6</v>
      </c>
      <c r="I331" s="11"/>
      <c r="L331" s="207"/>
      <c r="M331" s="212"/>
      <c r="N331" s="213"/>
      <c r="O331" s="213"/>
      <c r="P331" s="213"/>
      <c r="Q331" s="213"/>
      <c r="R331" s="213"/>
      <c r="S331" s="213"/>
      <c r="T331" s="214"/>
      <c r="AT331" s="209" t="s">
        <v>146</v>
      </c>
      <c r="AU331" s="209" t="s">
        <v>84</v>
      </c>
      <c r="AV331" s="208" t="s">
        <v>84</v>
      </c>
      <c r="AW331" s="208" t="s">
        <v>37</v>
      </c>
      <c r="AX331" s="208" t="s">
        <v>82</v>
      </c>
      <c r="AY331" s="209" t="s">
        <v>135</v>
      </c>
    </row>
    <row r="332" spans="2:65" s="108" customFormat="1" ht="25.5" customHeight="1">
      <c r="B332" s="109"/>
      <c r="C332" s="188" t="s">
        <v>408</v>
      </c>
      <c r="D332" s="188" t="s">
        <v>137</v>
      </c>
      <c r="E332" s="189" t="s">
        <v>448</v>
      </c>
      <c r="F332" s="190" t="s">
        <v>449</v>
      </c>
      <c r="G332" s="191" t="s">
        <v>184</v>
      </c>
      <c r="H332" s="192">
        <v>1.6</v>
      </c>
      <c r="I332" s="9"/>
      <c r="J332" s="193">
        <f>ROUND(I332*H332,2)</f>
        <v>0</v>
      </c>
      <c r="K332" s="190" t="s">
        <v>141</v>
      </c>
      <c r="L332" s="109"/>
      <c r="M332" s="194" t="s">
        <v>5</v>
      </c>
      <c r="N332" s="195" t="s">
        <v>45</v>
      </c>
      <c r="O332" s="110"/>
      <c r="P332" s="196">
        <f>O332*H332</f>
        <v>0</v>
      </c>
      <c r="Q332" s="196">
        <v>0</v>
      </c>
      <c r="R332" s="196">
        <f>Q332*H332</f>
        <v>0</v>
      </c>
      <c r="S332" s="196">
        <v>0</v>
      </c>
      <c r="T332" s="197">
        <f>S332*H332</f>
        <v>0</v>
      </c>
      <c r="AR332" s="98" t="s">
        <v>142</v>
      </c>
      <c r="AT332" s="98" t="s">
        <v>137</v>
      </c>
      <c r="AU332" s="98" t="s">
        <v>84</v>
      </c>
      <c r="AY332" s="98" t="s">
        <v>135</v>
      </c>
      <c r="BE332" s="198">
        <f>IF(N332="základní",J332,0)</f>
        <v>0</v>
      </c>
      <c r="BF332" s="198">
        <f>IF(N332="snížená",J332,0)</f>
        <v>0</v>
      </c>
      <c r="BG332" s="198">
        <f>IF(N332="zákl. přenesená",J332,0)</f>
        <v>0</v>
      </c>
      <c r="BH332" s="198">
        <f>IF(N332="sníž. přenesená",J332,0)</f>
        <v>0</v>
      </c>
      <c r="BI332" s="198">
        <f>IF(N332="nulová",J332,0)</f>
        <v>0</v>
      </c>
      <c r="BJ332" s="98" t="s">
        <v>82</v>
      </c>
      <c r="BK332" s="198">
        <f>ROUND(I332*H332,2)</f>
        <v>0</v>
      </c>
      <c r="BL332" s="98" t="s">
        <v>142</v>
      </c>
      <c r="BM332" s="98" t="s">
        <v>826</v>
      </c>
    </row>
    <row r="333" spans="2:47" s="108" customFormat="1" ht="36">
      <c r="B333" s="109"/>
      <c r="D333" s="203" t="s">
        <v>144</v>
      </c>
      <c r="F333" s="204" t="s">
        <v>451</v>
      </c>
      <c r="I333" s="10"/>
      <c r="L333" s="109"/>
      <c r="M333" s="205"/>
      <c r="N333" s="110"/>
      <c r="O333" s="110"/>
      <c r="P333" s="110"/>
      <c r="Q333" s="110"/>
      <c r="R333" s="110"/>
      <c r="S333" s="110"/>
      <c r="T333" s="206"/>
      <c r="AT333" s="98" t="s">
        <v>144</v>
      </c>
      <c r="AU333" s="98" t="s">
        <v>84</v>
      </c>
    </row>
    <row r="334" spans="2:51" s="208" customFormat="1" ht="13.5">
      <c r="B334" s="207"/>
      <c r="D334" s="203" t="s">
        <v>146</v>
      </c>
      <c r="E334" s="209" t="s">
        <v>5</v>
      </c>
      <c r="F334" s="210" t="s">
        <v>825</v>
      </c>
      <c r="H334" s="211">
        <v>1.6</v>
      </c>
      <c r="I334" s="11"/>
      <c r="L334" s="207"/>
      <c r="M334" s="212"/>
      <c r="N334" s="213"/>
      <c r="O334" s="213"/>
      <c r="P334" s="213"/>
      <c r="Q334" s="213"/>
      <c r="R334" s="213"/>
      <c r="S334" s="213"/>
      <c r="T334" s="214"/>
      <c r="AT334" s="209" t="s">
        <v>146</v>
      </c>
      <c r="AU334" s="209" t="s">
        <v>84</v>
      </c>
      <c r="AV334" s="208" t="s">
        <v>84</v>
      </c>
      <c r="AW334" s="208" t="s">
        <v>37</v>
      </c>
      <c r="AX334" s="208" t="s">
        <v>82</v>
      </c>
      <c r="AY334" s="209" t="s">
        <v>135</v>
      </c>
    </row>
    <row r="335" spans="2:63" s="176" customFormat="1" ht="29.85" customHeight="1">
      <c r="B335" s="175"/>
      <c r="D335" s="177" t="s">
        <v>73</v>
      </c>
      <c r="E335" s="186" t="s">
        <v>181</v>
      </c>
      <c r="F335" s="186" t="s">
        <v>463</v>
      </c>
      <c r="I335" s="8"/>
      <c r="J335" s="187">
        <f>BK335</f>
        <v>0</v>
      </c>
      <c r="L335" s="175"/>
      <c r="M335" s="180"/>
      <c r="N335" s="181"/>
      <c r="O335" s="181"/>
      <c r="P335" s="182">
        <f>SUM(P336:P387)</f>
        <v>0</v>
      </c>
      <c r="Q335" s="181"/>
      <c r="R335" s="182">
        <f>SUM(R336:R387)</f>
        <v>24.426544000000003</v>
      </c>
      <c r="S335" s="181"/>
      <c r="T335" s="183">
        <f>SUM(T336:T387)</f>
        <v>0</v>
      </c>
      <c r="AR335" s="177" t="s">
        <v>82</v>
      </c>
      <c r="AT335" s="184" t="s">
        <v>73</v>
      </c>
      <c r="AU335" s="184" t="s">
        <v>82</v>
      </c>
      <c r="AY335" s="177" t="s">
        <v>135</v>
      </c>
      <c r="BK335" s="185">
        <f>SUM(BK336:BK387)</f>
        <v>0</v>
      </c>
    </row>
    <row r="336" spans="2:65" s="108" customFormat="1" ht="25.5" customHeight="1">
      <c r="B336" s="109"/>
      <c r="C336" s="188" t="s">
        <v>415</v>
      </c>
      <c r="D336" s="188" t="s">
        <v>137</v>
      </c>
      <c r="E336" s="189" t="s">
        <v>476</v>
      </c>
      <c r="F336" s="190" t="s">
        <v>477</v>
      </c>
      <c r="G336" s="191" t="s">
        <v>168</v>
      </c>
      <c r="H336" s="192">
        <v>69.2</v>
      </c>
      <c r="I336" s="9"/>
      <c r="J336" s="193">
        <f>ROUND(I336*H336,2)</f>
        <v>0</v>
      </c>
      <c r="K336" s="190" t="s">
        <v>141</v>
      </c>
      <c r="L336" s="109"/>
      <c r="M336" s="194" t="s">
        <v>5</v>
      </c>
      <c r="N336" s="195" t="s">
        <v>45</v>
      </c>
      <c r="O336" s="110"/>
      <c r="P336" s="196">
        <f>O336*H336</f>
        <v>0</v>
      </c>
      <c r="Q336" s="196">
        <v>2E-05</v>
      </c>
      <c r="R336" s="196">
        <f>Q336*H336</f>
        <v>0.0013840000000000002</v>
      </c>
      <c r="S336" s="196">
        <v>0</v>
      </c>
      <c r="T336" s="197">
        <f>S336*H336</f>
        <v>0</v>
      </c>
      <c r="AR336" s="98" t="s">
        <v>142</v>
      </c>
      <c r="AT336" s="98" t="s">
        <v>137</v>
      </c>
      <c r="AU336" s="98" t="s">
        <v>84</v>
      </c>
      <c r="AY336" s="98" t="s">
        <v>135</v>
      </c>
      <c r="BE336" s="198">
        <f>IF(N336="základní",J336,0)</f>
        <v>0</v>
      </c>
      <c r="BF336" s="198">
        <f>IF(N336="snížená",J336,0)</f>
        <v>0</v>
      </c>
      <c r="BG336" s="198">
        <f>IF(N336="zákl. přenesená",J336,0)</f>
        <v>0</v>
      </c>
      <c r="BH336" s="198">
        <f>IF(N336="sníž. přenesená",J336,0)</f>
        <v>0</v>
      </c>
      <c r="BI336" s="198">
        <f>IF(N336="nulová",J336,0)</f>
        <v>0</v>
      </c>
      <c r="BJ336" s="98" t="s">
        <v>82</v>
      </c>
      <c r="BK336" s="198">
        <f>ROUND(I336*H336,2)</f>
        <v>0</v>
      </c>
      <c r="BL336" s="98" t="s">
        <v>142</v>
      </c>
      <c r="BM336" s="98" t="s">
        <v>827</v>
      </c>
    </row>
    <row r="337" spans="2:47" s="108" customFormat="1" ht="96">
      <c r="B337" s="109"/>
      <c r="D337" s="203" t="s">
        <v>144</v>
      </c>
      <c r="F337" s="204" t="s">
        <v>468</v>
      </c>
      <c r="I337" s="10"/>
      <c r="L337" s="109"/>
      <c r="M337" s="205"/>
      <c r="N337" s="110"/>
      <c r="O337" s="110"/>
      <c r="P337" s="110"/>
      <c r="Q337" s="110"/>
      <c r="R337" s="110"/>
      <c r="S337" s="110"/>
      <c r="T337" s="206"/>
      <c r="AT337" s="98" t="s">
        <v>144</v>
      </c>
      <c r="AU337" s="98" t="s">
        <v>84</v>
      </c>
    </row>
    <row r="338" spans="2:51" s="208" customFormat="1" ht="13.5">
      <c r="B338" s="207"/>
      <c r="D338" s="203" t="s">
        <v>146</v>
      </c>
      <c r="E338" s="209" t="s">
        <v>5</v>
      </c>
      <c r="F338" s="210" t="s">
        <v>828</v>
      </c>
      <c r="H338" s="211">
        <v>69.2</v>
      </c>
      <c r="I338" s="11"/>
      <c r="L338" s="207"/>
      <c r="M338" s="212"/>
      <c r="N338" s="213"/>
      <c r="O338" s="213"/>
      <c r="P338" s="213"/>
      <c r="Q338" s="213"/>
      <c r="R338" s="213"/>
      <c r="S338" s="213"/>
      <c r="T338" s="214"/>
      <c r="AT338" s="209" t="s">
        <v>146</v>
      </c>
      <c r="AU338" s="209" t="s">
        <v>84</v>
      </c>
      <c r="AV338" s="208" t="s">
        <v>84</v>
      </c>
      <c r="AW338" s="208" t="s">
        <v>37</v>
      </c>
      <c r="AX338" s="208" t="s">
        <v>82</v>
      </c>
      <c r="AY338" s="209" t="s">
        <v>135</v>
      </c>
    </row>
    <row r="339" spans="2:65" s="108" customFormat="1" ht="16.5" customHeight="1">
      <c r="B339" s="109"/>
      <c r="C339" s="215" t="s">
        <v>421</v>
      </c>
      <c r="D339" s="215" t="s">
        <v>403</v>
      </c>
      <c r="E339" s="216" t="s">
        <v>829</v>
      </c>
      <c r="F339" s="217" t="s">
        <v>830</v>
      </c>
      <c r="G339" s="218" t="s">
        <v>488</v>
      </c>
      <c r="H339" s="219">
        <v>4</v>
      </c>
      <c r="I339" s="14"/>
      <c r="J339" s="220">
        <f>ROUND(I339*H339,2)</f>
        <v>0</v>
      </c>
      <c r="K339" s="217" t="s">
        <v>141</v>
      </c>
      <c r="L339" s="221"/>
      <c r="M339" s="222" t="s">
        <v>5</v>
      </c>
      <c r="N339" s="223" t="s">
        <v>45</v>
      </c>
      <c r="O339" s="110"/>
      <c r="P339" s="196">
        <f>O339*H339</f>
        <v>0</v>
      </c>
      <c r="Q339" s="196">
        <v>0.0145</v>
      </c>
      <c r="R339" s="196">
        <f>Q339*H339</f>
        <v>0.058</v>
      </c>
      <c r="S339" s="196">
        <v>0</v>
      </c>
      <c r="T339" s="197">
        <f>S339*H339</f>
        <v>0</v>
      </c>
      <c r="AR339" s="98" t="s">
        <v>181</v>
      </c>
      <c r="AT339" s="98" t="s">
        <v>403</v>
      </c>
      <c r="AU339" s="98" t="s">
        <v>84</v>
      </c>
      <c r="AY339" s="98" t="s">
        <v>135</v>
      </c>
      <c r="BE339" s="198">
        <f>IF(N339="základní",J339,0)</f>
        <v>0</v>
      </c>
      <c r="BF339" s="198">
        <f>IF(N339="snížená",J339,0)</f>
        <v>0</v>
      </c>
      <c r="BG339" s="198">
        <f>IF(N339="zákl. přenesená",J339,0)</f>
        <v>0</v>
      </c>
      <c r="BH339" s="198">
        <f>IF(N339="sníž. přenesená",J339,0)</f>
        <v>0</v>
      </c>
      <c r="BI339" s="198">
        <f>IF(N339="nulová",J339,0)</f>
        <v>0</v>
      </c>
      <c r="BJ339" s="98" t="s">
        <v>82</v>
      </c>
      <c r="BK339" s="198">
        <f>ROUND(I339*H339,2)</f>
        <v>0</v>
      </c>
      <c r="BL339" s="98" t="s">
        <v>142</v>
      </c>
      <c r="BM339" s="98" t="s">
        <v>831</v>
      </c>
    </row>
    <row r="340" spans="2:51" s="208" customFormat="1" ht="13.5">
      <c r="B340" s="207"/>
      <c r="D340" s="203" t="s">
        <v>146</v>
      </c>
      <c r="E340" s="209" t="s">
        <v>5</v>
      </c>
      <c r="F340" s="210" t="s">
        <v>832</v>
      </c>
      <c r="H340" s="211">
        <v>4</v>
      </c>
      <c r="I340" s="11"/>
      <c r="L340" s="207"/>
      <c r="M340" s="212"/>
      <c r="N340" s="213"/>
      <c r="O340" s="213"/>
      <c r="P340" s="213"/>
      <c r="Q340" s="213"/>
      <c r="R340" s="213"/>
      <c r="S340" s="213"/>
      <c r="T340" s="214"/>
      <c r="AT340" s="209" t="s">
        <v>146</v>
      </c>
      <c r="AU340" s="209" t="s">
        <v>84</v>
      </c>
      <c r="AV340" s="208" t="s">
        <v>84</v>
      </c>
      <c r="AW340" s="208" t="s">
        <v>37</v>
      </c>
      <c r="AX340" s="208" t="s">
        <v>82</v>
      </c>
      <c r="AY340" s="209" t="s">
        <v>135</v>
      </c>
    </row>
    <row r="341" spans="2:65" s="108" customFormat="1" ht="16.5" customHeight="1">
      <c r="B341" s="109"/>
      <c r="C341" s="215" t="s">
        <v>429</v>
      </c>
      <c r="D341" s="215" t="s">
        <v>403</v>
      </c>
      <c r="E341" s="216" t="s">
        <v>833</v>
      </c>
      <c r="F341" s="217" t="s">
        <v>834</v>
      </c>
      <c r="G341" s="218" t="s">
        <v>488</v>
      </c>
      <c r="H341" s="219">
        <v>1</v>
      </c>
      <c r="I341" s="14"/>
      <c r="J341" s="220">
        <f>ROUND(I341*H341,2)</f>
        <v>0</v>
      </c>
      <c r="K341" s="217" t="s">
        <v>141</v>
      </c>
      <c r="L341" s="221"/>
      <c r="M341" s="222" t="s">
        <v>5</v>
      </c>
      <c r="N341" s="223" t="s">
        <v>45</v>
      </c>
      <c r="O341" s="110"/>
      <c r="P341" s="196">
        <f>O341*H341</f>
        <v>0</v>
      </c>
      <c r="Q341" s="196">
        <v>0.02141</v>
      </c>
      <c r="R341" s="196">
        <f>Q341*H341</f>
        <v>0.02141</v>
      </c>
      <c r="S341" s="196">
        <v>0</v>
      </c>
      <c r="T341" s="197">
        <f>S341*H341</f>
        <v>0</v>
      </c>
      <c r="AR341" s="98" t="s">
        <v>181</v>
      </c>
      <c r="AT341" s="98" t="s">
        <v>403</v>
      </c>
      <c r="AU341" s="98" t="s">
        <v>84</v>
      </c>
      <c r="AY341" s="98" t="s">
        <v>135</v>
      </c>
      <c r="BE341" s="198">
        <f>IF(N341="základní",J341,0)</f>
        <v>0</v>
      </c>
      <c r="BF341" s="198">
        <f>IF(N341="snížená",J341,0)</f>
        <v>0</v>
      </c>
      <c r="BG341" s="198">
        <f>IF(N341="zákl. přenesená",J341,0)</f>
        <v>0</v>
      </c>
      <c r="BH341" s="198">
        <f>IF(N341="sníž. přenesená",J341,0)</f>
        <v>0</v>
      </c>
      <c r="BI341" s="198">
        <f>IF(N341="nulová",J341,0)</f>
        <v>0</v>
      </c>
      <c r="BJ341" s="98" t="s">
        <v>82</v>
      </c>
      <c r="BK341" s="198">
        <f>ROUND(I341*H341,2)</f>
        <v>0</v>
      </c>
      <c r="BL341" s="98" t="s">
        <v>142</v>
      </c>
      <c r="BM341" s="98" t="s">
        <v>835</v>
      </c>
    </row>
    <row r="342" spans="2:51" s="208" customFormat="1" ht="13.5">
      <c r="B342" s="207"/>
      <c r="D342" s="203" t="s">
        <v>146</v>
      </c>
      <c r="E342" s="209" t="s">
        <v>5</v>
      </c>
      <c r="F342" s="210" t="s">
        <v>836</v>
      </c>
      <c r="H342" s="211">
        <v>1</v>
      </c>
      <c r="I342" s="11"/>
      <c r="L342" s="207"/>
      <c r="M342" s="212"/>
      <c r="N342" s="213"/>
      <c r="O342" s="213"/>
      <c r="P342" s="213"/>
      <c r="Q342" s="213"/>
      <c r="R342" s="213"/>
      <c r="S342" s="213"/>
      <c r="T342" s="214"/>
      <c r="AT342" s="209" t="s">
        <v>146</v>
      </c>
      <c r="AU342" s="209" t="s">
        <v>84</v>
      </c>
      <c r="AV342" s="208" t="s">
        <v>84</v>
      </c>
      <c r="AW342" s="208" t="s">
        <v>37</v>
      </c>
      <c r="AX342" s="208" t="s">
        <v>82</v>
      </c>
      <c r="AY342" s="209" t="s">
        <v>135</v>
      </c>
    </row>
    <row r="343" spans="2:65" s="108" customFormat="1" ht="16.5" customHeight="1">
      <c r="B343" s="109"/>
      <c r="C343" s="215" t="s">
        <v>436</v>
      </c>
      <c r="D343" s="215" t="s">
        <v>403</v>
      </c>
      <c r="E343" s="216" t="s">
        <v>511</v>
      </c>
      <c r="F343" s="217" t="s">
        <v>512</v>
      </c>
      <c r="G343" s="218" t="s">
        <v>488</v>
      </c>
      <c r="H343" s="219">
        <v>6</v>
      </c>
      <c r="I343" s="14"/>
      <c r="J343" s="220">
        <f>ROUND(I343*H343,2)</f>
        <v>0</v>
      </c>
      <c r="K343" s="217" t="s">
        <v>141</v>
      </c>
      <c r="L343" s="221"/>
      <c r="M343" s="222" t="s">
        <v>5</v>
      </c>
      <c r="N343" s="223" t="s">
        <v>45</v>
      </c>
      <c r="O343" s="110"/>
      <c r="P343" s="196">
        <f>O343*H343</f>
        <v>0</v>
      </c>
      <c r="Q343" s="196">
        <v>0.035</v>
      </c>
      <c r="R343" s="196">
        <f>Q343*H343</f>
        <v>0.21000000000000002</v>
      </c>
      <c r="S343" s="196">
        <v>0</v>
      </c>
      <c r="T343" s="197">
        <f>S343*H343</f>
        <v>0</v>
      </c>
      <c r="AR343" s="98" t="s">
        <v>181</v>
      </c>
      <c r="AT343" s="98" t="s">
        <v>403</v>
      </c>
      <c r="AU343" s="98" t="s">
        <v>84</v>
      </c>
      <c r="AY343" s="98" t="s">
        <v>135</v>
      </c>
      <c r="BE343" s="198">
        <f>IF(N343="základní",J343,0)</f>
        <v>0</v>
      </c>
      <c r="BF343" s="198">
        <f>IF(N343="snížená",J343,0)</f>
        <v>0</v>
      </c>
      <c r="BG343" s="198">
        <f>IF(N343="zákl. přenesená",J343,0)</f>
        <v>0</v>
      </c>
      <c r="BH343" s="198">
        <f>IF(N343="sníž. přenesená",J343,0)</f>
        <v>0</v>
      </c>
      <c r="BI343" s="198">
        <f>IF(N343="nulová",J343,0)</f>
        <v>0</v>
      </c>
      <c r="BJ343" s="98" t="s">
        <v>82</v>
      </c>
      <c r="BK343" s="198">
        <f>ROUND(I343*H343,2)</f>
        <v>0</v>
      </c>
      <c r="BL343" s="98" t="s">
        <v>142</v>
      </c>
      <c r="BM343" s="98" t="s">
        <v>837</v>
      </c>
    </row>
    <row r="344" spans="2:51" s="208" customFormat="1" ht="13.5">
      <c r="B344" s="207"/>
      <c r="D344" s="203" t="s">
        <v>146</v>
      </c>
      <c r="E344" s="209" t="s">
        <v>5</v>
      </c>
      <c r="F344" s="210" t="s">
        <v>838</v>
      </c>
      <c r="H344" s="211">
        <v>6</v>
      </c>
      <c r="I344" s="11"/>
      <c r="L344" s="207"/>
      <c r="M344" s="212"/>
      <c r="N344" s="213"/>
      <c r="O344" s="213"/>
      <c r="P344" s="213"/>
      <c r="Q344" s="213"/>
      <c r="R344" s="213"/>
      <c r="S344" s="213"/>
      <c r="T344" s="214"/>
      <c r="AT344" s="209" t="s">
        <v>146</v>
      </c>
      <c r="AU344" s="209" t="s">
        <v>84</v>
      </c>
      <c r="AV344" s="208" t="s">
        <v>84</v>
      </c>
      <c r="AW344" s="208" t="s">
        <v>37</v>
      </c>
      <c r="AX344" s="208" t="s">
        <v>82</v>
      </c>
      <c r="AY344" s="209" t="s">
        <v>135</v>
      </c>
    </row>
    <row r="345" spans="2:65" s="108" customFormat="1" ht="16.5" customHeight="1">
      <c r="B345" s="109"/>
      <c r="C345" s="215" t="s">
        <v>442</v>
      </c>
      <c r="D345" s="215" t="s">
        <v>403</v>
      </c>
      <c r="E345" s="216" t="s">
        <v>507</v>
      </c>
      <c r="F345" s="217" t="s">
        <v>508</v>
      </c>
      <c r="G345" s="218" t="s">
        <v>488</v>
      </c>
      <c r="H345" s="219">
        <v>5</v>
      </c>
      <c r="I345" s="14"/>
      <c r="J345" s="220">
        <f>ROUND(I345*H345,2)</f>
        <v>0</v>
      </c>
      <c r="K345" s="217" t="s">
        <v>141</v>
      </c>
      <c r="L345" s="221"/>
      <c r="M345" s="222" t="s">
        <v>5</v>
      </c>
      <c r="N345" s="223" t="s">
        <v>45</v>
      </c>
      <c r="O345" s="110"/>
      <c r="P345" s="196">
        <f>O345*H345</f>
        <v>0</v>
      </c>
      <c r="Q345" s="196">
        <v>0.04198</v>
      </c>
      <c r="R345" s="196">
        <f>Q345*H345</f>
        <v>0.20990000000000003</v>
      </c>
      <c r="S345" s="196">
        <v>0</v>
      </c>
      <c r="T345" s="197">
        <f>S345*H345</f>
        <v>0</v>
      </c>
      <c r="AR345" s="98" t="s">
        <v>181</v>
      </c>
      <c r="AT345" s="98" t="s">
        <v>403</v>
      </c>
      <c r="AU345" s="98" t="s">
        <v>84</v>
      </c>
      <c r="AY345" s="98" t="s">
        <v>135</v>
      </c>
      <c r="BE345" s="198">
        <f>IF(N345="základní",J345,0)</f>
        <v>0</v>
      </c>
      <c r="BF345" s="198">
        <f>IF(N345="snížená",J345,0)</f>
        <v>0</v>
      </c>
      <c r="BG345" s="198">
        <f>IF(N345="zákl. přenesená",J345,0)</f>
        <v>0</v>
      </c>
      <c r="BH345" s="198">
        <f>IF(N345="sníž. přenesená",J345,0)</f>
        <v>0</v>
      </c>
      <c r="BI345" s="198">
        <f>IF(N345="nulová",J345,0)</f>
        <v>0</v>
      </c>
      <c r="BJ345" s="98" t="s">
        <v>82</v>
      </c>
      <c r="BK345" s="198">
        <f>ROUND(I345*H345,2)</f>
        <v>0</v>
      </c>
      <c r="BL345" s="98" t="s">
        <v>142</v>
      </c>
      <c r="BM345" s="98" t="s">
        <v>839</v>
      </c>
    </row>
    <row r="346" spans="2:51" s="208" customFormat="1" ht="13.5">
      <c r="B346" s="207"/>
      <c r="D346" s="203" t="s">
        <v>146</v>
      </c>
      <c r="E346" s="209" t="s">
        <v>5</v>
      </c>
      <c r="F346" s="210" t="s">
        <v>742</v>
      </c>
      <c r="H346" s="211">
        <v>5</v>
      </c>
      <c r="I346" s="11"/>
      <c r="L346" s="207"/>
      <c r="M346" s="212"/>
      <c r="N346" s="213"/>
      <c r="O346" s="213"/>
      <c r="P346" s="213"/>
      <c r="Q346" s="213"/>
      <c r="R346" s="213"/>
      <c r="S346" s="213"/>
      <c r="T346" s="214"/>
      <c r="AT346" s="209" t="s">
        <v>146</v>
      </c>
      <c r="AU346" s="209" t="s">
        <v>84</v>
      </c>
      <c r="AV346" s="208" t="s">
        <v>84</v>
      </c>
      <c r="AW346" s="208" t="s">
        <v>37</v>
      </c>
      <c r="AX346" s="208" t="s">
        <v>82</v>
      </c>
      <c r="AY346" s="209" t="s">
        <v>135</v>
      </c>
    </row>
    <row r="347" spans="2:65" s="108" customFormat="1" ht="25.5" customHeight="1">
      <c r="B347" s="109"/>
      <c r="C347" s="188" t="s">
        <v>447</v>
      </c>
      <c r="D347" s="188" t="s">
        <v>137</v>
      </c>
      <c r="E347" s="189" t="s">
        <v>544</v>
      </c>
      <c r="F347" s="190" t="s">
        <v>545</v>
      </c>
      <c r="G347" s="191" t="s">
        <v>488</v>
      </c>
      <c r="H347" s="192">
        <v>6</v>
      </c>
      <c r="I347" s="9"/>
      <c r="J347" s="193">
        <f>ROUND(I347*H347,2)</f>
        <v>0</v>
      </c>
      <c r="K347" s="190" t="s">
        <v>141</v>
      </c>
      <c r="L347" s="109"/>
      <c r="M347" s="194" t="s">
        <v>5</v>
      </c>
      <c r="N347" s="195" t="s">
        <v>45</v>
      </c>
      <c r="O347" s="110"/>
      <c r="P347" s="196">
        <f>O347*H347</f>
        <v>0</v>
      </c>
      <c r="Q347" s="196">
        <v>0.0001</v>
      </c>
      <c r="R347" s="196">
        <f>Q347*H347</f>
        <v>0.0006000000000000001</v>
      </c>
      <c r="S347" s="196">
        <v>0</v>
      </c>
      <c r="T347" s="197">
        <f>S347*H347</f>
        <v>0</v>
      </c>
      <c r="AR347" s="98" t="s">
        <v>142</v>
      </c>
      <c r="AT347" s="98" t="s">
        <v>137</v>
      </c>
      <c r="AU347" s="98" t="s">
        <v>84</v>
      </c>
      <c r="AY347" s="98" t="s">
        <v>135</v>
      </c>
      <c r="BE347" s="198">
        <f>IF(N347="základní",J347,0)</f>
        <v>0</v>
      </c>
      <c r="BF347" s="198">
        <f>IF(N347="snížená",J347,0)</f>
        <v>0</v>
      </c>
      <c r="BG347" s="198">
        <f>IF(N347="zákl. přenesená",J347,0)</f>
        <v>0</v>
      </c>
      <c r="BH347" s="198">
        <f>IF(N347="sníž. přenesená",J347,0)</f>
        <v>0</v>
      </c>
      <c r="BI347" s="198">
        <f>IF(N347="nulová",J347,0)</f>
        <v>0</v>
      </c>
      <c r="BJ347" s="98" t="s">
        <v>82</v>
      </c>
      <c r="BK347" s="198">
        <f>ROUND(I347*H347,2)</f>
        <v>0</v>
      </c>
      <c r="BL347" s="98" t="s">
        <v>142</v>
      </c>
      <c r="BM347" s="98" t="s">
        <v>840</v>
      </c>
    </row>
    <row r="348" spans="2:47" s="108" customFormat="1" ht="48">
      <c r="B348" s="109"/>
      <c r="D348" s="203" t="s">
        <v>144</v>
      </c>
      <c r="F348" s="204" t="s">
        <v>537</v>
      </c>
      <c r="I348" s="10"/>
      <c r="L348" s="109"/>
      <c r="M348" s="205"/>
      <c r="N348" s="110"/>
      <c r="O348" s="110"/>
      <c r="P348" s="110"/>
      <c r="Q348" s="110"/>
      <c r="R348" s="110"/>
      <c r="S348" s="110"/>
      <c r="T348" s="206"/>
      <c r="AT348" s="98" t="s">
        <v>144</v>
      </c>
      <c r="AU348" s="98" t="s">
        <v>84</v>
      </c>
    </row>
    <row r="349" spans="2:51" s="208" customFormat="1" ht="13.5">
      <c r="B349" s="207"/>
      <c r="D349" s="203" t="s">
        <v>146</v>
      </c>
      <c r="E349" s="209" t="s">
        <v>5</v>
      </c>
      <c r="F349" s="210" t="s">
        <v>841</v>
      </c>
      <c r="H349" s="211">
        <v>6</v>
      </c>
      <c r="I349" s="11"/>
      <c r="L349" s="207"/>
      <c r="M349" s="212"/>
      <c r="N349" s="213"/>
      <c r="O349" s="213"/>
      <c r="P349" s="213"/>
      <c r="Q349" s="213"/>
      <c r="R349" s="213"/>
      <c r="S349" s="213"/>
      <c r="T349" s="214"/>
      <c r="AT349" s="209" t="s">
        <v>146</v>
      </c>
      <c r="AU349" s="209" t="s">
        <v>84</v>
      </c>
      <c r="AV349" s="208" t="s">
        <v>84</v>
      </c>
      <c r="AW349" s="208" t="s">
        <v>37</v>
      </c>
      <c r="AX349" s="208" t="s">
        <v>82</v>
      </c>
      <c r="AY349" s="209" t="s">
        <v>135</v>
      </c>
    </row>
    <row r="350" spans="2:65" s="108" customFormat="1" ht="16.5" customHeight="1">
      <c r="B350" s="109"/>
      <c r="C350" s="215" t="s">
        <v>452</v>
      </c>
      <c r="D350" s="215" t="s">
        <v>403</v>
      </c>
      <c r="E350" s="216" t="s">
        <v>562</v>
      </c>
      <c r="F350" s="217" t="s">
        <v>563</v>
      </c>
      <c r="G350" s="218" t="s">
        <v>488</v>
      </c>
      <c r="H350" s="219">
        <v>6</v>
      </c>
      <c r="I350" s="14"/>
      <c r="J350" s="220">
        <f>ROUND(I350*H350,2)</f>
        <v>0</v>
      </c>
      <c r="K350" s="217" t="s">
        <v>141</v>
      </c>
      <c r="L350" s="221"/>
      <c r="M350" s="222" t="s">
        <v>5</v>
      </c>
      <c r="N350" s="223" t="s">
        <v>45</v>
      </c>
      <c r="O350" s="110"/>
      <c r="P350" s="196">
        <f>O350*H350</f>
        <v>0</v>
      </c>
      <c r="Q350" s="196">
        <v>0.0018</v>
      </c>
      <c r="R350" s="196">
        <f>Q350*H350</f>
        <v>0.0108</v>
      </c>
      <c r="S350" s="196">
        <v>0</v>
      </c>
      <c r="T350" s="197">
        <f>S350*H350</f>
        <v>0</v>
      </c>
      <c r="AR350" s="98" t="s">
        <v>181</v>
      </c>
      <c r="AT350" s="98" t="s">
        <v>403</v>
      </c>
      <c r="AU350" s="98" t="s">
        <v>84</v>
      </c>
      <c r="AY350" s="98" t="s">
        <v>135</v>
      </c>
      <c r="BE350" s="198">
        <f>IF(N350="základní",J350,0)</f>
        <v>0</v>
      </c>
      <c r="BF350" s="198">
        <f>IF(N350="snížená",J350,0)</f>
        <v>0</v>
      </c>
      <c r="BG350" s="198">
        <f>IF(N350="zákl. přenesená",J350,0)</f>
        <v>0</v>
      </c>
      <c r="BH350" s="198">
        <f>IF(N350="sníž. přenesená",J350,0)</f>
        <v>0</v>
      </c>
      <c r="BI350" s="198">
        <f>IF(N350="nulová",J350,0)</f>
        <v>0</v>
      </c>
      <c r="BJ350" s="98" t="s">
        <v>82</v>
      </c>
      <c r="BK350" s="198">
        <f>ROUND(I350*H350,2)</f>
        <v>0</v>
      </c>
      <c r="BL350" s="98" t="s">
        <v>142</v>
      </c>
      <c r="BM350" s="98" t="s">
        <v>842</v>
      </c>
    </row>
    <row r="351" spans="2:51" s="208" customFormat="1" ht="13.5">
      <c r="B351" s="207"/>
      <c r="D351" s="203" t="s">
        <v>146</v>
      </c>
      <c r="E351" s="209" t="s">
        <v>5</v>
      </c>
      <c r="F351" s="210" t="s">
        <v>841</v>
      </c>
      <c r="H351" s="211">
        <v>6</v>
      </c>
      <c r="I351" s="11"/>
      <c r="L351" s="207"/>
      <c r="M351" s="212"/>
      <c r="N351" s="213"/>
      <c r="O351" s="213"/>
      <c r="P351" s="213"/>
      <c r="Q351" s="213"/>
      <c r="R351" s="213"/>
      <c r="S351" s="213"/>
      <c r="T351" s="214"/>
      <c r="AT351" s="209" t="s">
        <v>146</v>
      </c>
      <c r="AU351" s="209" t="s">
        <v>84</v>
      </c>
      <c r="AV351" s="208" t="s">
        <v>84</v>
      </c>
      <c r="AW351" s="208" t="s">
        <v>37</v>
      </c>
      <c r="AX351" s="208" t="s">
        <v>82</v>
      </c>
      <c r="AY351" s="209" t="s">
        <v>135</v>
      </c>
    </row>
    <row r="352" spans="2:65" s="108" customFormat="1" ht="25.5" customHeight="1">
      <c r="B352" s="109"/>
      <c r="C352" s="188" t="s">
        <v>458</v>
      </c>
      <c r="D352" s="188" t="s">
        <v>137</v>
      </c>
      <c r="E352" s="189" t="s">
        <v>575</v>
      </c>
      <c r="F352" s="190" t="s">
        <v>576</v>
      </c>
      <c r="G352" s="191" t="s">
        <v>488</v>
      </c>
      <c r="H352" s="192">
        <v>2</v>
      </c>
      <c r="I352" s="9"/>
      <c r="J352" s="193">
        <f>ROUND(I352*H352,2)</f>
        <v>0</v>
      </c>
      <c r="K352" s="190" t="s">
        <v>141</v>
      </c>
      <c r="L352" s="109"/>
      <c r="M352" s="194" t="s">
        <v>5</v>
      </c>
      <c r="N352" s="195" t="s">
        <v>45</v>
      </c>
      <c r="O352" s="110"/>
      <c r="P352" s="196">
        <f>O352*H352</f>
        <v>0</v>
      </c>
      <c r="Q352" s="196">
        <v>0.46009</v>
      </c>
      <c r="R352" s="196">
        <f>Q352*H352</f>
        <v>0.92018</v>
      </c>
      <c r="S352" s="196">
        <v>0</v>
      </c>
      <c r="T352" s="197">
        <f>S352*H352</f>
        <v>0</v>
      </c>
      <c r="AR352" s="98" t="s">
        <v>142</v>
      </c>
      <c r="AT352" s="98" t="s">
        <v>137</v>
      </c>
      <c r="AU352" s="98" t="s">
        <v>84</v>
      </c>
      <c r="AY352" s="98" t="s">
        <v>135</v>
      </c>
      <c r="BE352" s="198">
        <f>IF(N352="základní",J352,0)</f>
        <v>0</v>
      </c>
      <c r="BF352" s="198">
        <f>IF(N352="snížená",J352,0)</f>
        <v>0</v>
      </c>
      <c r="BG352" s="198">
        <f>IF(N352="zákl. přenesená",J352,0)</f>
        <v>0</v>
      </c>
      <c r="BH352" s="198">
        <f>IF(N352="sníž. přenesená",J352,0)</f>
        <v>0</v>
      </c>
      <c r="BI352" s="198">
        <f>IF(N352="nulová",J352,0)</f>
        <v>0</v>
      </c>
      <c r="BJ352" s="98" t="s">
        <v>82</v>
      </c>
      <c r="BK352" s="198">
        <f>ROUND(I352*H352,2)</f>
        <v>0</v>
      </c>
      <c r="BL352" s="98" t="s">
        <v>142</v>
      </c>
      <c r="BM352" s="98" t="s">
        <v>843</v>
      </c>
    </row>
    <row r="353" spans="2:47" s="108" customFormat="1" ht="96">
      <c r="B353" s="109"/>
      <c r="D353" s="203" t="s">
        <v>144</v>
      </c>
      <c r="F353" s="204" t="s">
        <v>573</v>
      </c>
      <c r="I353" s="10"/>
      <c r="L353" s="109"/>
      <c r="M353" s="205"/>
      <c r="N353" s="110"/>
      <c r="O353" s="110"/>
      <c r="P353" s="110"/>
      <c r="Q353" s="110"/>
      <c r="R353" s="110"/>
      <c r="S353" s="110"/>
      <c r="T353" s="206"/>
      <c r="AT353" s="98" t="s">
        <v>144</v>
      </c>
      <c r="AU353" s="98" t="s">
        <v>84</v>
      </c>
    </row>
    <row r="354" spans="2:51" s="208" customFormat="1" ht="13.5">
      <c r="B354" s="207"/>
      <c r="D354" s="203" t="s">
        <v>146</v>
      </c>
      <c r="E354" s="209" t="s">
        <v>5</v>
      </c>
      <c r="F354" s="210" t="s">
        <v>844</v>
      </c>
      <c r="H354" s="211">
        <v>2</v>
      </c>
      <c r="I354" s="11"/>
      <c r="L354" s="207"/>
      <c r="M354" s="212"/>
      <c r="N354" s="213"/>
      <c r="O354" s="213"/>
      <c r="P354" s="213"/>
      <c r="Q354" s="213"/>
      <c r="R354" s="213"/>
      <c r="S354" s="213"/>
      <c r="T354" s="214"/>
      <c r="AT354" s="209" t="s">
        <v>146</v>
      </c>
      <c r="AU354" s="209" t="s">
        <v>84</v>
      </c>
      <c r="AV354" s="208" t="s">
        <v>84</v>
      </c>
      <c r="AW354" s="208" t="s">
        <v>37</v>
      </c>
      <c r="AX354" s="208" t="s">
        <v>82</v>
      </c>
      <c r="AY354" s="209" t="s">
        <v>135</v>
      </c>
    </row>
    <row r="355" spans="2:65" s="108" customFormat="1" ht="16.5" customHeight="1">
      <c r="B355" s="109"/>
      <c r="C355" s="188" t="s">
        <v>464</v>
      </c>
      <c r="D355" s="188" t="s">
        <v>137</v>
      </c>
      <c r="E355" s="189" t="s">
        <v>579</v>
      </c>
      <c r="F355" s="190" t="s">
        <v>580</v>
      </c>
      <c r="G355" s="191" t="s">
        <v>168</v>
      </c>
      <c r="H355" s="192">
        <v>69.2</v>
      </c>
      <c r="I355" s="9"/>
      <c r="J355" s="193">
        <f>ROUND(I355*H355,2)</f>
        <v>0</v>
      </c>
      <c r="K355" s="190" t="s">
        <v>141</v>
      </c>
      <c r="L355" s="109"/>
      <c r="M355" s="194" t="s">
        <v>5</v>
      </c>
      <c r="N355" s="195" t="s">
        <v>45</v>
      </c>
      <c r="O355" s="110"/>
      <c r="P355" s="196">
        <f>O355*H355</f>
        <v>0</v>
      </c>
      <c r="Q355" s="196">
        <v>0</v>
      </c>
      <c r="R355" s="196">
        <f>Q355*H355</f>
        <v>0</v>
      </c>
      <c r="S355" s="196">
        <v>0</v>
      </c>
      <c r="T355" s="197">
        <f>S355*H355</f>
        <v>0</v>
      </c>
      <c r="AR355" s="98" t="s">
        <v>142</v>
      </c>
      <c r="AT355" s="98" t="s">
        <v>137</v>
      </c>
      <c r="AU355" s="98" t="s">
        <v>84</v>
      </c>
      <c r="AY355" s="98" t="s">
        <v>135</v>
      </c>
      <c r="BE355" s="198">
        <f>IF(N355="základní",J355,0)</f>
        <v>0</v>
      </c>
      <c r="BF355" s="198">
        <f>IF(N355="snížená",J355,0)</f>
        <v>0</v>
      </c>
      <c r="BG355" s="198">
        <f>IF(N355="zákl. přenesená",J355,0)</f>
        <v>0</v>
      </c>
      <c r="BH355" s="198">
        <f>IF(N355="sníž. přenesená",J355,0)</f>
        <v>0</v>
      </c>
      <c r="BI355" s="198">
        <f>IF(N355="nulová",J355,0)</f>
        <v>0</v>
      </c>
      <c r="BJ355" s="98" t="s">
        <v>82</v>
      </c>
      <c r="BK355" s="198">
        <f>ROUND(I355*H355,2)</f>
        <v>0</v>
      </c>
      <c r="BL355" s="98" t="s">
        <v>142</v>
      </c>
      <c r="BM355" s="98" t="s">
        <v>845</v>
      </c>
    </row>
    <row r="356" spans="2:47" s="108" customFormat="1" ht="96">
      <c r="B356" s="109"/>
      <c r="D356" s="203" t="s">
        <v>144</v>
      </c>
      <c r="F356" s="204" t="s">
        <v>573</v>
      </c>
      <c r="I356" s="10"/>
      <c r="L356" s="109"/>
      <c r="M356" s="205"/>
      <c r="N356" s="110"/>
      <c r="O356" s="110"/>
      <c r="P356" s="110"/>
      <c r="Q356" s="110"/>
      <c r="R356" s="110"/>
      <c r="S356" s="110"/>
      <c r="T356" s="206"/>
      <c r="AT356" s="98" t="s">
        <v>144</v>
      </c>
      <c r="AU356" s="98" t="s">
        <v>84</v>
      </c>
    </row>
    <row r="357" spans="2:51" s="208" customFormat="1" ht="13.5">
      <c r="B357" s="207"/>
      <c r="D357" s="203" t="s">
        <v>146</v>
      </c>
      <c r="E357" s="209" t="s">
        <v>5</v>
      </c>
      <c r="F357" s="210" t="s">
        <v>828</v>
      </c>
      <c r="H357" s="211">
        <v>69.2</v>
      </c>
      <c r="I357" s="11"/>
      <c r="L357" s="207"/>
      <c r="M357" s="212"/>
      <c r="N357" s="213"/>
      <c r="O357" s="213"/>
      <c r="P357" s="213"/>
      <c r="Q357" s="213"/>
      <c r="R357" s="213"/>
      <c r="S357" s="213"/>
      <c r="T357" s="214"/>
      <c r="AT357" s="209" t="s">
        <v>146</v>
      </c>
      <c r="AU357" s="209" t="s">
        <v>84</v>
      </c>
      <c r="AV357" s="208" t="s">
        <v>84</v>
      </c>
      <c r="AW357" s="208" t="s">
        <v>37</v>
      </c>
      <c r="AX357" s="208" t="s">
        <v>82</v>
      </c>
      <c r="AY357" s="209" t="s">
        <v>135</v>
      </c>
    </row>
    <row r="358" spans="2:65" s="108" customFormat="1" ht="25.5" customHeight="1">
      <c r="B358" s="109"/>
      <c r="C358" s="188" t="s">
        <v>470</v>
      </c>
      <c r="D358" s="188" t="s">
        <v>137</v>
      </c>
      <c r="E358" s="189" t="s">
        <v>592</v>
      </c>
      <c r="F358" s="190" t="s">
        <v>593</v>
      </c>
      <c r="G358" s="191" t="s">
        <v>488</v>
      </c>
      <c r="H358" s="192">
        <v>4</v>
      </c>
      <c r="I358" s="9"/>
      <c r="J358" s="193">
        <f>ROUND(I358*H358,2)</f>
        <v>0</v>
      </c>
      <c r="K358" s="190" t="s">
        <v>141</v>
      </c>
      <c r="L358" s="109"/>
      <c r="M358" s="194" t="s">
        <v>5</v>
      </c>
      <c r="N358" s="195" t="s">
        <v>45</v>
      </c>
      <c r="O358" s="110"/>
      <c r="P358" s="196">
        <f>O358*H358</f>
        <v>0</v>
      </c>
      <c r="Q358" s="196">
        <v>2.11676</v>
      </c>
      <c r="R358" s="196">
        <f>Q358*H358</f>
        <v>8.46704</v>
      </c>
      <c r="S358" s="196">
        <v>0</v>
      </c>
      <c r="T358" s="197">
        <f>S358*H358</f>
        <v>0</v>
      </c>
      <c r="AR358" s="98" t="s">
        <v>142</v>
      </c>
      <c r="AT358" s="98" t="s">
        <v>137</v>
      </c>
      <c r="AU358" s="98" t="s">
        <v>84</v>
      </c>
      <c r="AY358" s="98" t="s">
        <v>135</v>
      </c>
      <c r="BE358" s="198">
        <f>IF(N358="základní",J358,0)</f>
        <v>0</v>
      </c>
      <c r="BF358" s="198">
        <f>IF(N358="snížená",J358,0)</f>
        <v>0</v>
      </c>
      <c r="BG358" s="198">
        <f>IF(N358="zákl. přenesená",J358,0)</f>
        <v>0</v>
      </c>
      <c r="BH358" s="198">
        <f>IF(N358="sníž. přenesená",J358,0)</f>
        <v>0</v>
      </c>
      <c r="BI358" s="198">
        <f>IF(N358="nulová",J358,0)</f>
        <v>0</v>
      </c>
      <c r="BJ358" s="98" t="s">
        <v>82</v>
      </c>
      <c r="BK358" s="198">
        <f>ROUND(I358*H358,2)</f>
        <v>0</v>
      </c>
      <c r="BL358" s="98" t="s">
        <v>142</v>
      </c>
      <c r="BM358" s="98" t="s">
        <v>846</v>
      </c>
    </row>
    <row r="359" spans="2:47" s="108" customFormat="1" ht="108">
      <c r="B359" s="109"/>
      <c r="D359" s="203" t="s">
        <v>144</v>
      </c>
      <c r="F359" s="204" t="s">
        <v>595</v>
      </c>
      <c r="I359" s="10"/>
      <c r="L359" s="109"/>
      <c r="M359" s="205"/>
      <c r="N359" s="110"/>
      <c r="O359" s="110"/>
      <c r="P359" s="110"/>
      <c r="Q359" s="110"/>
      <c r="R359" s="110"/>
      <c r="S359" s="110"/>
      <c r="T359" s="206"/>
      <c r="AT359" s="98" t="s">
        <v>144</v>
      </c>
      <c r="AU359" s="98" t="s">
        <v>84</v>
      </c>
    </row>
    <row r="360" spans="2:51" s="208" customFormat="1" ht="13.5">
      <c r="B360" s="207"/>
      <c r="D360" s="203" t="s">
        <v>146</v>
      </c>
      <c r="E360" s="209" t="s">
        <v>5</v>
      </c>
      <c r="F360" s="210" t="s">
        <v>832</v>
      </c>
      <c r="H360" s="211">
        <v>4</v>
      </c>
      <c r="I360" s="11"/>
      <c r="L360" s="207"/>
      <c r="M360" s="212"/>
      <c r="N360" s="213"/>
      <c r="O360" s="213"/>
      <c r="P360" s="213"/>
      <c r="Q360" s="213"/>
      <c r="R360" s="213"/>
      <c r="S360" s="213"/>
      <c r="T360" s="214"/>
      <c r="AT360" s="209" t="s">
        <v>146</v>
      </c>
      <c r="AU360" s="209" t="s">
        <v>84</v>
      </c>
      <c r="AV360" s="208" t="s">
        <v>84</v>
      </c>
      <c r="AW360" s="208" t="s">
        <v>37</v>
      </c>
      <c r="AX360" s="208" t="s">
        <v>82</v>
      </c>
      <c r="AY360" s="209" t="s">
        <v>135</v>
      </c>
    </row>
    <row r="361" spans="2:65" s="108" customFormat="1" ht="16.5" customHeight="1">
      <c r="B361" s="109"/>
      <c r="C361" s="215" t="s">
        <v>475</v>
      </c>
      <c r="D361" s="215" t="s">
        <v>403</v>
      </c>
      <c r="E361" s="216" t="s">
        <v>601</v>
      </c>
      <c r="F361" s="217" t="s">
        <v>602</v>
      </c>
      <c r="G361" s="218" t="s">
        <v>488</v>
      </c>
      <c r="H361" s="219">
        <v>4</v>
      </c>
      <c r="I361" s="14"/>
      <c r="J361" s="220">
        <f>ROUND(I361*H361,2)</f>
        <v>0</v>
      </c>
      <c r="K361" s="217" t="s">
        <v>141</v>
      </c>
      <c r="L361" s="221"/>
      <c r="M361" s="222" t="s">
        <v>5</v>
      </c>
      <c r="N361" s="223" t="s">
        <v>45</v>
      </c>
      <c r="O361" s="110"/>
      <c r="P361" s="196">
        <f>O361*H361</f>
        <v>0</v>
      </c>
      <c r="Q361" s="196">
        <v>0.585</v>
      </c>
      <c r="R361" s="196">
        <f>Q361*H361</f>
        <v>2.34</v>
      </c>
      <c r="S361" s="196">
        <v>0</v>
      </c>
      <c r="T361" s="197">
        <f>S361*H361</f>
        <v>0</v>
      </c>
      <c r="AR361" s="98" t="s">
        <v>181</v>
      </c>
      <c r="AT361" s="98" t="s">
        <v>403</v>
      </c>
      <c r="AU361" s="98" t="s">
        <v>84</v>
      </c>
      <c r="AY361" s="98" t="s">
        <v>135</v>
      </c>
      <c r="BE361" s="198">
        <f>IF(N361="základní",J361,0)</f>
        <v>0</v>
      </c>
      <c r="BF361" s="198">
        <f>IF(N361="snížená",J361,0)</f>
        <v>0</v>
      </c>
      <c r="BG361" s="198">
        <f>IF(N361="zákl. přenesená",J361,0)</f>
        <v>0</v>
      </c>
      <c r="BH361" s="198">
        <f>IF(N361="sníž. přenesená",J361,0)</f>
        <v>0</v>
      </c>
      <c r="BI361" s="198">
        <f>IF(N361="nulová",J361,0)</f>
        <v>0</v>
      </c>
      <c r="BJ361" s="98" t="s">
        <v>82</v>
      </c>
      <c r="BK361" s="198">
        <f>ROUND(I361*H361,2)</f>
        <v>0</v>
      </c>
      <c r="BL361" s="98" t="s">
        <v>142</v>
      </c>
      <c r="BM361" s="98" t="s">
        <v>847</v>
      </c>
    </row>
    <row r="362" spans="2:51" s="208" customFormat="1" ht="13.5">
      <c r="B362" s="207"/>
      <c r="D362" s="203" t="s">
        <v>146</v>
      </c>
      <c r="E362" s="209" t="s">
        <v>5</v>
      </c>
      <c r="F362" s="210" t="s">
        <v>848</v>
      </c>
      <c r="H362" s="211">
        <v>4</v>
      </c>
      <c r="I362" s="11"/>
      <c r="L362" s="207"/>
      <c r="M362" s="212"/>
      <c r="N362" s="213"/>
      <c r="O362" s="213"/>
      <c r="P362" s="213"/>
      <c r="Q362" s="213"/>
      <c r="R362" s="213"/>
      <c r="S362" s="213"/>
      <c r="T362" s="214"/>
      <c r="AT362" s="209" t="s">
        <v>146</v>
      </c>
      <c r="AU362" s="209" t="s">
        <v>84</v>
      </c>
      <c r="AV362" s="208" t="s">
        <v>84</v>
      </c>
      <c r="AW362" s="208" t="s">
        <v>37</v>
      </c>
      <c r="AX362" s="208" t="s">
        <v>82</v>
      </c>
      <c r="AY362" s="209" t="s">
        <v>135</v>
      </c>
    </row>
    <row r="363" spans="2:65" s="108" customFormat="1" ht="16.5" customHeight="1">
      <c r="B363" s="109"/>
      <c r="C363" s="215" t="s">
        <v>480</v>
      </c>
      <c r="D363" s="215" t="s">
        <v>403</v>
      </c>
      <c r="E363" s="216" t="s">
        <v>609</v>
      </c>
      <c r="F363" s="217" t="s">
        <v>610</v>
      </c>
      <c r="G363" s="218" t="s">
        <v>488</v>
      </c>
      <c r="H363" s="219">
        <v>3</v>
      </c>
      <c r="I363" s="14"/>
      <c r="J363" s="220">
        <f>ROUND(I363*H363,2)</f>
        <v>0</v>
      </c>
      <c r="K363" s="217" t="s">
        <v>141</v>
      </c>
      <c r="L363" s="221"/>
      <c r="M363" s="222" t="s">
        <v>5</v>
      </c>
      <c r="N363" s="223" t="s">
        <v>45</v>
      </c>
      <c r="O363" s="110"/>
      <c r="P363" s="196">
        <f>O363*H363</f>
        <v>0</v>
      </c>
      <c r="Q363" s="196">
        <v>1.013</v>
      </c>
      <c r="R363" s="196">
        <f>Q363*H363</f>
        <v>3.0389999999999997</v>
      </c>
      <c r="S363" s="196">
        <v>0</v>
      </c>
      <c r="T363" s="197">
        <f>S363*H363</f>
        <v>0</v>
      </c>
      <c r="AR363" s="98" t="s">
        <v>181</v>
      </c>
      <c r="AT363" s="98" t="s">
        <v>403</v>
      </c>
      <c r="AU363" s="98" t="s">
        <v>84</v>
      </c>
      <c r="AY363" s="98" t="s">
        <v>135</v>
      </c>
      <c r="BE363" s="198">
        <f>IF(N363="základní",J363,0)</f>
        <v>0</v>
      </c>
      <c r="BF363" s="198">
        <f>IF(N363="snížená",J363,0)</f>
        <v>0</v>
      </c>
      <c r="BG363" s="198">
        <f>IF(N363="zákl. přenesená",J363,0)</f>
        <v>0</v>
      </c>
      <c r="BH363" s="198">
        <f>IF(N363="sníž. přenesená",J363,0)</f>
        <v>0</v>
      </c>
      <c r="BI363" s="198">
        <f>IF(N363="nulová",J363,0)</f>
        <v>0</v>
      </c>
      <c r="BJ363" s="98" t="s">
        <v>82</v>
      </c>
      <c r="BK363" s="198">
        <f>ROUND(I363*H363,2)</f>
        <v>0</v>
      </c>
      <c r="BL363" s="98" t="s">
        <v>142</v>
      </c>
      <c r="BM363" s="98" t="s">
        <v>849</v>
      </c>
    </row>
    <row r="364" spans="2:51" s="208" customFormat="1" ht="13.5">
      <c r="B364" s="207"/>
      <c r="D364" s="203" t="s">
        <v>146</v>
      </c>
      <c r="E364" s="209" t="s">
        <v>5</v>
      </c>
      <c r="F364" s="210" t="s">
        <v>617</v>
      </c>
      <c r="H364" s="211">
        <v>3</v>
      </c>
      <c r="I364" s="11"/>
      <c r="L364" s="207"/>
      <c r="M364" s="212"/>
      <c r="N364" s="213"/>
      <c r="O364" s="213"/>
      <c r="P364" s="213"/>
      <c r="Q364" s="213"/>
      <c r="R364" s="213"/>
      <c r="S364" s="213"/>
      <c r="T364" s="214"/>
      <c r="AT364" s="209" t="s">
        <v>146</v>
      </c>
      <c r="AU364" s="209" t="s">
        <v>84</v>
      </c>
      <c r="AV364" s="208" t="s">
        <v>84</v>
      </c>
      <c r="AW364" s="208" t="s">
        <v>37</v>
      </c>
      <c r="AX364" s="208" t="s">
        <v>82</v>
      </c>
      <c r="AY364" s="209" t="s">
        <v>135</v>
      </c>
    </row>
    <row r="365" spans="2:65" s="108" customFormat="1" ht="16.5" customHeight="1">
      <c r="B365" s="109"/>
      <c r="C365" s="215" t="s">
        <v>485</v>
      </c>
      <c r="D365" s="215" t="s">
        <v>403</v>
      </c>
      <c r="E365" s="216" t="s">
        <v>614</v>
      </c>
      <c r="F365" s="217" t="s">
        <v>615</v>
      </c>
      <c r="G365" s="218" t="s">
        <v>488</v>
      </c>
      <c r="H365" s="219">
        <v>1</v>
      </c>
      <c r="I365" s="14"/>
      <c r="J365" s="220">
        <f>ROUND(I365*H365,2)</f>
        <v>0</v>
      </c>
      <c r="K365" s="217" t="s">
        <v>141</v>
      </c>
      <c r="L365" s="221"/>
      <c r="M365" s="222" t="s">
        <v>5</v>
      </c>
      <c r="N365" s="223" t="s">
        <v>45</v>
      </c>
      <c r="O365" s="110"/>
      <c r="P365" s="196">
        <f>O365*H365</f>
        <v>0</v>
      </c>
      <c r="Q365" s="196">
        <v>0.506</v>
      </c>
      <c r="R365" s="196">
        <f>Q365*H365</f>
        <v>0.506</v>
      </c>
      <c r="S365" s="196">
        <v>0</v>
      </c>
      <c r="T365" s="197">
        <f>S365*H365</f>
        <v>0</v>
      </c>
      <c r="AR365" s="98" t="s">
        <v>181</v>
      </c>
      <c r="AT365" s="98" t="s">
        <v>403</v>
      </c>
      <c r="AU365" s="98" t="s">
        <v>84</v>
      </c>
      <c r="AY365" s="98" t="s">
        <v>135</v>
      </c>
      <c r="BE365" s="198">
        <f>IF(N365="základní",J365,0)</f>
        <v>0</v>
      </c>
      <c r="BF365" s="198">
        <f>IF(N365="snížená",J365,0)</f>
        <v>0</v>
      </c>
      <c r="BG365" s="198">
        <f>IF(N365="zákl. přenesená",J365,0)</f>
        <v>0</v>
      </c>
      <c r="BH365" s="198">
        <f>IF(N365="sníž. přenesená",J365,0)</f>
        <v>0</v>
      </c>
      <c r="BI365" s="198">
        <f>IF(N365="nulová",J365,0)</f>
        <v>0</v>
      </c>
      <c r="BJ365" s="98" t="s">
        <v>82</v>
      </c>
      <c r="BK365" s="198">
        <f>ROUND(I365*H365,2)</f>
        <v>0</v>
      </c>
      <c r="BL365" s="98" t="s">
        <v>142</v>
      </c>
      <c r="BM365" s="98" t="s">
        <v>850</v>
      </c>
    </row>
    <row r="366" spans="2:51" s="208" customFormat="1" ht="13.5">
      <c r="B366" s="207"/>
      <c r="D366" s="203" t="s">
        <v>146</v>
      </c>
      <c r="E366" s="209" t="s">
        <v>5</v>
      </c>
      <c r="F366" s="210" t="s">
        <v>636</v>
      </c>
      <c r="H366" s="211">
        <v>1</v>
      </c>
      <c r="I366" s="11"/>
      <c r="L366" s="207"/>
      <c r="M366" s="212"/>
      <c r="N366" s="213"/>
      <c r="O366" s="213"/>
      <c r="P366" s="213"/>
      <c r="Q366" s="213"/>
      <c r="R366" s="213"/>
      <c r="S366" s="213"/>
      <c r="T366" s="214"/>
      <c r="AT366" s="209" t="s">
        <v>146</v>
      </c>
      <c r="AU366" s="209" t="s">
        <v>84</v>
      </c>
      <c r="AV366" s="208" t="s">
        <v>84</v>
      </c>
      <c r="AW366" s="208" t="s">
        <v>37</v>
      </c>
      <c r="AX366" s="208" t="s">
        <v>82</v>
      </c>
      <c r="AY366" s="209" t="s">
        <v>135</v>
      </c>
    </row>
    <row r="367" spans="2:65" s="108" customFormat="1" ht="16.5" customHeight="1">
      <c r="B367" s="109"/>
      <c r="C367" s="215" t="s">
        <v>491</v>
      </c>
      <c r="D367" s="215" t="s">
        <v>403</v>
      </c>
      <c r="E367" s="216" t="s">
        <v>633</v>
      </c>
      <c r="F367" s="217" t="s">
        <v>634</v>
      </c>
      <c r="G367" s="218" t="s">
        <v>488</v>
      </c>
      <c r="H367" s="219">
        <v>4</v>
      </c>
      <c r="I367" s="14"/>
      <c r="J367" s="220">
        <f>ROUND(I367*H367,2)</f>
        <v>0</v>
      </c>
      <c r="K367" s="217" t="s">
        <v>141</v>
      </c>
      <c r="L367" s="221"/>
      <c r="M367" s="222" t="s">
        <v>5</v>
      </c>
      <c r="N367" s="223" t="s">
        <v>45</v>
      </c>
      <c r="O367" s="110"/>
      <c r="P367" s="196">
        <f>O367*H367</f>
        <v>0</v>
      </c>
      <c r="Q367" s="196">
        <v>1.6</v>
      </c>
      <c r="R367" s="196">
        <f>Q367*H367</f>
        <v>6.4</v>
      </c>
      <c r="S367" s="196">
        <v>0</v>
      </c>
      <c r="T367" s="197">
        <f>S367*H367</f>
        <v>0</v>
      </c>
      <c r="AR367" s="98" t="s">
        <v>181</v>
      </c>
      <c r="AT367" s="98" t="s">
        <v>403</v>
      </c>
      <c r="AU367" s="98" t="s">
        <v>84</v>
      </c>
      <c r="AY367" s="98" t="s">
        <v>135</v>
      </c>
      <c r="BE367" s="198">
        <f>IF(N367="základní",J367,0)</f>
        <v>0</v>
      </c>
      <c r="BF367" s="198">
        <f>IF(N367="snížená",J367,0)</f>
        <v>0</v>
      </c>
      <c r="BG367" s="198">
        <f>IF(N367="zákl. přenesená",J367,0)</f>
        <v>0</v>
      </c>
      <c r="BH367" s="198">
        <f>IF(N367="sníž. přenesená",J367,0)</f>
        <v>0</v>
      </c>
      <c r="BI367" s="198">
        <f>IF(N367="nulová",J367,0)</f>
        <v>0</v>
      </c>
      <c r="BJ367" s="98" t="s">
        <v>82</v>
      </c>
      <c r="BK367" s="198">
        <f>ROUND(I367*H367,2)</f>
        <v>0</v>
      </c>
      <c r="BL367" s="98" t="s">
        <v>142</v>
      </c>
      <c r="BM367" s="98" t="s">
        <v>851</v>
      </c>
    </row>
    <row r="368" spans="2:51" s="208" customFormat="1" ht="13.5">
      <c r="B368" s="207"/>
      <c r="D368" s="203" t="s">
        <v>146</v>
      </c>
      <c r="E368" s="209" t="s">
        <v>5</v>
      </c>
      <c r="F368" s="210" t="s">
        <v>848</v>
      </c>
      <c r="H368" s="211">
        <v>4</v>
      </c>
      <c r="I368" s="11"/>
      <c r="L368" s="207"/>
      <c r="M368" s="212"/>
      <c r="N368" s="213"/>
      <c r="O368" s="213"/>
      <c r="P368" s="213"/>
      <c r="Q368" s="213"/>
      <c r="R368" s="213"/>
      <c r="S368" s="213"/>
      <c r="T368" s="214"/>
      <c r="AT368" s="209" t="s">
        <v>146</v>
      </c>
      <c r="AU368" s="209" t="s">
        <v>84</v>
      </c>
      <c r="AV368" s="208" t="s">
        <v>84</v>
      </c>
      <c r="AW368" s="208" t="s">
        <v>37</v>
      </c>
      <c r="AX368" s="208" t="s">
        <v>82</v>
      </c>
      <c r="AY368" s="209" t="s">
        <v>135</v>
      </c>
    </row>
    <row r="369" spans="2:65" s="108" customFormat="1" ht="16.5" customHeight="1">
      <c r="B369" s="109"/>
      <c r="C369" s="215" t="s">
        <v>496</v>
      </c>
      <c r="D369" s="215" t="s">
        <v>403</v>
      </c>
      <c r="E369" s="216" t="s">
        <v>651</v>
      </c>
      <c r="F369" s="217" t="s">
        <v>652</v>
      </c>
      <c r="G369" s="218" t="s">
        <v>488</v>
      </c>
      <c r="H369" s="219">
        <v>8</v>
      </c>
      <c r="I369" s="14"/>
      <c r="J369" s="220">
        <f>ROUND(I369*H369,2)</f>
        <v>0</v>
      </c>
      <c r="K369" s="217" t="s">
        <v>141</v>
      </c>
      <c r="L369" s="221"/>
      <c r="M369" s="222" t="s">
        <v>5</v>
      </c>
      <c r="N369" s="223" t="s">
        <v>45</v>
      </c>
      <c r="O369" s="110"/>
      <c r="P369" s="196">
        <f>O369*H369</f>
        <v>0</v>
      </c>
      <c r="Q369" s="196">
        <v>0.002</v>
      </c>
      <c r="R369" s="196">
        <f>Q369*H369</f>
        <v>0.016</v>
      </c>
      <c r="S369" s="196">
        <v>0</v>
      </c>
      <c r="T369" s="197">
        <f>S369*H369</f>
        <v>0</v>
      </c>
      <c r="AR369" s="98" t="s">
        <v>181</v>
      </c>
      <c r="AT369" s="98" t="s">
        <v>403</v>
      </c>
      <c r="AU369" s="98" t="s">
        <v>84</v>
      </c>
      <c r="AY369" s="98" t="s">
        <v>135</v>
      </c>
      <c r="BE369" s="198">
        <f>IF(N369="základní",J369,0)</f>
        <v>0</v>
      </c>
      <c r="BF369" s="198">
        <f>IF(N369="snížená",J369,0)</f>
        <v>0</v>
      </c>
      <c r="BG369" s="198">
        <f>IF(N369="zákl. přenesená",J369,0)</f>
        <v>0</v>
      </c>
      <c r="BH369" s="198">
        <f>IF(N369="sníž. přenesená",J369,0)</f>
        <v>0</v>
      </c>
      <c r="BI369" s="198">
        <f>IF(N369="nulová",J369,0)</f>
        <v>0</v>
      </c>
      <c r="BJ369" s="98" t="s">
        <v>82</v>
      </c>
      <c r="BK369" s="198">
        <f>ROUND(I369*H369,2)</f>
        <v>0</v>
      </c>
      <c r="BL369" s="98" t="s">
        <v>142</v>
      </c>
      <c r="BM369" s="98" t="s">
        <v>852</v>
      </c>
    </row>
    <row r="370" spans="2:51" s="208" customFormat="1" ht="13.5">
      <c r="B370" s="207"/>
      <c r="D370" s="203" t="s">
        <v>146</v>
      </c>
      <c r="E370" s="209" t="s">
        <v>5</v>
      </c>
      <c r="F370" s="210" t="s">
        <v>853</v>
      </c>
      <c r="H370" s="211">
        <v>8</v>
      </c>
      <c r="I370" s="11"/>
      <c r="L370" s="207"/>
      <c r="M370" s="212"/>
      <c r="N370" s="213"/>
      <c r="O370" s="213"/>
      <c r="P370" s="213"/>
      <c r="Q370" s="213"/>
      <c r="R370" s="213"/>
      <c r="S370" s="213"/>
      <c r="T370" s="214"/>
      <c r="AT370" s="209" t="s">
        <v>146</v>
      </c>
      <c r="AU370" s="209" t="s">
        <v>84</v>
      </c>
      <c r="AV370" s="208" t="s">
        <v>84</v>
      </c>
      <c r="AW370" s="208" t="s">
        <v>37</v>
      </c>
      <c r="AX370" s="208" t="s">
        <v>82</v>
      </c>
      <c r="AY370" s="209" t="s">
        <v>135</v>
      </c>
    </row>
    <row r="371" spans="2:65" s="108" customFormat="1" ht="25.5" customHeight="1">
      <c r="B371" s="109"/>
      <c r="C371" s="188" t="s">
        <v>501</v>
      </c>
      <c r="D371" s="188" t="s">
        <v>137</v>
      </c>
      <c r="E371" s="189" t="s">
        <v>678</v>
      </c>
      <c r="F371" s="190" t="s">
        <v>679</v>
      </c>
      <c r="G371" s="191" t="s">
        <v>488</v>
      </c>
      <c r="H371" s="192">
        <v>4</v>
      </c>
      <c r="I371" s="9"/>
      <c r="J371" s="193">
        <f>ROUND(I371*H371,2)</f>
        <v>0</v>
      </c>
      <c r="K371" s="190" t="s">
        <v>141</v>
      </c>
      <c r="L371" s="109"/>
      <c r="M371" s="194" t="s">
        <v>5</v>
      </c>
      <c r="N371" s="195" t="s">
        <v>45</v>
      </c>
      <c r="O371" s="110"/>
      <c r="P371" s="196">
        <f>O371*H371</f>
        <v>0</v>
      </c>
      <c r="Q371" s="196">
        <v>0.21734</v>
      </c>
      <c r="R371" s="196">
        <f>Q371*H371</f>
        <v>0.86936</v>
      </c>
      <c r="S371" s="196">
        <v>0</v>
      </c>
      <c r="T371" s="197">
        <f>S371*H371</f>
        <v>0</v>
      </c>
      <c r="AR371" s="98" t="s">
        <v>142</v>
      </c>
      <c r="AT371" s="98" t="s">
        <v>137</v>
      </c>
      <c r="AU371" s="98" t="s">
        <v>84</v>
      </c>
      <c r="AY371" s="98" t="s">
        <v>135</v>
      </c>
      <c r="BE371" s="198">
        <f>IF(N371="základní",J371,0)</f>
        <v>0</v>
      </c>
      <c r="BF371" s="198">
        <f>IF(N371="snížená",J371,0)</f>
        <v>0</v>
      </c>
      <c r="BG371" s="198">
        <f>IF(N371="zákl. přenesená",J371,0)</f>
        <v>0</v>
      </c>
      <c r="BH371" s="198">
        <f>IF(N371="sníž. přenesená",J371,0)</f>
        <v>0</v>
      </c>
      <c r="BI371" s="198">
        <f>IF(N371="nulová",J371,0)</f>
        <v>0</v>
      </c>
      <c r="BJ371" s="98" t="s">
        <v>82</v>
      </c>
      <c r="BK371" s="198">
        <f>ROUND(I371*H371,2)</f>
        <v>0</v>
      </c>
      <c r="BL371" s="98" t="s">
        <v>142</v>
      </c>
      <c r="BM371" s="98" t="s">
        <v>854</v>
      </c>
    </row>
    <row r="372" spans="2:47" s="108" customFormat="1" ht="36">
      <c r="B372" s="109"/>
      <c r="D372" s="203" t="s">
        <v>144</v>
      </c>
      <c r="F372" s="204" t="s">
        <v>681</v>
      </c>
      <c r="I372" s="10"/>
      <c r="L372" s="109"/>
      <c r="M372" s="205"/>
      <c r="N372" s="110"/>
      <c r="O372" s="110"/>
      <c r="P372" s="110"/>
      <c r="Q372" s="110"/>
      <c r="R372" s="110"/>
      <c r="S372" s="110"/>
      <c r="T372" s="206"/>
      <c r="AT372" s="98" t="s">
        <v>144</v>
      </c>
      <c r="AU372" s="98" t="s">
        <v>84</v>
      </c>
    </row>
    <row r="373" spans="2:51" s="208" customFormat="1" ht="13.5">
      <c r="B373" s="207"/>
      <c r="D373" s="203" t="s">
        <v>146</v>
      </c>
      <c r="E373" s="209" t="s">
        <v>5</v>
      </c>
      <c r="F373" s="210" t="s">
        <v>848</v>
      </c>
      <c r="H373" s="211">
        <v>4</v>
      </c>
      <c r="I373" s="11"/>
      <c r="L373" s="207"/>
      <c r="M373" s="212"/>
      <c r="N373" s="213"/>
      <c r="O373" s="213"/>
      <c r="P373" s="213"/>
      <c r="Q373" s="213"/>
      <c r="R373" s="213"/>
      <c r="S373" s="213"/>
      <c r="T373" s="214"/>
      <c r="AT373" s="209" t="s">
        <v>146</v>
      </c>
      <c r="AU373" s="209" t="s">
        <v>84</v>
      </c>
      <c r="AV373" s="208" t="s">
        <v>84</v>
      </c>
      <c r="AW373" s="208" t="s">
        <v>37</v>
      </c>
      <c r="AX373" s="208" t="s">
        <v>82</v>
      </c>
      <c r="AY373" s="209" t="s">
        <v>135</v>
      </c>
    </row>
    <row r="374" spans="2:65" s="108" customFormat="1" ht="16.5" customHeight="1">
      <c r="B374" s="109"/>
      <c r="C374" s="215" t="s">
        <v>506</v>
      </c>
      <c r="D374" s="215" t="s">
        <v>403</v>
      </c>
      <c r="E374" s="216" t="s">
        <v>684</v>
      </c>
      <c r="F374" s="217" t="s">
        <v>685</v>
      </c>
      <c r="G374" s="218" t="s">
        <v>488</v>
      </c>
      <c r="H374" s="219">
        <v>4</v>
      </c>
      <c r="I374" s="14"/>
      <c r="J374" s="220">
        <f>ROUND(I374*H374,2)</f>
        <v>0</v>
      </c>
      <c r="K374" s="217" t="s">
        <v>5</v>
      </c>
      <c r="L374" s="221"/>
      <c r="M374" s="222" t="s">
        <v>5</v>
      </c>
      <c r="N374" s="223" t="s">
        <v>45</v>
      </c>
      <c r="O374" s="110"/>
      <c r="P374" s="196">
        <f>O374*H374</f>
        <v>0</v>
      </c>
      <c r="Q374" s="196">
        <v>0.162</v>
      </c>
      <c r="R374" s="196">
        <f>Q374*H374</f>
        <v>0.648</v>
      </c>
      <c r="S374" s="196">
        <v>0</v>
      </c>
      <c r="T374" s="197">
        <f>S374*H374</f>
        <v>0</v>
      </c>
      <c r="AR374" s="98" t="s">
        <v>181</v>
      </c>
      <c r="AT374" s="98" t="s">
        <v>403</v>
      </c>
      <c r="AU374" s="98" t="s">
        <v>84</v>
      </c>
      <c r="AY374" s="98" t="s">
        <v>135</v>
      </c>
      <c r="BE374" s="198">
        <f>IF(N374="základní",J374,0)</f>
        <v>0</v>
      </c>
      <c r="BF374" s="198">
        <f>IF(N374="snížená",J374,0)</f>
        <v>0</v>
      </c>
      <c r="BG374" s="198">
        <f>IF(N374="zákl. přenesená",J374,0)</f>
        <v>0</v>
      </c>
      <c r="BH374" s="198">
        <f>IF(N374="sníž. přenesená",J374,0)</f>
        <v>0</v>
      </c>
      <c r="BI374" s="198">
        <f>IF(N374="nulová",J374,0)</f>
        <v>0</v>
      </c>
      <c r="BJ374" s="98" t="s">
        <v>82</v>
      </c>
      <c r="BK374" s="198">
        <f>ROUND(I374*H374,2)</f>
        <v>0</v>
      </c>
      <c r="BL374" s="98" t="s">
        <v>142</v>
      </c>
      <c r="BM374" s="98" t="s">
        <v>855</v>
      </c>
    </row>
    <row r="375" spans="2:51" s="208" customFormat="1" ht="13.5">
      <c r="B375" s="207"/>
      <c r="D375" s="203" t="s">
        <v>146</v>
      </c>
      <c r="E375" s="209" t="s">
        <v>5</v>
      </c>
      <c r="F375" s="210" t="s">
        <v>848</v>
      </c>
      <c r="H375" s="211">
        <v>4</v>
      </c>
      <c r="I375" s="11"/>
      <c r="L375" s="207"/>
      <c r="M375" s="212"/>
      <c r="N375" s="213"/>
      <c r="O375" s="213"/>
      <c r="P375" s="213"/>
      <c r="Q375" s="213"/>
      <c r="R375" s="213"/>
      <c r="S375" s="213"/>
      <c r="T375" s="214"/>
      <c r="AT375" s="209" t="s">
        <v>146</v>
      </c>
      <c r="AU375" s="209" t="s">
        <v>84</v>
      </c>
      <c r="AV375" s="208" t="s">
        <v>84</v>
      </c>
      <c r="AW375" s="208" t="s">
        <v>37</v>
      </c>
      <c r="AX375" s="208" t="s">
        <v>82</v>
      </c>
      <c r="AY375" s="209" t="s">
        <v>135</v>
      </c>
    </row>
    <row r="376" spans="2:65" s="108" customFormat="1" ht="16.5" customHeight="1">
      <c r="B376" s="109"/>
      <c r="C376" s="188" t="s">
        <v>510</v>
      </c>
      <c r="D376" s="188" t="s">
        <v>137</v>
      </c>
      <c r="E376" s="189" t="s">
        <v>689</v>
      </c>
      <c r="F376" s="190" t="s">
        <v>690</v>
      </c>
      <c r="G376" s="191" t="s">
        <v>168</v>
      </c>
      <c r="H376" s="192">
        <v>69.2</v>
      </c>
      <c r="I376" s="9"/>
      <c r="J376" s="193">
        <f>ROUND(I376*H376,2)</f>
        <v>0</v>
      </c>
      <c r="K376" s="190" t="s">
        <v>141</v>
      </c>
      <c r="L376" s="109"/>
      <c r="M376" s="194" t="s">
        <v>5</v>
      </c>
      <c r="N376" s="195" t="s">
        <v>45</v>
      </c>
      <c r="O376" s="110"/>
      <c r="P376" s="196">
        <f>O376*H376</f>
        <v>0</v>
      </c>
      <c r="Q376" s="196">
        <v>9E-05</v>
      </c>
      <c r="R376" s="196">
        <f>Q376*H376</f>
        <v>0.006228000000000001</v>
      </c>
      <c r="S376" s="196">
        <v>0</v>
      </c>
      <c r="T376" s="197">
        <f>S376*H376</f>
        <v>0</v>
      </c>
      <c r="AR376" s="98" t="s">
        <v>142</v>
      </c>
      <c r="AT376" s="98" t="s">
        <v>137</v>
      </c>
      <c r="AU376" s="98" t="s">
        <v>84</v>
      </c>
      <c r="AY376" s="98" t="s">
        <v>135</v>
      </c>
      <c r="BE376" s="198">
        <f>IF(N376="základní",J376,0)</f>
        <v>0</v>
      </c>
      <c r="BF376" s="198">
        <f>IF(N376="snížená",J376,0)</f>
        <v>0</v>
      </c>
      <c r="BG376" s="198">
        <f>IF(N376="zákl. přenesená",J376,0)</f>
        <v>0</v>
      </c>
      <c r="BH376" s="198">
        <f>IF(N376="sníž. přenesená",J376,0)</f>
        <v>0</v>
      </c>
      <c r="BI376" s="198">
        <f>IF(N376="nulová",J376,0)</f>
        <v>0</v>
      </c>
      <c r="BJ376" s="98" t="s">
        <v>82</v>
      </c>
      <c r="BK376" s="198">
        <f>ROUND(I376*H376,2)</f>
        <v>0</v>
      </c>
      <c r="BL376" s="98" t="s">
        <v>142</v>
      </c>
      <c r="BM376" s="98" t="s">
        <v>856</v>
      </c>
    </row>
    <row r="377" spans="2:51" s="208" customFormat="1" ht="13.5">
      <c r="B377" s="207"/>
      <c r="D377" s="203" t="s">
        <v>146</v>
      </c>
      <c r="E377" s="209" t="s">
        <v>5</v>
      </c>
      <c r="F377" s="210" t="s">
        <v>828</v>
      </c>
      <c r="H377" s="211">
        <v>69.2</v>
      </c>
      <c r="I377" s="11"/>
      <c r="L377" s="207"/>
      <c r="M377" s="212"/>
      <c r="N377" s="213"/>
      <c r="O377" s="213"/>
      <c r="P377" s="213"/>
      <c r="Q377" s="213"/>
      <c r="R377" s="213"/>
      <c r="S377" s="213"/>
      <c r="T377" s="214"/>
      <c r="AT377" s="209" t="s">
        <v>146</v>
      </c>
      <c r="AU377" s="209" t="s">
        <v>84</v>
      </c>
      <c r="AV377" s="208" t="s">
        <v>84</v>
      </c>
      <c r="AW377" s="208" t="s">
        <v>37</v>
      </c>
      <c r="AX377" s="208" t="s">
        <v>82</v>
      </c>
      <c r="AY377" s="209" t="s">
        <v>135</v>
      </c>
    </row>
    <row r="378" spans="2:65" s="108" customFormat="1" ht="25.5" customHeight="1">
      <c r="B378" s="109"/>
      <c r="C378" s="188" t="s">
        <v>514</v>
      </c>
      <c r="D378" s="188" t="s">
        <v>137</v>
      </c>
      <c r="E378" s="189" t="s">
        <v>857</v>
      </c>
      <c r="F378" s="190" t="s">
        <v>858</v>
      </c>
      <c r="G378" s="191" t="s">
        <v>488</v>
      </c>
      <c r="H378" s="192">
        <v>9</v>
      </c>
      <c r="I378" s="9"/>
      <c r="J378" s="193">
        <f>ROUND(I378*H378,2)</f>
        <v>0</v>
      </c>
      <c r="K378" s="190" t="s">
        <v>141</v>
      </c>
      <c r="L378" s="109"/>
      <c r="M378" s="194" t="s">
        <v>5</v>
      </c>
      <c r="N378" s="195" t="s">
        <v>45</v>
      </c>
      <c r="O378" s="110"/>
      <c r="P378" s="196">
        <f>O378*H378</f>
        <v>0</v>
      </c>
      <c r="Q378" s="196">
        <v>9E-05</v>
      </c>
      <c r="R378" s="196">
        <f>Q378*H378</f>
        <v>0.0008100000000000001</v>
      </c>
      <c r="S378" s="196">
        <v>0</v>
      </c>
      <c r="T378" s="197">
        <f>S378*H378</f>
        <v>0</v>
      </c>
      <c r="AR378" s="98" t="s">
        <v>142</v>
      </c>
      <c r="AT378" s="98" t="s">
        <v>137</v>
      </c>
      <c r="AU378" s="98" t="s">
        <v>84</v>
      </c>
      <c r="AY378" s="98" t="s">
        <v>135</v>
      </c>
      <c r="BE378" s="198">
        <f>IF(N378="základní",J378,0)</f>
        <v>0</v>
      </c>
      <c r="BF378" s="198">
        <f>IF(N378="snížená",J378,0)</f>
        <v>0</v>
      </c>
      <c r="BG378" s="198">
        <f>IF(N378="zákl. přenesená",J378,0)</f>
        <v>0</v>
      </c>
      <c r="BH378" s="198">
        <f>IF(N378="sníž. přenesená",J378,0)</f>
        <v>0</v>
      </c>
      <c r="BI378" s="198">
        <f>IF(N378="nulová",J378,0)</f>
        <v>0</v>
      </c>
      <c r="BJ378" s="98" t="s">
        <v>82</v>
      </c>
      <c r="BK378" s="198">
        <f>ROUND(I378*H378,2)</f>
        <v>0</v>
      </c>
      <c r="BL378" s="98" t="s">
        <v>142</v>
      </c>
      <c r="BM378" s="98" t="s">
        <v>859</v>
      </c>
    </row>
    <row r="379" spans="2:51" s="208" customFormat="1" ht="13.5">
      <c r="B379" s="207"/>
      <c r="D379" s="203" t="s">
        <v>146</v>
      </c>
      <c r="E379" s="209" t="s">
        <v>5</v>
      </c>
      <c r="F379" s="210" t="s">
        <v>860</v>
      </c>
      <c r="H379" s="211">
        <v>9</v>
      </c>
      <c r="I379" s="11"/>
      <c r="L379" s="207"/>
      <c r="M379" s="212"/>
      <c r="N379" s="213"/>
      <c r="O379" s="213"/>
      <c r="P379" s="213"/>
      <c r="Q379" s="213"/>
      <c r="R379" s="213"/>
      <c r="S379" s="213"/>
      <c r="T379" s="214"/>
      <c r="AT379" s="209" t="s">
        <v>146</v>
      </c>
      <c r="AU379" s="209" t="s">
        <v>84</v>
      </c>
      <c r="AV379" s="208" t="s">
        <v>84</v>
      </c>
      <c r="AW379" s="208" t="s">
        <v>37</v>
      </c>
      <c r="AX379" s="208" t="s">
        <v>82</v>
      </c>
      <c r="AY379" s="209" t="s">
        <v>135</v>
      </c>
    </row>
    <row r="380" spans="2:65" s="108" customFormat="1" ht="25.5" customHeight="1">
      <c r="B380" s="109"/>
      <c r="C380" s="188" t="s">
        <v>519</v>
      </c>
      <c r="D380" s="188" t="s">
        <v>137</v>
      </c>
      <c r="E380" s="189" t="s">
        <v>861</v>
      </c>
      <c r="F380" s="190" t="s">
        <v>862</v>
      </c>
      <c r="G380" s="191" t="s">
        <v>488</v>
      </c>
      <c r="H380" s="192">
        <v>2</v>
      </c>
      <c r="I380" s="9"/>
      <c r="J380" s="193">
        <f>ROUND(I380*H380,2)</f>
        <v>0</v>
      </c>
      <c r="K380" s="190" t="s">
        <v>141</v>
      </c>
      <c r="L380" s="109"/>
      <c r="M380" s="194" t="s">
        <v>5</v>
      </c>
      <c r="N380" s="195" t="s">
        <v>45</v>
      </c>
      <c r="O380" s="110"/>
      <c r="P380" s="196">
        <f>O380*H380</f>
        <v>0</v>
      </c>
      <c r="Q380" s="196">
        <v>0.00162</v>
      </c>
      <c r="R380" s="196">
        <f>Q380*H380</f>
        <v>0.00324</v>
      </c>
      <c r="S380" s="196">
        <v>0</v>
      </c>
      <c r="T380" s="197">
        <f>S380*H380</f>
        <v>0</v>
      </c>
      <c r="AR380" s="98" t="s">
        <v>142</v>
      </c>
      <c r="AT380" s="98" t="s">
        <v>137</v>
      </c>
      <c r="AU380" s="98" t="s">
        <v>84</v>
      </c>
      <c r="AY380" s="98" t="s">
        <v>135</v>
      </c>
      <c r="BE380" s="198">
        <f>IF(N380="základní",J380,0)</f>
        <v>0</v>
      </c>
      <c r="BF380" s="198">
        <f>IF(N380="snížená",J380,0)</f>
        <v>0</v>
      </c>
      <c r="BG380" s="198">
        <f>IF(N380="zákl. přenesená",J380,0)</f>
        <v>0</v>
      </c>
      <c r="BH380" s="198">
        <f>IF(N380="sníž. přenesená",J380,0)</f>
        <v>0</v>
      </c>
      <c r="BI380" s="198">
        <f>IF(N380="nulová",J380,0)</f>
        <v>0</v>
      </c>
      <c r="BJ380" s="98" t="s">
        <v>82</v>
      </c>
      <c r="BK380" s="198">
        <f>ROUND(I380*H380,2)</f>
        <v>0</v>
      </c>
      <c r="BL380" s="98" t="s">
        <v>142</v>
      </c>
      <c r="BM380" s="98" t="s">
        <v>863</v>
      </c>
    </row>
    <row r="381" spans="2:47" s="108" customFormat="1" ht="24">
      <c r="B381" s="109"/>
      <c r="D381" s="203" t="s">
        <v>144</v>
      </c>
      <c r="F381" s="204" t="s">
        <v>702</v>
      </c>
      <c r="I381" s="10"/>
      <c r="L381" s="109"/>
      <c r="M381" s="205"/>
      <c r="N381" s="110"/>
      <c r="O381" s="110"/>
      <c r="P381" s="110"/>
      <c r="Q381" s="110"/>
      <c r="R381" s="110"/>
      <c r="S381" s="110"/>
      <c r="T381" s="206"/>
      <c r="AT381" s="98" t="s">
        <v>144</v>
      </c>
      <c r="AU381" s="98" t="s">
        <v>84</v>
      </c>
    </row>
    <row r="382" spans="2:51" s="208" customFormat="1" ht="13.5">
      <c r="B382" s="207"/>
      <c r="D382" s="203" t="s">
        <v>146</v>
      </c>
      <c r="E382" s="209" t="s">
        <v>5</v>
      </c>
      <c r="F382" s="210" t="s">
        <v>864</v>
      </c>
      <c r="H382" s="211">
        <v>2</v>
      </c>
      <c r="I382" s="11"/>
      <c r="L382" s="207"/>
      <c r="M382" s="212"/>
      <c r="N382" s="213"/>
      <c r="O382" s="213"/>
      <c r="P382" s="213"/>
      <c r="Q382" s="213"/>
      <c r="R382" s="213"/>
      <c r="S382" s="213"/>
      <c r="T382" s="214"/>
      <c r="AT382" s="209" t="s">
        <v>146</v>
      </c>
      <c r="AU382" s="209" t="s">
        <v>84</v>
      </c>
      <c r="AV382" s="208" t="s">
        <v>84</v>
      </c>
      <c r="AW382" s="208" t="s">
        <v>37</v>
      </c>
      <c r="AX382" s="208" t="s">
        <v>82</v>
      </c>
      <c r="AY382" s="209" t="s">
        <v>135</v>
      </c>
    </row>
    <row r="383" spans="2:65" s="108" customFormat="1" ht="25.5" customHeight="1">
      <c r="B383" s="109"/>
      <c r="C383" s="188" t="s">
        <v>524</v>
      </c>
      <c r="D383" s="188" t="s">
        <v>137</v>
      </c>
      <c r="E383" s="189" t="s">
        <v>865</v>
      </c>
      <c r="F383" s="190" t="s">
        <v>706</v>
      </c>
      <c r="G383" s="191" t="s">
        <v>168</v>
      </c>
      <c r="H383" s="192">
        <v>7.6</v>
      </c>
      <c r="I383" s="9"/>
      <c r="J383" s="193">
        <f>ROUND(I383*H383,2)</f>
        <v>0</v>
      </c>
      <c r="K383" s="190" t="s">
        <v>141</v>
      </c>
      <c r="L383" s="109"/>
      <c r="M383" s="194" t="s">
        <v>5</v>
      </c>
      <c r="N383" s="195" t="s">
        <v>45</v>
      </c>
      <c r="O383" s="110"/>
      <c r="P383" s="196">
        <f>O383*H383</f>
        <v>0</v>
      </c>
      <c r="Q383" s="196">
        <v>0.00079</v>
      </c>
      <c r="R383" s="196">
        <f>Q383*H383</f>
        <v>0.006004</v>
      </c>
      <c r="S383" s="196">
        <v>0</v>
      </c>
      <c r="T383" s="197">
        <f>S383*H383</f>
        <v>0</v>
      </c>
      <c r="AR383" s="98" t="s">
        <v>142</v>
      </c>
      <c r="AT383" s="98" t="s">
        <v>137</v>
      </c>
      <c r="AU383" s="98" t="s">
        <v>84</v>
      </c>
      <c r="AY383" s="98" t="s">
        <v>135</v>
      </c>
      <c r="BE383" s="198">
        <f>IF(N383="základní",J383,0)</f>
        <v>0</v>
      </c>
      <c r="BF383" s="198">
        <f>IF(N383="snížená",J383,0)</f>
        <v>0</v>
      </c>
      <c r="BG383" s="198">
        <f>IF(N383="zákl. přenesená",J383,0)</f>
        <v>0</v>
      </c>
      <c r="BH383" s="198">
        <f>IF(N383="sníž. přenesená",J383,0)</f>
        <v>0</v>
      </c>
      <c r="BI383" s="198">
        <f>IF(N383="nulová",J383,0)</f>
        <v>0</v>
      </c>
      <c r="BJ383" s="98" t="s">
        <v>82</v>
      </c>
      <c r="BK383" s="198">
        <f>ROUND(I383*H383,2)</f>
        <v>0</v>
      </c>
      <c r="BL383" s="98" t="s">
        <v>142</v>
      </c>
      <c r="BM383" s="98" t="s">
        <v>866</v>
      </c>
    </row>
    <row r="384" spans="2:51" s="208" customFormat="1" ht="13.5">
      <c r="B384" s="207"/>
      <c r="D384" s="203" t="s">
        <v>146</v>
      </c>
      <c r="E384" s="209" t="s">
        <v>5</v>
      </c>
      <c r="F384" s="210" t="s">
        <v>775</v>
      </c>
      <c r="H384" s="211">
        <v>7.6</v>
      </c>
      <c r="I384" s="11"/>
      <c r="L384" s="207"/>
      <c r="M384" s="212"/>
      <c r="N384" s="213"/>
      <c r="O384" s="213"/>
      <c r="P384" s="213"/>
      <c r="Q384" s="213"/>
      <c r="R384" s="213"/>
      <c r="S384" s="213"/>
      <c r="T384" s="214"/>
      <c r="AT384" s="209" t="s">
        <v>146</v>
      </c>
      <c r="AU384" s="209" t="s">
        <v>84</v>
      </c>
      <c r="AV384" s="208" t="s">
        <v>84</v>
      </c>
      <c r="AW384" s="208" t="s">
        <v>37</v>
      </c>
      <c r="AX384" s="208" t="s">
        <v>82</v>
      </c>
      <c r="AY384" s="209" t="s">
        <v>135</v>
      </c>
    </row>
    <row r="385" spans="2:65" s="108" customFormat="1" ht="16.5" customHeight="1">
      <c r="B385" s="109"/>
      <c r="C385" s="215" t="s">
        <v>528</v>
      </c>
      <c r="D385" s="215" t="s">
        <v>403</v>
      </c>
      <c r="E385" s="216" t="s">
        <v>867</v>
      </c>
      <c r="F385" s="217" t="s">
        <v>868</v>
      </c>
      <c r="G385" s="218" t="s">
        <v>168</v>
      </c>
      <c r="H385" s="219">
        <v>7.6</v>
      </c>
      <c r="I385" s="14"/>
      <c r="J385" s="220">
        <f>ROUND(I385*H385,2)</f>
        <v>0</v>
      </c>
      <c r="K385" s="217" t="s">
        <v>141</v>
      </c>
      <c r="L385" s="221"/>
      <c r="M385" s="222" t="s">
        <v>5</v>
      </c>
      <c r="N385" s="223" t="s">
        <v>45</v>
      </c>
      <c r="O385" s="110"/>
      <c r="P385" s="196">
        <f>O385*H385</f>
        <v>0</v>
      </c>
      <c r="Q385" s="196">
        <v>0.09113</v>
      </c>
      <c r="R385" s="196">
        <f>Q385*H385</f>
        <v>0.692588</v>
      </c>
      <c r="S385" s="196">
        <v>0</v>
      </c>
      <c r="T385" s="197">
        <f>S385*H385</f>
        <v>0</v>
      </c>
      <c r="AR385" s="98" t="s">
        <v>181</v>
      </c>
      <c r="AT385" s="98" t="s">
        <v>403</v>
      </c>
      <c r="AU385" s="98" t="s">
        <v>84</v>
      </c>
      <c r="AY385" s="98" t="s">
        <v>135</v>
      </c>
      <c r="BE385" s="198">
        <f>IF(N385="základní",J385,0)</f>
        <v>0</v>
      </c>
      <c r="BF385" s="198">
        <f>IF(N385="snížená",J385,0)</f>
        <v>0</v>
      </c>
      <c r="BG385" s="198">
        <f>IF(N385="zákl. přenesená",J385,0)</f>
        <v>0</v>
      </c>
      <c r="BH385" s="198">
        <f>IF(N385="sníž. přenesená",J385,0)</f>
        <v>0</v>
      </c>
      <c r="BI385" s="198">
        <f>IF(N385="nulová",J385,0)</f>
        <v>0</v>
      </c>
      <c r="BJ385" s="98" t="s">
        <v>82</v>
      </c>
      <c r="BK385" s="198">
        <f>ROUND(I385*H385,2)</f>
        <v>0</v>
      </c>
      <c r="BL385" s="98" t="s">
        <v>142</v>
      </c>
      <c r="BM385" s="98" t="s">
        <v>869</v>
      </c>
    </row>
    <row r="386" spans="2:65" s="108" customFormat="1" ht="16.5" customHeight="1">
      <c r="B386" s="109"/>
      <c r="C386" s="188" t="s">
        <v>533</v>
      </c>
      <c r="D386" s="188" t="s">
        <v>137</v>
      </c>
      <c r="E386" s="189" t="s">
        <v>719</v>
      </c>
      <c r="F386" s="190" t="s">
        <v>720</v>
      </c>
      <c r="G386" s="191" t="s">
        <v>488</v>
      </c>
      <c r="H386" s="192">
        <v>1</v>
      </c>
      <c r="I386" s="9"/>
      <c r="J386" s="193">
        <f>ROUND(I386*H386,2)</f>
        <v>0</v>
      </c>
      <c r="K386" s="190" t="s">
        <v>5</v>
      </c>
      <c r="L386" s="109"/>
      <c r="M386" s="194" t="s">
        <v>5</v>
      </c>
      <c r="N386" s="195" t="s">
        <v>45</v>
      </c>
      <c r="O386" s="110"/>
      <c r="P386" s="196">
        <f>O386*H386</f>
        <v>0</v>
      </c>
      <c r="Q386" s="196">
        <v>0</v>
      </c>
      <c r="R386" s="196">
        <f>Q386*H386</f>
        <v>0</v>
      </c>
      <c r="S386" s="196">
        <v>0</v>
      </c>
      <c r="T386" s="197">
        <f>S386*H386</f>
        <v>0</v>
      </c>
      <c r="AR386" s="98" t="s">
        <v>142</v>
      </c>
      <c r="AT386" s="98" t="s">
        <v>137</v>
      </c>
      <c r="AU386" s="98" t="s">
        <v>84</v>
      </c>
      <c r="AY386" s="98" t="s">
        <v>135</v>
      </c>
      <c r="BE386" s="198">
        <f>IF(N386="základní",J386,0)</f>
        <v>0</v>
      </c>
      <c r="BF386" s="198">
        <f>IF(N386="snížená",J386,0)</f>
        <v>0</v>
      </c>
      <c r="BG386" s="198">
        <f>IF(N386="zákl. přenesená",J386,0)</f>
        <v>0</v>
      </c>
      <c r="BH386" s="198">
        <f>IF(N386="sníž. přenesená",J386,0)</f>
        <v>0</v>
      </c>
      <c r="BI386" s="198">
        <f>IF(N386="nulová",J386,0)</f>
        <v>0</v>
      </c>
      <c r="BJ386" s="98" t="s">
        <v>82</v>
      </c>
      <c r="BK386" s="198">
        <f>ROUND(I386*H386,2)</f>
        <v>0</v>
      </c>
      <c r="BL386" s="98" t="s">
        <v>142</v>
      </c>
      <c r="BM386" s="98" t="s">
        <v>870</v>
      </c>
    </row>
    <row r="387" spans="2:51" s="208" customFormat="1" ht="13.5">
      <c r="B387" s="207"/>
      <c r="D387" s="203" t="s">
        <v>146</v>
      </c>
      <c r="E387" s="209" t="s">
        <v>5</v>
      </c>
      <c r="F387" s="210" t="s">
        <v>836</v>
      </c>
      <c r="H387" s="211">
        <v>1</v>
      </c>
      <c r="I387" s="11"/>
      <c r="L387" s="207"/>
      <c r="M387" s="212"/>
      <c r="N387" s="213"/>
      <c r="O387" s="213"/>
      <c r="P387" s="213"/>
      <c r="Q387" s="213"/>
      <c r="R387" s="213"/>
      <c r="S387" s="213"/>
      <c r="T387" s="214"/>
      <c r="AT387" s="209" t="s">
        <v>146</v>
      </c>
      <c r="AU387" s="209" t="s">
        <v>84</v>
      </c>
      <c r="AV387" s="208" t="s">
        <v>84</v>
      </c>
      <c r="AW387" s="208" t="s">
        <v>37</v>
      </c>
      <c r="AX387" s="208" t="s">
        <v>82</v>
      </c>
      <c r="AY387" s="209" t="s">
        <v>135</v>
      </c>
    </row>
    <row r="388" spans="2:63" s="176" customFormat="1" ht="29.85" customHeight="1">
      <c r="B388" s="175"/>
      <c r="D388" s="177" t="s">
        <v>73</v>
      </c>
      <c r="E388" s="186" t="s">
        <v>731</v>
      </c>
      <c r="F388" s="186" t="s">
        <v>732</v>
      </c>
      <c r="I388" s="8"/>
      <c r="J388" s="187">
        <f>BK388</f>
        <v>0</v>
      </c>
      <c r="L388" s="175"/>
      <c r="M388" s="180"/>
      <c r="N388" s="181"/>
      <c r="O388" s="181"/>
      <c r="P388" s="182">
        <f>SUM(P389:P390)</f>
        <v>0</v>
      </c>
      <c r="Q388" s="181"/>
      <c r="R388" s="182">
        <f>SUM(R389:R390)</f>
        <v>0</v>
      </c>
      <c r="S388" s="181"/>
      <c r="T388" s="183">
        <f>SUM(T389:T390)</f>
        <v>0</v>
      </c>
      <c r="AR388" s="177" t="s">
        <v>82</v>
      </c>
      <c r="AT388" s="184" t="s">
        <v>73</v>
      </c>
      <c r="AU388" s="184" t="s">
        <v>82</v>
      </c>
      <c r="AY388" s="177" t="s">
        <v>135</v>
      </c>
      <c r="BK388" s="185">
        <f>SUM(BK389:BK390)</f>
        <v>0</v>
      </c>
    </row>
    <row r="389" spans="2:65" s="108" customFormat="1" ht="38.25" customHeight="1">
      <c r="B389" s="109"/>
      <c r="C389" s="188" t="s">
        <v>538</v>
      </c>
      <c r="D389" s="188" t="s">
        <v>137</v>
      </c>
      <c r="E389" s="189" t="s">
        <v>734</v>
      </c>
      <c r="F389" s="190" t="s">
        <v>735</v>
      </c>
      <c r="G389" s="191" t="s">
        <v>366</v>
      </c>
      <c r="H389" s="192">
        <v>91.466</v>
      </c>
      <c r="I389" s="9"/>
      <c r="J389" s="193">
        <f>ROUND(I389*H389,2)</f>
        <v>0</v>
      </c>
      <c r="K389" s="190" t="s">
        <v>141</v>
      </c>
      <c r="L389" s="109"/>
      <c r="M389" s="194" t="s">
        <v>5</v>
      </c>
      <c r="N389" s="195" t="s">
        <v>45</v>
      </c>
      <c r="O389" s="110"/>
      <c r="P389" s="196">
        <f>O389*H389</f>
        <v>0</v>
      </c>
      <c r="Q389" s="196">
        <v>0</v>
      </c>
      <c r="R389" s="196">
        <f>Q389*H389</f>
        <v>0</v>
      </c>
      <c r="S389" s="196">
        <v>0</v>
      </c>
      <c r="T389" s="197">
        <f>S389*H389</f>
        <v>0</v>
      </c>
      <c r="AR389" s="98" t="s">
        <v>142</v>
      </c>
      <c r="AT389" s="98" t="s">
        <v>137</v>
      </c>
      <c r="AU389" s="98" t="s">
        <v>84</v>
      </c>
      <c r="AY389" s="98" t="s">
        <v>135</v>
      </c>
      <c r="BE389" s="198">
        <f>IF(N389="základní",J389,0)</f>
        <v>0</v>
      </c>
      <c r="BF389" s="198">
        <f>IF(N389="snížená",J389,0)</f>
        <v>0</v>
      </c>
      <c r="BG389" s="198">
        <f>IF(N389="zákl. přenesená",J389,0)</f>
        <v>0</v>
      </c>
      <c r="BH389" s="198">
        <f>IF(N389="sníž. přenesená",J389,0)</f>
        <v>0</v>
      </c>
      <c r="BI389" s="198">
        <f>IF(N389="nulová",J389,0)</f>
        <v>0</v>
      </c>
      <c r="BJ389" s="98" t="s">
        <v>82</v>
      </c>
      <c r="BK389" s="198">
        <f>ROUND(I389*H389,2)</f>
        <v>0</v>
      </c>
      <c r="BL389" s="98" t="s">
        <v>142</v>
      </c>
      <c r="BM389" s="98" t="s">
        <v>871</v>
      </c>
    </row>
    <row r="390" spans="2:47" s="108" customFormat="1" ht="48">
      <c r="B390" s="109"/>
      <c r="D390" s="203" t="s">
        <v>144</v>
      </c>
      <c r="F390" s="204" t="s">
        <v>737</v>
      </c>
      <c r="I390" s="10"/>
      <c r="L390" s="109"/>
      <c r="M390" s="224"/>
      <c r="N390" s="200"/>
      <c r="O390" s="200"/>
      <c r="P390" s="200"/>
      <c r="Q390" s="200"/>
      <c r="R390" s="200"/>
      <c r="S390" s="200"/>
      <c r="T390" s="225"/>
      <c r="AT390" s="98" t="s">
        <v>144</v>
      </c>
      <c r="AU390" s="98" t="s">
        <v>84</v>
      </c>
    </row>
    <row r="391" spans="2:12" s="108" customFormat="1" ht="6.9" customHeight="1">
      <c r="B391" s="133"/>
      <c r="C391" s="134"/>
      <c r="D391" s="134"/>
      <c r="E391" s="134"/>
      <c r="F391" s="134"/>
      <c r="G391" s="134"/>
      <c r="H391" s="134"/>
      <c r="I391" s="134"/>
      <c r="J391" s="134"/>
      <c r="K391" s="134"/>
      <c r="L391" s="109"/>
    </row>
  </sheetData>
  <sheetProtection password="C6B9" sheet="1" objects="1" scenarios="1" formatColumns="0" formatRows="0" selectLockedCells="1"/>
  <autoFilter ref="C81:K390"/>
  <mergeCells count="10">
    <mergeCell ref="J51:J52"/>
    <mergeCell ref="E72:H72"/>
    <mergeCell ref="E74:H74"/>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94"/>
  <sheetViews>
    <sheetView showGridLines="0" workbookViewId="0" topLeftCell="F1">
      <pane ySplit="1" topLeftCell="A70" activePane="bottomLeft" state="frozen"/>
      <selection pane="bottomLeft" activeCell="I86" sqref="I86"/>
    </sheetView>
  </sheetViews>
  <sheetFormatPr defaultColWidth="9.33203125" defaultRowHeight="13.5"/>
  <cols>
    <col min="1" max="1" width="8.33203125" style="97" customWidth="1"/>
    <col min="2" max="2" width="1.66796875" style="97" customWidth="1"/>
    <col min="3" max="3" width="4.16015625" style="97" customWidth="1"/>
    <col min="4" max="4" width="4.33203125" style="97" customWidth="1"/>
    <col min="5" max="5" width="17.16015625" style="97" customWidth="1"/>
    <col min="6" max="6" width="75" style="97" customWidth="1"/>
    <col min="7" max="7" width="8.66015625" style="97" customWidth="1"/>
    <col min="8" max="8" width="11.16015625" style="97" customWidth="1"/>
    <col min="9" max="9" width="12.66015625" style="97" customWidth="1"/>
    <col min="10" max="10" width="23.5" style="97" customWidth="1"/>
    <col min="11" max="11" width="15.5" style="97" customWidth="1"/>
    <col min="12" max="12" width="9.16015625" style="97" customWidth="1"/>
    <col min="13" max="18" width="9.33203125" style="97" hidden="1" customWidth="1"/>
    <col min="19" max="19" width="8.16015625" style="97" hidden="1" customWidth="1"/>
    <col min="20" max="20" width="29.66015625" style="97" hidden="1" customWidth="1"/>
    <col min="21" max="21" width="16.33203125" style="97" hidden="1" customWidth="1"/>
    <col min="22" max="22" width="12.33203125" style="97" customWidth="1"/>
    <col min="23" max="23" width="16.33203125" style="97" customWidth="1"/>
    <col min="24" max="24" width="12.33203125" style="97" customWidth="1"/>
    <col min="25" max="25" width="15" style="97" customWidth="1"/>
    <col min="26" max="26" width="11" style="97" customWidth="1"/>
    <col min="27" max="27" width="15" style="97" customWidth="1"/>
    <col min="28" max="28" width="16.33203125" style="97" customWidth="1"/>
    <col min="29" max="29" width="11" style="97" customWidth="1"/>
    <col min="30" max="30" width="15" style="97" customWidth="1"/>
    <col min="31" max="31" width="16.33203125" style="97" customWidth="1"/>
    <col min="32" max="43" width="9.16015625" style="97" customWidth="1"/>
    <col min="44" max="65" width="9.33203125" style="97" hidden="1" customWidth="1"/>
    <col min="66" max="16384" width="9.16015625" style="97" customWidth="1"/>
  </cols>
  <sheetData>
    <row r="1" spans="1:70" ht="21.75" customHeight="1">
      <c r="A1" s="94"/>
      <c r="B1" s="3"/>
      <c r="C1" s="3"/>
      <c r="D1" s="4" t="s">
        <v>1</v>
      </c>
      <c r="E1" s="3"/>
      <c r="F1" s="95" t="s">
        <v>100</v>
      </c>
      <c r="G1" s="330" t="s">
        <v>101</v>
      </c>
      <c r="H1" s="330"/>
      <c r="I1" s="3"/>
      <c r="J1" s="95" t="s">
        <v>102</v>
      </c>
      <c r="K1" s="4" t="s">
        <v>103</v>
      </c>
      <c r="L1" s="95" t="s">
        <v>104</v>
      </c>
      <c r="M1" s="95"/>
      <c r="N1" s="95"/>
      <c r="O1" s="95"/>
      <c r="P1" s="95"/>
      <c r="Q1" s="95"/>
      <c r="R1" s="95"/>
      <c r="S1" s="95"/>
      <c r="T1" s="95"/>
      <c r="U1" s="96"/>
      <c r="V1" s="96"/>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c r="BO1" s="94"/>
      <c r="BP1" s="94"/>
      <c r="BQ1" s="94"/>
      <c r="BR1" s="94"/>
    </row>
    <row r="2" spans="3:46" ht="36.9" customHeight="1">
      <c r="L2" s="316" t="s">
        <v>8</v>
      </c>
      <c r="M2" s="317"/>
      <c r="N2" s="317"/>
      <c r="O2" s="317"/>
      <c r="P2" s="317"/>
      <c r="Q2" s="317"/>
      <c r="R2" s="317"/>
      <c r="S2" s="317"/>
      <c r="T2" s="317"/>
      <c r="U2" s="317"/>
      <c r="V2" s="317"/>
      <c r="AT2" s="98" t="s">
        <v>89</v>
      </c>
    </row>
    <row r="3" spans="2:46" ht="6.9" customHeight="1">
      <c r="B3" s="99"/>
      <c r="C3" s="100"/>
      <c r="D3" s="100"/>
      <c r="E3" s="100"/>
      <c r="F3" s="100"/>
      <c r="G3" s="100"/>
      <c r="H3" s="100"/>
      <c r="I3" s="100"/>
      <c r="J3" s="100"/>
      <c r="K3" s="101"/>
      <c r="AT3" s="98" t="s">
        <v>84</v>
      </c>
    </row>
    <row r="4" spans="2:46" ht="36.9" customHeight="1">
      <c r="B4" s="102"/>
      <c r="C4" s="103"/>
      <c r="D4" s="104" t="s">
        <v>105</v>
      </c>
      <c r="E4" s="103"/>
      <c r="F4" s="103"/>
      <c r="G4" s="103"/>
      <c r="H4" s="103"/>
      <c r="I4" s="103"/>
      <c r="J4" s="103"/>
      <c r="K4" s="105"/>
      <c r="M4" s="106" t="s">
        <v>13</v>
      </c>
      <c r="AT4" s="98" t="s">
        <v>6</v>
      </c>
    </row>
    <row r="5" spans="2:11" ht="6.9" customHeight="1">
      <c r="B5" s="102"/>
      <c r="C5" s="103"/>
      <c r="D5" s="103"/>
      <c r="E5" s="103"/>
      <c r="F5" s="103"/>
      <c r="G5" s="103"/>
      <c r="H5" s="103"/>
      <c r="I5" s="103"/>
      <c r="J5" s="103"/>
      <c r="K5" s="105"/>
    </row>
    <row r="6" spans="2:11" ht="13.2">
      <c r="B6" s="102"/>
      <c r="C6" s="103"/>
      <c r="D6" s="107" t="s">
        <v>19</v>
      </c>
      <c r="E6" s="103"/>
      <c r="F6" s="103"/>
      <c r="G6" s="103"/>
      <c r="H6" s="103"/>
      <c r="I6" s="103"/>
      <c r="J6" s="103"/>
      <c r="K6" s="105"/>
    </row>
    <row r="7" spans="2:11" ht="16.5" customHeight="1">
      <c r="B7" s="102"/>
      <c r="C7" s="103"/>
      <c r="D7" s="103"/>
      <c r="E7" s="331" t="str">
        <f>'Rekapitulace stavby'!K6</f>
        <v>Kanalizační sběrač Toužín</v>
      </c>
      <c r="F7" s="332"/>
      <c r="G7" s="332"/>
      <c r="H7" s="332"/>
      <c r="I7" s="103"/>
      <c r="J7" s="103"/>
      <c r="K7" s="105"/>
    </row>
    <row r="8" spans="2:11" s="108" customFormat="1" ht="13.2">
      <c r="B8" s="109"/>
      <c r="C8" s="110"/>
      <c r="D8" s="107" t="s">
        <v>106</v>
      </c>
      <c r="E8" s="110"/>
      <c r="F8" s="110"/>
      <c r="G8" s="110"/>
      <c r="H8" s="110"/>
      <c r="I8" s="110"/>
      <c r="J8" s="110"/>
      <c r="K8" s="111"/>
    </row>
    <row r="9" spans="2:11" s="108" customFormat="1" ht="36.9" customHeight="1">
      <c r="B9" s="109"/>
      <c r="C9" s="110"/>
      <c r="D9" s="110"/>
      <c r="E9" s="333" t="s">
        <v>872</v>
      </c>
      <c r="F9" s="334"/>
      <c r="G9" s="334"/>
      <c r="H9" s="334"/>
      <c r="I9" s="110"/>
      <c r="J9" s="110"/>
      <c r="K9" s="111"/>
    </row>
    <row r="10" spans="2:11" s="108" customFormat="1" ht="13.5">
      <c r="B10" s="109"/>
      <c r="C10" s="110"/>
      <c r="D10" s="110"/>
      <c r="E10" s="110"/>
      <c r="F10" s="110"/>
      <c r="G10" s="110"/>
      <c r="H10" s="110"/>
      <c r="I10" s="110"/>
      <c r="J10" s="110"/>
      <c r="K10" s="111"/>
    </row>
    <row r="11" spans="2:11" s="108" customFormat="1" ht="14.4" customHeight="1">
      <c r="B11" s="109"/>
      <c r="C11" s="110"/>
      <c r="D11" s="107" t="s">
        <v>21</v>
      </c>
      <c r="E11" s="110"/>
      <c r="F11" s="112" t="s">
        <v>22</v>
      </c>
      <c r="G11" s="110"/>
      <c r="H11" s="110"/>
      <c r="I11" s="107" t="s">
        <v>23</v>
      </c>
      <c r="J11" s="112" t="s">
        <v>5</v>
      </c>
      <c r="K11" s="111"/>
    </row>
    <row r="12" spans="2:11" s="108" customFormat="1" ht="14.4" customHeight="1">
      <c r="B12" s="109"/>
      <c r="C12" s="110"/>
      <c r="D12" s="107" t="s">
        <v>24</v>
      </c>
      <c r="E12" s="110"/>
      <c r="F12" s="112" t="s">
        <v>25</v>
      </c>
      <c r="G12" s="110"/>
      <c r="H12" s="110"/>
      <c r="I12" s="107" t="s">
        <v>26</v>
      </c>
      <c r="J12" s="113" t="str">
        <f>'Rekapitulace stavby'!AN8</f>
        <v>21. 8. 2017</v>
      </c>
      <c r="K12" s="111"/>
    </row>
    <row r="13" spans="2:11" s="108" customFormat="1" ht="10.8" customHeight="1">
      <c r="B13" s="109"/>
      <c r="C13" s="110"/>
      <c r="D13" s="110"/>
      <c r="E13" s="110"/>
      <c r="F13" s="110"/>
      <c r="G13" s="110"/>
      <c r="H13" s="110"/>
      <c r="I13" s="110"/>
      <c r="J13" s="110"/>
      <c r="K13" s="111"/>
    </row>
    <row r="14" spans="2:11" s="108" customFormat="1" ht="14.4" customHeight="1">
      <c r="B14" s="109"/>
      <c r="C14" s="110"/>
      <c r="D14" s="107" t="s">
        <v>28</v>
      </c>
      <c r="E14" s="110"/>
      <c r="F14" s="110"/>
      <c r="G14" s="110"/>
      <c r="H14" s="110"/>
      <c r="I14" s="107" t="s">
        <v>29</v>
      </c>
      <c r="J14" s="112" t="str">
        <f>IF('Rekapitulace stavby'!AN10="","",'Rekapitulace stavby'!AN10)</f>
        <v/>
      </c>
      <c r="K14" s="111"/>
    </row>
    <row r="15" spans="2:11" s="108" customFormat="1" ht="18" customHeight="1">
      <c r="B15" s="109"/>
      <c r="C15" s="110"/>
      <c r="D15" s="110"/>
      <c r="E15" s="112" t="str">
        <f>IF('Rekapitulace stavby'!E11="","",'Rekapitulace stavby'!E11)</f>
        <v xml:space="preserve"> </v>
      </c>
      <c r="F15" s="110"/>
      <c r="G15" s="110"/>
      <c r="H15" s="110"/>
      <c r="I15" s="107" t="s">
        <v>31</v>
      </c>
      <c r="J15" s="112" t="str">
        <f>IF('Rekapitulace stavby'!AN11="","",'Rekapitulace stavby'!AN11)</f>
        <v/>
      </c>
      <c r="K15" s="111"/>
    </row>
    <row r="16" spans="2:11" s="108" customFormat="1" ht="6.9" customHeight="1">
      <c r="B16" s="109"/>
      <c r="C16" s="110"/>
      <c r="D16" s="110"/>
      <c r="E16" s="110"/>
      <c r="F16" s="110"/>
      <c r="G16" s="110"/>
      <c r="H16" s="110"/>
      <c r="I16" s="110"/>
      <c r="J16" s="110"/>
      <c r="K16" s="111"/>
    </row>
    <row r="17" spans="2:11" s="108" customFormat="1" ht="14.4" customHeight="1">
      <c r="B17" s="109"/>
      <c r="C17" s="110"/>
      <c r="D17" s="107" t="s">
        <v>32</v>
      </c>
      <c r="E17" s="110"/>
      <c r="F17" s="7"/>
      <c r="G17" s="110"/>
      <c r="H17" s="110"/>
      <c r="I17" s="107" t="s">
        <v>29</v>
      </c>
      <c r="J17" s="226" t="str">
        <f>IF('Rekapitulace stavby'!AN13="Vyplň údaj","",IF('Rekapitulace stavby'!AN13="","",'Rekapitulace stavby'!AN13))</f>
        <v/>
      </c>
      <c r="K17" s="111"/>
    </row>
    <row r="18" spans="2:11" s="108" customFormat="1" ht="18" customHeight="1">
      <c r="B18" s="109"/>
      <c r="C18" s="110"/>
      <c r="D18" s="110"/>
      <c r="E18" s="112" t="str">
        <f>IF('Rekapitulace stavby'!E14="Vyplň údaj","",IF('Rekapitulace stavby'!E14="","",'Rekapitulace stavby'!E14))</f>
        <v/>
      </c>
      <c r="F18" s="110"/>
      <c r="G18" s="110"/>
      <c r="H18" s="110"/>
      <c r="I18" s="107" t="s">
        <v>31</v>
      </c>
      <c r="J18" s="112" t="str">
        <f>IF('Rekapitulace stavby'!AN14="Vyplň údaj","",IF('Rekapitulace stavby'!AN14="","",'Rekapitulace stavby'!AN14))</f>
        <v/>
      </c>
      <c r="K18" s="111"/>
    </row>
    <row r="19" spans="2:11" s="108" customFormat="1" ht="6.9" customHeight="1">
      <c r="B19" s="109"/>
      <c r="C19" s="110"/>
      <c r="D19" s="110"/>
      <c r="E19" s="110"/>
      <c r="F19" s="110"/>
      <c r="G19" s="110"/>
      <c r="H19" s="110"/>
      <c r="I19" s="110"/>
      <c r="J19" s="110"/>
      <c r="K19" s="111"/>
    </row>
    <row r="20" spans="2:11" s="108" customFormat="1" ht="14.4" customHeight="1">
      <c r="B20" s="109"/>
      <c r="C20" s="110"/>
      <c r="D20" s="107" t="s">
        <v>34</v>
      </c>
      <c r="E20" s="110"/>
      <c r="F20" s="110"/>
      <c r="G20" s="110"/>
      <c r="H20" s="110"/>
      <c r="I20" s="107" t="s">
        <v>29</v>
      </c>
      <c r="J20" s="112" t="s">
        <v>35</v>
      </c>
      <c r="K20" s="111"/>
    </row>
    <row r="21" spans="2:11" s="108" customFormat="1" ht="18" customHeight="1">
      <c r="B21" s="109"/>
      <c r="C21" s="110"/>
      <c r="D21" s="110"/>
      <c r="E21" s="112" t="s">
        <v>36</v>
      </c>
      <c r="F21" s="110"/>
      <c r="G21" s="110"/>
      <c r="H21" s="110"/>
      <c r="I21" s="107" t="s">
        <v>31</v>
      </c>
      <c r="J21" s="112" t="s">
        <v>5</v>
      </c>
      <c r="K21" s="111"/>
    </row>
    <row r="22" spans="2:11" s="108" customFormat="1" ht="6.9" customHeight="1">
      <c r="B22" s="109"/>
      <c r="C22" s="110"/>
      <c r="D22" s="110"/>
      <c r="E22" s="110"/>
      <c r="F22" s="110"/>
      <c r="G22" s="110"/>
      <c r="H22" s="110"/>
      <c r="I22" s="110"/>
      <c r="J22" s="110"/>
      <c r="K22" s="111"/>
    </row>
    <row r="23" spans="2:11" s="108" customFormat="1" ht="14.4" customHeight="1">
      <c r="B23" s="109"/>
      <c r="C23" s="110"/>
      <c r="D23" s="107" t="s">
        <v>38</v>
      </c>
      <c r="E23" s="110"/>
      <c r="F23" s="110"/>
      <c r="G23" s="110"/>
      <c r="H23" s="110"/>
      <c r="I23" s="110"/>
      <c r="J23" s="110"/>
      <c r="K23" s="111"/>
    </row>
    <row r="24" spans="2:11" s="117" customFormat="1" ht="71.25" customHeight="1">
      <c r="B24" s="114"/>
      <c r="C24" s="115"/>
      <c r="D24" s="115"/>
      <c r="E24" s="299" t="s">
        <v>39</v>
      </c>
      <c r="F24" s="299"/>
      <c r="G24" s="299"/>
      <c r="H24" s="299"/>
      <c r="I24" s="115"/>
      <c r="J24" s="115"/>
      <c r="K24" s="116"/>
    </row>
    <row r="25" spans="2:11" s="108" customFormat="1" ht="6.9" customHeight="1">
      <c r="B25" s="109"/>
      <c r="C25" s="110"/>
      <c r="D25" s="110"/>
      <c r="E25" s="110"/>
      <c r="F25" s="110"/>
      <c r="G25" s="110"/>
      <c r="H25" s="110"/>
      <c r="I25" s="110"/>
      <c r="J25" s="110"/>
      <c r="K25" s="111"/>
    </row>
    <row r="26" spans="2:11" s="108" customFormat="1" ht="6.9" customHeight="1">
      <c r="B26" s="109"/>
      <c r="C26" s="110"/>
      <c r="D26" s="118"/>
      <c r="E26" s="118"/>
      <c r="F26" s="118"/>
      <c r="G26" s="118"/>
      <c r="H26" s="118"/>
      <c r="I26" s="118"/>
      <c r="J26" s="118"/>
      <c r="K26" s="119"/>
    </row>
    <row r="27" spans="2:11" s="108" customFormat="1" ht="25.35" customHeight="1">
      <c r="B27" s="109"/>
      <c r="C27" s="110"/>
      <c r="D27" s="120" t="s">
        <v>40</v>
      </c>
      <c r="E27" s="110"/>
      <c r="F27" s="110"/>
      <c r="G27" s="110"/>
      <c r="H27" s="110"/>
      <c r="I27" s="110"/>
      <c r="J27" s="121">
        <f>ROUND(J82,2)</f>
        <v>0</v>
      </c>
      <c r="K27" s="111"/>
    </row>
    <row r="28" spans="2:11" s="108" customFormat="1" ht="6.9" customHeight="1">
      <c r="B28" s="109"/>
      <c r="C28" s="110"/>
      <c r="D28" s="118"/>
      <c r="E28" s="118"/>
      <c r="F28" s="118"/>
      <c r="G28" s="118"/>
      <c r="H28" s="118"/>
      <c r="I28" s="118"/>
      <c r="J28" s="118"/>
      <c r="K28" s="119"/>
    </row>
    <row r="29" spans="2:11" s="108" customFormat="1" ht="14.4" customHeight="1">
      <c r="B29" s="109"/>
      <c r="C29" s="110"/>
      <c r="D29" s="110"/>
      <c r="E29" s="110"/>
      <c r="F29" s="122" t="s">
        <v>42</v>
      </c>
      <c r="G29" s="110"/>
      <c r="H29" s="110"/>
      <c r="I29" s="122" t="s">
        <v>41</v>
      </c>
      <c r="J29" s="122" t="s">
        <v>43</v>
      </c>
      <c r="K29" s="111"/>
    </row>
    <row r="30" spans="2:11" s="108" customFormat="1" ht="14.4" customHeight="1">
      <c r="B30" s="109"/>
      <c r="C30" s="110"/>
      <c r="D30" s="123" t="s">
        <v>44</v>
      </c>
      <c r="E30" s="123" t="s">
        <v>45</v>
      </c>
      <c r="F30" s="124">
        <f>ROUND(SUM(BE82:BE293),2)</f>
        <v>0</v>
      </c>
      <c r="G30" s="110"/>
      <c r="H30" s="110"/>
      <c r="I30" s="125">
        <v>0.21</v>
      </c>
      <c r="J30" s="124">
        <f>ROUND(ROUND((SUM(BE82:BE293)),2)*I30,2)</f>
        <v>0</v>
      </c>
      <c r="K30" s="111"/>
    </row>
    <row r="31" spans="2:11" s="108" customFormat="1" ht="14.4" customHeight="1">
      <c r="B31" s="109"/>
      <c r="C31" s="110"/>
      <c r="D31" s="110"/>
      <c r="E31" s="123" t="s">
        <v>46</v>
      </c>
      <c r="F31" s="124">
        <f>ROUND(SUM(BF82:BF293),2)</f>
        <v>0</v>
      </c>
      <c r="G31" s="110"/>
      <c r="H31" s="110"/>
      <c r="I31" s="125">
        <v>0.15</v>
      </c>
      <c r="J31" s="124">
        <f>ROUND(ROUND((SUM(BF82:BF293)),2)*I31,2)</f>
        <v>0</v>
      </c>
      <c r="K31" s="111"/>
    </row>
    <row r="32" spans="2:11" s="108" customFormat="1" ht="14.4" customHeight="1" hidden="1">
      <c r="B32" s="109"/>
      <c r="C32" s="110"/>
      <c r="D32" s="110"/>
      <c r="E32" s="123" t="s">
        <v>47</v>
      </c>
      <c r="F32" s="124">
        <f>ROUND(SUM(BG82:BG293),2)</f>
        <v>0</v>
      </c>
      <c r="G32" s="110"/>
      <c r="H32" s="110"/>
      <c r="I32" s="125">
        <v>0.21</v>
      </c>
      <c r="J32" s="124">
        <v>0</v>
      </c>
      <c r="K32" s="111"/>
    </row>
    <row r="33" spans="2:11" s="108" customFormat="1" ht="14.4" customHeight="1" hidden="1">
      <c r="B33" s="109"/>
      <c r="C33" s="110"/>
      <c r="D33" s="110"/>
      <c r="E33" s="123" t="s">
        <v>48</v>
      </c>
      <c r="F33" s="124">
        <f>ROUND(SUM(BH82:BH293),2)</f>
        <v>0</v>
      </c>
      <c r="G33" s="110"/>
      <c r="H33" s="110"/>
      <c r="I33" s="125">
        <v>0.15</v>
      </c>
      <c r="J33" s="124">
        <v>0</v>
      </c>
      <c r="K33" s="111"/>
    </row>
    <row r="34" spans="2:11" s="108" customFormat="1" ht="14.4" customHeight="1" hidden="1">
      <c r="B34" s="109"/>
      <c r="C34" s="110"/>
      <c r="D34" s="110"/>
      <c r="E34" s="123" t="s">
        <v>49</v>
      </c>
      <c r="F34" s="124">
        <f>ROUND(SUM(BI82:BI293),2)</f>
        <v>0</v>
      </c>
      <c r="G34" s="110"/>
      <c r="H34" s="110"/>
      <c r="I34" s="125">
        <v>0</v>
      </c>
      <c r="J34" s="124">
        <v>0</v>
      </c>
      <c r="K34" s="111"/>
    </row>
    <row r="35" spans="2:11" s="108" customFormat="1" ht="6.9" customHeight="1">
      <c r="B35" s="109"/>
      <c r="C35" s="110"/>
      <c r="D35" s="110"/>
      <c r="E35" s="110"/>
      <c r="F35" s="110"/>
      <c r="G35" s="110"/>
      <c r="H35" s="110"/>
      <c r="I35" s="110"/>
      <c r="J35" s="110"/>
      <c r="K35" s="111"/>
    </row>
    <row r="36" spans="2:11" s="108" customFormat="1" ht="25.35" customHeight="1">
      <c r="B36" s="109"/>
      <c r="C36" s="126"/>
      <c r="D36" s="127" t="s">
        <v>50</v>
      </c>
      <c r="E36" s="128"/>
      <c r="F36" s="128"/>
      <c r="G36" s="129" t="s">
        <v>51</v>
      </c>
      <c r="H36" s="130" t="s">
        <v>52</v>
      </c>
      <c r="I36" s="128"/>
      <c r="J36" s="131">
        <f>SUM(J27:J34)</f>
        <v>0</v>
      </c>
      <c r="K36" s="132"/>
    </row>
    <row r="37" spans="2:11" s="108" customFormat="1" ht="14.4" customHeight="1">
      <c r="B37" s="133"/>
      <c r="C37" s="134"/>
      <c r="D37" s="134"/>
      <c r="E37" s="134"/>
      <c r="F37" s="134"/>
      <c r="G37" s="134"/>
      <c r="H37" s="134"/>
      <c r="I37" s="134"/>
      <c r="J37" s="134"/>
      <c r="K37" s="135"/>
    </row>
    <row r="41" spans="2:11" s="108" customFormat="1" ht="6.9" customHeight="1">
      <c r="B41" s="136"/>
      <c r="C41" s="137"/>
      <c r="D41" s="137"/>
      <c r="E41" s="137"/>
      <c r="F41" s="137"/>
      <c r="G41" s="137"/>
      <c r="H41" s="137"/>
      <c r="I41" s="137"/>
      <c r="J41" s="137"/>
      <c r="K41" s="138"/>
    </row>
    <row r="42" spans="2:11" s="108" customFormat="1" ht="36.9" customHeight="1">
      <c r="B42" s="109"/>
      <c r="C42" s="104" t="s">
        <v>108</v>
      </c>
      <c r="D42" s="110"/>
      <c r="E42" s="110"/>
      <c r="F42" s="110"/>
      <c r="G42" s="110"/>
      <c r="H42" s="110"/>
      <c r="I42" s="110"/>
      <c r="J42" s="110"/>
      <c r="K42" s="111"/>
    </row>
    <row r="43" spans="2:11" s="108" customFormat="1" ht="6.9" customHeight="1">
      <c r="B43" s="109"/>
      <c r="C43" s="110"/>
      <c r="D43" s="110"/>
      <c r="E43" s="110"/>
      <c r="F43" s="110"/>
      <c r="G43" s="110"/>
      <c r="H43" s="110"/>
      <c r="I43" s="110"/>
      <c r="J43" s="110"/>
      <c r="K43" s="111"/>
    </row>
    <row r="44" spans="2:11" s="108" customFormat="1" ht="14.4" customHeight="1">
      <c r="B44" s="109"/>
      <c r="C44" s="107" t="s">
        <v>19</v>
      </c>
      <c r="D44" s="110"/>
      <c r="E44" s="110"/>
      <c r="F44" s="110"/>
      <c r="G44" s="110"/>
      <c r="H44" s="110"/>
      <c r="I44" s="110"/>
      <c r="J44" s="110"/>
      <c r="K44" s="111"/>
    </row>
    <row r="45" spans="2:11" s="108" customFormat="1" ht="16.5" customHeight="1">
      <c r="B45" s="109"/>
      <c r="C45" s="110"/>
      <c r="D45" s="110"/>
      <c r="E45" s="331" t="str">
        <f>E7</f>
        <v>Kanalizační sběrač Toužín</v>
      </c>
      <c r="F45" s="332"/>
      <c r="G45" s="332"/>
      <c r="H45" s="332"/>
      <c r="I45" s="110"/>
      <c r="J45" s="110"/>
      <c r="K45" s="111"/>
    </row>
    <row r="46" spans="2:11" s="108" customFormat="1" ht="14.4" customHeight="1">
      <c r="B46" s="109"/>
      <c r="C46" s="107" t="s">
        <v>106</v>
      </c>
      <c r="D46" s="110"/>
      <c r="E46" s="110"/>
      <c r="F46" s="110"/>
      <c r="G46" s="110"/>
      <c r="H46" s="110"/>
      <c r="I46" s="110"/>
      <c r="J46" s="110"/>
      <c r="K46" s="111"/>
    </row>
    <row r="47" spans="2:11" s="108" customFormat="1" ht="17.25" customHeight="1">
      <c r="B47" s="109"/>
      <c r="C47" s="110"/>
      <c r="D47" s="110"/>
      <c r="E47" s="333" t="str">
        <f>E9</f>
        <v xml:space="preserve">B-1 - Stoka </v>
      </c>
      <c r="F47" s="334"/>
      <c r="G47" s="334"/>
      <c r="H47" s="334"/>
      <c r="I47" s="110"/>
      <c r="J47" s="110"/>
      <c r="K47" s="111"/>
    </row>
    <row r="48" spans="2:11" s="108" customFormat="1" ht="6.9" customHeight="1">
      <c r="B48" s="109"/>
      <c r="C48" s="110"/>
      <c r="D48" s="110"/>
      <c r="E48" s="110"/>
      <c r="F48" s="110"/>
      <c r="G48" s="110"/>
      <c r="H48" s="110"/>
      <c r="I48" s="110"/>
      <c r="J48" s="110"/>
      <c r="K48" s="111"/>
    </row>
    <row r="49" spans="2:11" s="108" customFormat="1" ht="18" customHeight="1">
      <c r="B49" s="109"/>
      <c r="C49" s="107" t="s">
        <v>24</v>
      </c>
      <c r="D49" s="110"/>
      <c r="E49" s="110"/>
      <c r="F49" s="112" t="str">
        <f>F12</f>
        <v>Toužín</v>
      </c>
      <c r="G49" s="110"/>
      <c r="H49" s="110"/>
      <c r="I49" s="107" t="s">
        <v>26</v>
      </c>
      <c r="J49" s="113" t="str">
        <f>IF(J12="","",J12)</f>
        <v>21. 8. 2017</v>
      </c>
      <c r="K49" s="111"/>
    </row>
    <row r="50" spans="2:11" s="108" customFormat="1" ht="6.9" customHeight="1">
      <c r="B50" s="109"/>
      <c r="C50" s="110"/>
      <c r="D50" s="110"/>
      <c r="E50" s="110"/>
      <c r="F50" s="110"/>
      <c r="G50" s="110"/>
      <c r="H50" s="110"/>
      <c r="I50" s="110"/>
      <c r="J50" s="110"/>
      <c r="K50" s="111"/>
    </row>
    <row r="51" spans="2:11" s="108" customFormat="1" ht="13.2">
      <c r="B51" s="109"/>
      <c r="C51" s="107" t="s">
        <v>28</v>
      </c>
      <c r="D51" s="110"/>
      <c r="E51" s="110"/>
      <c r="F51" s="112" t="str">
        <f>E15</f>
        <v xml:space="preserve"> </v>
      </c>
      <c r="G51" s="110"/>
      <c r="H51" s="110"/>
      <c r="I51" s="107" t="s">
        <v>34</v>
      </c>
      <c r="J51" s="299" t="str">
        <f>E21</f>
        <v>Ing. Zděněk Hejtman</v>
      </c>
      <c r="K51" s="111"/>
    </row>
    <row r="52" spans="2:11" s="108" customFormat="1" ht="14.4" customHeight="1">
      <c r="B52" s="109"/>
      <c r="C52" s="107" t="s">
        <v>32</v>
      </c>
      <c r="D52" s="110"/>
      <c r="E52" s="110"/>
      <c r="F52" s="112" t="str">
        <f>IF(E18="","",E18)</f>
        <v/>
      </c>
      <c r="G52" s="110"/>
      <c r="H52" s="110"/>
      <c r="I52" s="110"/>
      <c r="J52" s="326"/>
      <c r="K52" s="111"/>
    </row>
    <row r="53" spans="2:11" s="108" customFormat="1" ht="10.35" customHeight="1">
      <c r="B53" s="109"/>
      <c r="C53" s="110"/>
      <c r="D53" s="110"/>
      <c r="E53" s="110"/>
      <c r="F53" s="110"/>
      <c r="G53" s="110"/>
      <c r="H53" s="110"/>
      <c r="I53" s="110"/>
      <c r="J53" s="110"/>
      <c r="K53" s="111"/>
    </row>
    <row r="54" spans="2:11" s="108" customFormat="1" ht="29.25" customHeight="1">
      <c r="B54" s="109"/>
      <c r="C54" s="139" t="s">
        <v>109</v>
      </c>
      <c r="D54" s="126"/>
      <c r="E54" s="126"/>
      <c r="F54" s="126"/>
      <c r="G54" s="126"/>
      <c r="H54" s="126"/>
      <c r="I54" s="126"/>
      <c r="J54" s="140" t="s">
        <v>110</v>
      </c>
      <c r="K54" s="141"/>
    </row>
    <row r="55" spans="2:11" s="108" customFormat="1" ht="10.35" customHeight="1">
      <c r="B55" s="109"/>
      <c r="C55" s="110"/>
      <c r="D55" s="110"/>
      <c r="E55" s="110"/>
      <c r="F55" s="110"/>
      <c r="G55" s="110"/>
      <c r="H55" s="110"/>
      <c r="I55" s="110"/>
      <c r="J55" s="110"/>
      <c r="K55" s="111"/>
    </row>
    <row r="56" spans="2:47" s="108" customFormat="1" ht="29.25" customHeight="1">
      <c r="B56" s="109"/>
      <c r="C56" s="142" t="s">
        <v>111</v>
      </c>
      <c r="D56" s="110"/>
      <c r="E56" s="110"/>
      <c r="F56" s="110"/>
      <c r="G56" s="110"/>
      <c r="H56" s="110"/>
      <c r="I56" s="110"/>
      <c r="J56" s="121">
        <f>J82</f>
        <v>0</v>
      </c>
      <c r="K56" s="111"/>
      <c r="AU56" s="98" t="s">
        <v>112</v>
      </c>
    </row>
    <row r="57" spans="2:11" s="149" customFormat="1" ht="24.9" customHeight="1">
      <c r="B57" s="143"/>
      <c r="C57" s="144"/>
      <c r="D57" s="145" t="s">
        <v>113</v>
      </c>
      <c r="E57" s="146"/>
      <c r="F57" s="146"/>
      <c r="G57" s="146"/>
      <c r="H57" s="146"/>
      <c r="I57" s="146"/>
      <c r="J57" s="147">
        <f>J83</f>
        <v>0</v>
      </c>
      <c r="K57" s="148"/>
    </row>
    <row r="58" spans="2:11" s="156" customFormat="1" ht="19.95" customHeight="1">
      <c r="B58" s="150"/>
      <c r="C58" s="151"/>
      <c r="D58" s="152" t="s">
        <v>114</v>
      </c>
      <c r="E58" s="153"/>
      <c r="F58" s="153"/>
      <c r="G58" s="153"/>
      <c r="H58" s="153"/>
      <c r="I58" s="153"/>
      <c r="J58" s="154">
        <f>J84</f>
        <v>0</v>
      </c>
      <c r="K58" s="155"/>
    </row>
    <row r="59" spans="2:11" s="156" customFormat="1" ht="19.95" customHeight="1">
      <c r="B59" s="150"/>
      <c r="C59" s="151"/>
      <c r="D59" s="152" t="s">
        <v>115</v>
      </c>
      <c r="E59" s="153"/>
      <c r="F59" s="153"/>
      <c r="G59" s="153"/>
      <c r="H59" s="153"/>
      <c r="I59" s="153"/>
      <c r="J59" s="154">
        <f>J238</f>
        <v>0</v>
      </c>
      <c r="K59" s="155"/>
    </row>
    <row r="60" spans="2:11" s="156" customFormat="1" ht="19.95" customHeight="1">
      <c r="B60" s="150"/>
      <c r="C60" s="151"/>
      <c r="D60" s="152" t="s">
        <v>116</v>
      </c>
      <c r="E60" s="153"/>
      <c r="F60" s="153"/>
      <c r="G60" s="153"/>
      <c r="H60" s="153"/>
      <c r="I60" s="153"/>
      <c r="J60" s="154">
        <f>J242</f>
        <v>0</v>
      </c>
      <c r="K60" s="155"/>
    </row>
    <row r="61" spans="2:11" s="156" customFormat="1" ht="19.95" customHeight="1">
      <c r="B61" s="150"/>
      <c r="C61" s="151"/>
      <c r="D61" s="152" t="s">
        <v>117</v>
      </c>
      <c r="E61" s="153"/>
      <c r="F61" s="153"/>
      <c r="G61" s="153"/>
      <c r="H61" s="153"/>
      <c r="I61" s="153"/>
      <c r="J61" s="154">
        <f>J252</f>
        <v>0</v>
      </c>
      <c r="K61" s="155"/>
    </row>
    <row r="62" spans="2:11" s="156" customFormat="1" ht="19.95" customHeight="1">
      <c r="B62" s="150"/>
      <c r="C62" s="151"/>
      <c r="D62" s="152" t="s">
        <v>118</v>
      </c>
      <c r="E62" s="153"/>
      <c r="F62" s="153"/>
      <c r="G62" s="153"/>
      <c r="H62" s="153"/>
      <c r="I62" s="153"/>
      <c r="J62" s="154">
        <f>J291</f>
        <v>0</v>
      </c>
      <c r="K62" s="155"/>
    </row>
    <row r="63" spans="2:11" s="108" customFormat="1" ht="21.75" customHeight="1">
      <c r="B63" s="109"/>
      <c r="C63" s="110"/>
      <c r="D63" s="110"/>
      <c r="E63" s="110"/>
      <c r="F63" s="110"/>
      <c r="G63" s="110"/>
      <c r="H63" s="110"/>
      <c r="I63" s="110"/>
      <c r="J63" s="110"/>
      <c r="K63" s="111"/>
    </row>
    <row r="64" spans="2:11" s="108" customFormat="1" ht="6.9" customHeight="1">
      <c r="B64" s="133"/>
      <c r="C64" s="134"/>
      <c r="D64" s="134"/>
      <c r="E64" s="134"/>
      <c r="F64" s="134"/>
      <c r="G64" s="134"/>
      <c r="H64" s="134"/>
      <c r="I64" s="134"/>
      <c r="J64" s="134"/>
      <c r="K64" s="135"/>
    </row>
    <row r="68" spans="2:12" s="108" customFormat="1" ht="6.9" customHeight="1">
      <c r="B68" s="136"/>
      <c r="C68" s="137"/>
      <c r="D68" s="137"/>
      <c r="E68" s="137"/>
      <c r="F68" s="137"/>
      <c r="G68" s="137"/>
      <c r="H68" s="137"/>
      <c r="I68" s="137"/>
      <c r="J68" s="137"/>
      <c r="K68" s="137"/>
      <c r="L68" s="109"/>
    </row>
    <row r="69" spans="2:12" s="108" customFormat="1" ht="36.9" customHeight="1">
      <c r="B69" s="109"/>
      <c r="C69" s="157" t="s">
        <v>119</v>
      </c>
      <c r="L69" s="109"/>
    </row>
    <row r="70" spans="2:12" s="108" customFormat="1" ht="6.9" customHeight="1">
      <c r="B70" s="109"/>
      <c r="L70" s="109"/>
    </row>
    <row r="71" spans="2:12" s="108" customFormat="1" ht="14.4" customHeight="1">
      <c r="B71" s="109"/>
      <c r="C71" s="158" t="s">
        <v>19</v>
      </c>
      <c r="L71" s="109"/>
    </row>
    <row r="72" spans="2:12" s="108" customFormat="1" ht="16.5" customHeight="1">
      <c r="B72" s="109"/>
      <c r="E72" s="327" t="str">
        <f>E7</f>
        <v>Kanalizační sběrač Toužín</v>
      </c>
      <c r="F72" s="328"/>
      <c r="G72" s="328"/>
      <c r="H72" s="328"/>
      <c r="L72" s="109"/>
    </row>
    <row r="73" spans="2:12" s="108" customFormat="1" ht="14.4" customHeight="1">
      <c r="B73" s="109"/>
      <c r="C73" s="158" t="s">
        <v>106</v>
      </c>
      <c r="L73" s="109"/>
    </row>
    <row r="74" spans="2:12" s="108" customFormat="1" ht="17.25" customHeight="1">
      <c r="B74" s="109"/>
      <c r="E74" s="318" t="str">
        <f>E9</f>
        <v xml:space="preserve">B-1 - Stoka </v>
      </c>
      <c r="F74" s="329"/>
      <c r="G74" s="329"/>
      <c r="H74" s="329"/>
      <c r="L74" s="109"/>
    </row>
    <row r="75" spans="2:12" s="108" customFormat="1" ht="6.9" customHeight="1">
      <c r="B75" s="109"/>
      <c r="L75" s="109"/>
    </row>
    <row r="76" spans="2:12" s="108" customFormat="1" ht="18" customHeight="1">
      <c r="B76" s="109"/>
      <c r="C76" s="158" t="s">
        <v>24</v>
      </c>
      <c r="F76" s="159" t="str">
        <f>F12</f>
        <v>Toužín</v>
      </c>
      <c r="I76" s="158" t="s">
        <v>26</v>
      </c>
      <c r="J76" s="160" t="str">
        <f>IF(J12="","",J12)</f>
        <v>21. 8. 2017</v>
      </c>
      <c r="L76" s="109"/>
    </row>
    <row r="77" spans="2:12" s="108" customFormat="1" ht="6.9" customHeight="1">
      <c r="B77" s="109"/>
      <c r="L77" s="109"/>
    </row>
    <row r="78" spans="2:12" s="108" customFormat="1" ht="13.2">
      <c r="B78" s="109"/>
      <c r="C78" s="158" t="s">
        <v>28</v>
      </c>
      <c r="F78" s="159" t="str">
        <f>E15</f>
        <v xml:space="preserve"> </v>
      </c>
      <c r="I78" s="158" t="s">
        <v>34</v>
      </c>
      <c r="J78" s="159" t="str">
        <f>E21</f>
        <v>Ing. Zděněk Hejtman</v>
      </c>
      <c r="L78" s="109"/>
    </row>
    <row r="79" spans="2:12" s="108" customFormat="1" ht="14.4" customHeight="1">
      <c r="B79" s="109"/>
      <c r="C79" s="158" t="s">
        <v>32</v>
      </c>
      <c r="F79" s="159" t="str">
        <f>IF(E18="","",E18)</f>
        <v/>
      </c>
      <c r="L79" s="109"/>
    </row>
    <row r="80" spans="2:12" s="108" customFormat="1" ht="10.35" customHeight="1">
      <c r="B80" s="109"/>
      <c r="L80" s="109"/>
    </row>
    <row r="81" spans="2:20" s="168" customFormat="1" ht="29.25" customHeight="1">
      <c r="B81" s="161"/>
      <c r="C81" s="162" t="s">
        <v>120</v>
      </c>
      <c r="D81" s="163" t="s">
        <v>59</v>
      </c>
      <c r="E81" s="163" t="s">
        <v>55</v>
      </c>
      <c r="F81" s="163" t="s">
        <v>121</v>
      </c>
      <c r="G81" s="163" t="s">
        <v>122</v>
      </c>
      <c r="H81" s="163" t="s">
        <v>123</v>
      </c>
      <c r="I81" s="163" t="s">
        <v>124</v>
      </c>
      <c r="J81" s="163" t="s">
        <v>110</v>
      </c>
      <c r="K81" s="164" t="s">
        <v>125</v>
      </c>
      <c r="L81" s="161"/>
      <c r="M81" s="165" t="s">
        <v>126</v>
      </c>
      <c r="N81" s="166" t="s">
        <v>44</v>
      </c>
      <c r="O81" s="166" t="s">
        <v>127</v>
      </c>
      <c r="P81" s="166" t="s">
        <v>128</v>
      </c>
      <c r="Q81" s="166" t="s">
        <v>129</v>
      </c>
      <c r="R81" s="166" t="s">
        <v>130</v>
      </c>
      <c r="S81" s="166" t="s">
        <v>131</v>
      </c>
      <c r="T81" s="167" t="s">
        <v>132</v>
      </c>
    </row>
    <row r="82" spans="2:63" s="108" customFormat="1" ht="29.25" customHeight="1">
      <c r="B82" s="109"/>
      <c r="C82" s="169" t="s">
        <v>111</v>
      </c>
      <c r="J82" s="170">
        <f>BK82</f>
        <v>0</v>
      </c>
      <c r="L82" s="109"/>
      <c r="M82" s="171"/>
      <c r="N82" s="118"/>
      <c r="O82" s="118"/>
      <c r="P82" s="172">
        <f>P83</f>
        <v>0</v>
      </c>
      <c r="Q82" s="118"/>
      <c r="R82" s="172">
        <f>R83</f>
        <v>13.9537668</v>
      </c>
      <c r="S82" s="118"/>
      <c r="T82" s="173">
        <f>T83</f>
        <v>0</v>
      </c>
      <c r="AT82" s="98" t="s">
        <v>73</v>
      </c>
      <c r="AU82" s="98" t="s">
        <v>112</v>
      </c>
      <c r="BK82" s="174">
        <f>BK83</f>
        <v>0</v>
      </c>
    </row>
    <row r="83" spans="2:63" s="176" customFormat="1" ht="37.35" customHeight="1">
      <c r="B83" s="175"/>
      <c r="D83" s="177" t="s">
        <v>73</v>
      </c>
      <c r="E83" s="178" t="s">
        <v>133</v>
      </c>
      <c r="F83" s="178" t="s">
        <v>134</v>
      </c>
      <c r="J83" s="179">
        <f>BK83</f>
        <v>0</v>
      </c>
      <c r="L83" s="175"/>
      <c r="M83" s="180"/>
      <c r="N83" s="181"/>
      <c r="O83" s="181"/>
      <c r="P83" s="182">
        <f>P84+P238+P242+P252+P291</f>
        <v>0</v>
      </c>
      <c r="Q83" s="181"/>
      <c r="R83" s="182">
        <f>R84+R238+R242+R252+R291</f>
        <v>13.9537668</v>
      </c>
      <c r="S83" s="181"/>
      <c r="T83" s="183">
        <f>T84+T238+T242+T252+T291</f>
        <v>0</v>
      </c>
      <c r="AR83" s="177" t="s">
        <v>82</v>
      </c>
      <c r="AT83" s="184" t="s">
        <v>73</v>
      </c>
      <c r="AU83" s="184" t="s">
        <v>74</v>
      </c>
      <c r="AY83" s="177" t="s">
        <v>135</v>
      </c>
      <c r="BK83" s="185">
        <f>BK84+BK238+BK242+BK252+BK291</f>
        <v>0</v>
      </c>
    </row>
    <row r="84" spans="2:63" s="176" customFormat="1" ht="19.95" customHeight="1">
      <c r="B84" s="175"/>
      <c r="D84" s="177" t="s">
        <v>73</v>
      </c>
      <c r="E84" s="186" t="s">
        <v>82</v>
      </c>
      <c r="F84" s="186" t="s">
        <v>136</v>
      </c>
      <c r="J84" s="187">
        <f>BK84</f>
        <v>0</v>
      </c>
      <c r="L84" s="175"/>
      <c r="M84" s="180"/>
      <c r="N84" s="181"/>
      <c r="O84" s="181"/>
      <c r="P84" s="182">
        <f>SUM(P85:P237)</f>
        <v>0</v>
      </c>
      <c r="Q84" s="181"/>
      <c r="R84" s="182">
        <f>SUM(R85:R237)</f>
        <v>7.9803848</v>
      </c>
      <c r="S84" s="181"/>
      <c r="T84" s="183">
        <f>SUM(T85:T237)</f>
        <v>0</v>
      </c>
      <c r="AR84" s="177" t="s">
        <v>82</v>
      </c>
      <c r="AT84" s="184" t="s">
        <v>73</v>
      </c>
      <c r="AU84" s="184" t="s">
        <v>82</v>
      </c>
      <c r="AY84" s="177" t="s">
        <v>135</v>
      </c>
      <c r="BK84" s="185">
        <f>SUM(BK85:BK237)</f>
        <v>0</v>
      </c>
    </row>
    <row r="85" spans="2:65" s="108" customFormat="1" ht="63.75" customHeight="1">
      <c r="B85" s="109"/>
      <c r="C85" s="188" t="s">
        <v>82</v>
      </c>
      <c r="D85" s="188" t="s">
        <v>137</v>
      </c>
      <c r="E85" s="189" t="s">
        <v>178</v>
      </c>
      <c r="F85" s="190" t="s">
        <v>179</v>
      </c>
      <c r="G85" s="191" t="s">
        <v>168</v>
      </c>
      <c r="H85" s="192">
        <v>1.5</v>
      </c>
      <c r="I85" s="9"/>
      <c r="J85" s="193">
        <f>ROUND(I85*H85,2)</f>
        <v>0</v>
      </c>
      <c r="K85" s="190" t="s">
        <v>141</v>
      </c>
      <c r="L85" s="109"/>
      <c r="M85" s="194" t="s">
        <v>5</v>
      </c>
      <c r="N85" s="195" t="s">
        <v>45</v>
      </c>
      <c r="O85" s="110"/>
      <c r="P85" s="196">
        <f>O85*H85</f>
        <v>0</v>
      </c>
      <c r="Q85" s="196">
        <v>0.0369</v>
      </c>
      <c r="R85" s="196">
        <f>Q85*H85</f>
        <v>0.05535</v>
      </c>
      <c r="S85" s="196">
        <v>0</v>
      </c>
      <c r="T85" s="197">
        <f>S85*H85</f>
        <v>0</v>
      </c>
      <c r="AR85" s="98" t="s">
        <v>142</v>
      </c>
      <c r="AT85" s="98" t="s">
        <v>137</v>
      </c>
      <c r="AU85" s="98" t="s">
        <v>84</v>
      </c>
      <c r="AY85" s="98" t="s">
        <v>135</v>
      </c>
      <c r="BE85" s="198">
        <f>IF(N85="základní",J85,0)</f>
        <v>0</v>
      </c>
      <c r="BF85" s="198">
        <f>IF(N85="snížená",J85,0)</f>
        <v>0</v>
      </c>
      <c r="BG85" s="198">
        <f>IF(N85="zákl. přenesená",J85,0)</f>
        <v>0</v>
      </c>
      <c r="BH85" s="198">
        <f>IF(N85="sníž. přenesená",J85,0)</f>
        <v>0</v>
      </c>
      <c r="BI85" s="198">
        <f>IF(N85="nulová",J85,0)</f>
        <v>0</v>
      </c>
      <c r="BJ85" s="98" t="s">
        <v>82</v>
      </c>
      <c r="BK85" s="198">
        <f>ROUND(I85*H85,2)</f>
        <v>0</v>
      </c>
      <c r="BL85" s="98" t="s">
        <v>142</v>
      </c>
      <c r="BM85" s="98" t="s">
        <v>873</v>
      </c>
    </row>
    <row r="86" spans="2:47" s="108" customFormat="1" ht="84">
      <c r="B86" s="109"/>
      <c r="D86" s="203" t="s">
        <v>144</v>
      </c>
      <c r="F86" s="204" t="s">
        <v>170</v>
      </c>
      <c r="I86" s="10"/>
      <c r="L86" s="109"/>
      <c r="M86" s="205"/>
      <c r="N86" s="110"/>
      <c r="O86" s="110"/>
      <c r="P86" s="110"/>
      <c r="Q86" s="110"/>
      <c r="R86" s="110"/>
      <c r="S86" s="110"/>
      <c r="T86" s="206"/>
      <c r="AT86" s="98" t="s">
        <v>144</v>
      </c>
      <c r="AU86" s="98" t="s">
        <v>84</v>
      </c>
    </row>
    <row r="87" spans="2:51" s="208" customFormat="1" ht="13.5">
      <c r="B87" s="207"/>
      <c r="D87" s="203" t="s">
        <v>146</v>
      </c>
      <c r="E87" s="209" t="s">
        <v>5</v>
      </c>
      <c r="F87" s="210" t="s">
        <v>874</v>
      </c>
      <c r="H87" s="211">
        <v>1.5</v>
      </c>
      <c r="I87" s="11"/>
      <c r="L87" s="207"/>
      <c r="M87" s="212"/>
      <c r="N87" s="213"/>
      <c r="O87" s="213"/>
      <c r="P87" s="213"/>
      <c r="Q87" s="213"/>
      <c r="R87" s="213"/>
      <c r="S87" s="213"/>
      <c r="T87" s="214"/>
      <c r="AT87" s="209" t="s">
        <v>146</v>
      </c>
      <c r="AU87" s="209" t="s">
        <v>84</v>
      </c>
      <c r="AV87" s="208" t="s">
        <v>84</v>
      </c>
      <c r="AW87" s="208" t="s">
        <v>37</v>
      </c>
      <c r="AX87" s="208" t="s">
        <v>82</v>
      </c>
      <c r="AY87" s="209" t="s">
        <v>135</v>
      </c>
    </row>
    <row r="88" spans="2:65" s="108" customFormat="1" ht="25.5" customHeight="1">
      <c r="B88" s="109"/>
      <c r="C88" s="188" t="s">
        <v>84</v>
      </c>
      <c r="D88" s="188" t="s">
        <v>137</v>
      </c>
      <c r="E88" s="189" t="s">
        <v>182</v>
      </c>
      <c r="F88" s="190" t="s">
        <v>183</v>
      </c>
      <c r="G88" s="191" t="s">
        <v>184</v>
      </c>
      <c r="H88" s="192">
        <v>6</v>
      </c>
      <c r="I88" s="9"/>
      <c r="J88" s="193">
        <f>ROUND(I88*H88,2)</f>
        <v>0</v>
      </c>
      <c r="K88" s="190" t="s">
        <v>141</v>
      </c>
      <c r="L88" s="109"/>
      <c r="M88" s="194" t="s">
        <v>5</v>
      </c>
      <c r="N88" s="195" t="s">
        <v>45</v>
      </c>
      <c r="O88" s="110"/>
      <c r="P88" s="196">
        <f>O88*H88</f>
        <v>0</v>
      </c>
      <c r="Q88" s="196">
        <v>0</v>
      </c>
      <c r="R88" s="196">
        <f>Q88*H88</f>
        <v>0</v>
      </c>
      <c r="S88" s="196">
        <v>0</v>
      </c>
      <c r="T88" s="197">
        <f>S88*H88</f>
        <v>0</v>
      </c>
      <c r="AR88" s="98" t="s">
        <v>142</v>
      </c>
      <c r="AT88" s="98" t="s">
        <v>137</v>
      </c>
      <c r="AU88" s="98" t="s">
        <v>84</v>
      </c>
      <c r="AY88" s="98" t="s">
        <v>135</v>
      </c>
      <c r="BE88" s="198">
        <f>IF(N88="základní",J88,0)</f>
        <v>0</v>
      </c>
      <c r="BF88" s="198">
        <f>IF(N88="snížená",J88,0)</f>
        <v>0</v>
      </c>
      <c r="BG88" s="198">
        <f>IF(N88="zákl. přenesená",J88,0)</f>
        <v>0</v>
      </c>
      <c r="BH88" s="198">
        <f>IF(N88="sníž. přenesená",J88,0)</f>
        <v>0</v>
      </c>
      <c r="BI88" s="198">
        <f>IF(N88="nulová",J88,0)</f>
        <v>0</v>
      </c>
      <c r="BJ88" s="98" t="s">
        <v>82</v>
      </c>
      <c r="BK88" s="198">
        <f>ROUND(I88*H88,2)</f>
        <v>0</v>
      </c>
      <c r="BL88" s="98" t="s">
        <v>142</v>
      </c>
      <c r="BM88" s="98" t="s">
        <v>875</v>
      </c>
    </row>
    <row r="89" spans="2:47" s="108" customFormat="1" ht="372">
      <c r="B89" s="109"/>
      <c r="D89" s="203" t="s">
        <v>144</v>
      </c>
      <c r="F89" s="204" t="s">
        <v>186</v>
      </c>
      <c r="I89" s="10"/>
      <c r="L89" s="109"/>
      <c r="M89" s="205"/>
      <c r="N89" s="110"/>
      <c r="O89" s="110"/>
      <c r="P89" s="110"/>
      <c r="Q89" s="110"/>
      <c r="R89" s="110"/>
      <c r="S89" s="110"/>
      <c r="T89" s="206"/>
      <c r="AT89" s="98" t="s">
        <v>144</v>
      </c>
      <c r="AU89" s="98" t="s">
        <v>84</v>
      </c>
    </row>
    <row r="90" spans="2:51" s="208" customFormat="1" ht="13.5">
      <c r="B90" s="207"/>
      <c r="D90" s="203" t="s">
        <v>146</v>
      </c>
      <c r="E90" s="209" t="s">
        <v>5</v>
      </c>
      <c r="F90" s="210" t="s">
        <v>876</v>
      </c>
      <c r="H90" s="211">
        <v>6</v>
      </c>
      <c r="I90" s="11"/>
      <c r="L90" s="207"/>
      <c r="M90" s="212"/>
      <c r="N90" s="213"/>
      <c r="O90" s="213"/>
      <c r="P90" s="213"/>
      <c r="Q90" s="213"/>
      <c r="R90" s="213"/>
      <c r="S90" s="213"/>
      <c r="T90" s="214"/>
      <c r="AT90" s="209" t="s">
        <v>146</v>
      </c>
      <c r="AU90" s="209" t="s">
        <v>84</v>
      </c>
      <c r="AV90" s="208" t="s">
        <v>84</v>
      </c>
      <c r="AW90" s="208" t="s">
        <v>37</v>
      </c>
      <c r="AX90" s="208" t="s">
        <v>82</v>
      </c>
      <c r="AY90" s="209" t="s">
        <v>135</v>
      </c>
    </row>
    <row r="91" spans="2:65" s="108" customFormat="1" ht="38.25" customHeight="1">
      <c r="B91" s="109"/>
      <c r="C91" s="188" t="s">
        <v>152</v>
      </c>
      <c r="D91" s="188" t="s">
        <v>137</v>
      </c>
      <c r="E91" s="189" t="s">
        <v>189</v>
      </c>
      <c r="F91" s="190" t="s">
        <v>190</v>
      </c>
      <c r="G91" s="191" t="s">
        <v>184</v>
      </c>
      <c r="H91" s="192">
        <v>2.414</v>
      </c>
      <c r="I91" s="9"/>
      <c r="J91" s="193">
        <f>ROUND(I91*H91,2)</f>
        <v>0</v>
      </c>
      <c r="K91" s="190" t="s">
        <v>141</v>
      </c>
      <c r="L91" s="109"/>
      <c r="M91" s="194" t="s">
        <v>5</v>
      </c>
      <c r="N91" s="195" t="s">
        <v>45</v>
      </c>
      <c r="O91" s="110"/>
      <c r="P91" s="196">
        <f>O91*H91</f>
        <v>0</v>
      </c>
      <c r="Q91" s="196">
        <v>0</v>
      </c>
      <c r="R91" s="196">
        <f>Q91*H91</f>
        <v>0</v>
      </c>
      <c r="S91" s="196">
        <v>0</v>
      </c>
      <c r="T91" s="197">
        <f>S91*H91</f>
        <v>0</v>
      </c>
      <c r="AR91" s="98" t="s">
        <v>142</v>
      </c>
      <c r="AT91" s="98" t="s">
        <v>137</v>
      </c>
      <c r="AU91" s="98" t="s">
        <v>84</v>
      </c>
      <c r="AY91" s="98" t="s">
        <v>135</v>
      </c>
      <c r="BE91" s="198">
        <f>IF(N91="základní",J91,0)</f>
        <v>0</v>
      </c>
      <c r="BF91" s="198">
        <f>IF(N91="snížená",J91,0)</f>
        <v>0</v>
      </c>
      <c r="BG91" s="198">
        <f>IF(N91="zákl. přenesená",J91,0)</f>
        <v>0</v>
      </c>
      <c r="BH91" s="198">
        <f>IF(N91="sníž. přenesená",J91,0)</f>
        <v>0</v>
      </c>
      <c r="BI91" s="198">
        <f>IF(N91="nulová",J91,0)</f>
        <v>0</v>
      </c>
      <c r="BJ91" s="98" t="s">
        <v>82</v>
      </c>
      <c r="BK91" s="198">
        <f>ROUND(I91*H91,2)</f>
        <v>0</v>
      </c>
      <c r="BL91" s="98" t="s">
        <v>142</v>
      </c>
      <c r="BM91" s="98" t="s">
        <v>877</v>
      </c>
    </row>
    <row r="92" spans="2:47" s="108" customFormat="1" ht="216">
      <c r="B92" s="109"/>
      <c r="D92" s="203" t="s">
        <v>144</v>
      </c>
      <c r="F92" s="204" t="s">
        <v>192</v>
      </c>
      <c r="I92" s="10"/>
      <c r="L92" s="109"/>
      <c r="M92" s="205"/>
      <c r="N92" s="110"/>
      <c r="O92" s="110"/>
      <c r="P92" s="110"/>
      <c r="Q92" s="110"/>
      <c r="R92" s="110"/>
      <c r="S92" s="110"/>
      <c r="T92" s="206"/>
      <c r="AT92" s="98" t="s">
        <v>144</v>
      </c>
      <c r="AU92" s="98" t="s">
        <v>84</v>
      </c>
    </row>
    <row r="93" spans="2:51" s="208" customFormat="1" ht="13.5">
      <c r="B93" s="207"/>
      <c r="D93" s="203" t="s">
        <v>146</v>
      </c>
      <c r="E93" s="209" t="s">
        <v>5</v>
      </c>
      <c r="F93" s="210" t="s">
        <v>878</v>
      </c>
      <c r="H93" s="211">
        <v>2.414</v>
      </c>
      <c r="I93" s="11"/>
      <c r="L93" s="207"/>
      <c r="M93" s="212"/>
      <c r="N93" s="213"/>
      <c r="O93" s="213"/>
      <c r="P93" s="213"/>
      <c r="Q93" s="213"/>
      <c r="R93" s="213"/>
      <c r="S93" s="213"/>
      <c r="T93" s="214"/>
      <c r="AT93" s="209" t="s">
        <v>146</v>
      </c>
      <c r="AU93" s="209" t="s">
        <v>84</v>
      </c>
      <c r="AV93" s="208" t="s">
        <v>84</v>
      </c>
      <c r="AW93" s="208" t="s">
        <v>37</v>
      </c>
      <c r="AX93" s="208" t="s">
        <v>74</v>
      </c>
      <c r="AY93" s="209" t="s">
        <v>135</v>
      </c>
    </row>
    <row r="94" spans="2:51" s="228" customFormat="1" ht="13.5">
      <c r="B94" s="227"/>
      <c r="D94" s="203" t="s">
        <v>146</v>
      </c>
      <c r="E94" s="229" t="s">
        <v>5</v>
      </c>
      <c r="F94" s="230" t="s">
        <v>195</v>
      </c>
      <c r="H94" s="231">
        <v>2.414</v>
      </c>
      <c r="I94" s="12"/>
      <c r="L94" s="227"/>
      <c r="M94" s="232"/>
      <c r="N94" s="233"/>
      <c r="O94" s="233"/>
      <c r="P94" s="233"/>
      <c r="Q94" s="233"/>
      <c r="R94" s="233"/>
      <c r="S94" s="233"/>
      <c r="T94" s="234"/>
      <c r="AT94" s="229" t="s">
        <v>146</v>
      </c>
      <c r="AU94" s="229" t="s">
        <v>84</v>
      </c>
      <c r="AV94" s="228" t="s">
        <v>142</v>
      </c>
      <c r="AW94" s="228" t="s">
        <v>37</v>
      </c>
      <c r="AX94" s="228" t="s">
        <v>82</v>
      </c>
      <c r="AY94" s="229" t="s">
        <v>135</v>
      </c>
    </row>
    <row r="95" spans="2:65" s="108" customFormat="1" ht="38.25" customHeight="1">
      <c r="B95" s="109"/>
      <c r="C95" s="188" t="s">
        <v>142</v>
      </c>
      <c r="D95" s="188" t="s">
        <v>137</v>
      </c>
      <c r="E95" s="189" t="s">
        <v>197</v>
      </c>
      <c r="F95" s="190" t="s">
        <v>198</v>
      </c>
      <c r="G95" s="191" t="s">
        <v>184</v>
      </c>
      <c r="H95" s="192">
        <v>9.102</v>
      </c>
      <c r="I95" s="9"/>
      <c r="J95" s="193">
        <f>ROUND(I95*H95,2)</f>
        <v>0</v>
      </c>
      <c r="K95" s="190" t="s">
        <v>141</v>
      </c>
      <c r="L95" s="109"/>
      <c r="M95" s="194" t="s">
        <v>5</v>
      </c>
      <c r="N95" s="195" t="s">
        <v>45</v>
      </c>
      <c r="O95" s="110"/>
      <c r="P95" s="196">
        <f>O95*H95</f>
        <v>0</v>
      </c>
      <c r="Q95" s="196">
        <v>0</v>
      </c>
      <c r="R95" s="196">
        <f>Q95*H95</f>
        <v>0</v>
      </c>
      <c r="S95" s="196">
        <v>0</v>
      </c>
      <c r="T95" s="197">
        <f>S95*H95</f>
        <v>0</v>
      </c>
      <c r="AR95" s="98" t="s">
        <v>142</v>
      </c>
      <c r="AT95" s="98" t="s">
        <v>137</v>
      </c>
      <c r="AU95" s="98" t="s">
        <v>84</v>
      </c>
      <c r="AY95" s="98" t="s">
        <v>135</v>
      </c>
      <c r="BE95" s="198">
        <f>IF(N95="základní",J95,0)</f>
        <v>0</v>
      </c>
      <c r="BF95" s="198">
        <f>IF(N95="snížená",J95,0)</f>
        <v>0</v>
      </c>
      <c r="BG95" s="198">
        <f>IF(N95="zákl. přenesená",J95,0)</f>
        <v>0</v>
      </c>
      <c r="BH95" s="198">
        <f>IF(N95="sníž. přenesená",J95,0)</f>
        <v>0</v>
      </c>
      <c r="BI95" s="198">
        <f>IF(N95="nulová",J95,0)</f>
        <v>0</v>
      </c>
      <c r="BJ95" s="98" t="s">
        <v>82</v>
      </c>
      <c r="BK95" s="198">
        <f>ROUND(I95*H95,2)</f>
        <v>0</v>
      </c>
      <c r="BL95" s="98" t="s">
        <v>142</v>
      </c>
      <c r="BM95" s="98" t="s">
        <v>879</v>
      </c>
    </row>
    <row r="96" spans="2:47" s="108" customFormat="1" ht="204">
      <c r="B96" s="109"/>
      <c r="D96" s="203" t="s">
        <v>144</v>
      </c>
      <c r="F96" s="204" t="s">
        <v>200</v>
      </c>
      <c r="I96" s="10"/>
      <c r="L96" s="109"/>
      <c r="M96" s="205"/>
      <c r="N96" s="110"/>
      <c r="O96" s="110"/>
      <c r="P96" s="110"/>
      <c r="Q96" s="110"/>
      <c r="R96" s="110"/>
      <c r="S96" s="110"/>
      <c r="T96" s="206"/>
      <c r="AT96" s="98" t="s">
        <v>144</v>
      </c>
      <c r="AU96" s="98" t="s">
        <v>84</v>
      </c>
    </row>
    <row r="97" spans="2:51" s="208" customFormat="1" ht="13.5">
      <c r="B97" s="207"/>
      <c r="D97" s="203" t="s">
        <v>146</v>
      </c>
      <c r="E97" s="209" t="s">
        <v>5</v>
      </c>
      <c r="F97" s="210" t="s">
        <v>880</v>
      </c>
      <c r="H97" s="211">
        <v>18.204</v>
      </c>
      <c r="I97" s="11"/>
      <c r="L97" s="207"/>
      <c r="M97" s="212"/>
      <c r="N97" s="213"/>
      <c r="O97" s="213"/>
      <c r="P97" s="213"/>
      <c r="Q97" s="213"/>
      <c r="R97" s="213"/>
      <c r="S97" s="213"/>
      <c r="T97" s="214"/>
      <c r="AT97" s="209" t="s">
        <v>146</v>
      </c>
      <c r="AU97" s="209" t="s">
        <v>84</v>
      </c>
      <c r="AV97" s="208" t="s">
        <v>84</v>
      </c>
      <c r="AW97" s="208" t="s">
        <v>37</v>
      </c>
      <c r="AX97" s="208" t="s">
        <v>74</v>
      </c>
      <c r="AY97" s="209" t="s">
        <v>135</v>
      </c>
    </row>
    <row r="98" spans="2:51" s="236" customFormat="1" ht="13.5">
      <c r="B98" s="235"/>
      <c r="D98" s="203" t="s">
        <v>146</v>
      </c>
      <c r="E98" s="237" t="s">
        <v>5</v>
      </c>
      <c r="F98" s="238" t="s">
        <v>756</v>
      </c>
      <c r="H98" s="239">
        <v>18.204</v>
      </c>
      <c r="I98" s="13"/>
      <c r="L98" s="235"/>
      <c r="M98" s="240"/>
      <c r="N98" s="241"/>
      <c r="O98" s="241"/>
      <c r="P98" s="241"/>
      <c r="Q98" s="241"/>
      <c r="R98" s="241"/>
      <c r="S98" s="241"/>
      <c r="T98" s="242"/>
      <c r="AT98" s="237" t="s">
        <v>146</v>
      </c>
      <c r="AU98" s="237" t="s">
        <v>84</v>
      </c>
      <c r="AV98" s="236" t="s">
        <v>152</v>
      </c>
      <c r="AW98" s="236" t="s">
        <v>37</v>
      </c>
      <c r="AX98" s="236" t="s">
        <v>74</v>
      </c>
      <c r="AY98" s="237" t="s">
        <v>135</v>
      </c>
    </row>
    <row r="99" spans="2:51" s="208" customFormat="1" ht="13.5">
      <c r="B99" s="207"/>
      <c r="D99" s="203" t="s">
        <v>146</v>
      </c>
      <c r="E99" s="209" t="s">
        <v>5</v>
      </c>
      <c r="F99" s="210" t="s">
        <v>5</v>
      </c>
      <c r="H99" s="211">
        <v>0</v>
      </c>
      <c r="I99" s="11"/>
      <c r="L99" s="207"/>
      <c r="M99" s="212"/>
      <c r="N99" s="213"/>
      <c r="O99" s="213"/>
      <c r="P99" s="213"/>
      <c r="Q99" s="213"/>
      <c r="R99" s="213"/>
      <c r="S99" s="213"/>
      <c r="T99" s="214"/>
      <c r="AT99" s="209" t="s">
        <v>146</v>
      </c>
      <c r="AU99" s="209" t="s">
        <v>84</v>
      </c>
      <c r="AV99" s="208" t="s">
        <v>84</v>
      </c>
      <c r="AW99" s="208" t="s">
        <v>37</v>
      </c>
      <c r="AX99" s="208" t="s">
        <v>74</v>
      </c>
      <c r="AY99" s="209" t="s">
        <v>135</v>
      </c>
    </row>
    <row r="100" spans="2:51" s="228" customFormat="1" ht="13.5">
      <c r="B100" s="227"/>
      <c r="D100" s="203" t="s">
        <v>146</v>
      </c>
      <c r="E100" s="229" t="s">
        <v>5</v>
      </c>
      <c r="F100" s="230" t="s">
        <v>195</v>
      </c>
      <c r="H100" s="231">
        <v>18.204</v>
      </c>
      <c r="I100" s="12"/>
      <c r="L100" s="227"/>
      <c r="M100" s="232"/>
      <c r="N100" s="233"/>
      <c r="O100" s="233"/>
      <c r="P100" s="233"/>
      <c r="Q100" s="233"/>
      <c r="R100" s="233"/>
      <c r="S100" s="233"/>
      <c r="T100" s="234"/>
      <c r="AT100" s="229" t="s">
        <v>146</v>
      </c>
      <c r="AU100" s="229" t="s">
        <v>84</v>
      </c>
      <c r="AV100" s="228" t="s">
        <v>142</v>
      </c>
      <c r="AW100" s="228" t="s">
        <v>37</v>
      </c>
      <c r="AX100" s="228" t="s">
        <v>74</v>
      </c>
      <c r="AY100" s="229" t="s">
        <v>135</v>
      </c>
    </row>
    <row r="101" spans="2:51" s="208" customFormat="1" ht="13.5">
      <c r="B101" s="207"/>
      <c r="D101" s="203" t="s">
        <v>146</v>
      </c>
      <c r="E101" s="209" t="s">
        <v>5</v>
      </c>
      <c r="F101" s="210" t="s">
        <v>881</v>
      </c>
      <c r="H101" s="211">
        <v>9.102</v>
      </c>
      <c r="I101" s="11"/>
      <c r="L101" s="207"/>
      <c r="M101" s="212"/>
      <c r="N101" s="213"/>
      <c r="O101" s="213"/>
      <c r="P101" s="213"/>
      <c r="Q101" s="213"/>
      <c r="R101" s="213"/>
      <c r="S101" s="213"/>
      <c r="T101" s="214"/>
      <c r="AT101" s="209" t="s">
        <v>146</v>
      </c>
      <c r="AU101" s="209" t="s">
        <v>84</v>
      </c>
      <c r="AV101" s="208" t="s">
        <v>84</v>
      </c>
      <c r="AW101" s="208" t="s">
        <v>37</v>
      </c>
      <c r="AX101" s="208" t="s">
        <v>82</v>
      </c>
      <c r="AY101" s="209" t="s">
        <v>135</v>
      </c>
    </row>
    <row r="102" spans="2:65" s="108" customFormat="1" ht="38.25" customHeight="1">
      <c r="B102" s="109"/>
      <c r="C102" s="188" t="s">
        <v>165</v>
      </c>
      <c r="D102" s="188" t="s">
        <v>137</v>
      </c>
      <c r="E102" s="189" t="s">
        <v>225</v>
      </c>
      <c r="F102" s="190" t="s">
        <v>226</v>
      </c>
      <c r="G102" s="191" t="s">
        <v>184</v>
      </c>
      <c r="H102" s="192">
        <v>9.102</v>
      </c>
      <c r="I102" s="9"/>
      <c r="J102" s="193">
        <f>ROUND(I102*H102,2)</f>
        <v>0</v>
      </c>
      <c r="K102" s="190" t="s">
        <v>141</v>
      </c>
      <c r="L102" s="109"/>
      <c r="M102" s="194" t="s">
        <v>5</v>
      </c>
      <c r="N102" s="195" t="s">
        <v>45</v>
      </c>
      <c r="O102" s="110"/>
      <c r="P102" s="196">
        <f>O102*H102</f>
        <v>0</v>
      </c>
      <c r="Q102" s="196">
        <v>0</v>
      </c>
      <c r="R102" s="196">
        <f>Q102*H102</f>
        <v>0</v>
      </c>
      <c r="S102" s="196">
        <v>0</v>
      </c>
      <c r="T102" s="197">
        <f>S102*H102</f>
        <v>0</v>
      </c>
      <c r="AR102" s="98" t="s">
        <v>142</v>
      </c>
      <c r="AT102" s="98" t="s">
        <v>137</v>
      </c>
      <c r="AU102" s="98" t="s">
        <v>84</v>
      </c>
      <c r="AY102" s="98" t="s">
        <v>135</v>
      </c>
      <c r="BE102" s="198">
        <f>IF(N102="základní",J102,0)</f>
        <v>0</v>
      </c>
      <c r="BF102" s="198">
        <f>IF(N102="snížená",J102,0)</f>
        <v>0</v>
      </c>
      <c r="BG102" s="198">
        <f>IF(N102="zákl. přenesená",J102,0)</f>
        <v>0</v>
      </c>
      <c r="BH102" s="198">
        <f>IF(N102="sníž. přenesená",J102,0)</f>
        <v>0</v>
      </c>
      <c r="BI102" s="198">
        <f>IF(N102="nulová",J102,0)</f>
        <v>0</v>
      </c>
      <c r="BJ102" s="98" t="s">
        <v>82</v>
      </c>
      <c r="BK102" s="198">
        <f>ROUND(I102*H102,2)</f>
        <v>0</v>
      </c>
      <c r="BL102" s="98" t="s">
        <v>142</v>
      </c>
      <c r="BM102" s="98" t="s">
        <v>882</v>
      </c>
    </row>
    <row r="103" spans="2:47" s="108" customFormat="1" ht="204">
      <c r="B103" s="109"/>
      <c r="D103" s="203" t="s">
        <v>144</v>
      </c>
      <c r="F103" s="204" t="s">
        <v>200</v>
      </c>
      <c r="I103" s="10"/>
      <c r="L103" s="109"/>
      <c r="M103" s="205"/>
      <c r="N103" s="110"/>
      <c r="O103" s="110"/>
      <c r="P103" s="110"/>
      <c r="Q103" s="110"/>
      <c r="R103" s="110"/>
      <c r="S103" s="110"/>
      <c r="T103" s="206"/>
      <c r="AT103" s="98" t="s">
        <v>144</v>
      </c>
      <c r="AU103" s="98" t="s">
        <v>84</v>
      </c>
    </row>
    <row r="104" spans="2:51" s="208" customFormat="1" ht="13.5">
      <c r="B104" s="207"/>
      <c r="D104" s="203" t="s">
        <v>146</v>
      </c>
      <c r="E104" s="209" t="s">
        <v>5</v>
      </c>
      <c r="F104" s="210" t="s">
        <v>880</v>
      </c>
      <c r="H104" s="211">
        <v>18.204</v>
      </c>
      <c r="I104" s="11"/>
      <c r="L104" s="207"/>
      <c r="M104" s="212"/>
      <c r="N104" s="213"/>
      <c r="O104" s="213"/>
      <c r="P104" s="213"/>
      <c r="Q104" s="213"/>
      <c r="R104" s="213"/>
      <c r="S104" s="213"/>
      <c r="T104" s="214"/>
      <c r="AT104" s="209" t="s">
        <v>146</v>
      </c>
      <c r="AU104" s="209" t="s">
        <v>84</v>
      </c>
      <c r="AV104" s="208" t="s">
        <v>84</v>
      </c>
      <c r="AW104" s="208" t="s">
        <v>37</v>
      </c>
      <c r="AX104" s="208" t="s">
        <v>74</v>
      </c>
      <c r="AY104" s="209" t="s">
        <v>135</v>
      </c>
    </row>
    <row r="105" spans="2:51" s="236" customFormat="1" ht="13.5">
      <c r="B105" s="235"/>
      <c r="D105" s="203" t="s">
        <v>146</v>
      </c>
      <c r="E105" s="237" t="s">
        <v>5</v>
      </c>
      <c r="F105" s="238" t="s">
        <v>756</v>
      </c>
      <c r="H105" s="239">
        <v>18.204</v>
      </c>
      <c r="I105" s="13"/>
      <c r="L105" s="235"/>
      <c r="M105" s="240"/>
      <c r="N105" s="241"/>
      <c r="O105" s="241"/>
      <c r="P105" s="241"/>
      <c r="Q105" s="241"/>
      <c r="R105" s="241"/>
      <c r="S105" s="241"/>
      <c r="T105" s="242"/>
      <c r="AT105" s="237" t="s">
        <v>146</v>
      </c>
      <c r="AU105" s="237" t="s">
        <v>84</v>
      </c>
      <c r="AV105" s="236" t="s">
        <v>152</v>
      </c>
      <c r="AW105" s="236" t="s">
        <v>37</v>
      </c>
      <c r="AX105" s="236" t="s">
        <v>74</v>
      </c>
      <c r="AY105" s="237" t="s">
        <v>135</v>
      </c>
    </row>
    <row r="106" spans="2:51" s="208" customFormat="1" ht="13.5">
      <c r="B106" s="207"/>
      <c r="D106" s="203" t="s">
        <v>146</v>
      </c>
      <c r="E106" s="209" t="s">
        <v>5</v>
      </c>
      <c r="F106" s="210" t="s">
        <v>5</v>
      </c>
      <c r="H106" s="211">
        <v>0</v>
      </c>
      <c r="I106" s="11"/>
      <c r="L106" s="207"/>
      <c r="M106" s="212"/>
      <c r="N106" s="213"/>
      <c r="O106" s="213"/>
      <c r="P106" s="213"/>
      <c r="Q106" s="213"/>
      <c r="R106" s="213"/>
      <c r="S106" s="213"/>
      <c r="T106" s="214"/>
      <c r="AT106" s="209" t="s">
        <v>146</v>
      </c>
      <c r="AU106" s="209" t="s">
        <v>84</v>
      </c>
      <c r="AV106" s="208" t="s">
        <v>84</v>
      </c>
      <c r="AW106" s="208" t="s">
        <v>37</v>
      </c>
      <c r="AX106" s="208" t="s">
        <v>74</v>
      </c>
      <c r="AY106" s="209" t="s">
        <v>135</v>
      </c>
    </row>
    <row r="107" spans="2:51" s="228" customFormat="1" ht="13.5">
      <c r="B107" s="227"/>
      <c r="D107" s="203" t="s">
        <v>146</v>
      </c>
      <c r="E107" s="229" t="s">
        <v>5</v>
      </c>
      <c r="F107" s="230" t="s">
        <v>195</v>
      </c>
      <c r="H107" s="231">
        <v>18.204</v>
      </c>
      <c r="I107" s="12"/>
      <c r="L107" s="227"/>
      <c r="M107" s="232"/>
      <c r="N107" s="233"/>
      <c r="O107" s="233"/>
      <c r="P107" s="233"/>
      <c r="Q107" s="233"/>
      <c r="R107" s="233"/>
      <c r="S107" s="233"/>
      <c r="T107" s="234"/>
      <c r="AT107" s="229" t="s">
        <v>146</v>
      </c>
      <c r="AU107" s="229" t="s">
        <v>84</v>
      </c>
      <c r="AV107" s="228" t="s">
        <v>142</v>
      </c>
      <c r="AW107" s="228" t="s">
        <v>37</v>
      </c>
      <c r="AX107" s="228" t="s">
        <v>74</v>
      </c>
      <c r="AY107" s="229" t="s">
        <v>135</v>
      </c>
    </row>
    <row r="108" spans="2:51" s="208" customFormat="1" ht="13.5">
      <c r="B108" s="207"/>
      <c r="D108" s="203" t="s">
        <v>146</v>
      </c>
      <c r="E108" s="209" t="s">
        <v>5</v>
      </c>
      <c r="F108" s="210" t="s">
        <v>881</v>
      </c>
      <c r="H108" s="211">
        <v>9.102</v>
      </c>
      <c r="I108" s="11"/>
      <c r="L108" s="207"/>
      <c r="M108" s="212"/>
      <c r="N108" s="213"/>
      <c r="O108" s="213"/>
      <c r="P108" s="213"/>
      <c r="Q108" s="213"/>
      <c r="R108" s="213"/>
      <c r="S108" s="213"/>
      <c r="T108" s="214"/>
      <c r="AT108" s="209" t="s">
        <v>146</v>
      </c>
      <c r="AU108" s="209" t="s">
        <v>84</v>
      </c>
      <c r="AV108" s="208" t="s">
        <v>84</v>
      </c>
      <c r="AW108" s="208" t="s">
        <v>37</v>
      </c>
      <c r="AX108" s="208" t="s">
        <v>82</v>
      </c>
      <c r="AY108" s="209" t="s">
        <v>135</v>
      </c>
    </row>
    <row r="109" spans="2:65" s="108" customFormat="1" ht="38.25" customHeight="1">
      <c r="B109" s="109"/>
      <c r="C109" s="188" t="s">
        <v>172</v>
      </c>
      <c r="D109" s="188" t="s">
        <v>137</v>
      </c>
      <c r="E109" s="189" t="s">
        <v>229</v>
      </c>
      <c r="F109" s="190" t="s">
        <v>230</v>
      </c>
      <c r="G109" s="191" t="s">
        <v>184</v>
      </c>
      <c r="H109" s="192">
        <v>8.192</v>
      </c>
      <c r="I109" s="9"/>
      <c r="J109" s="193">
        <f>ROUND(I109*H109,2)</f>
        <v>0</v>
      </c>
      <c r="K109" s="190" t="s">
        <v>141</v>
      </c>
      <c r="L109" s="109"/>
      <c r="M109" s="194" t="s">
        <v>5</v>
      </c>
      <c r="N109" s="195" t="s">
        <v>45</v>
      </c>
      <c r="O109" s="110"/>
      <c r="P109" s="196">
        <f>O109*H109</f>
        <v>0</v>
      </c>
      <c r="Q109" s="196">
        <v>0</v>
      </c>
      <c r="R109" s="196">
        <f>Q109*H109</f>
        <v>0</v>
      </c>
      <c r="S109" s="196">
        <v>0</v>
      </c>
      <c r="T109" s="197">
        <f>S109*H109</f>
        <v>0</v>
      </c>
      <c r="AR109" s="98" t="s">
        <v>142</v>
      </c>
      <c r="AT109" s="98" t="s">
        <v>137</v>
      </c>
      <c r="AU109" s="98" t="s">
        <v>84</v>
      </c>
      <c r="AY109" s="98" t="s">
        <v>135</v>
      </c>
      <c r="BE109" s="198">
        <f>IF(N109="základní",J109,0)</f>
        <v>0</v>
      </c>
      <c r="BF109" s="198">
        <f>IF(N109="snížená",J109,0)</f>
        <v>0</v>
      </c>
      <c r="BG109" s="198">
        <f>IF(N109="zákl. přenesená",J109,0)</f>
        <v>0</v>
      </c>
      <c r="BH109" s="198">
        <f>IF(N109="sníž. přenesená",J109,0)</f>
        <v>0</v>
      </c>
      <c r="BI109" s="198">
        <f>IF(N109="nulová",J109,0)</f>
        <v>0</v>
      </c>
      <c r="BJ109" s="98" t="s">
        <v>82</v>
      </c>
      <c r="BK109" s="198">
        <f>ROUND(I109*H109,2)</f>
        <v>0</v>
      </c>
      <c r="BL109" s="98" t="s">
        <v>142</v>
      </c>
      <c r="BM109" s="98" t="s">
        <v>883</v>
      </c>
    </row>
    <row r="110" spans="2:47" s="108" customFormat="1" ht="204">
      <c r="B110" s="109"/>
      <c r="D110" s="203" t="s">
        <v>144</v>
      </c>
      <c r="F110" s="204" t="s">
        <v>200</v>
      </c>
      <c r="I110" s="10"/>
      <c r="L110" s="109"/>
      <c r="M110" s="205"/>
      <c r="N110" s="110"/>
      <c r="O110" s="110"/>
      <c r="P110" s="110"/>
      <c r="Q110" s="110"/>
      <c r="R110" s="110"/>
      <c r="S110" s="110"/>
      <c r="T110" s="206"/>
      <c r="AT110" s="98" t="s">
        <v>144</v>
      </c>
      <c r="AU110" s="98" t="s">
        <v>84</v>
      </c>
    </row>
    <row r="111" spans="2:51" s="208" customFormat="1" ht="13.5">
      <c r="B111" s="207"/>
      <c r="D111" s="203" t="s">
        <v>146</v>
      </c>
      <c r="E111" s="209" t="s">
        <v>5</v>
      </c>
      <c r="F111" s="210" t="s">
        <v>880</v>
      </c>
      <c r="H111" s="211">
        <v>18.204</v>
      </c>
      <c r="I111" s="11"/>
      <c r="L111" s="207"/>
      <c r="M111" s="212"/>
      <c r="N111" s="213"/>
      <c r="O111" s="213"/>
      <c r="P111" s="213"/>
      <c r="Q111" s="213"/>
      <c r="R111" s="213"/>
      <c r="S111" s="213"/>
      <c r="T111" s="214"/>
      <c r="AT111" s="209" t="s">
        <v>146</v>
      </c>
      <c r="AU111" s="209" t="s">
        <v>84</v>
      </c>
      <c r="AV111" s="208" t="s">
        <v>84</v>
      </c>
      <c r="AW111" s="208" t="s">
        <v>37</v>
      </c>
      <c r="AX111" s="208" t="s">
        <v>74</v>
      </c>
      <c r="AY111" s="209" t="s">
        <v>135</v>
      </c>
    </row>
    <row r="112" spans="2:51" s="236" customFormat="1" ht="13.5">
      <c r="B112" s="235"/>
      <c r="D112" s="203" t="s">
        <v>146</v>
      </c>
      <c r="E112" s="237" t="s">
        <v>5</v>
      </c>
      <c r="F112" s="238" t="s">
        <v>756</v>
      </c>
      <c r="H112" s="239">
        <v>18.204</v>
      </c>
      <c r="I112" s="13"/>
      <c r="L112" s="235"/>
      <c r="M112" s="240"/>
      <c r="N112" s="241"/>
      <c r="O112" s="241"/>
      <c r="P112" s="241"/>
      <c r="Q112" s="241"/>
      <c r="R112" s="241"/>
      <c r="S112" s="241"/>
      <c r="T112" s="242"/>
      <c r="AT112" s="237" t="s">
        <v>146</v>
      </c>
      <c r="AU112" s="237" t="s">
        <v>84</v>
      </c>
      <c r="AV112" s="236" t="s">
        <v>152</v>
      </c>
      <c r="AW112" s="236" t="s">
        <v>37</v>
      </c>
      <c r="AX112" s="236" t="s">
        <v>74</v>
      </c>
      <c r="AY112" s="237" t="s">
        <v>135</v>
      </c>
    </row>
    <row r="113" spans="2:51" s="208" customFormat="1" ht="13.5">
      <c r="B113" s="207"/>
      <c r="D113" s="203" t="s">
        <v>146</v>
      </c>
      <c r="E113" s="209" t="s">
        <v>5</v>
      </c>
      <c r="F113" s="210" t="s">
        <v>5</v>
      </c>
      <c r="H113" s="211">
        <v>0</v>
      </c>
      <c r="I113" s="11"/>
      <c r="L113" s="207"/>
      <c r="M113" s="212"/>
      <c r="N113" s="213"/>
      <c r="O113" s="213"/>
      <c r="P113" s="213"/>
      <c r="Q113" s="213"/>
      <c r="R113" s="213"/>
      <c r="S113" s="213"/>
      <c r="T113" s="214"/>
      <c r="AT113" s="209" t="s">
        <v>146</v>
      </c>
      <c r="AU113" s="209" t="s">
        <v>84</v>
      </c>
      <c r="AV113" s="208" t="s">
        <v>84</v>
      </c>
      <c r="AW113" s="208" t="s">
        <v>37</v>
      </c>
      <c r="AX113" s="208" t="s">
        <v>74</v>
      </c>
      <c r="AY113" s="209" t="s">
        <v>135</v>
      </c>
    </row>
    <row r="114" spans="2:51" s="228" customFormat="1" ht="13.5">
      <c r="B114" s="227"/>
      <c r="D114" s="203" t="s">
        <v>146</v>
      </c>
      <c r="E114" s="229" t="s">
        <v>5</v>
      </c>
      <c r="F114" s="230" t="s">
        <v>195</v>
      </c>
      <c r="H114" s="231">
        <v>18.204</v>
      </c>
      <c r="I114" s="12"/>
      <c r="L114" s="227"/>
      <c r="M114" s="232"/>
      <c r="N114" s="233"/>
      <c r="O114" s="233"/>
      <c r="P114" s="233"/>
      <c r="Q114" s="233"/>
      <c r="R114" s="233"/>
      <c r="S114" s="233"/>
      <c r="T114" s="234"/>
      <c r="AT114" s="229" t="s">
        <v>146</v>
      </c>
      <c r="AU114" s="229" t="s">
        <v>84</v>
      </c>
      <c r="AV114" s="228" t="s">
        <v>142</v>
      </c>
      <c r="AW114" s="228" t="s">
        <v>37</v>
      </c>
      <c r="AX114" s="228" t="s">
        <v>74</v>
      </c>
      <c r="AY114" s="229" t="s">
        <v>135</v>
      </c>
    </row>
    <row r="115" spans="2:51" s="208" customFormat="1" ht="13.5">
      <c r="B115" s="207"/>
      <c r="D115" s="203" t="s">
        <v>146</v>
      </c>
      <c r="E115" s="209" t="s">
        <v>5</v>
      </c>
      <c r="F115" s="210" t="s">
        <v>884</v>
      </c>
      <c r="H115" s="211">
        <v>8.192</v>
      </c>
      <c r="I115" s="11"/>
      <c r="L115" s="207"/>
      <c r="M115" s="212"/>
      <c r="N115" s="213"/>
      <c r="O115" s="213"/>
      <c r="P115" s="213"/>
      <c r="Q115" s="213"/>
      <c r="R115" s="213"/>
      <c r="S115" s="213"/>
      <c r="T115" s="214"/>
      <c r="AT115" s="209" t="s">
        <v>146</v>
      </c>
      <c r="AU115" s="209" t="s">
        <v>84</v>
      </c>
      <c r="AV115" s="208" t="s">
        <v>84</v>
      </c>
      <c r="AW115" s="208" t="s">
        <v>37</v>
      </c>
      <c r="AX115" s="208" t="s">
        <v>82</v>
      </c>
      <c r="AY115" s="209" t="s">
        <v>135</v>
      </c>
    </row>
    <row r="116" spans="2:65" s="108" customFormat="1" ht="38.25" customHeight="1">
      <c r="B116" s="109"/>
      <c r="C116" s="188" t="s">
        <v>177</v>
      </c>
      <c r="D116" s="188" t="s">
        <v>137</v>
      </c>
      <c r="E116" s="189" t="s">
        <v>234</v>
      </c>
      <c r="F116" s="190" t="s">
        <v>235</v>
      </c>
      <c r="G116" s="191" t="s">
        <v>184</v>
      </c>
      <c r="H116" s="192">
        <v>8.192</v>
      </c>
      <c r="I116" s="9"/>
      <c r="J116" s="193">
        <f>ROUND(I116*H116,2)</f>
        <v>0</v>
      </c>
      <c r="K116" s="190" t="s">
        <v>141</v>
      </c>
      <c r="L116" s="109"/>
      <c r="M116" s="194" t="s">
        <v>5</v>
      </c>
      <c r="N116" s="195" t="s">
        <v>45</v>
      </c>
      <c r="O116" s="110"/>
      <c r="P116" s="196">
        <f>O116*H116</f>
        <v>0</v>
      </c>
      <c r="Q116" s="196">
        <v>0</v>
      </c>
      <c r="R116" s="196">
        <f>Q116*H116</f>
        <v>0</v>
      </c>
      <c r="S116" s="196">
        <v>0</v>
      </c>
      <c r="T116" s="197">
        <f>S116*H116</f>
        <v>0</v>
      </c>
      <c r="AR116" s="98" t="s">
        <v>142</v>
      </c>
      <c r="AT116" s="98" t="s">
        <v>137</v>
      </c>
      <c r="AU116" s="98" t="s">
        <v>84</v>
      </c>
      <c r="AY116" s="98" t="s">
        <v>135</v>
      </c>
      <c r="BE116" s="198">
        <f>IF(N116="základní",J116,0)</f>
        <v>0</v>
      </c>
      <c r="BF116" s="198">
        <f>IF(N116="snížená",J116,0)</f>
        <v>0</v>
      </c>
      <c r="BG116" s="198">
        <f>IF(N116="zákl. přenesená",J116,0)</f>
        <v>0</v>
      </c>
      <c r="BH116" s="198">
        <f>IF(N116="sníž. přenesená",J116,0)</f>
        <v>0</v>
      </c>
      <c r="BI116" s="198">
        <f>IF(N116="nulová",J116,0)</f>
        <v>0</v>
      </c>
      <c r="BJ116" s="98" t="s">
        <v>82</v>
      </c>
      <c r="BK116" s="198">
        <f>ROUND(I116*H116,2)</f>
        <v>0</v>
      </c>
      <c r="BL116" s="98" t="s">
        <v>142</v>
      </c>
      <c r="BM116" s="98" t="s">
        <v>885</v>
      </c>
    </row>
    <row r="117" spans="2:47" s="108" customFormat="1" ht="204">
      <c r="B117" s="109"/>
      <c r="D117" s="203" t="s">
        <v>144</v>
      </c>
      <c r="F117" s="204" t="s">
        <v>200</v>
      </c>
      <c r="I117" s="10"/>
      <c r="L117" s="109"/>
      <c r="M117" s="205"/>
      <c r="N117" s="110"/>
      <c r="O117" s="110"/>
      <c r="P117" s="110"/>
      <c r="Q117" s="110"/>
      <c r="R117" s="110"/>
      <c r="S117" s="110"/>
      <c r="T117" s="206"/>
      <c r="AT117" s="98" t="s">
        <v>144</v>
      </c>
      <c r="AU117" s="98" t="s">
        <v>84</v>
      </c>
    </row>
    <row r="118" spans="2:51" s="208" customFormat="1" ht="13.5">
      <c r="B118" s="207"/>
      <c r="D118" s="203" t="s">
        <v>146</v>
      </c>
      <c r="E118" s="209" t="s">
        <v>5</v>
      </c>
      <c r="F118" s="210" t="s">
        <v>880</v>
      </c>
      <c r="H118" s="211">
        <v>18.204</v>
      </c>
      <c r="I118" s="11"/>
      <c r="L118" s="207"/>
      <c r="M118" s="212"/>
      <c r="N118" s="213"/>
      <c r="O118" s="213"/>
      <c r="P118" s="213"/>
      <c r="Q118" s="213"/>
      <c r="R118" s="213"/>
      <c r="S118" s="213"/>
      <c r="T118" s="214"/>
      <c r="AT118" s="209" t="s">
        <v>146</v>
      </c>
      <c r="AU118" s="209" t="s">
        <v>84</v>
      </c>
      <c r="AV118" s="208" t="s">
        <v>84</v>
      </c>
      <c r="AW118" s="208" t="s">
        <v>37</v>
      </c>
      <c r="AX118" s="208" t="s">
        <v>74</v>
      </c>
      <c r="AY118" s="209" t="s">
        <v>135</v>
      </c>
    </row>
    <row r="119" spans="2:51" s="236" customFormat="1" ht="13.5">
      <c r="B119" s="235"/>
      <c r="D119" s="203" t="s">
        <v>146</v>
      </c>
      <c r="E119" s="237" t="s">
        <v>5</v>
      </c>
      <c r="F119" s="238" t="s">
        <v>756</v>
      </c>
      <c r="H119" s="239">
        <v>18.204</v>
      </c>
      <c r="I119" s="13"/>
      <c r="L119" s="235"/>
      <c r="M119" s="240"/>
      <c r="N119" s="241"/>
      <c r="O119" s="241"/>
      <c r="P119" s="241"/>
      <c r="Q119" s="241"/>
      <c r="R119" s="241"/>
      <c r="S119" s="241"/>
      <c r="T119" s="242"/>
      <c r="AT119" s="237" t="s">
        <v>146</v>
      </c>
      <c r="AU119" s="237" t="s">
        <v>84</v>
      </c>
      <c r="AV119" s="236" t="s">
        <v>152</v>
      </c>
      <c r="AW119" s="236" t="s">
        <v>37</v>
      </c>
      <c r="AX119" s="236" t="s">
        <v>74</v>
      </c>
      <c r="AY119" s="237" t="s">
        <v>135</v>
      </c>
    </row>
    <row r="120" spans="2:51" s="208" customFormat="1" ht="13.5">
      <c r="B120" s="207"/>
      <c r="D120" s="203" t="s">
        <v>146</v>
      </c>
      <c r="E120" s="209" t="s">
        <v>5</v>
      </c>
      <c r="F120" s="210" t="s">
        <v>5</v>
      </c>
      <c r="H120" s="211">
        <v>0</v>
      </c>
      <c r="I120" s="11"/>
      <c r="L120" s="207"/>
      <c r="M120" s="212"/>
      <c r="N120" s="213"/>
      <c r="O120" s="213"/>
      <c r="P120" s="213"/>
      <c r="Q120" s="213"/>
      <c r="R120" s="213"/>
      <c r="S120" s="213"/>
      <c r="T120" s="214"/>
      <c r="AT120" s="209" t="s">
        <v>146</v>
      </c>
      <c r="AU120" s="209" t="s">
        <v>84</v>
      </c>
      <c r="AV120" s="208" t="s">
        <v>84</v>
      </c>
      <c r="AW120" s="208" t="s">
        <v>37</v>
      </c>
      <c r="AX120" s="208" t="s">
        <v>74</v>
      </c>
      <c r="AY120" s="209" t="s">
        <v>135</v>
      </c>
    </row>
    <row r="121" spans="2:51" s="228" customFormat="1" ht="13.5">
      <c r="B121" s="227"/>
      <c r="D121" s="203" t="s">
        <v>146</v>
      </c>
      <c r="E121" s="229" t="s">
        <v>5</v>
      </c>
      <c r="F121" s="230" t="s">
        <v>195</v>
      </c>
      <c r="H121" s="231">
        <v>18.204</v>
      </c>
      <c r="I121" s="12"/>
      <c r="L121" s="227"/>
      <c r="M121" s="232"/>
      <c r="N121" s="233"/>
      <c r="O121" s="233"/>
      <c r="P121" s="233"/>
      <c r="Q121" s="233"/>
      <c r="R121" s="233"/>
      <c r="S121" s="233"/>
      <c r="T121" s="234"/>
      <c r="AT121" s="229" t="s">
        <v>146</v>
      </c>
      <c r="AU121" s="229" t="s">
        <v>84</v>
      </c>
      <c r="AV121" s="228" t="s">
        <v>142</v>
      </c>
      <c r="AW121" s="228" t="s">
        <v>37</v>
      </c>
      <c r="AX121" s="228" t="s">
        <v>74</v>
      </c>
      <c r="AY121" s="229" t="s">
        <v>135</v>
      </c>
    </row>
    <row r="122" spans="2:51" s="208" customFormat="1" ht="13.5">
      <c r="B122" s="207"/>
      <c r="D122" s="203" t="s">
        <v>146</v>
      </c>
      <c r="E122" s="209" t="s">
        <v>5</v>
      </c>
      <c r="F122" s="210" t="s">
        <v>884</v>
      </c>
      <c r="H122" s="211">
        <v>8.192</v>
      </c>
      <c r="I122" s="11"/>
      <c r="L122" s="207"/>
      <c r="M122" s="212"/>
      <c r="N122" s="213"/>
      <c r="O122" s="213"/>
      <c r="P122" s="213"/>
      <c r="Q122" s="213"/>
      <c r="R122" s="213"/>
      <c r="S122" s="213"/>
      <c r="T122" s="214"/>
      <c r="AT122" s="209" t="s">
        <v>146</v>
      </c>
      <c r="AU122" s="209" t="s">
        <v>84</v>
      </c>
      <c r="AV122" s="208" t="s">
        <v>84</v>
      </c>
      <c r="AW122" s="208" t="s">
        <v>37</v>
      </c>
      <c r="AX122" s="208" t="s">
        <v>82</v>
      </c>
      <c r="AY122" s="209" t="s">
        <v>135</v>
      </c>
    </row>
    <row r="123" spans="2:65" s="108" customFormat="1" ht="38.25" customHeight="1">
      <c r="B123" s="109"/>
      <c r="C123" s="188" t="s">
        <v>181</v>
      </c>
      <c r="D123" s="188" t="s">
        <v>137</v>
      </c>
      <c r="E123" s="189" t="s">
        <v>238</v>
      </c>
      <c r="F123" s="190" t="s">
        <v>239</v>
      </c>
      <c r="G123" s="191" t="s">
        <v>184</v>
      </c>
      <c r="H123" s="192">
        <v>0.91</v>
      </c>
      <c r="I123" s="9"/>
      <c r="J123" s="193">
        <f>ROUND(I123*H123,2)</f>
        <v>0</v>
      </c>
      <c r="K123" s="190" t="s">
        <v>141</v>
      </c>
      <c r="L123" s="109"/>
      <c r="M123" s="194" t="s">
        <v>5</v>
      </c>
      <c r="N123" s="195" t="s">
        <v>45</v>
      </c>
      <c r="O123" s="110"/>
      <c r="P123" s="196">
        <f>O123*H123</f>
        <v>0</v>
      </c>
      <c r="Q123" s="196">
        <v>0.01046</v>
      </c>
      <c r="R123" s="196">
        <f>Q123*H123</f>
        <v>0.0095186</v>
      </c>
      <c r="S123" s="196">
        <v>0</v>
      </c>
      <c r="T123" s="197">
        <f>S123*H123</f>
        <v>0</v>
      </c>
      <c r="AR123" s="98" t="s">
        <v>142</v>
      </c>
      <c r="AT123" s="98" t="s">
        <v>137</v>
      </c>
      <c r="AU123" s="98" t="s">
        <v>84</v>
      </c>
      <c r="AY123" s="98" t="s">
        <v>135</v>
      </c>
      <c r="BE123" s="198">
        <f>IF(N123="základní",J123,0)</f>
        <v>0</v>
      </c>
      <c r="BF123" s="198">
        <f>IF(N123="snížená",J123,0)</f>
        <v>0</v>
      </c>
      <c r="BG123" s="198">
        <f>IF(N123="zákl. přenesená",J123,0)</f>
        <v>0</v>
      </c>
      <c r="BH123" s="198">
        <f>IF(N123="sníž. přenesená",J123,0)</f>
        <v>0</v>
      </c>
      <c r="BI123" s="198">
        <f>IF(N123="nulová",J123,0)</f>
        <v>0</v>
      </c>
      <c r="BJ123" s="98" t="s">
        <v>82</v>
      </c>
      <c r="BK123" s="198">
        <f>ROUND(I123*H123,2)</f>
        <v>0</v>
      </c>
      <c r="BL123" s="98" t="s">
        <v>142</v>
      </c>
      <c r="BM123" s="98" t="s">
        <v>886</v>
      </c>
    </row>
    <row r="124" spans="2:47" s="108" customFormat="1" ht="204">
      <c r="B124" s="109"/>
      <c r="D124" s="203" t="s">
        <v>144</v>
      </c>
      <c r="F124" s="204" t="s">
        <v>200</v>
      </c>
      <c r="I124" s="10"/>
      <c r="L124" s="109"/>
      <c r="M124" s="205"/>
      <c r="N124" s="110"/>
      <c r="O124" s="110"/>
      <c r="P124" s="110"/>
      <c r="Q124" s="110"/>
      <c r="R124" s="110"/>
      <c r="S124" s="110"/>
      <c r="T124" s="206"/>
      <c r="AT124" s="98" t="s">
        <v>144</v>
      </c>
      <c r="AU124" s="98" t="s">
        <v>84</v>
      </c>
    </row>
    <row r="125" spans="2:51" s="208" customFormat="1" ht="13.5">
      <c r="B125" s="207"/>
      <c r="D125" s="203" t="s">
        <v>146</v>
      </c>
      <c r="E125" s="209" t="s">
        <v>5</v>
      </c>
      <c r="F125" s="210" t="s">
        <v>880</v>
      </c>
      <c r="H125" s="211">
        <v>18.204</v>
      </c>
      <c r="I125" s="11"/>
      <c r="L125" s="207"/>
      <c r="M125" s="212"/>
      <c r="N125" s="213"/>
      <c r="O125" s="213"/>
      <c r="P125" s="213"/>
      <c r="Q125" s="213"/>
      <c r="R125" s="213"/>
      <c r="S125" s="213"/>
      <c r="T125" s="214"/>
      <c r="AT125" s="209" t="s">
        <v>146</v>
      </c>
      <c r="AU125" s="209" t="s">
        <v>84</v>
      </c>
      <c r="AV125" s="208" t="s">
        <v>84</v>
      </c>
      <c r="AW125" s="208" t="s">
        <v>37</v>
      </c>
      <c r="AX125" s="208" t="s">
        <v>74</v>
      </c>
      <c r="AY125" s="209" t="s">
        <v>135</v>
      </c>
    </row>
    <row r="126" spans="2:51" s="236" customFormat="1" ht="13.5">
      <c r="B126" s="235"/>
      <c r="D126" s="203" t="s">
        <v>146</v>
      </c>
      <c r="E126" s="237" t="s">
        <v>5</v>
      </c>
      <c r="F126" s="238" t="s">
        <v>756</v>
      </c>
      <c r="H126" s="239">
        <v>18.204</v>
      </c>
      <c r="I126" s="13"/>
      <c r="L126" s="235"/>
      <c r="M126" s="240"/>
      <c r="N126" s="241"/>
      <c r="O126" s="241"/>
      <c r="P126" s="241"/>
      <c r="Q126" s="241"/>
      <c r="R126" s="241"/>
      <c r="S126" s="241"/>
      <c r="T126" s="242"/>
      <c r="AT126" s="237" t="s">
        <v>146</v>
      </c>
      <c r="AU126" s="237" t="s">
        <v>84</v>
      </c>
      <c r="AV126" s="236" t="s">
        <v>152</v>
      </c>
      <c r="AW126" s="236" t="s">
        <v>37</v>
      </c>
      <c r="AX126" s="236" t="s">
        <v>74</v>
      </c>
      <c r="AY126" s="237" t="s">
        <v>135</v>
      </c>
    </row>
    <row r="127" spans="2:51" s="208" customFormat="1" ht="13.5">
      <c r="B127" s="207"/>
      <c r="D127" s="203" t="s">
        <v>146</v>
      </c>
      <c r="E127" s="209" t="s">
        <v>5</v>
      </c>
      <c r="F127" s="210" t="s">
        <v>5</v>
      </c>
      <c r="H127" s="211">
        <v>0</v>
      </c>
      <c r="I127" s="11"/>
      <c r="L127" s="207"/>
      <c r="M127" s="212"/>
      <c r="N127" s="213"/>
      <c r="O127" s="213"/>
      <c r="P127" s="213"/>
      <c r="Q127" s="213"/>
      <c r="R127" s="213"/>
      <c r="S127" s="213"/>
      <c r="T127" s="214"/>
      <c r="AT127" s="209" t="s">
        <v>146</v>
      </c>
      <c r="AU127" s="209" t="s">
        <v>84</v>
      </c>
      <c r="AV127" s="208" t="s">
        <v>84</v>
      </c>
      <c r="AW127" s="208" t="s">
        <v>37</v>
      </c>
      <c r="AX127" s="208" t="s">
        <v>74</v>
      </c>
      <c r="AY127" s="209" t="s">
        <v>135</v>
      </c>
    </row>
    <row r="128" spans="2:51" s="228" customFormat="1" ht="13.5">
      <c r="B128" s="227"/>
      <c r="D128" s="203" t="s">
        <v>146</v>
      </c>
      <c r="E128" s="229" t="s">
        <v>5</v>
      </c>
      <c r="F128" s="230" t="s">
        <v>195</v>
      </c>
      <c r="H128" s="231">
        <v>18.204</v>
      </c>
      <c r="I128" s="12"/>
      <c r="L128" s="227"/>
      <c r="M128" s="232"/>
      <c r="N128" s="233"/>
      <c r="O128" s="233"/>
      <c r="P128" s="233"/>
      <c r="Q128" s="233"/>
      <c r="R128" s="233"/>
      <c r="S128" s="233"/>
      <c r="T128" s="234"/>
      <c r="AT128" s="229" t="s">
        <v>146</v>
      </c>
      <c r="AU128" s="229" t="s">
        <v>84</v>
      </c>
      <c r="AV128" s="228" t="s">
        <v>142</v>
      </c>
      <c r="AW128" s="228" t="s">
        <v>37</v>
      </c>
      <c r="AX128" s="228" t="s">
        <v>74</v>
      </c>
      <c r="AY128" s="229" t="s">
        <v>135</v>
      </c>
    </row>
    <row r="129" spans="2:51" s="208" customFormat="1" ht="13.5">
      <c r="B129" s="207"/>
      <c r="D129" s="203" t="s">
        <v>146</v>
      </c>
      <c r="E129" s="209" t="s">
        <v>5</v>
      </c>
      <c r="F129" s="210" t="s">
        <v>887</v>
      </c>
      <c r="H129" s="211">
        <v>0.91</v>
      </c>
      <c r="I129" s="11"/>
      <c r="L129" s="207"/>
      <c r="M129" s="212"/>
      <c r="N129" s="213"/>
      <c r="O129" s="213"/>
      <c r="P129" s="213"/>
      <c r="Q129" s="213"/>
      <c r="R129" s="213"/>
      <c r="S129" s="213"/>
      <c r="T129" s="214"/>
      <c r="AT129" s="209" t="s">
        <v>146</v>
      </c>
      <c r="AU129" s="209" t="s">
        <v>84</v>
      </c>
      <c r="AV129" s="208" t="s">
        <v>84</v>
      </c>
      <c r="AW129" s="208" t="s">
        <v>37</v>
      </c>
      <c r="AX129" s="208" t="s">
        <v>82</v>
      </c>
      <c r="AY129" s="209" t="s">
        <v>135</v>
      </c>
    </row>
    <row r="130" spans="2:65" s="108" customFormat="1" ht="25.5" customHeight="1">
      <c r="B130" s="109"/>
      <c r="C130" s="188" t="s">
        <v>188</v>
      </c>
      <c r="D130" s="188" t="s">
        <v>137</v>
      </c>
      <c r="E130" s="189" t="s">
        <v>242</v>
      </c>
      <c r="F130" s="190" t="s">
        <v>243</v>
      </c>
      <c r="G130" s="191" t="s">
        <v>184</v>
      </c>
      <c r="H130" s="192">
        <v>6.875</v>
      </c>
      <c r="I130" s="9"/>
      <c r="J130" s="193">
        <f>ROUND(I130*H130,2)</f>
        <v>0</v>
      </c>
      <c r="K130" s="190" t="s">
        <v>141</v>
      </c>
      <c r="L130" s="109"/>
      <c r="M130" s="194" t="s">
        <v>5</v>
      </c>
      <c r="N130" s="195" t="s">
        <v>45</v>
      </c>
      <c r="O130" s="110"/>
      <c r="P130" s="196">
        <f>O130*H130</f>
        <v>0</v>
      </c>
      <c r="Q130" s="196">
        <v>0</v>
      </c>
      <c r="R130" s="196">
        <f>Q130*H130</f>
        <v>0</v>
      </c>
      <c r="S130" s="196">
        <v>0</v>
      </c>
      <c r="T130" s="197">
        <f>S130*H130</f>
        <v>0</v>
      </c>
      <c r="AR130" s="98" t="s">
        <v>142</v>
      </c>
      <c r="AT130" s="98" t="s">
        <v>137</v>
      </c>
      <c r="AU130" s="98" t="s">
        <v>84</v>
      </c>
      <c r="AY130" s="98" t="s">
        <v>135</v>
      </c>
      <c r="BE130" s="198">
        <f>IF(N130="základní",J130,0)</f>
        <v>0</v>
      </c>
      <c r="BF130" s="198">
        <f>IF(N130="snížená",J130,0)</f>
        <v>0</v>
      </c>
      <c r="BG130" s="198">
        <f>IF(N130="zákl. přenesená",J130,0)</f>
        <v>0</v>
      </c>
      <c r="BH130" s="198">
        <f>IF(N130="sníž. přenesená",J130,0)</f>
        <v>0</v>
      </c>
      <c r="BI130" s="198">
        <f>IF(N130="nulová",J130,0)</f>
        <v>0</v>
      </c>
      <c r="BJ130" s="98" t="s">
        <v>82</v>
      </c>
      <c r="BK130" s="198">
        <f>ROUND(I130*H130,2)</f>
        <v>0</v>
      </c>
      <c r="BL130" s="98" t="s">
        <v>142</v>
      </c>
      <c r="BM130" s="98" t="s">
        <v>888</v>
      </c>
    </row>
    <row r="131" spans="2:47" s="108" customFormat="1" ht="192">
      <c r="B131" s="109"/>
      <c r="D131" s="203" t="s">
        <v>144</v>
      </c>
      <c r="F131" s="204" t="s">
        <v>245</v>
      </c>
      <c r="I131" s="10"/>
      <c r="L131" s="109"/>
      <c r="M131" s="205"/>
      <c r="N131" s="110"/>
      <c r="O131" s="110"/>
      <c r="P131" s="110"/>
      <c r="Q131" s="110"/>
      <c r="R131" s="110"/>
      <c r="S131" s="110"/>
      <c r="T131" s="206"/>
      <c r="AT131" s="98" t="s">
        <v>144</v>
      </c>
      <c r="AU131" s="98" t="s">
        <v>84</v>
      </c>
    </row>
    <row r="132" spans="2:51" s="208" customFormat="1" ht="13.5">
      <c r="B132" s="207"/>
      <c r="D132" s="203" t="s">
        <v>146</v>
      </c>
      <c r="E132" s="209" t="s">
        <v>5</v>
      </c>
      <c r="F132" s="210" t="s">
        <v>889</v>
      </c>
      <c r="H132" s="211">
        <v>13.75</v>
      </c>
      <c r="I132" s="11"/>
      <c r="L132" s="207"/>
      <c r="M132" s="212"/>
      <c r="N132" s="213"/>
      <c r="O132" s="213"/>
      <c r="P132" s="213"/>
      <c r="Q132" s="213"/>
      <c r="R132" s="213"/>
      <c r="S132" s="213"/>
      <c r="T132" s="214"/>
      <c r="AT132" s="209" t="s">
        <v>146</v>
      </c>
      <c r="AU132" s="209" t="s">
        <v>84</v>
      </c>
      <c r="AV132" s="208" t="s">
        <v>84</v>
      </c>
      <c r="AW132" s="208" t="s">
        <v>37</v>
      </c>
      <c r="AX132" s="208" t="s">
        <v>74</v>
      </c>
      <c r="AY132" s="209" t="s">
        <v>135</v>
      </c>
    </row>
    <row r="133" spans="2:51" s="208" customFormat="1" ht="13.5">
      <c r="B133" s="207"/>
      <c r="D133" s="203" t="s">
        <v>146</v>
      </c>
      <c r="E133" s="209" t="s">
        <v>5</v>
      </c>
      <c r="F133" s="210" t="s">
        <v>890</v>
      </c>
      <c r="H133" s="211">
        <v>6.875</v>
      </c>
      <c r="I133" s="11"/>
      <c r="L133" s="207"/>
      <c r="M133" s="212"/>
      <c r="N133" s="213"/>
      <c r="O133" s="213"/>
      <c r="P133" s="213"/>
      <c r="Q133" s="213"/>
      <c r="R133" s="213"/>
      <c r="S133" s="213"/>
      <c r="T133" s="214"/>
      <c r="AT133" s="209" t="s">
        <v>146</v>
      </c>
      <c r="AU133" s="209" t="s">
        <v>84</v>
      </c>
      <c r="AV133" s="208" t="s">
        <v>84</v>
      </c>
      <c r="AW133" s="208" t="s">
        <v>37</v>
      </c>
      <c r="AX133" s="208" t="s">
        <v>82</v>
      </c>
      <c r="AY133" s="209" t="s">
        <v>135</v>
      </c>
    </row>
    <row r="134" spans="2:65" s="108" customFormat="1" ht="38.25" customHeight="1">
      <c r="B134" s="109"/>
      <c r="C134" s="188" t="s">
        <v>196</v>
      </c>
      <c r="D134" s="188" t="s">
        <v>137</v>
      </c>
      <c r="E134" s="189" t="s">
        <v>249</v>
      </c>
      <c r="F134" s="190" t="s">
        <v>250</v>
      </c>
      <c r="G134" s="191" t="s">
        <v>184</v>
      </c>
      <c r="H134" s="192">
        <v>6.875</v>
      </c>
      <c r="I134" s="9"/>
      <c r="J134" s="193">
        <f>ROUND(I134*H134,2)</f>
        <v>0</v>
      </c>
      <c r="K134" s="190" t="s">
        <v>141</v>
      </c>
      <c r="L134" s="109"/>
      <c r="M134" s="194" t="s">
        <v>5</v>
      </c>
      <c r="N134" s="195" t="s">
        <v>45</v>
      </c>
      <c r="O134" s="110"/>
      <c r="P134" s="196">
        <f>O134*H134</f>
        <v>0</v>
      </c>
      <c r="Q134" s="196">
        <v>0</v>
      </c>
      <c r="R134" s="196">
        <f>Q134*H134</f>
        <v>0</v>
      </c>
      <c r="S134" s="196">
        <v>0</v>
      </c>
      <c r="T134" s="197">
        <f>S134*H134</f>
        <v>0</v>
      </c>
      <c r="AR134" s="98" t="s">
        <v>142</v>
      </c>
      <c r="AT134" s="98" t="s">
        <v>137</v>
      </c>
      <c r="AU134" s="98" t="s">
        <v>84</v>
      </c>
      <c r="AY134" s="98" t="s">
        <v>135</v>
      </c>
      <c r="BE134" s="198">
        <f>IF(N134="základní",J134,0)</f>
        <v>0</v>
      </c>
      <c r="BF134" s="198">
        <f>IF(N134="snížená",J134,0)</f>
        <v>0</v>
      </c>
      <c r="BG134" s="198">
        <f>IF(N134="zákl. přenesená",J134,0)</f>
        <v>0</v>
      </c>
      <c r="BH134" s="198">
        <f>IF(N134="sníž. přenesená",J134,0)</f>
        <v>0</v>
      </c>
      <c r="BI134" s="198">
        <f>IF(N134="nulová",J134,0)</f>
        <v>0</v>
      </c>
      <c r="BJ134" s="98" t="s">
        <v>82</v>
      </c>
      <c r="BK134" s="198">
        <f>ROUND(I134*H134,2)</f>
        <v>0</v>
      </c>
      <c r="BL134" s="98" t="s">
        <v>142</v>
      </c>
      <c r="BM134" s="98" t="s">
        <v>891</v>
      </c>
    </row>
    <row r="135" spans="2:47" s="108" customFormat="1" ht="192">
      <c r="B135" s="109"/>
      <c r="D135" s="203" t="s">
        <v>144</v>
      </c>
      <c r="F135" s="204" t="s">
        <v>245</v>
      </c>
      <c r="I135" s="10"/>
      <c r="L135" s="109"/>
      <c r="M135" s="205"/>
      <c r="N135" s="110"/>
      <c r="O135" s="110"/>
      <c r="P135" s="110"/>
      <c r="Q135" s="110"/>
      <c r="R135" s="110"/>
      <c r="S135" s="110"/>
      <c r="T135" s="206"/>
      <c r="AT135" s="98" t="s">
        <v>144</v>
      </c>
      <c r="AU135" s="98" t="s">
        <v>84</v>
      </c>
    </row>
    <row r="136" spans="2:51" s="208" customFormat="1" ht="13.5">
      <c r="B136" s="207"/>
      <c r="D136" s="203" t="s">
        <v>146</v>
      </c>
      <c r="E136" s="209" t="s">
        <v>5</v>
      </c>
      <c r="F136" s="210" t="s">
        <v>889</v>
      </c>
      <c r="H136" s="211">
        <v>13.75</v>
      </c>
      <c r="I136" s="11"/>
      <c r="L136" s="207"/>
      <c r="M136" s="212"/>
      <c r="N136" s="213"/>
      <c r="O136" s="213"/>
      <c r="P136" s="213"/>
      <c r="Q136" s="213"/>
      <c r="R136" s="213"/>
      <c r="S136" s="213"/>
      <c r="T136" s="214"/>
      <c r="AT136" s="209" t="s">
        <v>146</v>
      </c>
      <c r="AU136" s="209" t="s">
        <v>84</v>
      </c>
      <c r="AV136" s="208" t="s">
        <v>84</v>
      </c>
      <c r="AW136" s="208" t="s">
        <v>37</v>
      </c>
      <c r="AX136" s="208" t="s">
        <v>74</v>
      </c>
      <c r="AY136" s="209" t="s">
        <v>135</v>
      </c>
    </row>
    <row r="137" spans="2:51" s="208" customFormat="1" ht="13.5">
      <c r="B137" s="207"/>
      <c r="D137" s="203" t="s">
        <v>146</v>
      </c>
      <c r="E137" s="209" t="s">
        <v>5</v>
      </c>
      <c r="F137" s="210" t="s">
        <v>890</v>
      </c>
      <c r="H137" s="211">
        <v>6.875</v>
      </c>
      <c r="I137" s="11"/>
      <c r="L137" s="207"/>
      <c r="M137" s="212"/>
      <c r="N137" s="213"/>
      <c r="O137" s="213"/>
      <c r="P137" s="213"/>
      <c r="Q137" s="213"/>
      <c r="R137" s="213"/>
      <c r="S137" s="213"/>
      <c r="T137" s="214"/>
      <c r="AT137" s="209" t="s">
        <v>146</v>
      </c>
      <c r="AU137" s="209" t="s">
        <v>84</v>
      </c>
      <c r="AV137" s="208" t="s">
        <v>84</v>
      </c>
      <c r="AW137" s="208" t="s">
        <v>37</v>
      </c>
      <c r="AX137" s="208" t="s">
        <v>82</v>
      </c>
      <c r="AY137" s="209" t="s">
        <v>135</v>
      </c>
    </row>
    <row r="138" spans="2:65" s="108" customFormat="1" ht="25.5" customHeight="1">
      <c r="B138" s="109"/>
      <c r="C138" s="188" t="s">
        <v>224</v>
      </c>
      <c r="D138" s="188" t="s">
        <v>137</v>
      </c>
      <c r="E138" s="189" t="s">
        <v>253</v>
      </c>
      <c r="F138" s="190" t="s">
        <v>254</v>
      </c>
      <c r="G138" s="191" t="s">
        <v>184</v>
      </c>
      <c r="H138" s="192">
        <v>6.188</v>
      </c>
      <c r="I138" s="9"/>
      <c r="J138" s="193">
        <f>ROUND(I138*H138,2)</f>
        <v>0</v>
      </c>
      <c r="K138" s="190" t="s">
        <v>141</v>
      </c>
      <c r="L138" s="109"/>
      <c r="M138" s="194" t="s">
        <v>5</v>
      </c>
      <c r="N138" s="195" t="s">
        <v>45</v>
      </c>
      <c r="O138" s="110"/>
      <c r="P138" s="196">
        <f>O138*H138</f>
        <v>0</v>
      </c>
      <c r="Q138" s="196">
        <v>0</v>
      </c>
      <c r="R138" s="196">
        <f>Q138*H138</f>
        <v>0</v>
      </c>
      <c r="S138" s="196">
        <v>0</v>
      </c>
      <c r="T138" s="197">
        <f>S138*H138</f>
        <v>0</v>
      </c>
      <c r="AR138" s="98" t="s">
        <v>142</v>
      </c>
      <c r="AT138" s="98" t="s">
        <v>137</v>
      </c>
      <c r="AU138" s="98" t="s">
        <v>84</v>
      </c>
      <c r="AY138" s="98" t="s">
        <v>135</v>
      </c>
      <c r="BE138" s="198">
        <f>IF(N138="základní",J138,0)</f>
        <v>0</v>
      </c>
      <c r="BF138" s="198">
        <f>IF(N138="snížená",J138,0)</f>
        <v>0</v>
      </c>
      <c r="BG138" s="198">
        <f>IF(N138="zákl. přenesená",J138,0)</f>
        <v>0</v>
      </c>
      <c r="BH138" s="198">
        <f>IF(N138="sníž. přenesená",J138,0)</f>
        <v>0</v>
      </c>
      <c r="BI138" s="198">
        <f>IF(N138="nulová",J138,0)</f>
        <v>0</v>
      </c>
      <c r="BJ138" s="98" t="s">
        <v>82</v>
      </c>
      <c r="BK138" s="198">
        <f>ROUND(I138*H138,2)</f>
        <v>0</v>
      </c>
      <c r="BL138" s="98" t="s">
        <v>142</v>
      </c>
      <c r="BM138" s="98" t="s">
        <v>892</v>
      </c>
    </row>
    <row r="139" spans="2:47" s="108" customFormat="1" ht="192">
      <c r="B139" s="109"/>
      <c r="D139" s="203" t="s">
        <v>144</v>
      </c>
      <c r="F139" s="204" t="s">
        <v>245</v>
      </c>
      <c r="I139" s="10"/>
      <c r="L139" s="109"/>
      <c r="M139" s="205"/>
      <c r="N139" s="110"/>
      <c r="O139" s="110"/>
      <c r="P139" s="110"/>
      <c r="Q139" s="110"/>
      <c r="R139" s="110"/>
      <c r="S139" s="110"/>
      <c r="T139" s="206"/>
      <c r="AT139" s="98" t="s">
        <v>144</v>
      </c>
      <c r="AU139" s="98" t="s">
        <v>84</v>
      </c>
    </row>
    <row r="140" spans="2:51" s="208" customFormat="1" ht="13.5">
      <c r="B140" s="207"/>
      <c r="D140" s="203" t="s">
        <v>146</v>
      </c>
      <c r="E140" s="209" t="s">
        <v>5</v>
      </c>
      <c r="F140" s="210" t="s">
        <v>889</v>
      </c>
      <c r="H140" s="211">
        <v>13.75</v>
      </c>
      <c r="I140" s="11"/>
      <c r="L140" s="207"/>
      <c r="M140" s="212"/>
      <c r="N140" s="213"/>
      <c r="O140" s="213"/>
      <c r="P140" s="213"/>
      <c r="Q140" s="213"/>
      <c r="R140" s="213"/>
      <c r="S140" s="213"/>
      <c r="T140" s="214"/>
      <c r="AT140" s="209" t="s">
        <v>146</v>
      </c>
      <c r="AU140" s="209" t="s">
        <v>84</v>
      </c>
      <c r="AV140" s="208" t="s">
        <v>84</v>
      </c>
      <c r="AW140" s="208" t="s">
        <v>37</v>
      </c>
      <c r="AX140" s="208" t="s">
        <v>74</v>
      </c>
      <c r="AY140" s="209" t="s">
        <v>135</v>
      </c>
    </row>
    <row r="141" spans="2:51" s="208" customFormat="1" ht="13.5">
      <c r="B141" s="207"/>
      <c r="D141" s="203" t="s">
        <v>146</v>
      </c>
      <c r="E141" s="209" t="s">
        <v>5</v>
      </c>
      <c r="F141" s="210" t="s">
        <v>893</v>
      </c>
      <c r="H141" s="211">
        <v>6.188</v>
      </c>
      <c r="I141" s="11"/>
      <c r="L141" s="207"/>
      <c r="M141" s="212"/>
      <c r="N141" s="213"/>
      <c r="O141" s="213"/>
      <c r="P141" s="213"/>
      <c r="Q141" s="213"/>
      <c r="R141" s="213"/>
      <c r="S141" s="213"/>
      <c r="T141" s="214"/>
      <c r="AT141" s="209" t="s">
        <v>146</v>
      </c>
      <c r="AU141" s="209" t="s">
        <v>84</v>
      </c>
      <c r="AV141" s="208" t="s">
        <v>84</v>
      </c>
      <c r="AW141" s="208" t="s">
        <v>37</v>
      </c>
      <c r="AX141" s="208" t="s">
        <v>82</v>
      </c>
      <c r="AY141" s="209" t="s">
        <v>135</v>
      </c>
    </row>
    <row r="142" spans="2:65" s="108" customFormat="1" ht="38.25" customHeight="1">
      <c r="B142" s="109"/>
      <c r="C142" s="188" t="s">
        <v>228</v>
      </c>
      <c r="D142" s="188" t="s">
        <v>137</v>
      </c>
      <c r="E142" s="189" t="s">
        <v>258</v>
      </c>
      <c r="F142" s="190" t="s">
        <v>259</v>
      </c>
      <c r="G142" s="191" t="s">
        <v>184</v>
      </c>
      <c r="H142" s="192">
        <v>6.188</v>
      </c>
      <c r="I142" s="9"/>
      <c r="J142" s="193">
        <f>ROUND(I142*H142,2)</f>
        <v>0</v>
      </c>
      <c r="K142" s="190" t="s">
        <v>141</v>
      </c>
      <c r="L142" s="109"/>
      <c r="M142" s="194" t="s">
        <v>5</v>
      </c>
      <c r="N142" s="195" t="s">
        <v>45</v>
      </c>
      <c r="O142" s="110"/>
      <c r="P142" s="196">
        <f>O142*H142</f>
        <v>0</v>
      </c>
      <c r="Q142" s="196">
        <v>0</v>
      </c>
      <c r="R142" s="196">
        <f>Q142*H142</f>
        <v>0</v>
      </c>
      <c r="S142" s="196">
        <v>0</v>
      </c>
      <c r="T142" s="197">
        <f>S142*H142</f>
        <v>0</v>
      </c>
      <c r="AR142" s="98" t="s">
        <v>142</v>
      </c>
      <c r="AT142" s="98" t="s">
        <v>137</v>
      </c>
      <c r="AU142" s="98" t="s">
        <v>84</v>
      </c>
      <c r="AY142" s="98" t="s">
        <v>135</v>
      </c>
      <c r="BE142" s="198">
        <f>IF(N142="základní",J142,0)</f>
        <v>0</v>
      </c>
      <c r="BF142" s="198">
        <f>IF(N142="snížená",J142,0)</f>
        <v>0</v>
      </c>
      <c r="BG142" s="198">
        <f>IF(N142="zákl. přenesená",J142,0)</f>
        <v>0</v>
      </c>
      <c r="BH142" s="198">
        <f>IF(N142="sníž. přenesená",J142,0)</f>
        <v>0</v>
      </c>
      <c r="BI142" s="198">
        <f>IF(N142="nulová",J142,0)</f>
        <v>0</v>
      </c>
      <c r="BJ142" s="98" t="s">
        <v>82</v>
      </c>
      <c r="BK142" s="198">
        <f>ROUND(I142*H142,2)</f>
        <v>0</v>
      </c>
      <c r="BL142" s="98" t="s">
        <v>142</v>
      </c>
      <c r="BM142" s="98" t="s">
        <v>894</v>
      </c>
    </row>
    <row r="143" spans="2:47" s="108" customFormat="1" ht="192">
      <c r="B143" s="109"/>
      <c r="D143" s="203" t="s">
        <v>144</v>
      </c>
      <c r="F143" s="204" t="s">
        <v>245</v>
      </c>
      <c r="I143" s="10"/>
      <c r="L143" s="109"/>
      <c r="M143" s="205"/>
      <c r="N143" s="110"/>
      <c r="O143" s="110"/>
      <c r="P143" s="110"/>
      <c r="Q143" s="110"/>
      <c r="R143" s="110"/>
      <c r="S143" s="110"/>
      <c r="T143" s="206"/>
      <c r="AT143" s="98" t="s">
        <v>144</v>
      </c>
      <c r="AU143" s="98" t="s">
        <v>84</v>
      </c>
    </row>
    <row r="144" spans="2:51" s="208" customFormat="1" ht="13.5">
      <c r="B144" s="207"/>
      <c r="D144" s="203" t="s">
        <v>146</v>
      </c>
      <c r="E144" s="209" t="s">
        <v>5</v>
      </c>
      <c r="F144" s="210" t="s">
        <v>889</v>
      </c>
      <c r="H144" s="211">
        <v>13.75</v>
      </c>
      <c r="I144" s="11"/>
      <c r="L144" s="207"/>
      <c r="M144" s="212"/>
      <c r="N144" s="213"/>
      <c r="O144" s="213"/>
      <c r="P144" s="213"/>
      <c r="Q144" s="213"/>
      <c r="R144" s="213"/>
      <c r="S144" s="213"/>
      <c r="T144" s="214"/>
      <c r="AT144" s="209" t="s">
        <v>146</v>
      </c>
      <c r="AU144" s="209" t="s">
        <v>84</v>
      </c>
      <c r="AV144" s="208" t="s">
        <v>84</v>
      </c>
      <c r="AW144" s="208" t="s">
        <v>37</v>
      </c>
      <c r="AX144" s="208" t="s">
        <v>74</v>
      </c>
      <c r="AY144" s="209" t="s">
        <v>135</v>
      </c>
    </row>
    <row r="145" spans="2:51" s="208" customFormat="1" ht="13.5">
      <c r="B145" s="207"/>
      <c r="D145" s="203" t="s">
        <v>146</v>
      </c>
      <c r="E145" s="209" t="s">
        <v>5</v>
      </c>
      <c r="F145" s="210" t="s">
        <v>893</v>
      </c>
      <c r="H145" s="211">
        <v>6.188</v>
      </c>
      <c r="I145" s="11"/>
      <c r="L145" s="207"/>
      <c r="M145" s="212"/>
      <c r="N145" s="213"/>
      <c r="O145" s="213"/>
      <c r="P145" s="213"/>
      <c r="Q145" s="213"/>
      <c r="R145" s="213"/>
      <c r="S145" s="213"/>
      <c r="T145" s="214"/>
      <c r="AT145" s="209" t="s">
        <v>146</v>
      </c>
      <c r="AU145" s="209" t="s">
        <v>84</v>
      </c>
      <c r="AV145" s="208" t="s">
        <v>84</v>
      </c>
      <c r="AW145" s="208" t="s">
        <v>37</v>
      </c>
      <c r="AX145" s="208" t="s">
        <v>82</v>
      </c>
      <c r="AY145" s="209" t="s">
        <v>135</v>
      </c>
    </row>
    <row r="146" spans="2:65" s="108" customFormat="1" ht="25.5" customHeight="1">
      <c r="B146" s="109"/>
      <c r="C146" s="188" t="s">
        <v>233</v>
      </c>
      <c r="D146" s="188" t="s">
        <v>137</v>
      </c>
      <c r="E146" s="189" t="s">
        <v>262</v>
      </c>
      <c r="F146" s="190" t="s">
        <v>263</v>
      </c>
      <c r="G146" s="191" t="s">
        <v>184</v>
      </c>
      <c r="H146" s="192">
        <v>0.688</v>
      </c>
      <c r="I146" s="9"/>
      <c r="J146" s="193">
        <f>ROUND(I146*H146,2)</f>
        <v>0</v>
      </c>
      <c r="K146" s="190" t="s">
        <v>141</v>
      </c>
      <c r="L146" s="109"/>
      <c r="M146" s="194" t="s">
        <v>5</v>
      </c>
      <c r="N146" s="195" t="s">
        <v>45</v>
      </c>
      <c r="O146" s="110"/>
      <c r="P146" s="196">
        <f>O146*H146</f>
        <v>0</v>
      </c>
      <c r="Q146" s="196">
        <v>0.00355</v>
      </c>
      <c r="R146" s="196">
        <f>Q146*H146</f>
        <v>0.0024424</v>
      </c>
      <c r="S146" s="196">
        <v>0</v>
      </c>
      <c r="T146" s="197">
        <f>S146*H146</f>
        <v>0</v>
      </c>
      <c r="AR146" s="98" t="s">
        <v>142</v>
      </c>
      <c r="AT146" s="98" t="s">
        <v>137</v>
      </c>
      <c r="AU146" s="98" t="s">
        <v>84</v>
      </c>
      <c r="AY146" s="98" t="s">
        <v>135</v>
      </c>
      <c r="BE146" s="198">
        <f>IF(N146="základní",J146,0)</f>
        <v>0</v>
      </c>
      <c r="BF146" s="198">
        <f>IF(N146="snížená",J146,0)</f>
        <v>0</v>
      </c>
      <c r="BG146" s="198">
        <f>IF(N146="zákl. přenesená",J146,0)</f>
        <v>0</v>
      </c>
      <c r="BH146" s="198">
        <f>IF(N146="sníž. přenesená",J146,0)</f>
        <v>0</v>
      </c>
      <c r="BI146" s="198">
        <f>IF(N146="nulová",J146,0)</f>
        <v>0</v>
      </c>
      <c r="BJ146" s="98" t="s">
        <v>82</v>
      </c>
      <c r="BK146" s="198">
        <f>ROUND(I146*H146,2)</f>
        <v>0</v>
      </c>
      <c r="BL146" s="98" t="s">
        <v>142</v>
      </c>
      <c r="BM146" s="98" t="s">
        <v>895</v>
      </c>
    </row>
    <row r="147" spans="2:47" s="108" customFormat="1" ht="192">
      <c r="B147" s="109"/>
      <c r="D147" s="203" t="s">
        <v>144</v>
      </c>
      <c r="F147" s="204" t="s">
        <v>245</v>
      </c>
      <c r="I147" s="10"/>
      <c r="L147" s="109"/>
      <c r="M147" s="205"/>
      <c r="N147" s="110"/>
      <c r="O147" s="110"/>
      <c r="P147" s="110"/>
      <c r="Q147" s="110"/>
      <c r="R147" s="110"/>
      <c r="S147" s="110"/>
      <c r="T147" s="206"/>
      <c r="AT147" s="98" t="s">
        <v>144</v>
      </c>
      <c r="AU147" s="98" t="s">
        <v>84</v>
      </c>
    </row>
    <row r="148" spans="2:51" s="208" customFormat="1" ht="13.5">
      <c r="B148" s="207"/>
      <c r="D148" s="203" t="s">
        <v>146</v>
      </c>
      <c r="E148" s="209" t="s">
        <v>5</v>
      </c>
      <c r="F148" s="210" t="s">
        <v>889</v>
      </c>
      <c r="H148" s="211">
        <v>13.75</v>
      </c>
      <c r="I148" s="11"/>
      <c r="L148" s="207"/>
      <c r="M148" s="212"/>
      <c r="N148" s="213"/>
      <c r="O148" s="213"/>
      <c r="P148" s="213"/>
      <c r="Q148" s="213"/>
      <c r="R148" s="213"/>
      <c r="S148" s="213"/>
      <c r="T148" s="214"/>
      <c r="AT148" s="209" t="s">
        <v>146</v>
      </c>
      <c r="AU148" s="209" t="s">
        <v>84</v>
      </c>
      <c r="AV148" s="208" t="s">
        <v>84</v>
      </c>
      <c r="AW148" s="208" t="s">
        <v>37</v>
      </c>
      <c r="AX148" s="208" t="s">
        <v>74</v>
      </c>
      <c r="AY148" s="209" t="s">
        <v>135</v>
      </c>
    </row>
    <row r="149" spans="2:51" s="208" customFormat="1" ht="13.5">
      <c r="B149" s="207"/>
      <c r="D149" s="203" t="s">
        <v>146</v>
      </c>
      <c r="E149" s="209" t="s">
        <v>5</v>
      </c>
      <c r="F149" s="210" t="s">
        <v>896</v>
      </c>
      <c r="H149" s="211">
        <v>0.688</v>
      </c>
      <c r="I149" s="11"/>
      <c r="L149" s="207"/>
      <c r="M149" s="212"/>
      <c r="N149" s="213"/>
      <c r="O149" s="213"/>
      <c r="P149" s="213"/>
      <c r="Q149" s="213"/>
      <c r="R149" s="213"/>
      <c r="S149" s="213"/>
      <c r="T149" s="214"/>
      <c r="AT149" s="209" t="s">
        <v>146</v>
      </c>
      <c r="AU149" s="209" t="s">
        <v>84</v>
      </c>
      <c r="AV149" s="208" t="s">
        <v>84</v>
      </c>
      <c r="AW149" s="208" t="s">
        <v>37</v>
      </c>
      <c r="AX149" s="208" t="s">
        <v>82</v>
      </c>
      <c r="AY149" s="209" t="s">
        <v>135</v>
      </c>
    </row>
    <row r="150" spans="2:65" s="108" customFormat="1" ht="25.5" customHeight="1">
      <c r="B150" s="109"/>
      <c r="C150" s="188" t="s">
        <v>237</v>
      </c>
      <c r="D150" s="188" t="s">
        <v>137</v>
      </c>
      <c r="E150" s="189" t="s">
        <v>288</v>
      </c>
      <c r="F150" s="190" t="s">
        <v>289</v>
      </c>
      <c r="G150" s="191" t="s">
        <v>140</v>
      </c>
      <c r="H150" s="192">
        <v>36.408</v>
      </c>
      <c r="I150" s="9"/>
      <c r="J150" s="193">
        <f>ROUND(I150*H150,2)</f>
        <v>0</v>
      </c>
      <c r="K150" s="190" t="s">
        <v>141</v>
      </c>
      <c r="L150" s="109"/>
      <c r="M150" s="194" t="s">
        <v>5</v>
      </c>
      <c r="N150" s="195" t="s">
        <v>45</v>
      </c>
      <c r="O150" s="110"/>
      <c r="P150" s="196">
        <f>O150*H150</f>
        <v>0</v>
      </c>
      <c r="Q150" s="196">
        <v>0.00085</v>
      </c>
      <c r="R150" s="196">
        <f>Q150*H150</f>
        <v>0.0309468</v>
      </c>
      <c r="S150" s="196">
        <v>0</v>
      </c>
      <c r="T150" s="197">
        <f>S150*H150</f>
        <v>0</v>
      </c>
      <c r="AR150" s="98" t="s">
        <v>142</v>
      </c>
      <c r="AT150" s="98" t="s">
        <v>137</v>
      </c>
      <c r="AU150" s="98" t="s">
        <v>84</v>
      </c>
      <c r="AY150" s="98" t="s">
        <v>135</v>
      </c>
      <c r="BE150" s="198">
        <f>IF(N150="základní",J150,0)</f>
        <v>0</v>
      </c>
      <c r="BF150" s="198">
        <f>IF(N150="snížená",J150,0)</f>
        <v>0</v>
      </c>
      <c r="BG150" s="198">
        <f>IF(N150="zákl. přenesená",J150,0)</f>
        <v>0</v>
      </c>
      <c r="BH150" s="198">
        <f>IF(N150="sníž. přenesená",J150,0)</f>
        <v>0</v>
      </c>
      <c r="BI150" s="198">
        <f>IF(N150="nulová",J150,0)</f>
        <v>0</v>
      </c>
      <c r="BJ150" s="98" t="s">
        <v>82</v>
      </c>
      <c r="BK150" s="198">
        <f>ROUND(I150*H150,2)</f>
        <v>0</v>
      </c>
      <c r="BL150" s="98" t="s">
        <v>142</v>
      </c>
      <c r="BM150" s="98" t="s">
        <v>897</v>
      </c>
    </row>
    <row r="151" spans="2:47" s="108" customFormat="1" ht="144">
      <c r="B151" s="109"/>
      <c r="D151" s="203" t="s">
        <v>144</v>
      </c>
      <c r="F151" s="204" t="s">
        <v>274</v>
      </c>
      <c r="I151" s="10"/>
      <c r="L151" s="109"/>
      <c r="M151" s="205"/>
      <c r="N151" s="110"/>
      <c r="O151" s="110"/>
      <c r="P151" s="110"/>
      <c r="Q151" s="110"/>
      <c r="R151" s="110"/>
      <c r="S151" s="110"/>
      <c r="T151" s="206"/>
      <c r="AT151" s="98" t="s">
        <v>144</v>
      </c>
      <c r="AU151" s="98" t="s">
        <v>84</v>
      </c>
    </row>
    <row r="152" spans="2:51" s="208" customFormat="1" ht="13.5">
      <c r="B152" s="207"/>
      <c r="D152" s="203" t="s">
        <v>146</v>
      </c>
      <c r="E152" s="209" t="s">
        <v>5</v>
      </c>
      <c r="F152" s="210" t="s">
        <v>898</v>
      </c>
      <c r="H152" s="211">
        <v>36.408</v>
      </c>
      <c r="I152" s="11"/>
      <c r="L152" s="207"/>
      <c r="M152" s="212"/>
      <c r="N152" s="213"/>
      <c r="O152" s="213"/>
      <c r="P152" s="213"/>
      <c r="Q152" s="213"/>
      <c r="R152" s="213"/>
      <c r="S152" s="213"/>
      <c r="T152" s="214"/>
      <c r="AT152" s="209" t="s">
        <v>146</v>
      </c>
      <c r="AU152" s="209" t="s">
        <v>84</v>
      </c>
      <c r="AV152" s="208" t="s">
        <v>84</v>
      </c>
      <c r="AW152" s="208" t="s">
        <v>37</v>
      </c>
      <c r="AX152" s="208" t="s">
        <v>74</v>
      </c>
      <c r="AY152" s="209" t="s">
        <v>135</v>
      </c>
    </row>
    <row r="153" spans="2:51" s="236" customFormat="1" ht="13.5">
      <c r="B153" s="235"/>
      <c r="D153" s="203" t="s">
        <v>146</v>
      </c>
      <c r="E153" s="237" t="s">
        <v>5</v>
      </c>
      <c r="F153" s="238" t="s">
        <v>756</v>
      </c>
      <c r="H153" s="239">
        <v>36.408</v>
      </c>
      <c r="I153" s="13"/>
      <c r="L153" s="235"/>
      <c r="M153" s="240"/>
      <c r="N153" s="241"/>
      <c r="O153" s="241"/>
      <c r="P153" s="241"/>
      <c r="Q153" s="241"/>
      <c r="R153" s="241"/>
      <c r="S153" s="241"/>
      <c r="T153" s="242"/>
      <c r="AT153" s="237" t="s">
        <v>146</v>
      </c>
      <c r="AU153" s="237" t="s">
        <v>84</v>
      </c>
      <c r="AV153" s="236" t="s">
        <v>152</v>
      </c>
      <c r="AW153" s="236" t="s">
        <v>37</v>
      </c>
      <c r="AX153" s="236" t="s">
        <v>82</v>
      </c>
      <c r="AY153" s="237" t="s">
        <v>135</v>
      </c>
    </row>
    <row r="154" spans="2:65" s="108" customFormat="1" ht="38.25" customHeight="1">
      <c r="B154" s="109"/>
      <c r="C154" s="188" t="s">
        <v>11</v>
      </c>
      <c r="D154" s="188" t="s">
        <v>137</v>
      </c>
      <c r="E154" s="189" t="s">
        <v>303</v>
      </c>
      <c r="F154" s="190" t="s">
        <v>304</v>
      </c>
      <c r="G154" s="191" t="s">
        <v>140</v>
      </c>
      <c r="H154" s="192">
        <v>36.408</v>
      </c>
      <c r="I154" s="9"/>
      <c r="J154" s="193">
        <f>ROUND(I154*H154,2)</f>
        <v>0</v>
      </c>
      <c r="K154" s="190" t="s">
        <v>141</v>
      </c>
      <c r="L154" s="109"/>
      <c r="M154" s="194" t="s">
        <v>5</v>
      </c>
      <c r="N154" s="195" t="s">
        <v>45</v>
      </c>
      <c r="O154" s="110"/>
      <c r="P154" s="196">
        <f>O154*H154</f>
        <v>0</v>
      </c>
      <c r="Q154" s="196">
        <v>0</v>
      </c>
      <c r="R154" s="196">
        <f>Q154*H154</f>
        <v>0</v>
      </c>
      <c r="S154" s="196">
        <v>0</v>
      </c>
      <c r="T154" s="197">
        <f>S154*H154</f>
        <v>0</v>
      </c>
      <c r="AR154" s="98" t="s">
        <v>142</v>
      </c>
      <c r="AT154" s="98" t="s">
        <v>137</v>
      </c>
      <c r="AU154" s="98" t="s">
        <v>84</v>
      </c>
      <c r="AY154" s="98" t="s">
        <v>135</v>
      </c>
      <c r="BE154" s="198">
        <f>IF(N154="základní",J154,0)</f>
        <v>0</v>
      </c>
      <c r="BF154" s="198">
        <f>IF(N154="snížená",J154,0)</f>
        <v>0</v>
      </c>
      <c r="BG154" s="198">
        <f>IF(N154="zákl. přenesená",J154,0)</f>
        <v>0</v>
      </c>
      <c r="BH154" s="198">
        <f>IF(N154="sníž. přenesená",J154,0)</f>
        <v>0</v>
      </c>
      <c r="BI154" s="198">
        <f>IF(N154="nulová",J154,0)</f>
        <v>0</v>
      </c>
      <c r="BJ154" s="98" t="s">
        <v>82</v>
      </c>
      <c r="BK154" s="198">
        <f>ROUND(I154*H154,2)</f>
        <v>0</v>
      </c>
      <c r="BL154" s="98" t="s">
        <v>142</v>
      </c>
      <c r="BM154" s="98" t="s">
        <v>899</v>
      </c>
    </row>
    <row r="155" spans="2:51" s="208" customFormat="1" ht="13.5">
      <c r="B155" s="207"/>
      <c r="D155" s="203" t="s">
        <v>146</v>
      </c>
      <c r="E155" s="209" t="s">
        <v>5</v>
      </c>
      <c r="F155" s="210" t="s">
        <v>898</v>
      </c>
      <c r="H155" s="211">
        <v>36.408</v>
      </c>
      <c r="I155" s="11"/>
      <c r="L155" s="207"/>
      <c r="M155" s="212"/>
      <c r="N155" s="213"/>
      <c r="O155" s="213"/>
      <c r="P155" s="213"/>
      <c r="Q155" s="213"/>
      <c r="R155" s="213"/>
      <c r="S155" s="213"/>
      <c r="T155" s="214"/>
      <c r="AT155" s="209" t="s">
        <v>146</v>
      </c>
      <c r="AU155" s="209" t="s">
        <v>84</v>
      </c>
      <c r="AV155" s="208" t="s">
        <v>84</v>
      </c>
      <c r="AW155" s="208" t="s">
        <v>37</v>
      </c>
      <c r="AX155" s="208" t="s">
        <v>74</v>
      </c>
      <c r="AY155" s="209" t="s">
        <v>135</v>
      </c>
    </row>
    <row r="156" spans="2:51" s="236" customFormat="1" ht="13.5">
      <c r="B156" s="235"/>
      <c r="D156" s="203" t="s">
        <v>146</v>
      </c>
      <c r="E156" s="237" t="s">
        <v>5</v>
      </c>
      <c r="F156" s="238" t="s">
        <v>756</v>
      </c>
      <c r="H156" s="239">
        <v>36.408</v>
      </c>
      <c r="I156" s="13"/>
      <c r="L156" s="235"/>
      <c r="M156" s="240"/>
      <c r="N156" s="241"/>
      <c r="O156" s="241"/>
      <c r="P156" s="241"/>
      <c r="Q156" s="241"/>
      <c r="R156" s="241"/>
      <c r="S156" s="241"/>
      <c r="T156" s="242"/>
      <c r="AT156" s="237" t="s">
        <v>146</v>
      </c>
      <c r="AU156" s="237" t="s">
        <v>84</v>
      </c>
      <c r="AV156" s="236" t="s">
        <v>152</v>
      </c>
      <c r="AW156" s="236" t="s">
        <v>37</v>
      </c>
      <c r="AX156" s="236" t="s">
        <v>82</v>
      </c>
      <c r="AY156" s="237" t="s">
        <v>135</v>
      </c>
    </row>
    <row r="157" spans="2:65" s="108" customFormat="1" ht="25.5" customHeight="1">
      <c r="B157" s="109"/>
      <c r="C157" s="188" t="s">
        <v>248</v>
      </c>
      <c r="D157" s="188" t="s">
        <v>137</v>
      </c>
      <c r="E157" s="189" t="s">
        <v>307</v>
      </c>
      <c r="F157" s="190" t="s">
        <v>308</v>
      </c>
      <c r="G157" s="191" t="s">
        <v>140</v>
      </c>
      <c r="H157" s="192">
        <v>22</v>
      </c>
      <c r="I157" s="9"/>
      <c r="J157" s="193">
        <f>ROUND(I157*H157,2)</f>
        <v>0</v>
      </c>
      <c r="K157" s="190" t="s">
        <v>141</v>
      </c>
      <c r="L157" s="109"/>
      <c r="M157" s="194" t="s">
        <v>5</v>
      </c>
      <c r="N157" s="195" t="s">
        <v>45</v>
      </c>
      <c r="O157" s="110"/>
      <c r="P157" s="196">
        <f>O157*H157</f>
        <v>0</v>
      </c>
      <c r="Q157" s="196">
        <v>0.0007</v>
      </c>
      <c r="R157" s="196">
        <f>Q157*H157</f>
        <v>0.0154</v>
      </c>
      <c r="S157" s="196">
        <v>0</v>
      </c>
      <c r="T157" s="197">
        <f>S157*H157</f>
        <v>0</v>
      </c>
      <c r="AR157" s="98" t="s">
        <v>142</v>
      </c>
      <c r="AT157" s="98" t="s">
        <v>137</v>
      </c>
      <c r="AU157" s="98" t="s">
        <v>84</v>
      </c>
      <c r="AY157" s="98" t="s">
        <v>135</v>
      </c>
      <c r="BE157" s="198">
        <f>IF(N157="základní",J157,0)</f>
        <v>0</v>
      </c>
      <c r="BF157" s="198">
        <f>IF(N157="snížená",J157,0)</f>
        <v>0</v>
      </c>
      <c r="BG157" s="198">
        <f>IF(N157="zákl. přenesená",J157,0)</f>
        <v>0</v>
      </c>
      <c r="BH157" s="198">
        <f>IF(N157="sníž. přenesená",J157,0)</f>
        <v>0</v>
      </c>
      <c r="BI157" s="198">
        <f>IF(N157="nulová",J157,0)</f>
        <v>0</v>
      </c>
      <c r="BJ157" s="98" t="s">
        <v>82</v>
      </c>
      <c r="BK157" s="198">
        <f>ROUND(I157*H157,2)</f>
        <v>0</v>
      </c>
      <c r="BL157" s="98" t="s">
        <v>142</v>
      </c>
      <c r="BM157" s="98" t="s">
        <v>900</v>
      </c>
    </row>
    <row r="158" spans="2:47" s="108" customFormat="1" ht="72">
      <c r="B158" s="109"/>
      <c r="D158" s="203" t="s">
        <v>144</v>
      </c>
      <c r="F158" s="204" t="s">
        <v>310</v>
      </c>
      <c r="I158" s="10"/>
      <c r="L158" s="109"/>
      <c r="M158" s="205"/>
      <c r="N158" s="110"/>
      <c r="O158" s="110"/>
      <c r="P158" s="110"/>
      <c r="Q158" s="110"/>
      <c r="R158" s="110"/>
      <c r="S158" s="110"/>
      <c r="T158" s="206"/>
      <c r="AT158" s="98" t="s">
        <v>144</v>
      </c>
      <c r="AU158" s="98" t="s">
        <v>84</v>
      </c>
    </row>
    <row r="159" spans="2:51" s="208" customFormat="1" ht="13.5">
      <c r="B159" s="207"/>
      <c r="D159" s="203" t="s">
        <v>146</v>
      </c>
      <c r="E159" s="209" t="s">
        <v>5</v>
      </c>
      <c r="F159" s="210" t="s">
        <v>901</v>
      </c>
      <c r="H159" s="211">
        <v>22</v>
      </c>
      <c r="I159" s="11"/>
      <c r="L159" s="207"/>
      <c r="M159" s="212"/>
      <c r="N159" s="213"/>
      <c r="O159" s="213"/>
      <c r="P159" s="213"/>
      <c r="Q159" s="213"/>
      <c r="R159" s="213"/>
      <c r="S159" s="213"/>
      <c r="T159" s="214"/>
      <c r="AT159" s="209" t="s">
        <v>146</v>
      </c>
      <c r="AU159" s="209" t="s">
        <v>84</v>
      </c>
      <c r="AV159" s="208" t="s">
        <v>84</v>
      </c>
      <c r="AW159" s="208" t="s">
        <v>37</v>
      </c>
      <c r="AX159" s="208" t="s">
        <v>82</v>
      </c>
      <c r="AY159" s="209" t="s">
        <v>135</v>
      </c>
    </row>
    <row r="160" spans="2:65" s="108" customFormat="1" ht="25.5" customHeight="1">
      <c r="B160" s="109"/>
      <c r="C160" s="188" t="s">
        <v>252</v>
      </c>
      <c r="D160" s="188" t="s">
        <v>137</v>
      </c>
      <c r="E160" s="189" t="s">
        <v>313</v>
      </c>
      <c r="F160" s="190" t="s">
        <v>314</v>
      </c>
      <c r="G160" s="191" t="s">
        <v>140</v>
      </c>
      <c r="H160" s="192">
        <v>22</v>
      </c>
      <c r="I160" s="9"/>
      <c r="J160" s="193">
        <f>ROUND(I160*H160,2)</f>
        <v>0</v>
      </c>
      <c r="K160" s="190" t="s">
        <v>141</v>
      </c>
      <c r="L160" s="109"/>
      <c r="M160" s="194" t="s">
        <v>5</v>
      </c>
      <c r="N160" s="195" t="s">
        <v>45</v>
      </c>
      <c r="O160" s="110"/>
      <c r="P160" s="196">
        <f>O160*H160</f>
        <v>0</v>
      </c>
      <c r="Q160" s="196">
        <v>0</v>
      </c>
      <c r="R160" s="196">
        <f>Q160*H160</f>
        <v>0</v>
      </c>
      <c r="S160" s="196">
        <v>0</v>
      </c>
      <c r="T160" s="197">
        <f>S160*H160</f>
        <v>0</v>
      </c>
      <c r="AR160" s="98" t="s">
        <v>142</v>
      </c>
      <c r="AT160" s="98" t="s">
        <v>137</v>
      </c>
      <c r="AU160" s="98" t="s">
        <v>84</v>
      </c>
      <c r="AY160" s="98" t="s">
        <v>135</v>
      </c>
      <c r="BE160" s="198">
        <f>IF(N160="základní",J160,0)</f>
        <v>0</v>
      </c>
      <c r="BF160" s="198">
        <f>IF(N160="snížená",J160,0)</f>
        <v>0</v>
      </c>
      <c r="BG160" s="198">
        <f>IF(N160="zákl. přenesená",J160,0)</f>
        <v>0</v>
      </c>
      <c r="BH160" s="198">
        <f>IF(N160="sníž. přenesená",J160,0)</f>
        <v>0</v>
      </c>
      <c r="BI160" s="198">
        <f>IF(N160="nulová",J160,0)</f>
        <v>0</v>
      </c>
      <c r="BJ160" s="98" t="s">
        <v>82</v>
      </c>
      <c r="BK160" s="198">
        <f>ROUND(I160*H160,2)</f>
        <v>0</v>
      </c>
      <c r="BL160" s="98" t="s">
        <v>142</v>
      </c>
      <c r="BM160" s="98" t="s">
        <v>902</v>
      </c>
    </row>
    <row r="161" spans="2:51" s="208" customFormat="1" ht="13.5">
      <c r="B161" s="207"/>
      <c r="D161" s="203" t="s">
        <v>146</v>
      </c>
      <c r="E161" s="209" t="s">
        <v>5</v>
      </c>
      <c r="F161" s="210" t="s">
        <v>901</v>
      </c>
      <c r="H161" s="211">
        <v>22</v>
      </c>
      <c r="I161" s="11"/>
      <c r="L161" s="207"/>
      <c r="M161" s="212"/>
      <c r="N161" s="213"/>
      <c r="O161" s="213"/>
      <c r="P161" s="213"/>
      <c r="Q161" s="213"/>
      <c r="R161" s="213"/>
      <c r="S161" s="213"/>
      <c r="T161" s="214"/>
      <c r="AT161" s="209" t="s">
        <v>146</v>
      </c>
      <c r="AU161" s="209" t="s">
        <v>84</v>
      </c>
      <c r="AV161" s="208" t="s">
        <v>84</v>
      </c>
      <c r="AW161" s="208" t="s">
        <v>37</v>
      </c>
      <c r="AX161" s="208" t="s">
        <v>82</v>
      </c>
      <c r="AY161" s="209" t="s">
        <v>135</v>
      </c>
    </row>
    <row r="162" spans="2:65" s="108" customFormat="1" ht="25.5" customHeight="1">
      <c r="B162" s="109"/>
      <c r="C162" s="188" t="s">
        <v>257</v>
      </c>
      <c r="D162" s="188" t="s">
        <v>137</v>
      </c>
      <c r="E162" s="189" t="s">
        <v>317</v>
      </c>
      <c r="F162" s="190" t="s">
        <v>318</v>
      </c>
      <c r="G162" s="191" t="s">
        <v>184</v>
      </c>
      <c r="H162" s="192">
        <v>13.75</v>
      </c>
      <c r="I162" s="9"/>
      <c r="J162" s="193">
        <f>ROUND(I162*H162,2)</f>
        <v>0</v>
      </c>
      <c r="K162" s="190" t="s">
        <v>141</v>
      </c>
      <c r="L162" s="109"/>
      <c r="M162" s="194" t="s">
        <v>5</v>
      </c>
      <c r="N162" s="195" t="s">
        <v>45</v>
      </c>
      <c r="O162" s="110"/>
      <c r="P162" s="196">
        <f>O162*H162</f>
        <v>0</v>
      </c>
      <c r="Q162" s="196">
        <v>0.00046</v>
      </c>
      <c r="R162" s="196">
        <f>Q162*H162</f>
        <v>0.006325</v>
      </c>
      <c r="S162" s="196">
        <v>0</v>
      </c>
      <c r="T162" s="197">
        <f>S162*H162</f>
        <v>0</v>
      </c>
      <c r="AR162" s="98" t="s">
        <v>142</v>
      </c>
      <c r="AT162" s="98" t="s">
        <v>137</v>
      </c>
      <c r="AU162" s="98" t="s">
        <v>84</v>
      </c>
      <c r="AY162" s="98" t="s">
        <v>135</v>
      </c>
      <c r="BE162" s="198">
        <f>IF(N162="základní",J162,0)</f>
        <v>0</v>
      </c>
      <c r="BF162" s="198">
        <f>IF(N162="snížená",J162,0)</f>
        <v>0</v>
      </c>
      <c r="BG162" s="198">
        <f>IF(N162="zákl. přenesená",J162,0)</f>
        <v>0</v>
      </c>
      <c r="BH162" s="198">
        <f>IF(N162="sníž. přenesená",J162,0)</f>
        <v>0</v>
      </c>
      <c r="BI162" s="198">
        <f>IF(N162="nulová",J162,0)</f>
        <v>0</v>
      </c>
      <c r="BJ162" s="98" t="s">
        <v>82</v>
      </c>
      <c r="BK162" s="198">
        <f>ROUND(I162*H162,2)</f>
        <v>0</v>
      </c>
      <c r="BL162" s="98" t="s">
        <v>142</v>
      </c>
      <c r="BM162" s="98" t="s">
        <v>903</v>
      </c>
    </row>
    <row r="163" spans="2:47" s="108" customFormat="1" ht="48">
      <c r="B163" s="109"/>
      <c r="D163" s="203" t="s">
        <v>144</v>
      </c>
      <c r="F163" s="204" t="s">
        <v>320</v>
      </c>
      <c r="I163" s="10"/>
      <c r="L163" s="109"/>
      <c r="M163" s="205"/>
      <c r="N163" s="110"/>
      <c r="O163" s="110"/>
      <c r="P163" s="110"/>
      <c r="Q163" s="110"/>
      <c r="R163" s="110"/>
      <c r="S163" s="110"/>
      <c r="T163" s="206"/>
      <c r="AT163" s="98" t="s">
        <v>144</v>
      </c>
      <c r="AU163" s="98" t="s">
        <v>84</v>
      </c>
    </row>
    <row r="164" spans="2:51" s="208" customFormat="1" ht="13.5">
      <c r="B164" s="207"/>
      <c r="D164" s="203" t="s">
        <v>146</v>
      </c>
      <c r="E164" s="209" t="s">
        <v>5</v>
      </c>
      <c r="F164" s="210" t="s">
        <v>889</v>
      </c>
      <c r="H164" s="211">
        <v>13.75</v>
      </c>
      <c r="I164" s="11"/>
      <c r="L164" s="207"/>
      <c r="M164" s="212"/>
      <c r="N164" s="213"/>
      <c r="O164" s="213"/>
      <c r="P164" s="213"/>
      <c r="Q164" s="213"/>
      <c r="R164" s="213"/>
      <c r="S164" s="213"/>
      <c r="T164" s="214"/>
      <c r="AT164" s="209" t="s">
        <v>146</v>
      </c>
      <c r="AU164" s="209" t="s">
        <v>84</v>
      </c>
      <c r="AV164" s="208" t="s">
        <v>84</v>
      </c>
      <c r="AW164" s="208" t="s">
        <v>37</v>
      </c>
      <c r="AX164" s="208" t="s">
        <v>82</v>
      </c>
      <c r="AY164" s="209" t="s">
        <v>135</v>
      </c>
    </row>
    <row r="165" spans="2:65" s="108" customFormat="1" ht="25.5" customHeight="1">
      <c r="B165" s="109"/>
      <c r="C165" s="188" t="s">
        <v>261</v>
      </c>
      <c r="D165" s="188" t="s">
        <v>137</v>
      </c>
      <c r="E165" s="189" t="s">
        <v>322</v>
      </c>
      <c r="F165" s="190" t="s">
        <v>323</v>
      </c>
      <c r="G165" s="191" t="s">
        <v>184</v>
      </c>
      <c r="H165" s="192">
        <v>13.75</v>
      </c>
      <c r="I165" s="9"/>
      <c r="J165" s="193">
        <f>ROUND(I165*H165,2)</f>
        <v>0</v>
      </c>
      <c r="K165" s="190" t="s">
        <v>141</v>
      </c>
      <c r="L165" s="109"/>
      <c r="M165" s="194" t="s">
        <v>5</v>
      </c>
      <c r="N165" s="195" t="s">
        <v>45</v>
      </c>
      <c r="O165" s="110"/>
      <c r="P165" s="196">
        <f>O165*H165</f>
        <v>0</v>
      </c>
      <c r="Q165" s="196">
        <v>0</v>
      </c>
      <c r="R165" s="196">
        <f>Q165*H165</f>
        <v>0</v>
      </c>
      <c r="S165" s="196">
        <v>0</v>
      </c>
      <c r="T165" s="197">
        <f>S165*H165</f>
        <v>0</v>
      </c>
      <c r="AR165" s="98" t="s">
        <v>142</v>
      </c>
      <c r="AT165" s="98" t="s">
        <v>137</v>
      </c>
      <c r="AU165" s="98" t="s">
        <v>84</v>
      </c>
      <c r="AY165" s="98" t="s">
        <v>135</v>
      </c>
      <c r="BE165" s="198">
        <f>IF(N165="základní",J165,0)</f>
        <v>0</v>
      </c>
      <c r="BF165" s="198">
        <f>IF(N165="snížená",J165,0)</f>
        <v>0</v>
      </c>
      <c r="BG165" s="198">
        <f>IF(N165="zákl. přenesená",J165,0)</f>
        <v>0</v>
      </c>
      <c r="BH165" s="198">
        <f>IF(N165="sníž. přenesená",J165,0)</f>
        <v>0</v>
      </c>
      <c r="BI165" s="198">
        <f>IF(N165="nulová",J165,0)</f>
        <v>0</v>
      </c>
      <c r="BJ165" s="98" t="s">
        <v>82</v>
      </c>
      <c r="BK165" s="198">
        <f>ROUND(I165*H165,2)</f>
        <v>0</v>
      </c>
      <c r="BL165" s="98" t="s">
        <v>142</v>
      </c>
      <c r="BM165" s="98" t="s">
        <v>904</v>
      </c>
    </row>
    <row r="166" spans="2:51" s="208" customFormat="1" ht="13.5">
      <c r="B166" s="207"/>
      <c r="D166" s="203" t="s">
        <v>146</v>
      </c>
      <c r="E166" s="209" t="s">
        <v>5</v>
      </c>
      <c r="F166" s="210" t="s">
        <v>889</v>
      </c>
      <c r="H166" s="211">
        <v>13.75</v>
      </c>
      <c r="I166" s="11"/>
      <c r="L166" s="207"/>
      <c r="M166" s="212"/>
      <c r="N166" s="213"/>
      <c r="O166" s="213"/>
      <c r="P166" s="213"/>
      <c r="Q166" s="213"/>
      <c r="R166" s="213"/>
      <c r="S166" s="213"/>
      <c r="T166" s="214"/>
      <c r="AT166" s="209" t="s">
        <v>146</v>
      </c>
      <c r="AU166" s="209" t="s">
        <v>84</v>
      </c>
      <c r="AV166" s="208" t="s">
        <v>84</v>
      </c>
      <c r="AW166" s="208" t="s">
        <v>37</v>
      </c>
      <c r="AX166" s="208" t="s">
        <v>82</v>
      </c>
      <c r="AY166" s="209" t="s">
        <v>135</v>
      </c>
    </row>
    <row r="167" spans="2:65" s="108" customFormat="1" ht="38.25" customHeight="1">
      <c r="B167" s="109"/>
      <c r="C167" s="188" t="s">
        <v>266</v>
      </c>
      <c r="D167" s="188" t="s">
        <v>137</v>
      </c>
      <c r="E167" s="189" t="s">
        <v>326</v>
      </c>
      <c r="F167" s="190" t="s">
        <v>327</v>
      </c>
      <c r="G167" s="191" t="s">
        <v>184</v>
      </c>
      <c r="H167" s="192">
        <v>8.647</v>
      </c>
      <c r="I167" s="9"/>
      <c r="J167" s="193">
        <f>ROUND(I167*H167,2)</f>
        <v>0</v>
      </c>
      <c r="K167" s="190" t="s">
        <v>141</v>
      </c>
      <c r="L167" s="109"/>
      <c r="M167" s="194" t="s">
        <v>5</v>
      </c>
      <c r="N167" s="195" t="s">
        <v>45</v>
      </c>
      <c r="O167" s="110"/>
      <c r="P167" s="196">
        <f>O167*H167</f>
        <v>0</v>
      </c>
      <c r="Q167" s="196">
        <v>0</v>
      </c>
      <c r="R167" s="196">
        <f>Q167*H167</f>
        <v>0</v>
      </c>
      <c r="S167" s="196">
        <v>0</v>
      </c>
      <c r="T167" s="197">
        <f>S167*H167</f>
        <v>0</v>
      </c>
      <c r="AR167" s="98" t="s">
        <v>142</v>
      </c>
      <c r="AT167" s="98" t="s">
        <v>137</v>
      </c>
      <c r="AU167" s="98" t="s">
        <v>84</v>
      </c>
      <c r="AY167" s="98" t="s">
        <v>135</v>
      </c>
      <c r="BE167" s="198">
        <f>IF(N167="základní",J167,0)</f>
        <v>0</v>
      </c>
      <c r="BF167" s="198">
        <f>IF(N167="snížená",J167,0)</f>
        <v>0</v>
      </c>
      <c r="BG167" s="198">
        <f>IF(N167="zákl. přenesená",J167,0)</f>
        <v>0</v>
      </c>
      <c r="BH167" s="198">
        <f>IF(N167="sníž. přenesená",J167,0)</f>
        <v>0</v>
      </c>
      <c r="BI167" s="198">
        <f>IF(N167="nulová",J167,0)</f>
        <v>0</v>
      </c>
      <c r="BJ167" s="98" t="s">
        <v>82</v>
      </c>
      <c r="BK167" s="198">
        <f>ROUND(I167*H167,2)</f>
        <v>0</v>
      </c>
      <c r="BL167" s="98" t="s">
        <v>142</v>
      </c>
      <c r="BM167" s="98" t="s">
        <v>905</v>
      </c>
    </row>
    <row r="168" spans="2:47" s="108" customFormat="1" ht="84">
      <c r="B168" s="109"/>
      <c r="D168" s="203" t="s">
        <v>144</v>
      </c>
      <c r="F168" s="204" t="s">
        <v>329</v>
      </c>
      <c r="I168" s="10"/>
      <c r="L168" s="109"/>
      <c r="M168" s="205"/>
      <c r="N168" s="110"/>
      <c r="O168" s="110"/>
      <c r="P168" s="110"/>
      <c r="Q168" s="110"/>
      <c r="R168" s="110"/>
      <c r="S168" s="110"/>
      <c r="T168" s="206"/>
      <c r="AT168" s="98" t="s">
        <v>144</v>
      </c>
      <c r="AU168" s="98" t="s">
        <v>84</v>
      </c>
    </row>
    <row r="169" spans="2:51" s="208" customFormat="1" ht="13.5">
      <c r="B169" s="207"/>
      <c r="D169" s="203" t="s">
        <v>146</v>
      </c>
      <c r="E169" s="209" t="s">
        <v>5</v>
      </c>
      <c r="F169" s="210" t="s">
        <v>880</v>
      </c>
      <c r="H169" s="211">
        <v>18.204</v>
      </c>
      <c r="I169" s="11"/>
      <c r="L169" s="207"/>
      <c r="M169" s="212"/>
      <c r="N169" s="213"/>
      <c r="O169" s="213"/>
      <c r="P169" s="213"/>
      <c r="Q169" s="213"/>
      <c r="R169" s="213"/>
      <c r="S169" s="213"/>
      <c r="T169" s="214"/>
      <c r="AT169" s="209" t="s">
        <v>146</v>
      </c>
      <c r="AU169" s="209" t="s">
        <v>84</v>
      </c>
      <c r="AV169" s="208" t="s">
        <v>84</v>
      </c>
      <c r="AW169" s="208" t="s">
        <v>37</v>
      </c>
      <c r="AX169" s="208" t="s">
        <v>74</v>
      </c>
      <c r="AY169" s="209" t="s">
        <v>135</v>
      </c>
    </row>
    <row r="170" spans="2:51" s="236" customFormat="1" ht="13.5">
      <c r="B170" s="235"/>
      <c r="D170" s="203" t="s">
        <v>146</v>
      </c>
      <c r="E170" s="237" t="s">
        <v>5</v>
      </c>
      <c r="F170" s="238" t="s">
        <v>756</v>
      </c>
      <c r="H170" s="239">
        <v>18.204</v>
      </c>
      <c r="I170" s="13"/>
      <c r="L170" s="235"/>
      <c r="M170" s="240"/>
      <c r="N170" s="241"/>
      <c r="O170" s="241"/>
      <c r="P170" s="241"/>
      <c r="Q170" s="241"/>
      <c r="R170" s="241"/>
      <c r="S170" s="241"/>
      <c r="T170" s="242"/>
      <c r="AT170" s="237" t="s">
        <v>146</v>
      </c>
      <c r="AU170" s="237" t="s">
        <v>84</v>
      </c>
      <c r="AV170" s="236" t="s">
        <v>152</v>
      </c>
      <c r="AW170" s="236" t="s">
        <v>37</v>
      </c>
      <c r="AX170" s="236" t="s">
        <v>74</v>
      </c>
      <c r="AY170" s="237" t="s">
        <v>135</v>
      </c>
    </row>
    <row r="171" spans="2:51" s="208" customFormat="1" ht="13.5">
      <c r="B171" s="207"/>
      <c r="D171" s="203" t="s">
        <v>146</v>
      </c>
      <c r="E171" s="209" t="s">
        <v>5</v>
      </c>
      <c r="F171" s="210" t="s">
        <v>5</v>
      </c>
      <c r="H171" s="211">
        <v>0</v>
      </c>
      <c r="I171" s="11"/>
      <c r="L171" s="207"/>
      <c r="M171" s="212"/>
      <c r="N171" s="213"/>
      <c r="O171" s="213"/>
      <c r="P171" s="213"/>
      <c r="Q171" s="213"/>
      <c r="R171" s="213"/>
      <c r="S171" s="213"/>
      <c r="T171" s="214"/>
      <c r="AT171" s="209" t="s">
        <v>146</v>
      </c>
      <c r="AU171" s="209" t="s">
        <v>84</v>
      </c>
      <c r="AV171" s="208" t="s">
        <v>84</v>
      </c>
      <c r="AW171" s="208" t="s">
        <v>37</v>
      </c>
      <c r="AX171" s="208" t="s">
        <v>74</v>
      </c>
      <c r="AY171" s="209" t="s">
        <v>135</v>
      </c>
    </row>
    <row r="172" spans="2:51" s="228" customFormat="1" ht="13.5">
      <c r="B172" s="227"/>
      <c r="D172" s="203" t="s">
        <v>146</v>
      </c>
      <c r="E172" s="229" t="s">
        <v>5</v>
      </c>
      <c r="F172" s="230" t="s">
        <v>195</v>
      </c>
      <c r="H172" s="231">
        <v>18.204</v>
      </c>
      <c r="I172" s="12"/>
      <c r="L172" s="227"/>
      <c r="M172" s="232"/>
      <c r="N172" s="233"/>
      <c r="O172" s="233"/>
      <c r="P172" s="233"/>
      <c r="Q172" s="233"/>
      <c r="R172" s="233"/>
      <c r="S172" s="233"/>
      <c r="T172" s="234"/>
      <c r="AT172" s="229" t="s">
        <v>146</v>
      </c>
      <c r="AU172" s="229" t="s">
        <v>84</v>
      </c>
      <c r="AV172" s="228" t="s">
        <v>142</v>
      </c>
      <c r="AW172" s="228" t="s">
        <v>37</v>
      </c>
      <c r="AX172" s="228" t="s">
        <v>74</v>
      </c>
      <c r="AY172" s="229" t="s">
        <v>135</v>
      </c>
    </row>
    <row r="173" spans="2:51" s="208" customFormat="1" ht="13.5">
      <c r="B173" s="207"/>
      <c r="D173" s="203" t="s">
        <v>146</v>
      </c>
      <c r="E173" s="209" t="s">
        <v>5</v>
      </c>
      <c r="F173" s="210" t="s">
        <v>906</v>
      </c>
      <c r="H173" s="211">
        <v>8.647</v>
      </c>
      <c r="I173" s="11"/>
      <c r="L173" s="207"/>
      <c r="M173" s="212"/>
      <c r="N173" s="213"/>
      <c r="O173" s="213"/>
      <c r="P173" s="213"/>
      <c r="Q173" s="213"/>
      <c r="R173" s="213"/>
      <c r="S173" s="213"/>
      <c r="T173" s="214"/>
      <c r="AT173" s="209" t="s">
        <v>146</v>
      </c>
      <c r="AU173" s="209" t="s">
        <v>84</v>
      </c>
      <c r="AV173" s="208" t="s">
        <v>84</v>
      </c>
      <c r="AW173" s="208" t="s">
        <v>37</v>
      </c>
      <c r="AX173" s="208" t="s">
        <v>82</v>
      </c>
      <c r="AY173" s="209" t="s">
        <v>135</v>
      </c>
    </row>
    <row r="174" spans="2:65" s="108" customFormat="1" ht="38.25" customHeight="1">
      <c r="B174" s="109"/>
      <c r="C174" s="188" t="s">
        <v>10</v>
      </c>
      <c r="D174" s="188" t="s">
        <v>137</v>
      </c>
      <c r="E174" s="189" t="s">
        <v>332</v>
      </c>
      <c r="F174" s="190" t="s">
        <v>333</v>
      </c>
      <c r="G174" s="191" t="s">
        <v>184</v>
      </c>
      <c r="H174" s="192">
        <v>0.455</v>
      </c>
      <c r="I174" s="9"/>
      <c r="J174" s="193">
        <f>ROUND(I174*H174,2)</f>
        <v>0</v>
      </c>
      <c r="K174" s="190" t="s">
        <v>141</v>
      </c>
      <c r="L174" s="109"/>
      <c r="M174" s="194" t="s">
        <v>5</v>
      </c>
      <c r="N174" s="195" t="s">
        <v>45</v>
      </c>
      <c r="O174" s="110"/>
      <c r="P174" s="196">
        <f>O174*H174</f>
        <v>0</v>
      </c>
      <c r="Q174" s="196">
        <v>0</v>
      </c>
      <c r="R174" s="196">
        <f>Q174*H174</f>
        <v>0</v>
      </c>
      <c r="S174" s="196">
        <v>0</v>
      </c>
      <c r="T174" s="197">
        <f>S174*H174</f>
        <v>0</v>
      </c>
      <c r="AR174" s="98" t="s">
        <v>142</v>
      </c>
      <c r="AT174" s="98" t="s">
        <v>137</v>
      </c>
      <c r="AU174" s="98" t="s">
        <v>84</v>
      </c>
      <c r="AY174" s="98" t="s">
        <v>135</v>
      </c>
      <c r="BE174" s="198">
        <f>IF(N174="základní",J174,0)</f>
        <v>0</v>
      </c>
      <c r="BF174" s="198">
        <f>IF(N174="snížená",J174,0)</f>
        <v>0</v>
      </c>
      <c r="BG174" s="198">
        <f>IF(N174="zákl. přenesená",J174,0)</f>
        <v>0</v>
      </c>
      <c r="BH174" s="198">
        <f>IF(N174="sníž. přenesená",J174,0)</f>
        <v>0</v>
      </c>
      <c r="BI174" s="198">
        <f>IF(N174="nulová",J174,0)</f>
        <v>0</v>
      </c>
      <c r="BJ174" s="98" t="s">
        <v>82</v>
      </c>
      <c r="BK174" s="198">
        <f>ROUND(I174*H174,2)</f>
        <v>0</v>
      </c>
      <c r="BL174" s="98" t="s">
        <v>142</v>
      </c>
      <c r="BM174" s="98" t="s">
        <v>907</v>
      </c>
    </row>
    <row r="175" spans="2:47" s="108" customFormat="1" ht="84">
      <c r="B175" s="109"/>
      <c r="D175" s="203" t="s">
        <v>144</v>
      </c>
      <c r="F175" s="204" t="s">
        <v>329</v>
      </c>
      <c r="I175" s="10"/>
      <c r="L175" s="109"/>
      <c r="M175" s="205"/>
      <c r="N175" s="110"/>
      <c r="O175" s="110"/>
      <c r="P175" s="110"/>
      <c r="Q175" s="110"/>
      <c r="R175" s="110"/>
      <c r="S175" s="110"/>
      <c r="T175" s="206"/>
      <c r="AT175" s="98" t="s">
        <v>144</v>
      </c>
      <c r="AU175" s="98" t="s">
        <v>84</v>
      </c>
    </row>
    <row r="176" spans="2:51" s="208" customFormat="1" ht="13.5">
      <c r="B176" s="207"/>
      <c r="D176" s="203" t="s">
        <v>146</v>
      </c>
      <c r="E176" s="209" t="s">
        <v>5</v>
      </c>
      <c r="F176" s="210" t="s">
        <v>880</v>
      </c>
      <c r="H176" s="211">
        <v>18.204</v>
      </c>
      <c r="I176" s="11"/>
      <c r="L176" s="207"/>
      <c r="M176" s="212"/>
      <c r="N176" s="213"/>
      <c r="O176" s="213"/>
      <c r="P176" s="213"/>
      <c r="Q176" s="213"/>
      <c r="R176" s="213"/>
      <c r="S176" s="213"/>
      <c r="T176" s="214"/>
      <c r="AT176" s="209" t="s">
        <v>146</v>
      </c>
      <c r="AU176" s="209" t="s">
        <v>84</v>
      </c>
      <c r="AV176" s="208" t="s">
        <v>84</v>
      </c>
      <c r="AW176" s="208" t="s">
        <v>37</v>
      </c>
      <c r="AX176" s="208" t="s">
        <v>74</v>
      </c>
      <c r="AY176" s="209" t="s">
        <v>135</v>
      </c>
    </row>
    <row r="177" spans="2:51" s="236" customFormat="1" ht="13.5">
      <c r="B177" s="235"/>
      <c r="D177" s="203" t="s">
        <v>146</v>
      </c>
      <c r="E177" s="237" t="s">
        <v>5</v>
      </c>
      <c r="F177" s="238" t="s">
        <v>756</v>
      </c>
      <c r="H177" s="239">
        <v>18.204</v>
      </c>
      <c r="I177" s="13"/>
      <c r="L177" s="235"/>
      <c r="M177" s="240"/>
      <c r="N177" s="241"/>
      <c r="O177" s="241"/>
      <c r="P177" s="241"/>
      <c r="Q177" s="241"/>
      <c r="R177" s="241"/>
      <c r="S177" s="241"/>
      <c r="T177" s="242"/>
      <c r="AT177" s="237" t="s">
        <v>146</v>
      </c>
      <c r="AU177" s="237" t="s">
        <v>84</v>
      </c>
      <c r="AV177" s="236" t="s">
        <v>152</v>
      </c>
      <c r="AW177" s="236" t="s">
        <v>37</v>
      </c>
      <c r="AX177" s="236" t="s">
        <v>74</v>
      </c>
      <c r="AY177" s="237" t="s">
        <v>135</v>
      </c>
    </row>
    <row r="178" spans="2:51" s="208" customFormat="1" ht="13.5">
      <c r="B178" s="207"/>
      <c r="D178" s="203" t="s">
        <v>146</v>
      </c>
      <c r="E178" s="209" t="s">
        <v>5</v>
      </c>
      <c r="F178" s="210" t="s">
        <v>5</v>
      </c>
      <c r="H178" s="211">
        <v>0</v>
      </c>
      <c r="I178" s="11"/>
      <c r="L178" s="207"/>
      <c r="M178" s="212"/>
      <c r="N178" s="213"/>
      <c r="O178" s="213"/>
      <c r="P178" s="213"/>
      <c r="Q178" s="213"/>
      <c r="R178" s="213"/>
      <c r="S178" s="213"/>
      <c r="T178" s="214"/>
      <c r="AT178" s="209" t="s">
        <v>146</v>
      </c>
      <c r="AU178" s="209" t="s">
        <v>84</v>
      </c>
      <c r="AV178" s="208" t="s">
        <v>84</v>
      </c>
      <c r="AW178" s="208" t="s">
        <v>37</v>
      </c>
      <c r="AX178" s="208" t="s">
        <v>74</v>
      </c>
      <c r="AY178" s="209" t="s">
        <v>135</v>
      </c>
    </row>
    <row r="179" spans="2:51" s="228" customFormat="1" ht="13.5">
      <c r="B179" s="227"/>
      <c r="D179" s="203" t="s">
        <v>146</v>
      </c>
      <c r="E179" s="229" t="s">
        <v>5</v>
      </c>
      <c r="F179" s="230" t="s">
        <v>195</v>
      </c>
      <c r="H179" s="231">
        <v>18.204</v>
      </c>
      <c r="I179" s="12"/>
      <c r="L179" s="227"/>
      <c r="M179" s="232"/>
      <c r="N179" s="233"/>
      <c r="O179" s="233"/>
      <c r="P179" s="233"/>
      <c r="Q179" s="233"/>
      <c r="R179" s="233"/>
      <c r="S179" s="233"/>
      <c r="T179" s="234"/>
      <c r="AT179" s="229" t="s">
        <v>146</v>
      </c>
      <c r="AU179" s="229" t="s">
        <v>84</v>
      </c>
      <c r="AV179" s="228" t="s">
        <v>142</v>
      </c>
      <c r="AW179" s="228" t="s">
        <v>37</v>
      </c>
      <c r="AX179" s="228" t="s">
        <v>74</v>
      </c>
      <c r="AY179" s="229" t="s">
        <v>135</v>
      </c>
    </row>
    <row r="180" spans="2:51" s="208" customFormat="1" ht="13.5">
      <c r="B180" s="207"/>
      <c r="D180" s="203" t="s">
        <v>146</v>
      </c>
      <c r="E180" s="209" t="s">
        <v>5</v>
      </c>
      <c r="F180" s="210" t="s">
        <v>908</v>
      </c>
      <c r="H180" s="211">
        <v>0.455</v>
      </c>
      <c r="I180" s="11"/>
      <c r="L180" s="207"/>
      <c r="M180" s="212"/>
      <c r="N180" s="213"/>
      <c r="O180" s="213"/>
      <c r="P180" s="213"/>
      <c r="Q180" s="213"/>
      <c r="R180" s="213"/>
      <c r="S180" s="213"/>
      <c r="T180" s="214"/>
      <c r="AT180" s="209" t="s">
        <v>146</v>
      </c>
      <c r="AU180" s="209" t="s">
        <v>84</v>
      </c>
      <c r="AV180" s="208" t="s">
        <v>84</v>
      </c>
      <c r="AW180" s="208" t="s">
        <v>37</v>
      </c>
      <c r="AX180" s="208" t="s">
        <v>82</v>
      </c>
      <c r="AY180" s="209" t="s">
        <v>135</v>
      </c>
    </row>
    <row r="181" spans="2:65" s="108" customFormat="1" ht="38.25" customHeight="1">
      <c r="B181" s="109"/>
      <c r="C181" s="188" t="s">
        <v>287</v>
      </c>
      <c r="D181" s="188" t="s">
        <v>137</v>
      </c>
      <c r="E181" s="189" t="s">
        <v>337</v>
      </c>
      <c r="F181" s="190" t="s">
        <v>338</v>
      </c>
      <c r="G181" s="191" t="s">
        <v>184</v>
      </c>
      <c r="H181" s="192">
        <v>9.367</v>
      </c>
      <c r="I181" s="9"/>
      <c r="J181" s="193">
        <f>ROUND(I181*H181,2)</f>
        <v>0</v>
      </c>
      <c r="K181" s="190" t="s">
        <v>141</v>
      </c>
      <c r="L181" s="109"/>
      <c r="M181" s="194" t="s">
        <v>5</v>
      </c>
      <c r="N181" s="195" t="s">
        <v>45</v>
      </c>
      <c r="O181" s="110"/>
      <c r="P181" s="196">
        <f>O181*H181</f>
        <v>0</v>
      </c>
      <c r="Q181" s="196">
        <v>0</v>
      </c>
      <c r="R181" s="196">
        <f>Q181*H181</f>
        <v>0</v>
      </c>
      <c r="S181" s="196">
        <v>0</v>
      </c>
      <c r="T181" s="197">
        <f>S181*H181</f>
        <v>0</v>
      </c>
      <c r="AR181" s="98" t="s">
        <v>142</v>
      </c>
      <c r="AT181" s="98" t="s">
        <v>137</v>
      </c>
      <c r="AU181" s="98" t="s">
        <v>84</v>
      </c>
      <c r="AY181" s="98" t="s">
        <v>135</v>
      </c>
      <c r="BE181" s="198">
        <f>IF(N181="základní",J181,0)</f>
        <v>0</v>
      </c>
      <c r="BF181" s="198">
        <f>IF(N181="snížená",J181,0)</f>
        <v>0</v>
      </c>
      <c r="BG181" s="198">
        <f>IF(N181="zákl. přenesená",J181,0)</f>
        <v>0</v>
      </c>
      <c r="BH181" s="198">
        <f>IF(N181="sníž. přenesená",J181,0)</f>
        <v>0</v>
      </c>
      <c r="BI181" s="198">
        <f>IF(N181="nulová",J181,0)</f>
        <v>0</v>
      </c>
      <c r="BJ181" s="98" t="s">
        <v>82</v>
      </c>
      <c r="BK181" s="198">
        <f>ROUND(I181*H181,2)</f>
        <v>0</v>
      </c>
      <c r="BL181" s="98" t="s">
        <v>142</v>
      </c>
      <c r="BM181" s="98" t="s">
        <v>909</v>
      </c>
    </row>
    <row r="182" spans="2:47" s="108" customFormat="1" ht="192">
      <c r="B182" s="109"/>
      <c r="D182" s="203" t="s">
        <v>144</v>
      </c>
      <c r="F182" s="204" t="s">
        <v>340</v>
      </c>
      <c r="I182" s="10"/>
      <c r="L182" s="109"/>
      <c r="M182" s="205"/>
      <c r="N182" s="110"/>
      <c r="O182" s="110"/>
      <c r="P182" s="110"/>
      <c r="Q182" s="110"/>
      <c r="R182" s="110"/>
      <c r="S182" s="110"/>
      <c r="T182" s="206"/>
      <c r="AT182" s="98" t="s">
        <v>144</v>
      </c>
      <c r="AU182" s="98" t="s">
        <v>84</v>
      </c>
    </row>
    <row r="183" spans="2:51" s="208" customFormat="1" ht="13.5">
      <c r="B183" s="207"/>
      <c r="D183" s="203" t="s">
        <v>146</v>
      </c>
      <c r="E183" s="209" t="s">
        <v>5</v>
      </c>
      <c r="F183" s="210" t="s">
        <v>910</v>
      </c>
      <c r="H183" s="211">
        <v>8.787</v>
      </c>
      <c r="I183" s="11"/>
      <c r="L183" s="207"/>
      <c r="M183" s="212"/>
      <c r="N183" s="213"/>
      <c r="O183" s="213"/>
      <c r="P183" s="213"/>
      <c r="Q183" s="213"/>
      <c r="R183" s="213"/>
      <c r="S183" s="213"/>
      <c r="T183" s="214"/>
      <c r="AT183" s="209" t="s">
        <v>146</v>
      </c>
      <c r="AU183" s="209" t="s">
        <v>84</v>
      </c>
      <c r="AV183" s="208" t="s">
        <v>84</v>
      </c>
      <c r="AW183" s="208" t="s">
        <v>37</v>
      </c>
      <c r="AX183" s="208" t="s">
        <v>74</v>
      </c>
      <c r="AY183" s="209" t="s">
        <v>135</v>
      </c>
    </row>
    <row r="184" spans="2:51" s="236" customFormat="1" ht="13.5">
      <c r="B184" s="235"/>
      <c r="D184" s="203" t="s">
        <v>146</v>
      </c>
      <c r="E184" s="237" t="s">
        <v>5</v>
      </c>
      <c r="F184" s="238" t="s">
        <v>202</v>
      </c>
      <c r="H184" s="239">
        <v>8.787</v>
      </c>
      <c r="I184" s="13"/>
      <c r="L184" s="235"/>
      <c r="M184" s="240"/>
      <c r="N184" s="241"/>
      <c r="O184" s="241"/>
      <c r="P184" s="241"/>
      <c r="Q184" s="241"/>
      <c r="R184" s="241"/>
      <c r="S184" s="241"/>
      <c r="T184" s="242"/>
      <c r="AT184" s="237" t="s">
        <v>146</v>
      </c>
      <c r="AU184" s="237" t="s">
        <v>84</v>
      </c>
      <c r="AV184" s="236" t="s">
        <v>152</v>
      </c>
      <c r="AW184" s="236" t="s">
        <v>37</v>
      </c>
      <c r="AX184" s="236" t="s">
        <v>74</v>
      </c>
      <c r="AY184" s="237" t="s">
        <v>135</v>
      </c>
    </row>
    <row r="185" spans="2:51" s="208" customFormat="1" ht="13.5">
      <c r="B185" s="207"/>
      <c r="D185" s="203" t="s">
        <v>146</v>
      </c>
      <c r="E185" s="209" t="s">
        <v>5</v>
      </c>
      <c r="F185" s="210" t="s">
        <v>5</v>
      </c>
      <c r="H185" s="211">
        <v>0</v>
      </c>
      <c r="I185" s="11"/>
      <c r="L185" s="207"/>
      <c r="M185" s="212"/>
      <c r="N185" s="213"/>
      <c r="O185" s="213"/>
      <c r="P185" s="213"/>
      <c r="Q185" s="213"/>
      <c r="R185" s="213"/>
      <c r="S185" s="213"/>
      <c r="T185" s="214"/>
      <c r="AT185" s="209" t="s">
        <v>146</v>
      </c>
      <c r="AU185" s="209" t="s">
        <v>84</v>
      </c>
      <c r="AV185" s="208" t="s">
        <v>84</v>
      </c>
      <c r="AW185" s="208" t="s">
        <v>37</v>
      </c>
      <c r="AX185" s="208" t="s">
        <v>74</v>
      </c>
      <c r="AY185" s="209" t="s">
        <v>135</v>
      </c>
    </row>
    <row r="186" spans="2:51" s="208" customFormat="1" ht="13.5">
      <c r="B186" s="207"/>
      <c r="D186" s="203" t="s">
        <v>146</v>
      </c>
      <c r="E186" s="209" t="s">
        <v>5</v>
      </c>
      <c r="F186" s="210" t="s">
        <v>911</v>
      </c>
      <c r="H186" s="211">
        <v>0.58</v>
      </c>
      <c r="I186" s="11"/>
      <c r="L186" s="207"/>
      <c r="M186" s="212"/>
      <c r="N186" s="213"/>
      <c r="O186" s="213"/>
      <c r="P186" s="213"/>
      <c r="Q186" s="213"/>
      <c r="R186" s="213"/>
      <c r="S186" s="213"/>
      <c r="T186" s="214"/>
      <c r="AT186" s="209" t="s">
        <v>146</v>
      </c>
      <c r="AU186" s="209" t="s">
        <v>84</v>
      </c>
      <c r="AV186" s="208" t="s">
        <v>84</v>
      </c>
      <c r="AW186" s="208" t="s">
        <v>37</v>
      </c>
      <c r="AX186" s="208" t="s">
        <v>74</v>
      </c>
      <c r="AY186" s="209" t="s">
        <v>135</v>
      </c>
    </row>
    <row r="187" spans="2:51" s="236" customFormat="1" ht="13.5">
      <c r="B187" s="235"/>
      <c r="D187" s="203" t="s">
        <v>146</v>
      </c>
      <c r="E187" s="237" t="s">
        <v>5</v>
      </c>
      <c r="F187" s="238" t="s">
        <v>346</v>
      </c>
      <c r="H187" s="239">
        <v>0.58</v>
      </c>
      <c r="I187" s="13"/>
      <c r="L187" s="235"/>
      <c r="M187" s="240"/>
      <c r="N187" s="241"/>
      <c r="O187" s="241"/>
      <c r="P187" s="241"/>
      <c r="Q187" s="241"/>
      <c r="R187" s="241"/>
      <c r="S187" s="241"/>
      <c r="T187" s="242"/>
      <c r="AT187" s="237" t="s">
        <v>146</v>
      </c>
      <c r="AU187" s="237" t="s">
        <v>84</v>
      </c>
      <c r="AV187" s="236" t="s">
        <v>152</v>
      </c>
      <c r="AW187" s="236" t="s">
        <v>37</v>
      </c>
      <c r="AX187" s="236" t="s">
        <v>74</v>
      </c>
      <c r="AY187" s="237" t="s">
        <v>135</v>
      </c>
    </row>
    <row r="188" spans="2:51" s="208" customFormat="1" ht="13.5">
      <c r="B188" s="207"/>
      <c r="D188" s="203" t="s">
        <v>146</v>
      </c>
      <c r="E188" s="209" t="s">
        <v>5</v>
      </c>
      <c r="F188" s="210" t="s">
        <v>5</v>
      </c>
      <c r="H188" s="211">
        <v>0</v>
      </c>
      <c r="I188" s="11"/>
      <c r="L188" s="207"/>
      <c r="M188" s="212"/>
      <c r="N188" s="213"/>
      <c r="O188" s="213"/>
      <c r="P188" s="213"/>
      <c r="Q188" s="213"/>
      <c r="R188" s="213"/>
      <c r="S188" s="213"/>
      <c r="T188" s="214"/>
      <c r="AT188" s="209" t="s">
        <v>146</v>
      </c>
      <c r="AU188" s="209" t="s">
        <v>84</v>
      </c>
      <c r="AV188" s="208" t="s">
        <v>84</v>
      </c>
      <c r="AW188" s="208" t="s">
        <v>37</v>
      </c>
      <c r="AX188" s="208" t="s">
        <v>74</v>
      </c>
      <c r="AY188" s="209" t="s">
        <v>135</v>
      </c>
    </row>
    <row r="189" spans="2:51" s="228" customFormat="1" ht="13.5">
      <c r="B189" s="227"/>
      <c r="D189" s="203" t="s">
        <v>146</v>
      </c>
      <c r="E189" s="229" t="s">
        <v>5</v>
      </c>
      <c r="F189" s="230" t="s">
        <v>195</v>
      </c>
      <c r="H189" s="231">
        <v>9.367</v>
      </c>
      <c r="I189" s="12"/>
      <c r="L189" s="227"/>
      <c r="M189" s="232"/>
      <c r="N189" s="233"/>
      <c r="O189" s="233"/>
      <c r="P189" s="233"/>
      <c r="Q189" s="233"/>
      <c r="R189" s="233"/>
      <c r="S189" s="233"/>
      <c r="T189" s="234"/>
      <c r="AT189" s="229" t="s">
        <v>146</v>
      </c>
      <c r="AU189" s="229" t="s">
        <v>84</v>
      </c>
      <c r="AV189" s="228" t="s">
        <v>142</v>
      </c>
      <c r="AW189" s="228" t="s">
        <v>37</v>
      </c>
      <c r="AX189" s="228" t="s">
        <v>82</v>
      </c>
      <c r="AY189" s="229" t="s">
        <v>135</v>
      </c>
    </row>
    <row r="190" spans="2:65" s="108" customFormat="1" ht="25.5" customHeight="1">
      <c r="B190" s="109"/>
      <c r="C190" s="188" t="s">
        <v>298</v>
      </c>
      <c r="D190" s="188" t="s">
        <v>137</v>
      </c>
      <c r="E190" s="189" t="s">
        <v>348</v>
      </c>
      <c r="F190" s="190" t="s">
        <v>349</v>
      </c>
      <c r="G190" s="191" t="s">
        <v>184</v>
      </c>
      <c r="H190" s="192">
        <v>9.367</v>
      </c>
      <c r="I190" s="9"/>
      <c r="J190" s="193">
        <f>ROUND(I190*H190,2)</f>
        <v>0</v>
      </c>
      <c r="K190" s="190" t="s">
        <v>141</v>
      </c>
      <c r="L190" s="109"/>
      <c r="M190" s="194" t="s">
        <v>5</v>
      </c>
      <c r="N190" s="195" t="s">
        <v>45</v>
      </c>
      <c r="O190" s="110"/>
      <c r="P190" s="196">
        <f>O190*H190</f>
        <v>0</v>
      </c>
      <c r="Q190" s="196">
        <v>0</v>
      </c>
      <c r="R190" s="196">
        <f>Q190*H190</f>
        <v>0</v>
      </c>
      <c r="S190" s="196">
        <v>0</v>
      </c>
      <c r="T190" s="197">
        <f>S190*H190</f>
        <v>0</v>
      </c>
      <c r="AR190" s="98" t="s">
        <v>142</v>
      </c>
      <c r="AT190" s="98" t="s">
        <v>137</v>
      </c>
      <c r="AU190" s="98" t="s">
        <v>84</v>
      </c>
      <c r="AY190" s="98" t="s">
        <v>135</v>
      </c>
      <c r="BE190" s="198">
        <f>IF(N190="základní",J190,0)</f>
        <v>0</v>
      </c>
      <c r="BF190" s="198">
        <f>IF(N190="snížená",J190,0)</f>
        <v>0</v>
      </c>
      <c r="BG190" s="198">
        <f>IF(N190="zákl. přenesená",J190,0)</f>
        <v>0</v>
      </c>
      <c r="BH190" s="198">
        <f>IF(N190="sníž. přenesená",J190,0)</f>
        <v>0</v>
      </c>
      <c r="BI190" s="198">
        <f>IF(N190="nulová",J190,0)</f>
        <v>0</v>
      </c>
      <c r="BJ190" s="98" t="s">
        <v>82</v>
      </c>
      <c r="BK190" s="198">
        <f>ROUND(I190*H190,2)</f>
        <v>0</v>
      </c>
      <c r="BL190" s="98" t="s">
        <v>142</v>
      </c>
      <c r="BM190" s="98" t="s">
        <v>912</v>
      </c>
    </row>
    <row r="191" spans="2:47" s="108" customFormat="1" ht="144">
      <c r="B191" s="109"/>
      <c r="D191" s="203" t="s">
        <v>144</v>
      </c>
      <c r="F191" s="204" t="s">
        <v>351</v>
      </c>
      <c r="I191" s="10"/>
      <c r="L191" s="109"/>
      <c r="M191" s="205"/>
      <c r="N191" s="110"/>
      <c r="O191" s="110"/>
      <c r="P191" s="110"/>
      <c r="Q191" s="110"/>
      <c r="R191" s="110"/>
      <c r="S191" s="110"/>
      <c r="T191" s="206"/>
      <c r="AT191" s="98" t="s">
        <v>144</v>
      </c>
      <c r="AU191" s="98" t="s">
        <v>84</v>
      </c>
    </row>
    <row r="192" spans="2:51" s="208" customFormat="1" ht="13.5">
      <c r="B192" s="207"/>
      <c r="D192" s="203" t="s">
        <v>146</v>
      </c>
      <c r="E192" s="209" t="s">
        <v>5</v>
      </c>
      <c r="F192" s="210" t="s">
        <v>910</v>
      </c>
      <c r="H192" s="211">
        <v>8.787</v>
      </c>
      <c r="I192" s="11"/>
      <c r="L192" s="207"/>
      <c r="M192" s="212"/>
      <c r="N192" s="213"/>
      <c r="O192" s="213"/>
      <c r="P192" s="213"/>
      <c r="Q192" s="213"/>
      <c r="R192" s="213"/>
      <c r="S192" s="213"/>
      <c r="T192" s="214"/>
      <c r="AT192" s="209" t="s">
        <v>146</v>
      </c>
      <c r="AU192" s="209" t="s">
        <v>84</v>
      </c>
      <c r="AV192" s="208" t="s">
        <v>84</v>
      </c>
      <c r="AW192" s="208" t="s">
        <v>37</v>
      </c>
      <c r="AX192" s="208" t="s">
        <v>74</v>
      </c>
      <c r="AY192" s="209" t="s">
        <v>135</v>
      </c>
    </row>
    <row r="193" spans="2:51" s="236" customFormat="1" ht="13.5">
      <c r="B193" s="235"/>
      <c r="D193" s="203" t="s">
        <v>146</v>
      </c>
      <c r="E193" s="237" t="s">
        <v>5</v>
      </c>
      <c r="F193" s="238" t="s">
        <v>202</v>
      </c>
      <c r="H193" s="239">
        <v>8.787</v>
      </c>
      <c r="I193" s="13"/>
      <c r="L193" s="235"/>
      <c r="M193" s="240"/>
      <c r="N193" s="241"/>
      <c r="O193" s="241"/>
      <c r="P193" s="241"/>
      <c r="Q193" s="241"/>
      <c r="R193" s="241"/>
      <c r="S193" s="241"/>
      <c r="T193" s="242"/>
      <c r="AT193" s="237" t="s">
        <v>146</v>
      </c>
      <c r="AU193" s="237" t="s">
        <v>84</v>
      </c>
      <c r="AV193" s="236" t="s">
        <v>152</v>
      </c>
      <c r="AW193" s="236" t="s">
        <v>37</v>
      </c>
      <c r="AX193" s="236" t="s">
        <v>74</v>
      </c>
      <c r="AY193" s="237" t="s">
        <v>135</v>
      </c>
    </row>
    <row r="194" spans="2:51" s="208" customFormat="1" ht="13.5">
      <c r="B194" s="207"/>
      <c r="D194" s="203" t="s">
        <v>146</v>
      </c>
      <c r="E194" s="209" t="s">
        <v>5</v>
      </c>
      <c r="F194" s="210" t="s">
        <v>5</v>
      </c>
      <c r="H194" s="211">
        <v>0</v>
      </c>
      <c r="I194" s="11"/>
      <c r="L194" s="207"/>
      <c r="M194" s="212"/>
      <c r="N194" s="213"/>
      <c r="O194" s="213"/>
      <c r="P194" s="213"/>
      <c r="Q194" s="213"/>
      <c r="R194" s="213"/>
      <c r="S194" s="213"/>
      <c r="T194" s="214"/>
      <c r="AT194" s="209" t="s">
        <v>146</v>
      </c>
      <c r="AU194" s="209" t="s">
        <v>84</v>
      </c>
      <c r="AV194" s="208" t="s">
        <v>84</v>
      </c>
      <c r="AW194" s="208" t="s">
        <v>37</v>
      </c>
      <c r="AX194" s="208" t="s">
        <v>74</v>
      </c>
      <c r="AY194" s="209" t="s">
        <v>135</v>
      </c>
    </row>
    <row r="195" spans="2:51" s="208" customFormat="1" ht="13.5">
      <c r="B195" s="207"/>
      <c r="D195" s="203" t="s">
        <v>146</v>
      </c>
      <c r="E195" s="209" t="s">
        <v>5</v>
      </c>
      <c r="F195" s="210" t="s">
        <v>911</v>
      </c>
      <c r="H195" s="211">
        <v>0.58</v>
      </c>
      <c r="I195" s="11"/>
      <c r="L195" s="207"/>
      <c r="M195" s="212"/>
      <c r="N195" s="213"/>
      <c r="O195" s="213"/>
      <c r="P195" s="213"/>
      <c r="Q195" s="213"/>
      <c r="R195" s="213"/>
      <c r="S195" s="213"/>
      <c r="T195" s="214"/>
      <c r="AT195" s="209" t="s">
        <v>146</v>
      </c>
      <c r="AU195" s="209" t="s">
        <v>84</v>
      </c>
      <c r="AV195" s="208" t="s">
        <v>84</v>
      </c>
      <c r="AW195" s="208" t="s">
        <v>37</v>
      </c>
      <c r="AX195" s="208" t="s">
        <v>74</v>
      </c>
      <c r="AY195" s="209" t="s">
        <v>135</v>
      </c>
    </row>
    <row r="196" spans="2:51" s="236" customFormat="1" ht="13.5">
      <c r="B196" s="235"/>
      <c r="D196" s="203" t="s">
        <v>146</v>
      </c>
      <c r="E196" s="237" t="s">
        <v>5</v>
      </c>
      <c r="F196" s="238" t="s">
        <v>346</v>
      </c>
      <c r="H196" s="239">
        <v>0.58</v>
      </c>
      <c r="I196" s="13"/>
      <c r="L196" s="235"/>
      <c r="M196" s="240"/>
      <c r="N196" s="241"/>
      <c r="O196" s="241"/>
      <c r="P196" s="241"/>
      <c r="Q196" s="241"/>
      <c r="R196" s="241"/>
      <c r="S196" s="241"/>
      <c r="T196" s="242"/>
      <c r="AT196" s="237" t="s">
        <v>146</v>
      </c>
      <c r="AU196" s="237" t="s">
        <v>84</v>
      </c>
      <c r="AV196" s="236" t="s">
        <v>152</v>
      </c>
      <c r="AW196" s="236" t="s">
        <v>37</v>
      </c>
      <c r="AX196" s="236" t="s">
        <v>74</v>
      </c>
      <c r="AY196" s="237" t="s">
        <v>135</v>
      </c>
    </row>
    <row r="197" spans="2:51" s="208" customFormat="1" ht="13.5">
      <c r="B197" s="207"/>
      <c r="D197" s="203" t="s">
        <v>146</v>
      </c>
      <c r="E197" s="209" t="s">
        <v>5</v>
      </c>
      <c r="F197" s="210" t="s">
        <v>5</v>
      </c>
      <c r="H197" s="211">
        <v>0</v>
      </c>
      <c r="I197" s="11"/>
      <c r="L197" s="207"/>
      <c r="M197" s="212"/>
      <c r="N197" s="213"/>
      <c r="O197" s="213"/>
      <c r="P197" s="213"/>
      <c r="Q197" s="213"/>
      <c r="R197" s="213"/>
      <c r="S197" s="213"/>
      <c r="T197" s="214"/>
      <c r="AT197" s="209" t="s">
        <v>146</v>
      </c>
      <c r="AU197" s="209" t="s">
        <v>84</v>
      </c>
      <c r="AV197" s="208" t="s">
        <v>84</v>
      </c>
      <c r="AW197" s="208" t="s">
        <v>37</v>
      </c>
      <c r="AX197" s="208" t="s">
        <v>74</v>
      </c>
      <c r="AY197" s="209" t="s">
        <v>135</v>
      </c>
    </row>
    <row r="198" spans="2:51" s="228" customFormat="1" ht="13.5">
      <c r="B198" s="227"/>
      <c r="D198" s="203" t="s">
        <v>146</v>
      </c>
      <c r="E198" s="229" t="s">
        <v>5</v>
      </c>
      <c r="F198" s="230" t="s">
        <v>195</v>
      </c>
      <c r="H198" s="231">
        <v>9.367</v>
      </c>
      <c r="I198" s="12"/>
      <c r="L198" s="227"/>
      <c r="M198" s="232"/>
      <c r="N198" s="233"/>
      <c r="O198" s="233"/>
      <c r="P198" s="233"/>
      <c r="Q198" s="233"/>
      <c r="R198" s="233"/>
      <c r="S198" s="233"/>
      <c r="T198" s="234"/>
      <c r="AT198" s="229" t="s">
        <v>146</v>
      </c>
      <c r="AU198" s="229" t="s">
        <v>84</v>
      </c>
      <c r="AV198" s="228" t="s">
        <v>142</v>
      </c>
      <c r="AW198" s="228" t="s">
        <v>37</v>
      </c>
      <c r="AX198" s="228" t="s">
        <v>82</v>
      </c>
      <c r="AY198" s="229" t="s">
        <v>135</v>
      </c>
    </row>
    <row r="199" spans="2:65" s="108" customFormat="1" ht="16.5" customHeight="1">
      <c r="B199" s="109"/>
      <c r="C199" s="188" t="s">
        <v>302</v>
      </c>
      <c r="D199" s="188" t="s">
        <v>137</v>
      </c>
      <c r="E199" s="189" t="s">
        <v>359</v>
      </c>
      <c r="F199" s="190" t="s">
        <v>360</v>
      </c>
      <c r="G199" s="191" t="s">
        <v>184</v>
      </c>
      <c r="H199" s="192">
        <v>9.367</v>
      </c>
      <c r="I199" s="9"/>
      <c r="J199" s="193">
        <f>ROUND(I199*H199,2)</f>
        <v>0</v>
      </c>
      <c r="K199" s="190" t="s">
        <v>141</v>
      </c>
      <c r="L199" s="109"/>
      <c r="M199" s="194" t="s">
        <v>5</v>
      </c>
      <c r="N199" s="195" t="s">
        <v>45</v>
      </c>
      <c r="O199" s="110"/>
      <c r="P199" s="196">
        <f>O199*H199</f>
        <v>0</v>
      </c>
      <c r="Q199" s="196">
        <v>0</v>
      </c>
      <c r="R199" s="196">
        <f>Q199*H199</f>
        <v>0</v>
      </c>
      <c r="S199" s="196">
        <v>0</v>
      </c>
      <c r="T199" s="197">
        <f>S199*H199</f>
        <v>0</v>
      </c>
      <c r="AR199" s="98" t="s">
        <v>142</v>
      </c>
      <c r="AT199" s="98" t="s">
        <v>137</v>
      </c>
      <c r="AU199" s="98" t="s">
        <v>84</v>
      </c>
      <c r="AY199" s="98" t="s">
        <v>135</v>
      </c>
      <c r="BE199" s="198">
        <f>IF(N199="základní",J199,0)</f>
        <v>0</v>
      </c>
      <c r="BF199" s="198">
        <f>IF(N199="snížená",J199,0)</f>
        <v>0</v>
      </c>
      <c r="BG199" s="198">
        <f>IF(N199="zákl. přenesená",J199,0)</f>
        <v>0</v>
      </c>
      <c r="BH199" s="198">
        <f>IF(N199="sníž. přenesená",J199,0)</f>
        <v>0</v>
      </c>
      <c r="BI199" s="198">
        <f>IF(N199="nulová",J199,0)</f>
        <v>0</v>
      </c>
      <c r="BJ199" s="98" t="s">
        <v>82</v>
      </c>
      <c r="BK199" s="198">
        <f>ROUND(I199*H199,2)</f>
        <v>0</v>
      </c>
      <c r="BL199" s="98" t="s">
        <v>142</v>
      </c>
      <c r="BM199" s="98" t="s">
        <v>913</v>
      </c>
    </row>
    <row r="200" spans="2:47" s="108" customFormat="1" ht="276">
      <c r="B200" s="109"/>
      <c r="D200" s="203" t="s">
        <v>144</v>
      </c>
      <c r="F200" s="204" t="s">
        <v>362</v>
      </c>
      <c r="I200" s="10"/>
      <c r="L200" s="109"/>
      <c r="M200" s="205"/>
      <c r="N200" s="110"/>
      <c r="O200" s="110"/>
      <c r="P200" s="110"/>
      <c r="Q200" s="110"/>
      <c r="R200" s="110"/>
      <c r="S200" s="110"/>
      <c r="T200" s="206"/>
      <c r="AT200" s="98" t="s">
        <v>144</v>
      </c>
      <c r="AU200" s="98" t="s">
        <v>84</v>
      </c>
    </row>
    <row r="201" spans="2:51" s="208" customFormat="1" ht="13.5">
      <c r="B201" s="207"/>
      <c r="D201" s="203" t="s">
        <v>146</v>
      </c>
      <c r="E201" s="209" t="s">
        <v>5</v>
      </c>
      <c r="F201" s="210" t="s">
        <v>910</v>
      </c>
      <c r="H201" s="211">
        <v>8.787</v>
      </c>
      <c r="I201" s="11"/>
      <c r="L201" s="207"/>
      <c r="M201" s="212"/>
      <c r="N201" s="213"/>
      <c r="O201" s="213"/>
      <c r="P201" s="213"/>
      <c r="Q201" s="213"/>
      <c r="R201" s="213"/>
      <c r="S201" s="213"/>
      <c r="T201" s="214"/>
      <c r="AT201" s="209" t="s">
        <v>146</v>
      </c>
      <c r="AU201" s="209" t="s">
        <v>84</v>
      </c>
      <c r="AV201" s="208" t="s">
        <v>84</v>
      </c>
      <c r="AW201" s="208" t="s">
        <v>37</v>
      </c>
      <c r="AX201" s="208" t="s">
        <v>74</v>
      </c>
      <c r="AY201" s="209" t="s">
        <v>135</v>
      </c>
    </row>
    <row r="202" spans="2:51" s="236" customFormat="1" ht="13.5">
      <c r="B202" s="235"/>
      <c r="D202" s="203" t="s">
        <v>146</v>
      </c>
      <c r="E202" s="237" t="s">
        <v>5</v>
      </c>
      <c r="F202" s="238" t="s">
        <v>202</v>
      </c>
      <c r="H202" s="239">
        <v>8.787</v>
      </c>
      <c r="I202" s="13"/>
      <c r="L202" s="235"/>
      <c r="M202" s="240"/>
      <c r="N202" s="241"/>
      <c r="O202" s="241"/>
      <c r="P202" s="241"/>
      <c r="Q202" s="241"/>
      <c r="R202" s="241"/>
      <c r="S202" s="241"/>
      <c r="T202" s="242"/>
      <c r="AT202" s="237" t="s">
        <v>146</v>
      </c>
      <c r="AU202" s="237" t="s">
        <v>84</v>
      </c>
      <c r="AV202" s="236" t="s">
        <v>152</v>
      </c>
      <c r="AW202" s="236" t="s">
        <v>37</v>
      </c>
      <c r="AX202" s="236" t="s">
        <v>74</v>
      </c>
      <c r="AY202" s="237" t="s">
        <v>135</v>
      </c>
    </row>
    <row r="203" spans="2:51" s="208" customFormat="1" ht="13.5">
      <c r="B203" s="207"/>
      <c r="D203" s="203" t="s">
        <v>146</v>
      </c>
      <c r="E203" s="209" t="s">
        <v>5</v>
      </c>
      <c r="F203" s="210" t="s">
        <v>5</v>
      </c>
      <c r="H203" s="211">
        <v>0</v>
      </c>
      <c r="I203" s="11"/>
      <c r="L203" s="207"/>
      <c r="M203" s="212"/>
      <c r="N203" s="213"/>
      <c r="O203" s="213"/>
      <c r="P203" s="213"/>
      <c r="Q203" s="213"/>
      <c r="R203" s="213"/>
      <c r="S203" s="213"/>
      <c r="T203" s="214"/>
      <c r="AT203" s="209" t="s">
        <v>146</v>
      </c>
      <c r="AU203" s="209" t="s">
        <v>84</v>
      </c>
      <c r="AV203" s="208" t="s">
        <v>84</v>
      </c>
      <c r="AW203" s="208" t="s">
        <v>37</v>
      </c>
      <c r="AX203" s="208" t="s">
        <v>74</v>
      </c>
      <c r="AY203" s="209" t="s">
        <v>135</v>
      </c>
    </row>
    <row r="204" spans="2:51" s="208" customFormat="1" ht="13.5">
      <c r="B204" s="207"/>
      <c r="D204" s="203" t="s">
        <v>146</v>
      </c>
      <c r="E204" s="209" t="s">
        <v>5</v>
      </c>
      <c r="F204" s="210" t="s">
        <v>911</v>
      </c>
      <c r="H204" s="211">
        <v>0.58</v>
      </c>
      <c r="I204" s="11"/>
      <c r="L204" s="207"/>
      <c r="M204" s="212"/>
      <c r="N204" s="213"/>
      <c r="O204" s="213"/>
      <c r="P204" s="213"/>
      <c r="Q204" s="213"/>
      <c r="R204" s="213"/>
      <c r="S204" s="213"/>
      <c r="T204" s="214"/>
      <c r="AT204" s="209" t="s">
        <v>146</v>
      </c>
      <c r="AU204" s="209" t="s">
        <v>84</v>
      </c>
      <c r="AV204" s="208" t="s">
        <v>84</v>
      </c>
      <c r="AW204" s="208" t="s">
        <v>37</v>
      </c>
      <c r="AX204" s="208" t="s">
        <v>74</v>
      </c>
      <c r="AY204" s="209" t="s">
        <v>135</v>
      </c>
    </row>
    <row r="205" spans="2:51" s="236" customFormat="1" ht="13.5">
      <c r="B205" s="235"/>
      <c r="D205" s="203" t="s">
        <v>146</v>
      </c>
      <c r="E205" s="237" t="s">
        <v>5</v>
      </c>
      <c r="F205" s="238" t="s">
        <v>346</v>
      </c>
      <c r="H205" s="239">
        <v>0.58</v>
      </c>
      <c r="I205" s="13"/>
      <c r="L205" s="235"/>
      <c r="M205" s="240"/>
      <c r="N205" s="241"/>
      <c r="O205" s="241"/>
      <c r="P205" s="241"/>
      <c r="Q205" s="241"/>
      <c r="R205" s="241"/>
      <c r="S205" s="241"/>
      <c r="T205" s="242"/>
      <c r="AT205" s="237" t="s">
        <v>146</v>
      </c>
      <c r="AU205" s="237" t="s">
        <v>84</v>
      </c>
      <c r="AV205" s="236" t="s">
        <v>152</v>
      </c>
      <c r="AW205" s="236" t="s">
        <v>37</v>
      </c>
      <c r="AX205" s="236" t="s">
        <v>74</v>
      </c>
      <c r="AY205" s="237" t="s">
        <v>135</v>
      </c>
    </row>
    <row r="206" spans="2:51" s="208" customFormat="1" ht="13.5">
      <c r="B206" s="207"/>
      <c r="D206" s="203" t="s">
        <v>146</v>
      </c>
      <c r="E206" s="209" t="s">
        <v>5</v>
      </c>
      <c r="F206" s="210" t="s">
        <v>5</v>
      </c>
      <c r="H206" s="211">
        <v>0</v>
      </c>
      <c r="I206" s="11"/>
      <c r="L206" s="207"/>
      <c r="M206" s="212"/>
      <c r="N206" s="213"/>
      <c r="O206" s="213"/>
      <c r="P206" s="213"/>
      <c r="Q206" s="213"/>
      <c r="R206" s="213"/>
      <c r="S206" s="213"/>
      <c r="T206" s="214"/>
      <c r="AT206" s="209" t="s">
        <v>146</v>
      </c>
      <c r="AU206" s="209" t="s">
        <v>84</v>
      </c>
      <c r="AV206" s="208" t="s">
        <v>84</v>
      </c>
      <c r="AW206" s="208" t="s">
        <v>37</v>
      </c>
      <c r="AX206" s="208" t="s">
        <v>74</v>
      </c>
      <c r="AY206" s="209" t="s">
        <v>135</v>
      </c>
    </row>
    <row r="207" spans="2:51" s="228" customFormat="1" ht="13.5">
      <c r="B207" s="227"/>
      <c r="D207" s="203" t="s">
        <v>146</v>
      </c>
      <c r="E207" s="229" t="s">
        <v>5</v>
      </c>
      <c r="F207" s="230" t="s">
        <v>195</v>
      </c>
      <c r="H207" s="231">
        <v>9.367</v>
      </c>
      <c r="I207" s="12"/>
      <c r="L207" s="227"/>
      <c r="M207" s="232"/>
      <c r="N207" s="233"/>
      <c r="O207" s="233"/>
      <c r="P207" s="233"/>
      <c r="Q207" s="233"/>
      <c r="R207" s="233"/>
      <c r="S207" s="233"/>
      <c r="T207" s="234"/>
      <c r="AT207" s="229" t="s">
        <v>146</v>
      </c>
      <c r="AU207" s="229" t="s">
        <v>84</v>
      </c>
      <c r="AV207" s="228" t="s">
        <v>142</v>
      </c>
      <c r="AW207" s="228" t="s">
        <v>37</v>
      </c>
      <c r="AX207" s="228" t="s">
        <v>82</v>
      </c>
      <c r="AY207" s="229" t="s">
        <v>135</v>
      </c>
    </row>
    <row r="208" spans="2:65" s="108" customFormat="1" ht="16.5" customHeight="1">
      <c r="B208" s="109"/>
      <c r="C208" s="188" t="s">
        <v>306</v>
      </c>
      <c r="D208" s="188" t="s">
        <v>137</v>
      </c>
      <c r="E208" s="189" t="s">
        <v>364</v>
      </c>
      <c r="F208" s="190" t="s">
        <v>365</v>
      </c>
      <c r="G208" s="191" t="s">
        <v>366</v>
      </c>
      <c r="H208" s="192">
        <v>18.734</v>
      </c>
      <c r="I208" s="9"/>
      <c r="J208" s="193">
        <f>ROUND(I208*H208,2)</f>
        <v>0</v>
      </c>
      <c r="K208" s="190" t="s">
        <v>141</v>
      </c>
      <c r="L208" s="109"/>
      <c r="M208" s="194" t="s">
        <v>5</v>
      </c>
      <c r="N208" s="195" t="s">
        <v>45</v>
      </c>
      <c r="O208" s="110"/>
      <c r="P208" s="196">
        <f>O208*H208</f>
        <v>0</v>
      </c>
      <c r="Q208" s="196">
        <v>0</v>
      </c>
      <c r="R208" s="196">
        <f>Q208*H208</f>
        <v>0</v>
      </c>
      <c r="S208" s="196">
        <v>0</v>
      </c>
      <c r="T208" s="197">
        <f>S208*H208</f>
        <v>0</v>
      </c>
      <c r="AR208" s="98" t="s">
        <v>142</v>
      </c>
      <c r="AT208" s="98" t="s">
        <v>137</v>
      </c>
      <c r="AU208" s="98" t="s">
        <v>84</v>
      </c>
      <c r="AY208" s="98" t="s">
        <v>135</v>
      </c>
      <c r="BE208" s="198">
        <f>IF(N208="základní",J208,0)</f>
        <v>0</v>
      </c>
      <c r="BF208" s="198">
        <f>IF(N208="snížená",J208,0)</f>
        <v>0</v>
      </c>
      <c r="BG208" s="198">
        <f>IF(N208="zákl. přenesená",J208,0)</f>
        <v>0</v>
      </c>
      <c r="BH208" s="198">
        <f>IF(N208="sníž. přenesená",J208,0)</f>
        <v>0</v>
      </c>
      <c r="BI208" s="198">
        <f>IF(N208="nulová",J208,0)</f>
        <v>0</v>
      </c>
      <c r="BJ208" s="98" t="s">
        <v>82</v>
      </c>
      <c r="BK208" s="198">
        <f>ROUND(I208*H208,2)</f>
        <v>0</v>
      </c>
      <c r="BL208" s="98" t="s">
        <v>142</v>
      </c>
      <c r="BM208" s="98" t="s">
        <v>914</v>
      </c>
    </row>
    <row r="209" spans="2:47" s="108" customFormat="1" ht="276">
      <c r="B209" s="109"/>
      <c r="D209" s="203" t="s">
        <v>144</v>
      </c>
      <c r="F209" s="204" t="s">
        <v>362</v>
      </c>
      <c r="I209" s="10"/>
      <c r="L209" s="109"/>
      <c r="M209" s="205"/>
      <c r="N209" s="110"/>
      <c r="O209" s="110"/>
      <c r="P209" s="110"/>
      <c r="Q209" s="110"/>
      <c r="R209" s="110"/>
      <c r="S209" s="110"/>
      <c r="T209" s="206"/>
      <c r="AT209" s="98" t="s">
        <v>144</v>
      </c>
      <c r="AU209" s="98" t="s">
        <v>84</v>
      </c>
    </row>
    <row r="210" spans="2:51" s="208" customFormat="1" ht="13.5">
      <c r="B210" s="207"/>
      <c r="D210" s="203" t="s">
        <v>146</v>
      </c>
      <c r="E210" s="209" t="s">
        <v>5</v>
      </c>
      <c r="F210" s="210" t="s">
        <v>915</v>
      </c>
      <c r="H210" s="211">
        <v>18.734</v>
      </c>
      <c r="I210" s="11"/>
      <c r="L210" s="207"/>
      <c r="M210" s="212"/>
      <c r="N210" s="213"/>
      <c r="O210" s="213"/>
      <c r="P210" s="213"/>
      <c r="Q210" s="213"/>
      <c r="R210" s="213"/>
      <c r="S210" s="213"/>
      <c r="T210" s="214"/>
      <c r="AT210" s="209" t="s">
        <v>146</v>
      </c>
      <c r="AU210" s="209" t="s">
        <v>84</v>
      </c>
      <c r="AV210" s="208" t="s">
        <v>84</v>
      </c>
      <c r="AW210" s="208" t="s">
        <v>37</v>
      </c>
      <c r="AX210" s="208" t="s">
        <v>82</v>
      </c>
      <c r="AY210" s="209" t="s">
        <v>135</v>
      </c>
    </row>
    <row r="211" spans="2:65" s="108" customFormat="1" ht="25.5" customHeight="1">
      <c r="B211" s="109"/>
      <c r="C211" s="188" t="s">
        <v>312</v>
      </c>
      <c r="D211" s="188" t="s">
        <v>137</v>
      </c>
      <c r="E211" s="189" t="s">
        <v>380</v>
      </c>
      <c r="F211" s="190" t="s">
        <v>381</v>
      </c>
      <c r="G211" s="191" t="s">
        <v>184</v>
      </c>
      <c r="H211" s="192">
        <v>23.167</v>
      </c>
      <c r="I211" s="9"/>
      <c r="J211" s="193">
        <f>ROUND(I211*H211,2)</f>
        <v>0</v>
      </c>
      <c r="K211" s="190" t="s">
        <v>141</v>
      </c>
      <c r="L211" s="109"/>
      <c r="M211" s="194" t="s">
        <v>5</v>
      </c>
      <c r="N211" s="195" t="s">
        <v>45</v>
      </c>
      <c r="O211" s="110"/>
      <c r="P211" s="196">
        <f>O211*H211</f>
        <v>0</v>
      </c>
      <c r="Q211" s="196">
        <v>0</v>
      </c>
      <c r="R211" s="196">
        <f>Q211*H211</f>
        <v>0</v>
      </c>
      <c r="S211" s="196">
        <v>0</v>
      </c>
      <c r="T211" s="197">
        <f>S211*H211</f>
        <v>0</v>
      </c>
      <c r="AR211" s="98" t="s">
        <v>142</v>
      </c>
      <c r="AT211" s="98" t="s">
        <v>137</v>
      </c>
      <c r="AU211" s="98" t="s">
        <v>84</v>
      </c>
      <c r="AY211" s="98" t="s">
        <v>135</v>
      </c>
      <c r="BE211" s="198">
        <f>IF(N211="základní",J211,0)</f>
        <v>0</v>
      </c>
      <c r="BF211" s="198">
        <f>IF(N211="snížená",J211,0)</f>
        <v>0</v>
      </c>
      <c r="BG211" s="198">
        <f>IF(N211="zákl. přenesená",J211,0)</f>
        <v>0</v>
      </c>
      <c r="BH211" s="198">
        <f>IF(N211="sníž. přenesená",J211,0)</f>
        <v>0</v>
      </c>
      <c r="BI211" s="198">
        <f>IF(N211="nulová",J211,0)</f>
        <v>0</v>
      </c>
      <c r="BJ211" s="98" t="s">
        <v>82</v>
      </c>
      <c r="BK211" s="198">
        <f>ROUND(I211*H211,2)</f>
        <v>0</v>
      </c>
      <c r="BL211" s="98" t="s">
        <v>142</v>
      </c>
      <c r="BM211" s="98" t="s">
        <v>916</v>
      </c>
    </row>
    <row r="212" spans="2:47" s="108" customFormat="1" ht="409.6">
      <c r="B212" s="109"/>
      <c r="D212" s="203" t="s">
        <v>144</v>
      </c>
      <c r="F212" s="204" t="s">
        <v>383</v>
      </c>
      <c r="I212" s="10"/>
      <c r="L212" s="109"/>
      <c r="M212" s="205"/>
      <c r="N212" s="110"/>
      <c r="O212" s="110"/>
      <c r="P212" s="110"/>
      <c r="Q212" s="110"/>
      <c r="R212" s="110"/>
      <c r="S212" s="110"/>
      <c r="T212" s="206"/>
      <c r="AT212" s="98" t="s">
        <v>144</v>
      </c>
      <c r="AU212" s="98" t="s">
        <v>84</v>
      </c>
    </row>
    <row r="213" spans="2:51" s="208" customFormat="1" ht="13.5">
      <c r="B213" s="207"/>
      <c r="D213" s="203" t="s">
        <v>146</v>
      </c>
      <c r="E213" s="209" t="s">
        <v>5</v>
      </c>
      <c r="F213" s="210" t="s">
        <v>917</v>
      </c>
      <c r="H213" s="211">
        <v>31.954</v>
      </c>
      <c r="I213" s="11"/>
      <c r="L213" s="207"/>
      <c r="M213" s="212"/>
      <c r="N213" s="213"/>
      <c r="O213" s="213"/>
      <c r="P213" s="213"/>
      <c r="Q213" s="213"/>
      <c r="R213" s="213"/>
      <c r="S213" s="213"/>
      <c r="T213" s="214"/>
      <c r="AT213" s="209" t="s">
        <v>146</v>
      </c>
      <c r="AU213" s="209" t="s">
        <v>84</v>
      </c>
      <c r="AV213" s="208" t="s">
        <v>84</v>
      </c>
      <c r="AW213" s="208" t="s">
        <v>37</v>
      </c>
      <c r="AX213" s="208" t="s">
        <v>74</v>
      </c>
      <c r="AY213" s="209" t="s">
        <v>135</v>
      </c>
    </row>
    <row r="214" spans="2:51" s="208" customFormat="1" ht="13.5">
      <c r="B214" s="207"/>
      <c r="D214" s="203" t="s">
        <v>146</v>
      </c>
      <c r="E214" s="209" t="s">
        <v>5</v>
      </c>
      <c r="F214" s="210" t="s">
        <v>918</v>
      </c>
      <c r="H214" s="211">
        <v>-2.657</v>
      </c>
      <c r="I214" s="11"/>
      <c r="L214" s="207"/>
      <c r="M214" s="212"/>
      <c r="N214" s="213"/>
      <c r="O214" s="213"/>
      <c r="P214" s="213"/>
      <c r="Q214" s="213"/>
      <c r="R214" s="213"/>
      <c r="S214" s="213"/>
      <c r="T214" s="214"/>
      <c r="AT214" s="209" t="s">
        <v>146</v>
      </c>
      <c r="AU214" s="209" t="s">
        <v>84</v>
      </c>
      <c r="AV214" s="208" t="s">
        <v>84</v>
      </c>
      <c r="AW214" s="208" t="s">
        <v>37</v>
      </c>
      <c r="AX214" s="208" t="s">
        <v>74</v>
      </c>
      <c r="AY214" s="209" t="s">
        <v>135</v>
      </c>
    </row>
    <row r="215" spans="2:51" s="208" customFormat="1" ht="13.5">
      <c r="B215" s="207"/>
      <c r="D215" s="203" t="s">
        <v>146</v>
      </c>
      <c r="E215" s="209" t="s">
        <v>5</v>
      </c>
      <c r="F215" s="210" t="s">
        <v>919</v>
      </c>
      <c r="H215" s="211">
        <v>-1.62</v>
      </c>
      <c r="I215" s="11"/>
      <c r="L215" s="207"/>
      <c r="M215" s="212"/>
      <c r="N215" s="213"/>
      <c r="O215" s="213"/>
      <c r="P215" s="213"/>
      <c r="Q215" s="213"/>
      <c r="R215" s="213"/>
      <c r="S215" s="213"/>
      <c r="T215" s="214"/>
      <c r="AT215" s="209" t="s">
        <v>146</v>
      </c>
      <c r="AU215" s="209" t="s">
        <v>84</v>
      </c>
      <c r="AV215" s="208" t="s">
        <v>84</v>
      </c>
      <c r="AW215" s="208" t="s">
        <v>37</v>
      </c>
      <c r="AX215" s="208" t="s">
        <v>74</v>
      </c>
      <c r="AY215" s="209" t="s">
        <v>135</v>
      </c>
    </row>
    <row r="216" spans="2:51" s="236" customFormat="1" ht="13.5">
      <c r="B216" s="235"/>
      <c r="D216" s="203" t="s">
        <v>146</v>
      </c>
      <c r="E216" s="237" t="s">
        <v>5</v>
      </c>
      <c r="F216" s="238" t="s">
        <v>202</v>
      </c>
      <c r="H216" s="239">
        <v>27.677</v>
      </c>
      <c r="I216" s="13"/>
      <c r="L216" s="235"/>
      <c r="M216" s="240"/>
      <c r="N216" s="241"/>
      <c r="O216" s="241"/>
      <c r="P216" s="241"/>
      <c r="Q216" s="241"/>
      <c r="R216" s="241"/>
      <c r="S216" s="241"/>
      <c r="T216" s="242"/>
      <c r="AT216" s="237" t="s">
        <v>146</v>
      </c>
      <c r="AU216" s="237" t="s">
        <v>84</v>
      </c>
      <c r="AV216" s="236" t="s">
        <v>152</v>
      </c>
      <c r="AW216" s="236" t="s">
        <v>37</v>
      </c>
      <c r="AX216" s="236" t="s">
        <v>74</v>
      </c>
      <c r="AY216" s="237" t="s">
        <v>135</v>
      </c>
    </row>
    <row r="217" spans="2:51" s="208" customFormat="1" ht="13.5">
      <c r="B217" s="207"/>
      <c r="D217" s="203" t="s">
        <v>146</v>
      </c>
      <c r="E217" s="209" t="s">
        <v>5</v>
      </c>
      <c r="F217" s="210" t="s">
        <v>5</v>
      </c>
      <c r="H217" s="211">
        <v>0</v>
      </c>
      <c r="I217" s="11"/>
      <c r="L217" s="207"/>
      <c r="M217" s="212"/>
      <c r="N217" s="213"/>
      <c r="O217" s="213"/>
      <c r="P217" s="213"/>
      <c r="Q217" s="213"/>
      <c r="R217" s="213"/>
      <c r="S217" s="213"/>
      <c r="T217" s="214"/>
      <c r="AT217" s="209" t="s">
        <v>146</v>
      </c>
      <c r="AU217" s="209" t="s">
        <v>84</v>
      </c>
      <c r="AV217" s="208" t="s">
        <v>84</v>
      </c>
      <c r="AW217" s="208" t="s">
        <v>37</v>
      </c>
      <c r="AX217" s="208" t="s">
        <v>74</v>
      </c>
      <c r="AY217" s="209" t="s">
        <v>135</v>
      </c>
    </row>
    <row r="218" spans="2:51" s="208" customFormat="1" ht="13.5">
      <c r="B218" s="207"/>
      <c r="D218" s="203" t="s">
        <v>146</v>
      </c>
      <c r="E218" s="209" t="s">
        <v>5</v>
      </c>
      <c r="F218" s="210" t="s">
        <v>920</v>
      </c>
      <c r="H218" s="211">
        <v>-4.51</v>
      </c>
      <c r="I218" s="11"/>
      <c r="L218" s="207"/>
      <c r="M218" s="212"/>
      <c r="N218" s="213"/>
      <c r="O218" s="213"/>
      <c r="P218" s="213"/>
      <c r="Q218" s="213"/>
      <c r="R218" s="213"/>
      <c r="S218" s="213"/>
      <c r="T218" s="214"/>
      <c r="AT218" s="209" t="s">
        <v>146</v>
      </c>
      <c r="AU218" s="209" t="s">
        <v>84</v>
      </c>
      <c r="AV218" s="208" t="s">
        <v>84</v>
      </c>
      <c r="AW218" s="208" t="s">
        <v>37</v>
      </c>
      <c r="AX218" s="208" t="s">
        <v>74</v>
      </c>
      <c r="AY218" s="209" t="s">
        <v>135</v>
      </c>
    </row>
    <row r="219" spans="2:51" s="236" customFormat="1" ht="13.5">
      <c r="B219" s="235"/>
      <c r="D219" s="203" t="s">
        <v>146</v>
      </c>
      <c r="E219" s="237" t="s">
        <v>5</v>
      </c>
      <c r="F219" s="238" t="s">
        <v>806</v>
      </c>
      <c r="H219" s="239">
        <v>-4.51</v>
      </c>
      <c r="I219" s="13"/>
      <c r="L219" s="235"/>
      <c r="M219" s="240"/>
      <c r="N219" s="241"/>
      <c r="O219" s="241"/>
      <c r="P219" s="241"/>
      <c r="Q219" s="241"/>
      <c r="R219" s="241"/>
      <c r="S219" s="241"/>
      <c r="T219" s="242"/>
      <c r="AT219" s="237" t="s">
        <v>146</v>
      </c>
      <c r="AU219" s="237" t="s">
        <v>84</v>
      </c>
      <c r="AV219" s="236" t="s">
        <v>152</v>
      </c>
      <c r="AW219" s="236" t="s">
        <v>37</v>
      </c>
      <c r="AX219" s="236" t="s">
        <v>74</v>
      </c>
      <c r="AY219" s="237" t="s">
        <v>135</v>
      </c>
    </row>
    <row r="220" spans="2:51" s="208" customFormat="1" ht="13.5">
      <c r="B220" s="207"/>
      <c r="D220" s="203" t="s">
        <v>146</v>
      </c>
      <c r="E220" s="209" t="s">
        <v>5</v>
      </c>
      <c r="F220" s="210" t="s">
        <v>5</v>
      </c>
      <c r="H220" s="211">
        <v>0</v>
      </c>
      <c r="I220" s="11"/>
      <c r="L220" s="207"/>
      <c r="M220" s="212"/>
      <c r="N220" s="213"/>
      <c r="O220" s="213"/>
      <c r="P220" s="213"/>
      <c r="Q220" s="213"/>
      <c r="R220" s="213"/>
      <c r="S220" s="213"/>
      <c r="T220" s="214"/>
      <c r="AT220" s="209" t="s">
        <v>146</v>
      </c>
      <c r="AU220" s="209" t="s">
        <v>84</v>
      </c>
      <c r="AV220" s="208" t="s">
        <v>84</v>
      </c>
      <c r="AW220" s="208" t="s">
        <v>37</v>
      </c>
      <c r="AX220" s="208" t="s">
        <v>74</v>
      </c>
      <c r="AY220" s="209" t="s">
        <v>135</v>
      </c>
    </row>
    <row r="221" spans="2:51" s="228" customFormat="1" ht="13.5">
      <c r="B221" s="227"/>
      <c r="D221" s="203" t="s">
        <v>146</v>
      </c>
      <c r="E221" s="229" t="s">
        <v>5</v>
      </c>
      <c r="F221" s="230" t="s">
        <v>195</v>
      </c>
      <c r="H221" s="231">
        <v>23.167</v>
      </c>
      <c r="I221" s="12"/>
      <c r="L221" s="227"/>
      <c r="M221" s="232"/>
      <c r="N221" s="233"/>
      <c r="O221" s="233"/>
      <c r="P221" s="233"/>
      <c r="Q221" s="233"/>
      <c r="R221" s="233"/>
      <c r="S221" s="233"/>
      <c r="T221" s="234"/>
      <c r="AT221" s="229" t="s">
        <v>146</v>
      </c>
      <c r="AU221" s="229" t="s">
        <v>84</v>
      </c>
      <c r="AV221" s="228" t="s">
        <v>142</v>
      </c>
      <c r="AW221" s="228" t="s">
        <v>37</v>
      </c>
      <c r="AX221" s="228" t="s">
        <v>82</v>
      </c>
      <c r="AY221" s="229" t="s">
        <v>135</v>
      </c>
    </row>
    <row r="222" spans="2:65" s="108" customFormat="1" ht="38.25" customHeight="1">
      <c r="B222" s="109"/>
      <c r="C222" s="188" t="s">
        <v>316</v>
      </c>
      <c r="D222" s="188" t="s">
        <v>137</v>
      </c>
      <c r="E222" s="189" t="s">
        <v>393</v>
      </c>
      <c r="F222" s="190" t="s">
        <v>394</v>
      </c>
      <c r="G222" s="191" t="s">
        <v>184</v>
      </c>
      <c r="H222" s="192">
        <v>3.93</v>
      </c>
      <c r="I222" s="9"/>
      <c r="J222" s="193">
        <f>ROUND(I222*H222,2)</f>
        <v>0</v>
      </c>
      <c r="K222" s="190" t="s">
        <v>141</v>
      </c>
      <c r="L222" s="109"/>
      <c r="M222" s="194" t="s">
        <v>5</v>
      </c>
      <c r="N222" s="195" t="s">
        <v>45</v>
      </c>
      <c r="O222" s="110"/>
      <c r="P222" s="196">
        <f>O222*H222</f>
        <v>0</v>
      </c>
      <c r="Q222" s="196">
        <v>0</v>
      </c>
      <c r="R222" s="196">
        <f>Q222*H222</f>
        <v>0</v>
      </c>
      <c r="S222" s="196">
        <v>0</v>
      </c>
      <c r="T222" s="197">
        <f>S222*H222</f>
        <v>0</v>
      </c>
      <c r="AR222" s="98" t="s">
        <v>142</v>
      </c>
      <c r="AT222" s="98" t="s">
        <v>137</v>
      </c>
      <c r="AU222" s="98" t="s">
        <v>84</v>
      </c>
      <c r="AY222" s="98" t="s">
        <v>135</v>
      </c>
      <c r="BE222" s="198">
        <f>IF(N222="základní",J222,0)</f>
        <v>0</v>
      </c>
      <c r="BF222" s="198">
        <f>IF(N222="snížená",J222,0)</f>
        <v>0</v>
      </c>
      <c r="BG222" s="198">
        <f>IF(N222="zákl. přenesená",J222,0)</f>
        <v>0</v>
      </c>
      <c r="BH222" s="198">
        <f>IF(N222="sníž. přenesená",J222,0)</f>
        <v>0</v>
      </c>
      <c r="BI222" s="198">
        <f>IF(N222="nulová",J222,0)</f>
        <v>0</v>
      </c>
      <c r="BJ222" s="98" t="s">
        <v>82</v>
      </c>
      <c r="BK222" s="198">
        <f>ROUND(I222*H222,2)</f>
        <v>0</v>
      </c>
      <c r="BL222" s="98" t="s">
        <v>142</v>
      </c>
      <c r="BM222" s="98" t="s">
        <v>921</v>
      </c>
    </row>
    <row r="223" spans="2:47" s="108" customFormat="1" ht="108">
      <c r="B223" s="109"/>
      <c r="D223" s="203" t="s">
        <v>144</v>
      </c>
      <c r="F223" s="204" t="s">
        <v>396</v>
      </c>
      <c r="I223" s="10"/>
      <c r="L223" s="109"/>
      <c r="M223" s="205"/>
      <c r="N223" s="110"/>
      <c r="O223" s="110"/>
      <c r="P223" s="110"/>
      <c r="Q223" s="110"/>
      <c r="R223" s="110"/>
      <c r="S223" s="110"/>
      <c r="T223" s="206"/>
      <c r="AT223" s="98" t="s">
        <v>144</v>
      </c>
      <c r="AU223" s="98" t="s">
        <v>84</v>
      </c>
    </row>
    <row r="224" spans="2:51" s="208" customFormat="1" ht="13.5">
      <c r="B224" s="207"/>
      <c r="D224" s="203" t="s">
        <v>146</v>
      </c>
      <c r="E224" s="209" t="s">
        <v>5</v>
      </c>
      <c r="F224" s="210" t="s">
        <v>922</v>
      </c>
      <c r="H224" s="211">
        <v>3.93</v>
      </c>
      <c r="I224" s="11"/>
      <c r="L224" s="207"/>
      <c r="M224" s="212"/>
      <c r="N224" s="213"/>
      <c r="O224" s="213"/>
      <c r="P224" s="213"/>
      <c r="Q224" s="213"/>
      <c r="R224" s="213"/>
      <c r="S224" s="213"/>
      <c r="T224" s="214"/>
      <c r="AT224" s="209" t="s">
        <v>146</v>
      </c>
      <c r="AU224" s="209" t="s">
        <v>84</v>
      </c>
      <c r="AV224" s="208" t="s">
        <v>84</v>
      </c>
      <c r="AW224" s="208" t="s">
        <v>37</v>
      </c>
      <c r="AX224" s="208" t="s">
        <v>74</v>
      </c>
      <c r="AY224" s="209" t="s">
        <v>135</v>
      </c>
    </row>
    <row r="225" spans="2:51" s="228" customFormat="1" ht="13.5">
      <c r="B225" s="227"/>
      <c r="D225" s="203" t="s">
        <v>146</v>
      </c>
      <c r="E225" s="229" t="s">
        <v>5</v>
      </c>
      <c r="F225" s="230" t="s">
        <v>809</v>
      </c>
      <c r="H225" s="231">
        <v>3.93</v>
      </c>
      <c r="I225" s="12"/>
      <c r="L225" s="227"/>
      <c r="M225" s="232"/>
      <c r="N225" s="233"/>
      <c r="O225" s="233"/>
      <c r="P225" s="233"/>
      <c r="Q225" s="233"/>
      <c r="R225" s="233"/>
      <c r="S225" s="233"/>
      <c r="T225" s="234"/>
      <c r="AT225" s="229" t="s">
        <v>146</v>
      </c>
      <c r="AU225" s="229" t="s">
        <v>84</v>
      </c>
      <c r="AV225" s="228" t="s">
        <v>142</v>
      </c>
      <c r="AW225" s="228" t="s">
        <v>37</v>
      </c>
      <c r="AX225" s="228" t="s">
        <v>82</v>
      </c>
      <c r="AY225" s="229" t="s">
        <v>135</v>
      </c>
    </row>
    <row r="226" spans="2:65" s="108" customFormat="1" ht="16.5" customHeight="1">
      <c r="B226" s="109"/>
      <c r="C226" s="215" t="s">
        <v>321</v>
      </c>
      <c r="D226" s="215" t="s">
        <v>403</v>
      </c>
      <c r="E226" s="216" t="s">
        <v>404</v>
      </c>
      <c r="F226" s="217" t="s">
        <v>405</v>
      </c>
      <c r="G226" s="218" t="s">
        <v>366</v>
      </c>
      <c r="H226" s="219">
        <v>7.86</v>
      </c>
      <c r="I226" s="14"/>
      <c r="J226" s="220">
        <f>ROUND(I226*H226,2)</f>
        <v>0</v>
      </c>
      <c r="K226" s="217" t="s">
        <v>141</v>
      </c>
      <c r="L226" s="221"/>
      <c r="M226" s="222" t="s">
        <v>5</v>
      </c>
      <c r="N226" s="223" t="s">
        <v>45</v>
      </c>
      <c r="O226" s="110"/>
      <c r="P226" s="196">
        <f>O226*H226</f>
        <v>0</v>
      </c>
      <c r="Q226" s="196">
        <v>1</v>
      </c>
      <c r="R226" s="196">
        <f>Q226*H226</f>
        <v>7.86</v>
      </c>
      <c r="S226" s="196">
        <v>0</v>
      </c>
      <c r="T226" s="197">
        <f>S226*H226</f>
        <v>0</v>
      </c>
      <c r="AR226" s="98" t="s">
        <v>181</v>
      </c>
      <c r="AT226" s="98" t="s">
        <v>403</v>
      </c>
      <c r="AU226" s="98" t="s">
        <v>84</v>
      </c>
      <c r="AY226" s="98" t="s">
        <v>135</v>
      </c>
      <c r="BE226" s="198">
        <f>IF(N226="základní",J226,0)</f>
        <v>0</v>
      </c>
      <c r="BF226" s="198">
        <f>IF(N226="snížená",J226,0)</f>
        <v>0</v>
      </c>
      <c r="BG226" s="198">
        <f>IF(N226="zákl. přenesená",J226,0)</f>
        <v>0</v>
      </c>
      <c r="BH226" s="198">
        <f>IF(N226="sníž. přenesená",J226,0)</f>
        <v>0</v>
      </c>
      <c r="BI226" s="198">
        <f>IF(N226="nulová",J226,0)</f>
        <v>0</v>
      </c>
      <c r="BJ226" s="98" t="s">
        <v>82</v>
      </c>
      <c r="BK226" s="198">
        <f>ROUND(I226*H226,2)</f>
        <v>0</v>
      </c>
      <c r="BL226" s="98" t="s">
        <v>142</v>
      </c>
      <c r="BM226" s="98" t="s">
        <v>923</v>
      </c>
    </row>
    <row r="227" spans="2:51" s="208" customFormat="1" ht="13.5">
      <c r="B227" s="207"/>
      <c r="D227" s="203" t="s">
        <v>146</v>
      </c>
      <c r="F227" s="210" t="s">
        <v>924</v>
      </c>
      <c r="H227" s="211">
        <v>7.86</v>
      </c>
      <c r="I227" s="11"/>
      <c r="L227" s="207"/>
      <c r="M227" s="212"/>
      <c r="N227" s="213"/>
      <c r="O227" s="213"/>
      <c r="P227" s="213"/>
      <c r="Q227" s="213"/>
      <c r="R227" s="213"/>
      <c r="S227" s="213"/>
      <c r="T227" s="214"/>
      <c r="AT227" s="209" t="s">
        <v>146</v>
      </c>
      <c r="AU227" s="209" t="s">
        <v>84</v>
      </c>
      <c r="AV227" s="208" t="s">
        <v>84</v>
      </c>
      <c r="AW227" s="208" t="s">
        <v>6</v>
      </c>
      <c r="AX227" s="208" t="s">
        <v>82</v>
      </c>
      <c r="AY227" s="209" t="s">
        <v>135</v>
      </c>
    </row>
    <row r="228" spans="2:65" s="108" customFormat="1" ht="25.5" customHeight="1">
      <c r="B228" s="109"/>
      <c r="C228" s="188" t="s">
        <v>325</v>
      </c>
      <c r="D228" s="188" t="s">
        <v>137</v>
      </c>
      <c r="E228" s="189" t="s">
        <v>409</v>
      </c>
      <c r="F228" s="190" t="s">
        <v>410</v>
      </c>
      <c r="G228" s="191" t="s">
        <v>140</v>
      </c>
      <c r="H228" s="192">
        <v>16.09</v>
      </c>
      <c r="I228" s="9"/>
      <c r="J228" s="193">
        <f>ROUND(I228*H228,2)</f>
        <v>0</v>
      </c>
      <c r="K228" s="190" t="s">
        <v>141</v>
      </c>
      <c r="L228" s="109"/>
      <c r="M228" s="194" t="s">
        <v>5</v>
      </c>
      <c r="N228" s="195" t="s">
        <v>45</v>
      </c>
      <c r="O228" s="110"/>
      <c r="P228" s="196">
        <f>O228*H228</f>
        <v>0</v>
      </c>
      <c r="Q228" s="196">
        <v>0</v>
      </c>
      <c r="R228" s="196">
        <f>Q228*H228</f>
        <v>0</v>
      </c>
      <c r="S228" s="196">
        <v>0</v>
      </c>
      <c r="T228" s="197">
        <f>S228*H228</f>
        <v>0</v>
      </c>
      <c r="AR228" s="98" t="s">
        <v>142</v>
      </c>
      <c r="AT228" s="98" t="s">
        <v>137</v>
      </c>
      <c r="AU228" s="98" t="s">
        <v>84</v>
      </c>
      <c r="AY228" s="98" t="s">
        <v>135</v>
      </c>
      <c r="BE228" s="198">
        <f>IF(N228="základní",J228,0)</f>
        <v>0</v>
      </c>
      <c r="BF228" s="198">
        <f>IF(N228="snížená",J228,0)</f>
        <v>0</v>
      </c>
      <c r="BG228" s="198">
        <f>IF(N228="zákl. přenesená",J228,0)</f>
        <v>0</v>
      </c>
      <c r="BH228" s="198">
        <f>IF(N228="sníž. přenesená",J228,0)</f>
        <v>0</v>
      </c>
      <c r="BI228" s="198">
        <f>IF(N228="nulová",J228,0)</f>
        <v>0</v>
      </c>
      <c r="BJ228" s="98" t="s">
        <v>82</v>
      </c>
      <c r="BK228" s="198">
        <f>ROUND(I228*H228,2)</f>
        <v>0</v>
      </c>
      <c r="BL228" s="98" t="s">
        <v>142</v>
      </c>
      <c r="BM228" s="98" t="s">
        <v>925</v>
      </c>
    </row>
    <row r="229" spans="2:47" s="108" customFormat="1" ht="108">
      <c r="B229" s="109"/>
      <c r="D229" s="203" t="s">
        <v>144</v>
      </c>
      <c r="F229" s="204" t="s">
        <v>412</v>
      </c>
      <c r="I229" s="10"/>
      <c r="L229" s="109"/>
      <c r="M229" s="205"/>
      <c r="N229" s="110"/>
      <c r="O229" s="110"/>
      <c r="P229" s="110"/>
      <c r="Q229" s="110"/>
      <c r="R229" s="110"/>
      <c r="S229" s="110"/>
      <c r="T229" s="206"/>
      <c r="AT229" s="98" t="s">
        <v>144</v>
      </c>
      <c r="AU229" s="98" t="s">
        <v>84</v>
      </c>
    </row>
    <row r="230" spans="2:51" s="208" customFormat="1" ht="13.5">
      <c r="B230" s="207"/>
      <c r="D230" s="203" t="s">
        <v>146</v>
      </c>
      <c r="E230" s="209" t="s">
        <v>5</v>
      </c>
      <c r="F230" s="210" t="s">
        <v>926</v>
      </c>
      <c r="H230" s="211">
        <v>16.09</v>
      </c>
      <c r="I230" s="11"/>
      <c r="L230" s="207"/>
      <c r="M230" s="212"/>
      <c r="N230" s="213"/>
      <c r="O230" s="213"/>
      <c r="P230" s="213"/>
      <c r="Q230" s="213"/>
      <c r="R230" s="213"/>
      <c r="S230" s="213"/>
      <c r="T230" s="214"/>
      <c r="AT230" s="209" t="s">
        <v>146</v>
      </c>
      <c r="AU230" s="209" t="s">
        <v>84</v>
      </c>
      <c r="AV230" s="208" t="s">
        <v>84</v>
      </c>
      <c r="AW230" s="208" t="s">
        <v>37</v>
      </c>
      <c r="AX230" s="208" t="s">
        <v>74</v>
      </c>
      <c r="AY230" s="209" t="s">
        <v>135</v>
      </c>
    </row>
    <row r="231" spans="2:51" s="228" customFormat="1" ht="13.5">
      <c r="B231" s="227"/>
      <c r="D231" s="203" t="s">
        <v>146</v>
      </c>
      <c r="E231" s="229" t="s">
        <v>5</v>
      </c>
      <c r="F231" s="230" t="s">
        <v>195</v>
      </c>
      <c r="H231" s="231">
        <v>16.09</v>
      </c>
      <c r="I231" s="12"/>
      <c r="L231" s="227"/>
      <c r="M231" s="232"/>
      <c r="N231" s="233"/>
      <c r="O231" s="233"/>
      <c r="P231" s="233"/>
      <c r="Q231" s="233"/>
      <c r="R231" s="233"/>
      <c r="S231" s="233"/>
      <c r="T231" s="234"/>
      <c r="AT231" s="229" t="s">
        <v>146</v>
      </c>
      <c r="AU231" s="229" t="s">
        <v>84</v>
      </c>
      <c r="AV231" s="228" t="s">
        <v>142</v>
      </c>
      <c r="AW231" s="228" t="s">
        <v>37</v>
      </c>
      <c r="AX231" s="228" t="s">
        <v>82</v>
      </c>
      <c r="AY231" s="229" t="s">
        <v>135</v>
      </c>
    </row>
    <row r="232" spans="2:65" s="108" customFormat="1" ht="25.5" customHeight="1">
      <c r="B232" s="109"/>
      <c r="C232" s="188" t="s">
        <v>331</v>
      </c>
      <c r="D232" s="188" t="s">
        <v>137</v>
      </c>
      <c r="E232" s="189" t="s">
        <v>416</v>
      </c>
      <c r="F232" s="190" t="s">
        <v>417</v>
      </c>
      <c r="G232" s="191" t="s">
        <v>140</v>
      </c>
      <c r="H232" s="192">
        <v>18.55</v>
      </c>
      <c r="I232" s="9"/>
      <c r="J232" s="193">
        <f>ROUND(I232*H232,2)</f>
        <v>0</v>
      </c>
      <c r="K232" s="190" t="s">
        <v>141</v>
      </c>
      <c r="L232" s="109"/>
      <c r="M232" s="194" t="s">
        <v>5</v>
      </c>
      <c r="N232" s="195" t="s">
        <v>45</v>
      </c>
      <c r="O232" s="110"/>
      <c r="P232" s="196">
        <f>O232*H232</f>
        <v>0</v>
      </c>
      <c r="Q232" s="196">
        <v>0</v>
      </c>
      <c r="R232" s="196">
        <f>Q232*H232</f>
        <v>0</v>
      </c>
      <c r="S232" s="196">
        <v>0</v>
      </c>
      <c r="T232" s="197">
        <f>S232*H232</f>
        <v>0</v>
      </c>
      <c r="AR232" s="98" t="s">
        <v>142</v>
      </c>
      <c r="AT232" s="98" t="s">
        <v>137</v>
      </c>
      <c r="AU232" s="98" t="s">
        <v>84</v>
      </c>
      <c r="AY232" s="98" t="s">
        <v>135</v>
      </c>
      <c r="BE232" s="198">
        <f>IF(N232="základní",J232,0)</f>
        <v>0</v>
      </c>
      <c r="BF232" s="198">
        <f>IF(N232="snížená",J232,0)</f>
        <v>0</v>
      </c>
      <c r="BG232" s="198">
        <f>IF(N232="zákl. přenesená",J232,0)</f>
        <v>0</v>
      </c>
      <c r="BH232" s="198">
        <f>IF(N232="sníž. přenesená",J232,0)</f>
        <v>0</v>
      </c>
      <c r="BI232" s="198">
        <f>IF(N232="nulová",J232,0)</f>
        <v>0</v>
      </c>
      <c r="BJ232" s="98" t="s">
        <v>82</v>
      </c>
      <c r="BK232" s="198">
        <f>ROUND(I232*H232,2)</f>
        <v>0</v>
      </c>
      <c r="BL232" s="98" t="s">
        <v>142</v>
      </c>
      <c r="BM232" s="98" t="s">
        <v>927</v>
      </c>
    </row>
    <row r="233" spans="2:47" s="108" customFormat="1" ht="108">
      <c r="B233" s="109"/>
      <c r="D233" s="203" t="s">
        <v>144</v>
      </c>
      <c r="F233" s="204" t="s">
        <v>419</v>
      </c>
      <c r="I233" s="10"/>
      <c r="L233" s="109"/>
      <c r="M233" s="205"/>
      <c r="N233" s="110"/>
      <c r="O233" s="110"/>
      <c r="P233" s="110"/>
      <c r="Q233" s="110"/>
      <c r="R233" s="110"/>
      <c r="S233" s="110"/>
      <c r="T233" s="206"/>
      <c r="AT233" s="98" t="s">
        <v>144</v>
      </c>
      <c r="AU233" s="98" t="s">
        <v>84</v>
      </c>
    </row>
    <row r="234" spans="2:51" s="208" customFormat="1" ht="13.5">
      <c r="B234" s="207"/>
      <c r="D234" s="203" t="s">
        <v>146</v>
      </c>
      <c r="E234" s="209" t="s">
        <v>5</v>
      </c>
      <c r="F234" s="210" t="s">
        <v>928</v>
      </c>
      <c r="H234" s="211">
        <v>18.55</v>
      </c>
      <c r="I234" s="11"/>
      <c r="L234" s="207"/>
      <c r="M234" s="212"/>
      <c r="N234" s="213"/>
      <c r="O234" s="213"/>
      <c r="P234" s="213"/>
      <c r="Q234" s="213"/>
      <c r="R234" s="213"/>
      <c r="S234" s="213"/>
      <c r="T234" s="214"/>
      <c r="AT234" s="209" t="s">
        <v>146</v>
      </c>
      <c r="AU234" s="209" t="s">
        <v>84</v>
      </c>
      <c r="AV234" s="208" t="s">
        <v>84</v>
      </c>
      <c r="AW234" s="208" t="s">
        <v>37</v>
      </c>
      <c r="AX234" s="208" t="s">
        <v>74</v>
      </c>
      <c r="AY234" s="209" t="s">
        <v>135</v>
      </c>
    </row>
    <row r="235" spans="2:51" s="228" customFormat="1" ht="13.5">
      <c r="B235" s="227"/>
      <c r="D235" s="203" t="s">
        <v>146</v>
      </c>
      <c r="E235" s="229" t="s">
        <v>5</v>
      </c>
      <c r="F235" s="230" t="s">
        <v>195</v>
      </c>
      <c r="H235" s="231">
        <v>18.55</v>
      </c>
      <c r="I235" s="12"/>
      <c r="L235" s="227"/>
      <c r="M235" s="232"/>
      <c r="N235" s="233"/>
      <c r="O235" s="233"/>
      <c r="P235" s="233"/>
      <c r="Q235" s="233"/>
      <c r="R235" s="233"/>
      <c r="S235" s="233"/>
      <c r="T235" s="234"/>
      <c r="AT235" s="229" t="s">
        <v>146</v>
      </c>
      <c r="AU235" s="229" t="s">
        <v>84</v>
      </c>
      <c r="AV235" s="228" t="s">
        <v>142</v>
      </c>
      <c r="AW235" s="228" t="s">
        <v>37</v>
      </c>
      <c r="AX235" s="228" t="s">
        <v>82</v>
      </c>
      <c r="AY235" s="229" t="s">
        <v>135</v>
      </c>
    </row>
    <row r="236" spans="2:65" s="108" customFormat="1" ht="16.5" customHeight="1">
      <c r="B236" s="109"/>
      <c r="C236" s="215" t="s">
        <v>336</v>
      </c>
      <c r="D236" s="215" t="s">
        <v>403</v>
      </c>
      <c r="E236" s="216" t="s">
        <v>422</v>
      </c>
      <c r="F236" s="217" t="s">
        <v>423</v>
      </c>
      <c r="G236" s="218" t="s">
        <v>424</v>
      </c>
      <c r="H236" s="219">
        <v>0.402</v>
      </c>
      <c r="I236" s="14"/>
      <c r="J236" s="220">
        <f>ROUND(I236*H236,2)</f>
        <v>0</v>
      </c>
      <c r="K236" s="217" t="s">
        <v>141</v>
      </c>
      <c r="L236" s="221"/>
      <c r="M236" s="222" t="s">
        <v>5</v>
      </c>
      <c r="N236" s="223" t="s">
        <v>45</v>
      </c>
      <c r="O236" s="110"/>
      <c r="P236" s="196">
        <f>O236*H236</f>
        <v>0</v>
      </c>
      <c r="Q236" s="196">
        <v>0.001</v>
      </c>
      <c r="R236" s="196">
        <f>Q236*H236</f>
        <v>0.000402</v>
      </c>
      <c r="S236" s="196">
        <v>0</v>
      </c>
      <c r="T236" s="197">
        <f>S236*H236</f>
        <v>0</v>
      </c>
      <c r="AR236" s="98" t="s">
        <v>181</v>
      </c>
      <c r="AT236" s="98" t="s">
        <v>403</v>
      </c>
      <c r="AU236" s="98" t="s">
        <v>84</v>
      </c>
      <c r="AY236" s="98" t="s">
        <v>135</v>
      </c>
      <c r="BE236" s="198">
        <f>IF(N236="základní",J236,0)</f>
        <v>0</v>
      </c>
      <c r="BF236" s="198">
        <f>IF(N236="snížená",J236,0)</f>
        <v>0</v>
      </c>
      <c r="BG236" s="198">
        <f>IF(N236="zákl. přenesená",J236,0)</f>
        <v>0</v>
      </c>
      <c r="BH236" s="198">
        <f>IF(N236="sníž. přenesená",J236,0)</f>
        <v>0</v>
      </c>
      <c r="BI236" s="198">
        <f>IF(N236="nulová",J236,0)</f>
        <v>0</v>
      </c>
      <c r="BJ236" s="98" t="s">
        <v>82</v>
      </c>
      <c r="BK236" s="198">
        <f>ROUND(I236*H236,2)</f>
        <v>0</v>
      </c>
      <c r="BL236" s="98" t="s">
        <v>142</v>
      </c>
      <c r="BM236" s="98" t="s">
        <v>929</v>
      </c>
    </row>
    <row r="237" spans="2:51" s="208" customFormat="1" ht="13.5">
      <c r="B237" s="207"/>
      <c r="D237" s="203" t="s">
        <v>146</v>
      </c>
      <c r="E237" s="209" t="s">
        <v>5</v>
      </c>
      <c r="F237" s="210" t="s">
        <v>930</v>
      </c>
      <c r="H237" s="211">
        <v>0.402</v>
      </c>
      <c r="I237" s="11"/>
      <c r="L237" s="207"/>
      <c r="M237" s="212"/>
      <c r="N237" s="213"/>
      <c r="O237" s="213"/>
      <c r="P237" s="213"/>
      <c r="Q237" s="213"/>
      <c r="R237" s="213"/>
      <c r="S237" s="213"/>
      <c r="T237" s="214"/>
      <c r="AT237" s="209" t="s">
        <v>146</v>
      </c>
      <c r="AU237" s="209" t="s">
        <v>84</v>
      </c>
      <c r="AV237" s="208" t="s">
        <v>84</v>
      </c>
      <c r="AW237" s="208" t="s">
        <v>37</v>
      </c>
      <c r="AX237" s="208" t="s">
        <v>82</v>
      </c>
      <c r="AY237" s="209" t="s">
        <v>135</v>
      </c>
    </row>
    <row r="238" spans="2:63" s="176" customFormat="1" ht="29.85" customHeight="1">
      <c r="B238" s="175"/>
      <c r="D238" s="177" t="s">
        <v>73</v>
      </c>
      <c r="E238" s="186" t="s">
        <v>152</v>
      </c>
      <c r="F238" s="186" t="s">
        <v>428</v>
      </c>
      <c r="I238" s="8"/>
      <c r="J238" s="187">
        <f>BK238</f>
        <v>0</v>
      </c>
      <c r="L238" s="175"/>
      <c r="M238" s="180"/>
      <c r="N238" s="181"/>
      <c r="O238" s="181"/>
      <c r="P238" s="182">
        <f>SUM(P239:P241)</f>
        <v>0</v>
      </c>
      <c r="Q238" s="181"/>
      <c r="R238" s="182">
        <f>SUM(R239:R241)</f>
        <v>0</v>
      </c>
      <c r="S238" s="181"/>
      <c r="T238" s="183">
        <f>SUM(T239:T241)</f>
        <v>0</v>
      </c>
      <c r="AR238" s="177" t="s">
        <v>82</v>
      </c>
      <c r="AT238" s="184" t="s">
        <v>73</v>
      </c>
      <c r="AU238" s="184" t="s">
        <v>82</v>
      </c>
      <c r="AY238" s="177" t="s">
        <v>135</v>
      </c>
      <c r="BK238" s="185">
        <f>SUM(BK239:BK241)</f>
        <v>0</v>
      </c>
    </row>
    <row r="239" spans="2:65" s="108" customFormat="1" ht="16.5" customHeight="1">
      <c r="B239" s="109"/>
      <c r="C239" s="188" t="s">
        <v>347</v>
      </c>
      <c r="D239" s="188" t="s">
        <v>137</v>
      </c>
      <c r="E239" s="189" t="s">
        <v>430</v>
      </c>
      <c r="F239" s="190" t="s">
        <v>431</v>
      </c>
      <c r="G239" s="191" t="s">
        <v>168</v>
      </c>
      <c r="H239" s="192">
        <v>8.2</v>
      </c>
      <c r="I239" s="9"/>
      <c r="J239" s="193">
        <f>ROUND(I239*H239,2)</f>
        <v>0</v>
      </c>
      <c r="K239" s="190" t="s">
        <v>141</v>
      </c>
      <c r="L239" s="109"/>
      <c r="M239" s="194" t="s">
        <v>5</v>
      </c>
      <c r="N239" s="195" t="s">
        <v>45</v>
      </c>
      <c r="O239" s="110"/>
      <c r="P239" s="196">
        <f>O239*H239</f>
        <v>0</v>
      </c>
      <c r="Q239" s="196">
        <v>0</v>
      </c>
      <c r="R239" s="196">
        <f>Q239*H239</f>
        <v>0</v>
      </c>
      <c r="S239" s="196">
        <v>0</v>
      </c>
      <c r="T239" s="197">
        <f>S239*H239</f>
        <v>0</v>
      </c>
      <c r="AR239" s="98" t="s">
        <v>142</v>
      </c>
      <c r="AT239" s="98" t="s">
        <v>137</v>
      </c>
      <c r="AU239" s="98" t="s">
        <v>84</v>
      </c>
      <c r="AY239" s="98" t="s">
        <v>135</v>
      </c>
      <c r="BE239" s="198">
        <f>IF(N239="základní",J239,0)</f>
        <v>0</v>
      </c>
      <c r="BF239" s="198">
        <f>IF(N239="snížená",J239,0)</f>
        <v>0</v>
      </c>
      <c r="BG239" s="198">
        <f>IF(N239="zákl. přenesená",J239,0)</f>
        <v>0</v>
      </c>
      <c r="BH239" s="198">
        <f>IF(N239="sníž. přenesená",J239,0)</f>
        <v>0</v>
      </c>
      <c r="BI239" s="198">
        <f>IF(N239="nulová",J239,0)</f>
        <v>0</v>
      </c>
      <c r="BJ239" s="98" t="s">
        <v>82</v>
      </c>
      <c r="BK239" s="198">
        <f>ROUND(I239*H239,2)</f>
        <v>0</v>
      </c>
      <c r="BL239" s="98" t="s">
        <v>142</v>
      </c>
      <c r="BM239" s="98" t="s">
        <v>931</v>
      </c>
    </row>
    <row r="240" spans="2:47" s="108" customFormat="1" ht="24">
      <c r="B240" s="109"/>
      <c r="D240" s="203" t="s">
        <v>144</v>
      </c>
      <c r="F240" s="204" t="s">
        <v>433</v>
      </c>
      <c r="I240" s="10"/>
      <c r="L240" s="109"/>
      <c r="M240" s="205"/>
      <c r="N240" s="110"/>
      <c r="O240" s="110"/>
      <c r="P240" s="110"/>
      <c r="Q240" s="110"/>
      <c r="R240" s="110"/>
      <c r="S240" s="110"/>
      <c r="T240" s="206"/>
      <c r="AT240" s="98" t="s">
        <v>144</v>
      </c>
      <c r="AU240" s="98" t="s">
        <v>84</v>
      </c>
    </row>
    <row r="241" spans="2:51" s="208" customFormat="1" ht="13.5">
      <c r="B241" s="207"/>
      <c r="D241" s="203" t="s">
        <v>146</v>
      </c>
      <c r="E241" s="209" t="s">
        <v>5</v>
      </c>
      <c r="F241" s="210" t="s">
        <v>932</v>
      </c>
      <c r="H241" s="211">
        <v>8.2</v>
      </c>
      <c r="I241" s="11"/>
      <c r="L241" s="207"/>
      <c r="M241" s="212"/>
      <c r="N241" s="213"/>
      <c r="O241" s="213"/>
      <c r="P241" s="213"/>
      <c r="Q241" s="213"/>
      <c r="R241" s="213"/>
      <c r="S241" s="213"/>
      <c r="T241" s="214"/>
      <c r="AT241" s="209" t="s">
        <v>146</v>
      </c>
      <c r="AU241" s="209" t="s">
        <v>84</v>
      </c>
      <c r="AV241" s="208" t="s">
        <v>84</v>
      </c>
      <c r="AW241" s="208" t="s">
        <v>37</v>
      </c>
      <c r="AX241" s="208" t="s">
        <v>82</v>
      </c>
      <c r="AY241" s="209" t="s">
        <v>135</v>
      </c>
    </row>
    <row r="242" spans="2:63" s="176" customFormat="1" ht="29.85" customHeight="1">
      <c r="B242" s="175"/>
      <c r="D242" s="177" t="s">
        <v>73</v>
      </c>
      <c r="E242" s="186" t="s">
        <v>142</v>
      </c>
      <c r="F242" s="186" t="s">
        <v>435</v>
      </c>
      <c r="I242" s="8"/>
      <c r="J242" s="187">
        <f>BK242</f>
        <v>0</v>
      </c>
      <c r="L242" s="175"/>
      <c r="M242" s="180"/>
      <c r="N242" s="181"/>
      <c r="O242" s="181"/>
      <c r="P242" s="182">
        <f>SUM(P243:P251)</f>
        <v>0</v>
      </c>
      <c r="Q242" s="181"/>
      <c r="R242" s="182">
        <f>SUM(R243:R251)</f>
        <v>0</v>
      </c>
      <c r="S242" s="181"/>
      <c r="T242" s="183">
        <f>SUM(T243:T251)</f>
        <v>0</v>
      </c>
      <c r="AR242" s="177" t="s">
        <v>82</v>
      </c>
      <c r="AT242" s="184" t="s">
        <v>73</v>
      </c>
      <c r="AU242" s="184" t="s">
        <v>82</v>
      </c>
      <c r="AY242" s="177" t="s">
        <v>135</v>
      </c>
      <c r="BK242" s="185">
        <f>SUM(BK243:BK251)</f>
        <v>0</v>
      </c>
    </row>
    <row r="243" spans="2:65" s="108" customFormat="1" ht="25.5" customHeight="1">
      <c r="B243" s="109"/>
      <c r="C243" s="188" t="s">
        <v>352</v>
      </c>
      <c r="D243" s="188" t="s">
        <v>137</v>
      </c>
      <c r="E243" s="189" t="s">
        <v>437</v>
      </c>
      <c r="F243" s="190" t="s">
        <v>438</v>
      </c>
      <c r="G243" s="191" t="s">
        <v>184</v>
      </c>
      <c r="H243" s="192">
        <v>0.82</v>
      </c>
      <c r="I243" s="9"/>
      <c r="J243" s="193">
        <f>ROUND(I243*H243,2)</f>
        <v>0</v>
      </c>
      <c r="K243" s="190" t="s">
        <v>141</v>
      </c>
      <c r="L243" s="109"/>
      <c r="M243" s="194" t="s">
        <v>5</v>
      </c>
      <c r="N243" s="195" t="s">
        <v>45</v>
      </c>
      <c r="O243" s="110"/>
      <c r="P243" s="196">
        <f>O243*H243</f>
        <v>0</v>
      </c>
      <c r="Q243" s="196">
        <v>0</v>
      </c>
      <c r="R243" s="196">
        <f>Q243*H243</f>
        <v>0</v>
      </c>
      <c r="S243" s="196">
        <v>0</v>
      </c>
      <c r="T243" s="197">
        <f>S243*H243</f>
        <v>0</v>
      </c>
      <c r="AR243" s="98" t="s">
        <v>142</v>
      </c>
      <c r="AT243" s="98" t="s">
        <v>137</v>
      </c>
      <c r="AU243" s="98" t="s">
        <v>84</v>
      </c>
      <c r="AY243" s="98" t="s">
        <v>135</v>
      </c>
      <c r="BE243" s="198">
        <f>IF(N243="základní",J243,0)</f>
        <v>0</v>
      </c>
      <c r="BF243" s="198">
        <f>IF(N243="snížená",J243,0)</f>
        <v>0</v>
      </c>
      <c r="BG243" s="198">
        <f>IF(N243="zákl. přenesená",J243,0)</f>
        <v>0</v>
      </c>
      <c r="BH243" s="198">
        <f>IF(N243="sníž. přenesená",J243,0)</f>
        <v>0</v>
      </c>
      <c r="BI243" s="198">
        <f>IF(N243="nulová",J243,0)</f>
        <v>0</v>
      </c>
      <c r="BJ243" s="98" t="s">
        <v>82</v>
      </c>
      <c r="BK243" s="198">
        <f>ROUND(I243*H243,2)</f>
        <v>0</v>
      </c>
      <c r="BL243" s="98" t="s">
        <v>142</v>
      </c>
      <c r="BM243" s="98" t="s">
        <v>933</v>
      </c>
    </row>
    <row r="244" spans="2:47" s="108" customFormat="1" ht="48">
      <c r="B244" s="109"/>
      <c r="D244" s="203" t="s">
        <v>144</v>
      </c>
      <c r="F244" s="204" t="s">
        <v>440</v>
      </c>
      <c r="I244" s="10"/>
      <c r="L244" s="109"/>
      <c r="M244" s="205"/>
      <c r="N244" s="110"/>
      <c r="O244" s="110"/>
      <c r="P244" s="110"/>
      <c r="Q244" s="110"/>
      <c r="R244" s="110"/>
      <c r="S244" s="110"/>
      <c r="T244" s="206"/>
      <c r="AT244" s="98" t="s">
        <v>144</v>
      </c>
      <c r="AU244" s="98" t="s">
        <v>84</v>
      </c>
    </row>
    <row r="245" spans="2:51" s="208" customFormat="1" ht="13.5">
      <c r="B245" s="207"/>
      <c r="D245" s="203" t="s">
        <v>146</v>
      </c>
      <c r="E245" s="209" t="s">
        <v>5</v>
      </c>
      <c r="F245" s="210" t="s">
        <v>934</v>
      </c>
      <c r="H245" s="211">
        <v>0.82</v>
      </c>
      <c r="I245" s="11"/>
      <c r="L245" s="207"/>
      <c r="M245" s="212"/>
      <c r="N245" s="213"/>
      <c r="O245" s="213"/>
      <c r="P245" s="213"/>
      <c r="Q245" s="213"/>
      <c r="R245" s="213"/>
      <c r="S245" s="213"/>
      <c r="T245" s="214"/>
      <c r="AT245" s="209" t="s">
        <v>146</v>
      </c>
      <c r="AU245" s="209" t="s">
        <v>84</v>
      </c>
      <c r="AV245" s="208" t="s">
        <v>84</v>
      </c>
      <c r="AW245" s="208" t="s">
        <v>37</v>
      </c>
      <c r="AX245" s="208" t="s">
        <v>82</v>
      </c>
      <c r="AY245" s="209" t="s">
        <v>135</v>
      </c>
    </row>
    <row r="246" spans="2:65" s="108" customFormat="1" ht="25.5" customHeight="1">
      <c r="B246" s="109"/>
      <c r="C246" s="188" t="s">
        <v>358</v>
      </c>
      <c r="D246" s="188" t="s">
        <v>137</v>
      </c>
      <c r="E246" s="189" t="s">
        <v>443</v>
      </c>
      <c r="F246" s="190" t="s">
        <v>444</v>
      </c>
      <c r="G246" s="191" t="s">
        <v>184</v>
      </c>
      <c r="H246" s="192">
        <v>0.4</v>
      </c>
      <c r="I246" s="9"/>
      <c r="J246" s="193">
        <f>ROUND(I246*H246,2)</f>
        <v>0</v>
      </c>
      <c r="K246" s="190" t="s">
        <v>141</v>
      </c>
      <c r="L246" s="109"/>
      <c r="M246" s="194" t="s">
        <v>5</v>
      </c>
      <c r="N246" s="195" t="s">
        <v>45</v>
      </c>
      <c r="O246" s="110"/>
      <c r="P246" s="196">
        <f>O246*H246</f>
        <v>0</v>
      </c>
      <c r="Q246" s="196">
        <v>0</v>
      </c>
      <c r="R246" s="196">
        <f>Q246*H246</f>
        <v>0</v>
      </c>
      <c r="S246" s="196">
        <v>0</v>
      </c>
      <c r="T246" s="197">
        <f>S246*H246</f>
        <v>0</v>
      </c>
      <c r="AR246" s="98" t="s">
        <v>142</v>
      </c>
      <c r="AT246" s="98" t="s">
        <v>137</v>
      </c>
      <c r="AU246" s="98" t="s">
        <v>84</v>
      </c>
      <c r="AY246" s="98" t="s">
        <v>135</v>
      </c>
      <c r="BE246" s="198">
        <f>IF(N246="základní",J246,0)</f>
        <v>0</v>
      </c>
      <c r="BF246" s="198">
        <f>IF(N246="snížená",J246,0)</f>
        <v>0</v>
      </c>
      <c r="BG246" s="198">
        <f>IF(N246="zákl. přenesená",J246,0)</f>
        <v>0</v>
      </c>
      <c r="BH246" s="198">
        <f>IF(N246="sníž. přenesená",J246,0)</f>
        <v>0</v>
      </c>
      <c r="BI246" s="198">
        <f>IF(N246="nulová",J246,0)</f>
        <v>0</v>
      </c>
      <c r="BJ246" s="98" t="s">
        <v>82</v>
      </c>
      <c r="BK246" s="198">
        <f>ROUND(I246*H246,2)</f>
        <v>0</v>
      </c>
      <c r="BL246" s="98" t="s">
        <v>142</v>
      </c>
      <c r="BM246" s="98" t="s">
        <v>935</v>
      </c>
    </row>
    <row r="247" spans="2:47" s="108" customFormat="1" ht="48">
      <c r="B247" s="109"/>
      <c r="D247" s="203" t="s">
        <v>144</v>
      </c>
      <c r="F247" s="204" t="s">
        <v>440</v>
      </c>
      <c r="I247" s="10"/>
      <c r="L247" s="109"/>
      <c r="M247" s="205"/>
      <c r="N247" s="110"/>
      <c r="O247" s="110"/>
      <c r="P247" s="110"/>
      <c r="Q247" s="110"/>
      <c r="R247" s="110"/>
      <c r="S247" s="110"/>
      <c r="T247" s="206"/>
      <c r="AT247" s="98" t="s">
        <v>144</v>
      </c>
      <c r="AU247" s="98" t="s">
        <v>84</v>
      </c>
    </row>
    <row r="248" spans="2:51" s="208" customFormat="1" ht="13.5">
      <c r="B248" s="207"/>
      <c r="D248" s="203" t="s">
        <v>146</v>
      </c>
      <c r="E248" s="209" t="s">
        <v>5</v>
      </c>
      <c r="F248" s="210" t="s">
        <v>936</v>
      </c>
      <c r="H248" s="211">
        <v>0.4</v>
      </c>
      <c r="I248" s="11"/>
      <c r="L248" s="207"/>
      <c r="M248" s="212"/>
      <c r="N248" s="213"/>
      <c r="O248" s="213"/>
      <c r="P248" s="213"/>
      <c r="Q248" s="213"/>
      <c r="R248" s="213"/>
      <c r="S248" s="213"/>
      <c r="T248" s="214"/>
      <c r="AT248" s="209" t="s">
        <v>146</v>
      </c>
      <c r="AU248" s="209" t="s">
        <v>84</v>
      </c>
      <c r="AV248" s="208" t="s">
        <v>84</v>
      </c>
      <c r="AW248" s="208" t="s">
        <v>37</v>
      </c>
      <c r="AX248" s="208" t="s">
        <v>82</v>
      </c>
      <c r="AY248" s="209" t="s">
        <v>135</v>
      </c>
    </row>
    <row r="249" spans="2:65" s="108" customFormat="1" ht="25.5" customHeight="1">
      <c r="B249" s="109"/>
      <c r="C249" s="188" t="s">
        <v>363</v>
      </c>
      <c r="D249" s="188" t="s">
        <v>137</v>
      </c>
      <c r="E249" s="189" t="s">
        <v>448</v>
      </c>
      <c r="F249" s="190" t="s">
        <v>449</v>
      </c>
      <c r="G249" s="191" t="s">
        <v>184</v>
      </c>
      <c r="H249" s="192">
        <v>0.4</v>
      </c>
      <c r="I249" s="9"/>
      <c r="J249" s="193">
        <f>ROUND(I249*H249,2)</f>
        <v>0</v>
      </c>
      <c r="K249" s="190" t="s">
        <v>141</v>
      </c>
      <c r="L249" s="109"/>
      <c r="M249" s="194" t="s">
        <v>5</v>
      </c>
      <c r="N249" s="195" t="s">
        <v>45</v>
      </c>
      <c r="O249" s="110"/>
      <c r="P249" s="196">
        <f>O249*H249</f>
        <v>0</v>
      </c>
      <c r="Q249" s="196">
        <v>0</v>
      </c>
      <c r="R249" s="196">
        <f>Q249*H249</f>
        <v>0</v>
      </c>
      <c r="S249" s="196">
        <v>0</v>
      </c>
      <c r="T249" s="197">
        <f>S249*H249</f>
        <v>0</v>
      </c>
      <c r="AR249" s="98" t="s">
        <v>142</v>
      </c>
      <c r="AT249" s="98" t="s">
        <v>137</v>
      </c>
      <c r="AU249" s="98" t="s">
        <v>84</v>
      </c>
      <c r="AY249" s="98" t="s">
        <v>135</v>
      </c>
      <c r="BE249" s="198">
        <f>IF(N249="základní",J249,0)</f>
        <v>0</v>
      </c>
      <c r="BF249" s="198">
        <f>IF(N249="snížená",J249,0)</f>
        <v>0</v>
      </c>
      <c r="BG249" s="198">
        <f>IF(N249="zákl. přenesená",J249,0)</f>
        <v>0</v>
      </c>
      <c r="BH249" s="198">
        <f>IF(N249="sníž. přenesená",J249,0)</f>
        <v>0</v>
      </c>
      <c r="BI249" s="198">
        <f>IF(N249="nulová",J249,0)</f>
        <v>0</v>
      </c>
      <c r="BJ249" s="98" t="s">
        <v>82</v>
      </c>
      <c r="BK249" s="198">
        <f>ROUND(I249*H249,2)</f>
        <v>0</v>
      </c>
      <c r="BL249" s="98" t="s">
        <v>142</v>
      </c>
      <c r="BM249" s="98" t="s">
        <v>937</v>
      </c>
    </row>
    <row r="250" spans="2:47" s="108" customFormat="1" ht="36">
      <c r="B250" s="109"/>
      <c r="D250" s="203" t="s">
        <v>144</v>
      </c>
      <c r="F250" s="204" t="s">
        <v>451</v>
      </c>
      <c r="I250" s="10"/>
      <c r="L250" s="109"/>
      <c r="M250" s="205"/>
      <c r="N250" s="110"/>
      <c r="O250" s="110"/>
      <c r="P250" s="110"/>
      <c r="Q250" s="110"/>
      <c r="R250" s="110"/>
      <c r="S250" s="110"/>
      <c r="T250" s="206"/>
      <c r="AT250" s="98" t="s">
        <v>144</v>
      </c>
      <c r="AU250" s="98" t="s">
        <v>84</v>
      </c>
    </row>
    <row r="251" spans="2:51" s="208" customFormat="1" ht="13.5">
      <c r="B251" s="207"/>
      <c r="D251" s="203" t="s">
        <v>146</v>
      </c>
      <c r="E251" s="209" t="s">
        <v>5</v>
      </c>
      <c r="F251" s="210" t="s">
        <v>936</v>
      </c>
      <c r="H251" s="211">
        <v>0.4</v>
      </c>
      <c r="I251" s="11"/>
      <c r="L251" s="207"/>
      <c r="M251" s="212"/>
      <c r="N251" s="213"/>
      <c r="O251" s="213"/>
      <c r="P251" s="213"/>
      <c r="Q251" s="213"/>
      <c r="R251" s="213"/>
      <c r="S251" s="213"/>
      <c r="T251" s="214"/>
      <c r="AT251" s="209" t="s">
        <v>146</v>
      </c>
      <c r="AU251" s="209" t="s">
        <v>84</v>
      </c>
      <c r="AV251" s="208" t="s">
        <v>84</v>
      </c>
      <c r="AW251" s="208" t="s">
        <v>37</v>
      </c>
      <c r="AX251" s="208" t="s">
        <v>82</v>
      </c>
      <c r="AY251" s="209" t="s">
        <v>135</v>
      </c>
    </row>
    <row r="252" spans="2:63" s="176" customFormat="1" ht="29.85" customHeight="1">
      <c r="B252" s="175"/>
      <c r="D252" s="177" t="s">
        <v>73</v>
      </c>
      <c r="E252" s="186" t="s">
        <v>181</v>
      </c>
      <c r="F252" s="186" t="s">
        <v>463</v>
      </c>
      <c r="I252" s="8"/>
      <c r="J252" s="187">
        <f>BK252</f>
        <v>0</v>
      </c>
      <c r="L252" s="175"/>
      <c r="M252" s="180"/>
      <c r="N252" s="181"/>
      <c r="O252" s="181"/>
      <c r="P252" s="182">
        <f>SUM(P253:P290)</f>
        <v>0</v>
      </c>
      <c r="Q252" s="181"/>
      <c r="R252" s="182">
        <f>SUM(R253:R290)</f>
        <v>5.973382</v>
      </c>
      <c r="S252" s="181"/>
      <c r="T252" s="183">
        <f>SUM(T253:T290)</f>
        <v>0</v>
      </c>
      <c r="AR252" s="177" t="s">
        <v>82</v>
      </c>
      <c r="AT252" s="184" t="s">
        <v>73</v>
      </c>
      <c r="AU252" s="184" t="s">
        <v>82</v>
      </c>
      <c r="AY252" s="177" t="s">
        <v>135</v>
      </c>
      <c r="BK252" s="185">
        <f>SUM(BK253:BK290)</f>
        <v>0</v>
      </c>
    </row>
    <row r="253" spans="2:65" s="108" customFormat="1" ht="25.5" customHeight="1">
      <c r="B253" s="109"/>
      <c r="C253" s="188" t="s">
        <v>370</v>
      </c>
      <c r="D253" s="188" t="s">
        <v>137</v>
      </c>
      <c r="E253" s="189" t="s">
        <v>476</v>
      </c>
      <c r="F253" s="190" t="s">
        <v>477</v>
      </c>
      <c r="G253" s="191" t="s">
        <v>168</v>
      </c>
      <c r="H253" s="192">
        <v>8.2</v>
      </c>
      <c r="I253" s="9"/>
      <c r="J253" s="193">
        <f>ROUND(I253*H253,2)</f>
        <v>0</v>
      </c>
      <c r="K253" s="190" t="s">
        <v>141</v>
      </c>
      <c r="L253" s="109"/>
      <c r="M253" s="194" t="s">
        <v>5</v>
      </c>
      <c r="N253" s="195" t="s">
        <v>45</v>
      </c>
      <c r="O253" s="110"/>
      <c r="P253" s="196">
        <f>O253*H253</f>
        <v>0</v>
      </c>
      <c r="Q253" s="196">
        <v>2E-05</v>
      </c>
      <c r="R253" s="196">
        <f>Q253*H253</f>
        <v>0.000164</v>
      </c>
      <c r="S253" s="196">
        <v>0</v>
      </c>
      <c r="T253" s="197">
        <f>S253*H253</f>
        <v>0</v>
      </c>
      <c r="AR253" s="98" t="s">
        <v>142</v>
      </c>
      <c r="AT253" s="98" t="s">
        <v>137</v>
      </c>
      <c r="AU253" s="98" t="s">
        <v>84</v>
      </c>
      <c r="AY253" s="98" t="s">
        <v>135</v>
      </c>
      <c r="BE253" s="198">
        <f>IF(N253="základní",J253,0)</f>
        <v>0</v>
      </c>
      <c r="BF253" s="198">
        <f>IF(N253="snížená",J253,0)</f>
        <v>0</v>
      </c>
      <c r="BG253" s="198">
        <f>IF(N253="zákl. přenesená",J253,0)</f>
        <v>0</v>
      </c>
      <c r="BH253" s="198">
        <f>IF(N253="sníž. přenesená",J253,0)</f>
        <v>0</v>
      </c>
      <c r="BI253" s="198">
        <f>IF(N253="nulová",J253,0)</f>
        <v>0</v>
      </c>
      <c r="BJ253" s="98" t="s">
        <v>82</v>
      </c>
      <c r="BK253" s="198">
        <f>ROUND(I253*H253,2)</f>
        <v>0</v>
      </c>
      <c r="BL253" s="98" t="s">
        <v>142</v>
      </c>
      <c r="BM253" s="98" t="s">
        <v>938</v>
      </c>
    </row>
    <row r="254" spans="2:47" s="108" customFormat="1" ht="96">
      <c r="B254" s="109"/>
      <c r="D254" s="203" t="s">
        <v>144</v>
      </c>
      <c r="F254" s="204" t="s">
        <v>468</v>
      </c>
      <c r="I254" s="10"/>
      <c r="L254" s="109"/>
      <c r="M254" s="205"/>
      <c r="N254" s="110"/>
      <c r="O254" s="110"/>
      <c r="P254" s="110"/>
      <c r="Q254" s="110"/>
      <c r="R254" s="110"/>
      <c r="S254" s="110"/>
      <c r="T254" s="206"/>
      <c r="AT254" s="98" t="s">
        <v>144</v>
      </c>
      <c r="AU254" s="98" t="s">
        <v>84</v>
      </c>
    </row>
    <row r="255" spans="2:51" s="208" customFormat="1" ht="13.5">
      <c r="B255" s="207"/>
      <c r="D255" s="203" t="s">
        <v>146</v>
      </c>
      <c r="E255" s="209" t="s">
        <v>5</v>
      </c>
      <c r="F255" s="210" t="s">
        <v>939</v>
      </c>
      <c r="H255" s="211">
        <v>8.2</v>
      </c>
      <c r="I255" s="11"/>
      <c r="L255" s="207"/>
      <c r="M255" s="212"/>
      <c r="N255" s="213"/>
      <c r="O255" s="213"/>
      <c r="P255" s="213"/>
      <c r="Q255" s="213"/>
      <c r="R255" s="213"/>
      <c r="S255" s="213"/>
      <c r="T255" s="214"/>
      <c r="AT255" s="209" t="s">
        <v>146</v>
      </c>
      <c r="AU255" s="209" t="s">
        <v>84</v>
      </c>
      <c r="AV255" s="208" t="s">
        <v>84</v>
      </c>
      <c r="AW255" s="208" t="s">
        <v>37</v>
      </c>
      <c r="AX255" s="208" t="s">
        <v>82</v>
      </c>
      <c r="AY255" s="209" t="s">
        <v>135</v>
      </c>
    </row>
    <row r="256" spans="2:65" s="108" customFormat="1" ht="16.5" customHeight="1">
      <c r="B256" s="109"/>
      <c r="C256" s="215" t="s">
        <v>379</v>
      </c>
      <c r="D256" s="215" t="s">
        <v>403</v>
      </c>
      <c r="E256" s="216" t="s">
        <v>833</v>
      </c>
      <c r="F256" s="217" t="s">
        <v>834</v>
      </c>
      <c r="G256" s="218" t="s">
        <v>488</v>
      </c>
      <c r="H256" s="219">
        <v>1</v>
      </c>
      <c r="I256" s="14"/>
      <c r="J256" s="220">
        <f>ROUND(I256*H256,2)</f>
        <v>0</v>
      </c>
      <c r="K256" s="217" t="s">
        <v>141</v>
      </c>
      <c r="L256" s="221"/>
      <c r="M256" s="222" t="s">
        <v>5</v>
      </c>
      <c r="N256" s="223" t="s">
        <v>45</v>
      </c>
      <c r="O256" s="110"/>
      <c r="P256" s="196">
        <f>O256*H256</f>
        <v>0</v>
      </c>
      <c r="Q256" s="196">
        <v>0.02141</v>
      </c>
      <c r="R256" s="196">
        <f>Q256*H256</f>
        <v>0.02141</v>
      </c>
      <c r="S256" s="196">
        <v>0</v>
      </c>
      <c r="T256" s="197">
        <f>S256*H256</f>
        <v>0</v>
      </c>
      <c r="AR256" s="98" t="s">
        <v>181</v>
      </c>
      <c r="AT256" s="98" t="s">
        <v>403</v>
      </c>
      <c r="AU256" s="98" t="s">
        <v>84</v>
      </c>
      <c r="AY256" s="98" t="s">
        <v>135</v>
      </c>
      <c r="BE256" s="198">
        <f>IF(N256="základní",J256,0)</f>
        <v>0</v>
      </c>
      <c r="BF256" s="198">
        <f>IF(N256="snížená",J256,0)</f>
        <v>0</v>
      </c>
      <c r="BG256" s="198">
        <f>IF(N256="zákl. přenesená",J256,0)</f>
        <v>0</v>
      </c>
      <c r="BH256" s="198">
        <f>IF(N256="sníž. přenesená",J256,0)</f>
        <v>0</v>
      </c>
      <c r="BI256" s="198">
        <f>IF(N256="nulová",J256,0)</f>
        <v>0</v>
      </c>
      <c r="BJ256" s="98" t="s">
        <v>82</v>
      </c>
      <c r="BK256" s="198">
        <f>ROUND(I256*H256,2)</f>
        <v>0</v>
      </c>
      <c r="BL256" s="98" t="s">
        <v>142</v>
      </c>
      <c r="BM256" s="98" t="s">
        <v>940</v>
      </c>
    </row>
    <row r="257" spans="2:51" s="208" customFormat="1" ht="13.5">
      <c r="B257" s="207"/>
      <c r="D257" s="203" t="s">
        <v>146</v>
      </c>
      <c r="E257" s="209" t="s">
        <v>5</v>
      </c>
      <c r="F257" s="210" t="s">
        <v>836</v>
      </c>
      <c r="H257" s="211">
        <v>1</v>
      </c>
      <c r="I257" s="11"/>
      <c r="L257" s="207"/>
      <c r="M257" s="212"/>
      <c r="N257" s="213"/>
      <c r="O257" s="213"/>
      <c r="P257" s="213"/>
      <c r="Q257" s="213"/>
      <c r="R257" s="213"/>
      <c r="S257" s="213"/>
      <c r="T257" s="214"/>
      <c r="AT257" s="209" t="s">
        <v>146</v>
      </c>
      <c r="AU257" s="209" t="s">
        <v>84</v>
      </c>
      <c r="AV257" s="208" t="s">
        <v>84</v>
      </c>
      <c r="AW257" s="208" t="s">
        <v>37</v>
      </c>
      <c r="AX257" s="208" t="s">
        <v>82</v>
      </c>
      <c r="AY257" s="209" t="s">
        <v>135</v>
      </c>
    </row>
    <row r="258" spans="2:65" s="108" customFormat="1" ht="16.5" customHeight="1">
      <c r="B258" s="109"/>
      <c r="C258" s="215" t="s">
        <v>392</v>
      </c>
      <c r="D258" s="215" t="s">
        <v>403</v>
      </c>
      <c r="E258" s="216" t="s">
        <v>507</v>
      </c>
      <c r="F258" s="217" t="s">
        <v>508</v>
      </c>
      <c r="G258" s="218" t="s">
        <v>488</v>
      </c>
      <c r="H258" s="219">
        <v>1</v>
      </c>
      <c r="I258" s="14"/>
      <c r="J258" s="220">
        <f>ROUND(I258*H258,2)</f>
        <v>0</v>
      </c>
      <c r="K258" s="217" t="s">
        <v>141</v>
      </c>
      <c r="L258" s="221"/>
      <c r="M258" s="222" t="s">
        <v>5</v>
      </c>
      <c r="N258" s="223" t="s">
        <v>45</v>
      </c>
      <c r="O258" s="110"/>
      <c r="P258" s="196">
        <f>O258*H258</f>
        <v>0</v>
      </c>
      <c r="Q258" s="196">
        <v>0.04198</v>
      </c>
      <c r="R258" s="196">
        <f>Q258*H258</f>
        <v>0.04198</v>
      </c>
      <c r="S258" s="196">
        <v>0</v>
      </c>
      <c r="T258" s="197">
        <f>S258*H258</f>
        <v>0</v>
      </c>
      <c r="AR258" s="98" t="s">
        <v>181</v>
      </c>
      <c r="AT258" s="98" t="s">
        <v>403</v>
      </c>
      <c r="AU258" s="98" t="s">
        <v>84</v>
      </c>
      <c r="AY258" s="98" t="s">
        <v>135</v>
      </c>
      <c r="BE258" s="198">
        <f>IF(N258="základní",J258,0)</f>
        <v>0</v>
      </c>
      <c r="BF258" s="198">
        <f>IF(N258="snížená",J258,0)</f>
        <v>0</v>
      </c>
      <c r="BG258" s="198">
        <f>IF(N258="zákl. přenesená",J258,0)</f>
        <v>0</v>
      </c>
      <c r="BH258" s="198">
        <f>IF(N258="sníž. přenesená",J258,0)</f>
        <v>0</v>
      </c>
      <c r="BI258" s="198">
        <f>IF(N258="nulová",J258,0)</f>
        <v>0</v>
      </c>
      <c r="BJ258" s="98" t="s">
        <v>82</v>
      </c>
      <c r="BK258" s="198">
        <f>ROUND(I258*H258,2)</f>
        <v>0</v>
      </c>
      <c r="BL258" s="98" t="s">
        <v>142</v>
      </c>
      <c r="BM258" s="98" t="s">
        <v>941</v>
      </c>
    </row>
    <row r="259" spans="2:51" s="208" customFormat="1" ht="13.5">
      <c r="B259" s="207"/>
      <c r="D259" s="203" t="s">
        <v>146</v>
      </c>
      <c r="E259" s="209" t="s">
        <v>5</v>
      </c>
      <c r="F259" s="210" t="s">
        <v>836</v>
      </c>
      <c r="H259" s="211">
        <v>1</v>
      </c>
      <c r="I259" s="11"/>
      <c r="L259" s="207"/>
      <c r="M259" s="212"/>
      <c r="N259" s="213"/>
      <c r="O259" s="213"/>
      <c r="P259" s="213"/>
      <c r="Q259" s="213"/>
      <c r="R259" s="213"/>
      <c r="S259" s="213"/>
      <c r="T259" s="214"/>
      <c r="AT259" s="209" t="s">
        <v>146</v>
      </c>
      <c r="AU259" s="209" t="s">
        <v>84</v>
      </c>
      <c r="AV259" s="208" t="s">
        <v>84</v>
      </c>
      <c r="AW259" s="208" t="s">
        <v>37</v>
      </c>
      <c r="AX259" s="208" t="s">
        <v>82</v>
      </c>
      <c r="AY259" s="209" t="s">
        <v>135</v>
      </c>
    </row>
    <row r="260" spans="2:65" s="108" customFormat="1" ht="25.5" customHeight="1">
      <c r="B260" s="109"/>
      <c r="C260" s="188" t="s">
        <v>402</v>
      </c>
      <c r="D260" s="188" t="s">
        <v>137</v>
      </c>
      <c r="E260" s="189" t="s">
        <v>544</v>
      </c>
      <c r="F260" s="190" t="s">
        <v>545</v>
      </c>
      <c r="G260" s="191" t="s">
        <v>488</v>
      </c>
      <c r="H260" s="192">
        <v>1</v>
      </c>
      <c r="I260" s="9"/>
      <c r="J260" s="193">
        <f>ROUND(I260*H260,2)</f>
        <v>0</v>
      </c>
      <c r="K260" s="190" t="s">
        <v>141</v>
      </c>
      <c r="L260" s="109"/>
      <c r="M260" s="194" t="s">
        <v>5</v>
      </c>
      <c r="N260" s="195" t="s">
        <v>45</v>
      </c>
      <c r="O260" s="110"/>
      <c r="P260" s="196">
        <f>O260*H260</f>
        <v>0</v>
      </c>
      <c r="Q260" s="196">
        <v>0.0001</v>
      </c>
      <c r="R260" s="196">
        <f>Q260*H260</f>
        <v>0.0001</v>
      </c>
      <c r="S260" s="196">
        <v>0</v>
      </c>
      <c r="T260" s="197">
        <f>S260*H260</f>
        <v>0</v>
      </c>
      <c r="AR260" s="98" t="s">
        <v>142</v>
      </c>
      <c r="AT260" s="98" t="s">
        <v>137</v>
      </c>
      <c r="AU260" s="98" t="s">
        <v>84</v>
      </c>
      <c r="AY260" s="98" t="s">
        <v>135</v>
      </c>
      <c r="BE260" s="198">
        <f>IF(N260="základní",J260,0)</f>
        <v>0</v>
      </c>
      <c r="BF260" s="198">
        <f>IF(N260="snížená",J260,0)</f>
        <v>0</v>
      </c>
      <c r="BG260" s="198">
        <f>IF(N260="zákl. přenesená",J260,0)</f>
        <v>0</v>
      </c>
      <c r="BH260" s="198">
        <f>IF(N260="sníž. přenesená",J260,0)</f>
        <v>0</v>
      </c>
      <c r="BI260" s="198">
        <f>IF(N260="nulová",J260,0)</f>
        <v>0</v>
      </c>
      <c r="BJ260" s="98" t="s">
        <v>82</v>
      </c>
      <c r="BK260" s="198">
        <f>ROUND(I260*H260,2)</f>
        <v>0</v>
      </c>
      <c r="BL260" s="98" t="s">
        <v>142</v>
      </c>
      <c r="BM260" s="98" t="s">
        <v>942</v>
      </c>
    </row>
    <row r="261" spans="2:47" s="108" customFormat="1" ht="48">
      <c r="B261" s="109"/>
      <c r="D261" s="203" t="s">
        <v>144</v>
      </c>
      <c r="F261" s="204" t="s">
        <v>537</v>
      </c>
      <c r="I261" s="10"/>
      <c r="L261" s="109"/>
      <c r="M261" s="205"/>
      <c r="N261" s="110"/>
      <c r="O261" s="110"/>
      <c r="P261" s="110"/>
      <c r="Q261" s="110"/>
      <c r="R261" s="110"/>
      <c r="S261" s="110"/>
      <c r="T261" s="206"/>
      <c r="AT261" s="98" t="s">
        <v>144</v>
      </c>
      <c r="AU261" s="98" t="s">
        <v>84</v>
      </c>
    </row>
    <row r="262" spans="2:51" s="208" customFormat="1" ht="13.5">
      <c r="B262" s="207"/>
      <c r="D262" s="203" t="s">
        <v>146</v>
      </c>
      <c r="E262" s="209" t="s">
        <v>5</v>
      </c>
      <c r="F262" s="210" t="s">
        <v>636</v>
      </c>
      <c r="H262" s="211">
        <v>1</v>
      </c>
      <c r="I262" s="11"/>
      <c r="L262" s="207"/>
      <c r="M262" s="212"/>
      <c r="N262" s="213"/>
      <c r="O262" s="213"/>
      <c r="P262" s="213"/>
      <c r="Q262" s="213"/>
      <c r="R262" s="213"/>
      <c r="S262" s="213"/>
      <c r="T262" s="214"/>
      <c r="AT262" s="209" t="s">
        <v>146</v>
      </c>
      <c r="AU262" s="209" t="s">
        <v>84</v>
      </c>
      <c r="AV262" s="208" t="s">
        <v>84</v>
      </c>
      <c r="AW262" s="208" t="s">
        <v>37</v>
      </c>
      <c r="AX262" s="208" t="s">
        <v>82</v>
      </c>
      <c r="AY262" s="209" t="s">
        <v>135</v>
      </c>
    </row>
    <row r="263" spans="2:65" s="108" customFormat="1" ht="16.5" customHeight="1">
      <c r="B263" s="109"/>
      <c r="C263" s="215" t="s">
        <v>408</v>
      </c>
      <c r="D263" s="215" t="s">
        <v>403</v>
      </c>
      <c r="E263" s="216" t="s">
        <v>562</v>
      </c>
      <c r="F263" s="217" t="s">
        <v>563</v>
      </c>
      <c r="G263" s="218" t="s">
        <v>488</v>
      </c>
      <c r="H263" s="219">
        <v>1</v>
      </c>
      <c r="I263" s="14"/>
      <c r="J263" s="220">
        <f>ROUND(I263*H263,2)</f>
        <v>0</v>
      </c>
      <c r="K263" s="217" t="s">
        <v>141</v>
      </c>
      <c r="L263" s="221"/>
      <c r="M263" s="222" t="s">
        <v>5</v>
      </c>
      <c r="N263" s="223" t="s">
        <v>45</v>
      </c>
      <c r="O263" s="110"/>
      <c r="P263" s="196">
        <f>O263*H263</f>
        <v>0</v>
      </c>
      <c r="Q263" s="196">
        <v>0.0018</v>
      </c>
      <c r="R263" s="196">
        <f>Q263*H263</f>
        <v>0.0018</v>
      </c>
      <c r="S263" s="196">
        <v>0</v>
      </c>
      <c r="T263" s="197">
        <f>S263*H263</f>
        <v>0</v>
      </c>
      <c r="AR263" s="98" t="s">
        <v>181</v>
      </c>
      <c r="AT263" s="98" t="s">
        <v>403</v>
      </c>
      <c r="AU263" s="98" t="s">
        <v>84</v>
      </c>
      <c r="AY263" s="98" t="s">
        <v>135</v>
      </c>
      <c r="BE263" s="198">
        <f>IF(N263="základní",J263,0)</f>
        <v>0</v>
      </c>
      <c r="BF263" s="198">
        <f>IF(N263="snížená",J263,0)</f>
        <v>0</v>
      </c>
      <c r="BG263" s="198">
        <f>IF(N263="zákl. přenesená",J263,0)</f>
        <v>0</v>
      </c>
      <c r="BH263" s="198">
        <f>IF(N263="sníž. přenesená",J263,0)</f>
        <v>0</v>
      </c>
      <c r="BI263" s="198">
        <f>IF(N263="nulová",J263,0)</f>
        <v>0</v>
      </c>
      <c r="BJ263" s="98" t="s">
        <v>82</v>
      </c>
      <c r="BK263" s="198">
        <f>ROUND(I263*H263,2)</f>
        <v>0</v>
      </c>
      <c r="BL263" s="98" t="s">
        <v>142</v>
      </c>
      <c r="BM263" s="98" t="s">
        <v>943</v>
      </c>
    </row>
    <row r="264" spans="2:51" s="208" customFormat="1" ht="13.5">
      <c r="B264" s="207"/>
      <c r="D264" s="203" t="s">
        <v>146</v>
      </c>
      <c r="E264" s="209" t="s">
        <v>5</v>
      </c>
      <c r="F264" s="210" t="s">
        <v>636</v>
      </c>
      <c r="H264" s="211">
        <v>1</v>
      </c>
      <c r="I264" s="11"/>
      <c r="L264" s="207"/>
      <c r="M264" s="212"/>
      <c r="N264" s="213"/>
      <c r="O264" s="213"/>
      <c r="P264" s="213"/>
      <c r="Q264" s="213"/>
      <c r="R264" s="213"/>
      <c r="S264" s="213"/>
      <c r="T264" s="214"/>
      <c r="AT264" s="209" t="s">
        <v>146</v>
      </c>
      <c r="AU264" s="209" t="s">
        <v>84</v>
      </c>
      <c r="AV264" s="208" t="s">
        <v>84</v>
      </c>
      <c r="AW264" s="208" t="s">
        <v>37</v>
      </c>
      <c r="AX264" s="208" t="s">
        <v>82</v>
      </c>
      <c r="AY264" s="209" t="s">
        <v>135</v>
      </c>
    </row>
    <row r="265" spans="2:65" s="108" customFormat="1" ht="25.5" customHeight="1">
      <c r="B265" s="109"/>
      <c r="C265" s="188" t="s">
        <v>415</v>
      </c>
      <c r="D265" s="188" t="s">
        <v>137</v>
      </c>
      <c r="E265" s="189" t="s">
        <v>575</v>
      </c>
      <c r="F265" s="190" t="s">
        <v>576</v>
      </c>
      <c r="G265" s="191" t="s">
        <v>488</v>
      </c>
      <c r="H265" s="192">
        <v>1</v>
      </c>
      <c r="I265" s="9"/>
      <c r="J265" s="193">
        <f>ROUND(I265*H265,2)</f>
        <v>0</v>
      </c>
      <c r="K265" s="190" t="s">
        <v>141</v>
      </c>
      <c r="L265" s="109"/>
      <c r="M265" s="194" t="s">
        <v>5</v>
      </c>
      <c r="N265" s="195" t="s">
        <v>45</v>
      </c>
      <c r="O265" s="110"/>
      <c r="P265" s="196">
        <f>O265*H265</f>
        <v>0</v>
      </c>
      <c r="Q265" s="196">
        <v>0.46009</v>
      </c>
      <c r="R265" s="196">
        <f>Q265*H265</f>
        <v>0.46009</v>
      </c>
      <c r="S265" s="196">
        <v>0</v>
      </c>
      <c r="T265" s="197">
        <f>S265*H265</f>
        <v>0</v>
      </c>
      <c r="AR265" s="98" t="s">
        <v>142</v>
      </c>
      <c r="AT265" s="98" t="s">
        <v>137</v>
      </c>
      <c r="AU265" s="98" t="s">
        <v>84</v>
      </c>
      <c r="AY265" s="98" t="s">
        <v>135</v>
      </c>
      <c r="BE265" s="198">
        <f>IF(N265="základní",J265,0)</f>
        <v>0</v>
      </c>
      <c r="BF265" s="198">
        <f>IF(N265="snížená",J265,0)</f>
        <v>0</v>
      </c>
      <c r="BG265" s="198">
        <f>IF(N265="zákl. přenesená",J265,0)</f>
        <v>0</v>
      </c>
      <c r="BH265" s="198">
        <f>IF(N265="sníž. přenesená",J265,0)</f>
        <v>0</v>
      </c>
      <c r="BI265" s="198">
        <f>IF(N265="nulová",J265,0)</f>
        <v>0</v>
      </c>
      <c r="BJ265" s="98" t="s">
        <v>82</v>
      </c>
      <c r="BK265" s="198">
        <f>ROUND(I265*H265,2)</f>
        <v>0</v>
      </c>
      <c r="BL265" s="98" t="s">
        <v>142</v>
      </c>
      <c r="BM265" s="98" t="s">
        <v>944</v>
      </c>
    </row>
    <row r="266" spans="2:47" s="108" customFormat="1" ht="96">
      <c r="B266" s="109"/>
      <c r="D266" s="203" t="s">
        <v>144</v>
      </c>
      <c r="F266" s="204" t="s">
        <v>573</v>
      </c>
      <c r="I266" s="10"/>
      <c r="L266" s="109"/>
      <c r="M266" s="205"/>
      <c r="N266" s="110"/>
      <c r="O266" s="110"/>
      <c r="P266" s="110"/>
      <c r="Q266" s="110"/>
      <c r="R266" s="110"/>
      <c r="S266" s="110"/>
      <c r="T266" s="206"/>
      <c r="AT266" s="98" t="s">
        <v>144</v>
      </c>
      <c r="AU266" s="98" t="s">
        <v>84</v>
      </c>
    </row>
    <row r="267" spans="2:51" s="208" customFormat="1" ht="13.5">
      <c r="B267" s="207"/>
      <c r="D267" s="203" t="s">
        <v>146</v>
      </c>
      <c r="E267" s="209" t="s">
        <v>5</v>
      </c>
      <c r="F267" s="210" t="s">
        <v>836</v>
      </c>
      <c r="H267" s="211">
        <v>1</v>
      </c>
      <c r="I267" s="11"/>
      <c r="L267" s="207"/>
      <c r="M267" s="212"/>
      <c r="N267" s="213"/>
      <c r="O267" s="213"/>
      <c r="P267" s="213"/>
      <c r="Q267" s="213"/>
      <c r="R267" s="213"/>
      <c r="S267" s="213"/>
      <c r="T267" s="214"/>
      <c r="AT267" s="209" t="s">
        <v>146</v>
      </c>
      <c r="AU267" s="209" t="s">
        <v>84</v>
      </c>
      <c r="AV267" s="208" t="s">
        <v>84</v>
      </c>
      <c r="AW267" s="208" t="s">
        <v>37</v>
      </c>
      <c r="AX267" s="208" t="s">
        <v>82</v>
      </c>
      <c r="AY267" s="209" t="s">
        <v>135</v>
      </c>
    </row>
    <row r="268" spans="2:65" s="108" customFormat="1" ht="16.5" customHeight="1">
      <c r="B268" s="109"/>
      <c r="C268" s="188" t="s">
        <v>421</v>
      </c>
      <c r="D268" s="188" t="s">
        <v>137</v>
      </c>
      <c r="E268" s="189" t="s">
        <v>579</v>
      </c>
      <c r="F268" s="190" t="s">
        <v>580</v>
      </c>
      <c r="G268" s="191" t="s">
        <v>168</v>
      </c>
      <c r="H268" s="192">
        <v>8.2</v>
      </c>
      <c r="I268" s="9"/>
      <c r="J268" s="193">
        <f>ROUND(I268*H268,2)</f>
        <v>0</v>
      </c>
      <c r="K268" s="190" t="s">
        <v>141</v>
      </c>
      <c r="L268" s="109"/>
      <c r="M268" s="194" t="s">
        <v>5</v>
      </c>
      <c r="N268" s="195" t="s">
        <v>45</v>
      </c>
      <c r="O268" s="110"/>
      <c r="P268" s="196">
        <f>O268*H268</f>
        <v>0</v>
      </c>
      <c r="Q268" s="196">
        <v>0</v>
      </c>
      <c r="R268" s="196">
        <f>Q268*H268</f>
        <v>0</v>
      </c>
      <c r="S268" s="196">
        <v>0</v>
      </c>
      <c r="T268" s="197">
        <f>S268*H268</f>
        <v>0</v>
      </c>
      <c r="AR268" s="98" t="s">
        <v>142</v>
      </c>
      <c r="AT268" s="98" t="s">
        <v>137</v>
      </c>
      <c r="AU268" s="98" t="s">
        <v>84</v>
      </c>
      <c r="AY268" s="98" t="s">
        <v>135</v>
      </c>
      <c r="BE268" s="198">
        <f>IF(N268="základní",J268,0)</f>
        <v>0</v>
      </c>
      <c r="BF268" s="198">
        <f>IF(N268="snížená",J268,0)</f>
        <v>0</v>
      </c>
      <c r="BG268" s="198">
        <f>IF(N268="zákl. přenesená",J268,0)</f>
        <v>0</v>
      </c>
      <c r="BH268" s="198">
        <f>IF(N268="sníž. přenesená",J268,0)</f>
        <v>0</v>
      </c>
      <c r="BI268" s="198">
        <f>IF(N268="nulová",J268,0)</f>
        <v>0</v>
      </c>
      <c r="BJ268" s="98" t="s">
        <v>82</v>
      </c>
      <c r="BK268" s="198">
        <f>ROUND(I268*H268,2)</f>
        <v>0</v>
      </c>
      <c r="BL268" s="98" t="s">
        <v>142</v>
      </c>
      <c r="BM268" s="98" t="s">
        <v>945</v>
      </c>
    </row>
    <row r="269" spans="2:47" s="108" customFormat="1" ht="96">
      <c r="B269" s="109"/>
      <c r="D269" s="203" t="s">
        <v>144</v>
      </c>
      <c r="F269" s="204" t="s">
        <v>573</v>
      </c>
      <c r="I269" s="10"/>
      <c r="L269" s="109"/>
      <c r="M269" s="205"/>
      <c r="N269" s="110"/>
      <c r="O269" s="110"/>
      <c r="P269" s="110"/>
      <c r="Q269" s="110"/>
      <c r="R269" s="110"/>
      <c r="S269" s="110"/>
      <c r="T269" s="206"/>
      <c r="AT269" s="98" t="s">
        <v>144</v>
      </c>
      <c r="AU269" s="98" t="s">
        <v>84</v>
      </c>
    </row>
    <row r="270" spans="2:51" s="208" customFormat="1" ht="13.5">
      <c r="B270" s="207"/>
      <c r="D270" s="203" t="s">
        <v>146</v>
      </c>
      <c r="E270" s="209" t="s">
        <v>5</v>
      </c>
      <c r="F270" s="210" t="s">
        <v>939</v>
      </c>
      <c r="H270" s="211">
        <v>8.2</v>
      </c>
      <c r="I270" s="11"/>
      <c r="L270" s="207"/>
      <c r="M270" s="212"/>
      <c r="N270" s="213"/>
      <c r="O270" s="213"/>
      <c r="P270" s="213"/>
      <c r="Q270" s="213"/>
      <c r="R270" s="213"/>
      <c r="S270" s="213"/>
      <c r="T270" s="214"/>
      <c r="AT270" s="209" t="s">
        <v>146</v>
      </c>
      <c r="AU270" s="209" t="s">
        <v>84</v>
      </c>
      <c r="AV270" s="208" t="s">
        <v>84</v>
      </c>
      <c r="AW270" s="208" t="s">
        <v>37</v>
      </c>
      <c r="AX270" s="208" t="s">
        <v>82</v>
      </c>
      <c r="AY270" s="209" t="s">
        <v>135</v>
      </c>
    </row>
    <row r="271" spans="2:65" s="108" customFormat="1" ht="25.5" customHeight="1">
      <c r="B271" s="109"/>
      <c r="C271" s="188" t="s">
        <v>429</v>
      </c>
      <c r="D271" s="188" t="s">
        <v>137</v>
      </c>
      <c r="E271" s="189" t="s">
        <v>592</v>
      </c>
      <c r="F271" s="190" t="s">
        <v>593</v>
      </c>
      <c r="G271" s="191" t="s">
        <v>488</v>
      </c>
      <c r="H271" s="192">
        <v>1</v>
      </c>
      <c r="I271" s="9"/>
      <c r="J271" s="193">
        <f>ROUND(I271*H271,2)</f>
        <v>0</v>
      </c>
      <c r="K271" s="190" t="s">
        <v>141</v>
      </c>
      <c r="L271" s="109"/>
      <c r="M271" s="194" t="s">
        <v>5</v>
      </c>
      <c r="N271" s="195" t="s">
        <v>45</v>
      </c>
      <c r="O271" s="110"/>
      <c r="P271" s="196">
        <f>O271*H271</f>
        <v>0</v>
      </c>
      <c r="Q271" s="196">
        <v>2.11676</v>
      </c>
      <c r="R271" s="196">
        <f>Q271*H271</f>
        <v>2.11676</v>
      </c>
      <c r="S271" s="196">
        <v>0</v>
      </c>
      <c r="T271" s="197">
        <f>S271*H271</f>
        <v>0</v>
      </c>
      <c r="AR271" s="98" t="s">
        <v>142</v>
      </c>
      <c r="AT271" s="98" t="s">
        <v>137</v>
      </c>
      <c r="AU271" s="98" t="s">
        <v>84</v>
      </c>
      <c r="AY271" s="98" t="s">
        <v>135</v>
      </c>
      <c r="BE271" s="198">
        <f>IF(N271="základní",J271,0)</f>
        <v>0</v>
      </c>
      <c r="BF271" s="198">
        <f>IF(N271="snížená",J271,0)</f>
        <v>0</v>
      </c>
      <c r="BG271" s="198">
        <f>IF(N271="zákl. přenesená",J271,0)</f>
        <v>0</v>
      </c>
      <c r="BH271" s="198">
        <f>IF(N271="sníž. přenesená",J271,0)</f>
        <v>0</v>
      </c>
      <c r="BI271" s="198">
        <f>IF(N271="nulová",J271,0)</f>
        <v>0</v>
      </c>
      <c r="BJ271" s="98" t="s">
        <v>82</v>
      </c>
      <c r="BK271" s="198">
        <f>ROUND(I271*H271,2)</f>
        <v>0</v>
      </c>
      <c r="BL271" s="98" t="s">
        <v>142</v>
      </c>
      <c r="BM271" s="98" t="s">
        <v>946</v>
      </c>
    </row>
    <row r="272" spans="2:47" s="108" customFormat="1" ht="108">
      <c r="B272" s="109"/>
      <c r="D272" s="203" t="s">
        <v>144</v>
      </c>
      <c r="F272" s="204" t="s">
        <v>595</v>
      </c>
      <c r="I272" s="10"/>
      <c r="L272" s="109"/>
      <c r="M272" s="205"/>
      <c r="N272" s="110"/>
      <c r="O272" s="110"/>
      <c r="P272" s="110"/>
      <c r="Q272" s="110"/>
      <c r="R272" s="110"/>
      <c r="S272" s="110"/>
      <c r="T272" s="206"/>
      <c r="AT272" s="98" t="s">
        <v>144</v>
      </c>
      <c r="AU272" s="98" t="s">
        <v>84</v>
      </c>
    </row>
    <row r="273" spans="2:51" s="208" customFormat="1" ht="13.5">
      <c r="B273" s="207"/>
      <c r="D273" s="203" t="s">
        <v>146</v>
      </c>
      <c r="E273" s="209" t="s">
        <v>5</v>
      </c>
      <c r="F273" s="210" t="s">
        <v>836</v>
      </c>
      <c r="H273" s="211">
        <v>1</v>
      </c>
      <c r="I273" s="11"/>
      <c r="L273" s="207"/>
      <c r="M273" s="212"/>
      <c r="N273" s="213"/>
      <c r="O273" s="213"/>
      <c r="P273" s="213"/>
      <c r="Q273" s="213"/>
      <c r="R273" s="213"/>
      <c r="S273" s="213"/>
      <c r="T273" s="214"/>
      <c r="AT273" s="209" t="s">
        <v>146</v>
      </c>
      <c r="AU273" s="209" t="s">
        <v>84</v>
      </c>
      <c r="AV273" s="208" t="s">
        <v>84</v>
      </c>
      <c r="AW273" s="208" t="s">
        <v>37</v>
      </c>
      <c r="AX273" s="208" t="s">
        <v>82</v>
      </c>
      <c r="AY273" s="209" t="s">
        <v>135</v>
      </c>
    </row>
    <row r="274" spans="2:65" s="108" customFormat="1" ht="16.5" customHeight="1">
      <c r="B274" s="109"/>
      <c r="C274" s="215" t="s">
        <v>436</v>
      </c>
      <c r="D274" s="215" t="s">
        <v>403</v>
      </c>
      <c r="E274" s="216" t="s">
        <v>601</v>
      </c>
      <c r="F274" s="217" t="s">
        <v>602</v>
      </c>
      <c r="G274" s="218" t="s">
        <v>488</v>
      </c>
      <c r="H274" s="219">
        <v>1</v>
      </c>
      <c r="I274" s="14"/>
      <c r="J274" s="220">
        <f>ROUND(I274*H274,2)</f>
        <v>0</v>
      </c>
      <c r="K274" s="217" t="s">
        <v>141</v>
      </c>
      <c r="L274" s="221"/>
      <c r="M274" s="222" t="s">
        <v>5</v>
      </c>
      <c r="N274" s="223" t="s">
        <v>45</v>
      </c>
      <c r="O274" s="110"/>
      <c r="P274" s="196">
        <f>O274*H274</f>
        <v>0</v>
      </c>
      <c r="Q274" s="196">
        <v>0.585</v>
      </c>
      <c r="R274" s="196">
        <f>Q274*H274</f>
        <v>0.585</v>
      </c>
      <c r="S274" s="196">
        <v>0</v>
      </c>
      <c r="T274" s="197">
        <f>S274*H274</f>
        <v>0</v>
      </c>
      <c r="AR274" s="98" t="s">
        <v>181</v>
      </c>
      <c r="AT274" s="98" t="s">
        <v>403</v>
      </c>
      <c r="AU274" s="98" t="s">
        <v>84</v>
      </c>
      <c r="AY274" s="98" t="s">
        <v>135</v>
      </c>
      <c r="BE274" s="198">
        <f>IF(N274="základní",J274,0)</f>
        <v>0</v>
      </c>
      <c r="BF274" s="198">
        <f>IF(N274="snížená",J274,0)</f>
        <v>0</v>
      </c>
      <c r="BG274" s="198">
        <f>IF(N274="zákl. přenesená",J274,0)</f>
        <v>0</v>
      </c>
      <c r="BH274" s="198">
        <f>IF(N274="sníž. přenesená",J274,0)</f>
        <v>0</v>
      </c>
      <c r="BI274" s="198">
        <f>IF(N274="nulová",J274,0)</f>
        <v>0</v>
      </c>
      <c r="BJ274" s="98" t="s">
        <v>82</v>
      </c>
      <c r="BK274" s="198">
        <f>ROUND(I274*H274,2)</f>
        <v>0</v>
      </c>
      <c r="BL274" s="98" t="s">
        <v>142</v>
      </c>
      <c r="BM274" s="98" t="s">
        <v>947</v>
      </c>
    </row>
    <row r="275" spans="2:51" s="208" customFormat="1" ht="13.5">
      <c r="B275" s="207"/>
      <c r="D275" s="203" t="s">
        <v>146</v>
      </c>
      <c r="E275" s="209" t="s">
        <v>5</v>
      </c>
      <c r="F275" s="210" t="s">
        <v>636</v>
      </c>
      <c r="H275" s="211">
        <v>1</v>
      </c>
      <c r="I275" s="11"/>
      <c r="L275" s="207"/>
      <c r="M275" s="212"/>
      <c r="N275" s="213"/>
      <c r="O275" s="213"/>
      <c r="P275" s="213"/>
      <c r="Q275" s="213"/>
      <c r="R275" s="213"/>
      <c r="S275" s="213"/>
      <c r="T275" s="214"/>
      <c r="AT275" s="209" t="s">
        <v>146</v>
      </c>
      <c r="AU275" s="209" t="s">
        <v>84</v>
      </c>
      <c r="AV275" s="208" t="s">
        <v>84</v>
      </c>
      <c r="AW275" s="208" t="s">
        <v>37</v>
      </c>
      <c r="AX275" s="208" t="s">
        <v>82</v>
      </c>
      <c r="AY275" s="209" t="s">
        <v>135</v>
      </c>
    </row>
    <row r="276" spans="2:65" s="108" customFormat="1" ht="16.5" customHeight="1">
      <c r="B276" s="109"/>
      <c r="C276" s="215" t="s">
        <v>442</v>
      </c>
      <c r="D276" s="215" t="s">
        <v>403</v>
      </c>
      <c r="E276" s="216" t="s">
        <v>619</v>
      </c>
      <c r="F276" s="217" t="s">
        <v>620</v>
      </c>
      <c r="G276" s="218" t="s">
        <v>488</v>
      </c>
      <c r="H276" s="219">
        <v>1</v>
      </c>
      <c r="I276" s="14"/>
      <c r="J276" s="220">
        <f>ROUND(I276*H276,2)</f>
        <v>0</v>
      </c>
      <c r="K276" s="217" t="s">
        <v>141</v>
      </c>
      <c r="L276" s="221"/>
      <c r="M276" s="222" t="s">
        <v>5</v>
      </c>
      <c r="N276" s="223" t="s">
        <v>45</v>
      </c>
      <c r="O276" s="110"/>
      <c r="P276" s="196">
        <f>O276*H276</f>
        <v>0</v>
      </c>
      <c r="Q276" s="196">
        <v>0.254</v>
      </c>
      <c r="R276" s="196">
        <f>Q276*H276</f>
        <v>0.254</v>
      </c>
      <c r="S276" s="196">
        <v>0</v>
      </c>
      <c r="T276" s="197">
        <f>S276*H276</f>
        <v>0</v>
      </c>
      <c r="AR276" s="98" t="s">
        <v>181</v>
      </c>
      <c r="AT276" s="98" t="s">
        <v>403</v>
      </c>
      <c r="AU276" s="98" t="s">
        <v>84</v>
      </c>
      <c r="AY276" s="98" t="s">
        <v>135</v>
      </c>
      <c r="BE276" s="198">
        <f>IF(N276="základní",J276,0)</f>
        <v>0</v>
      </c>
      <c r="BF276" s="198">
        <f>IF(N276="snížená",J276,0)</f>
        <v>0</v>
      </c>
      <c r="BG276" s="198">
        <f>IF(N276="zákl. přenesená",J276,0)</f>
        <v>0</v>
      </c>
      <c r="BH276" s="198">
        <f>IF(N276="sníž. přenesená",J276,0)</f>
        <v>0</v>
      </c>
      <c r="BI276" s="198">
        <f>IF(N276="nulová",J276,0)</f>
        <v>0</v>
      </c>
      <c r="BJ276" s="98" t="s">
        <v>82</v>
      </c>
      <c r="BK276" s="198">
        <f>ROUND(I276*H276,2)</f>
        <v>0</v>
      </c>
      <c r="BL276" s="98" t="s">
        <v>142</v>
      </c>
      <c r="BM276" s="98" t="s">
        <v>948</v>
      </c>
    </row>
    <row r="277" spans="2:65" s="108" customFormat="1" ht="16.5" customHeight="1">
      <c r="B277" s="109"/>
      <c r="C277" s="215" t="s">
        <v>447</v>
      </c>
      <c r="D277" s="215" t="s">
        <v>403</v>
      </c>
      <c r="E277" s="216" t="s">
        <v>614</v>
      </c>
      <c r="F277" s="217" t="s">
        <v>615</v>
      </c>
      <c r="G277" s="218" t="s">
        <v>488</v>
      </c>
      <c r="H277" s="219">
        <v>1</v>
      </c>
      <c r="I277" s="14"/>
      <c r="J277" s="220">
        <f>ROUND(I277*H277,2)</f>
        <v>0</v>
      </c>
      <c r="K277" s="217" t="s">
        <v>141</v>
      </c>
      <c r="L277" s="221"/>
      <c r="M277" s="222" t="s">
        <v>5</v>
      </c>
      <c r="N277" s="223" t="s">
        <v>45</v>
      </c>
      <c r="O277" s="110"/>
      <c r="P277" s="196">
        <f>O277*H277</f>
        <v>0</v>
      </c>
      <c r="Q277" s="196">
        <v>0.506</v>
      </c>
      <c r="R277" s="196">
        <f>Q277*H277</f>
        <v>0.506</v>
      </c>
      <c r="S277" s="196">
        <v>0</v>
      </c>
      <c r="T277" s="197">
        <f>S277*H277</f>
        <v>0</v>
      </c>
      <c r="AR277" s="98" t="s">
        <v>181</v>
      </c>
      <c r="AT277" s="98" t="s">
        <v>403</v>
      </c>
      <c r="AU277" s="98" t="s">
        <v>84</v>
      </c>
      <c r="AY277" s="98" t="s">
        <v>135</v>
      </c>
      <c r="BE277" s="198">
        <f>IF(N277="základní",J277,0)</f>
        <v>0</v>
      </c>
      <c r="BF277" s="198">
        <f>IF(N277="snížená",J277,0)</f>
        <v>0</v>
      </c>
      <c r="BG277" s="198">
        <f>IF(N277="zákl. přenesená",J277,0)</f>
        <v>0</v>
      </c>
      <c r="BH277" s="198">
        <f>IF(N277="sníž. přenesená",J277,0)</f>
        <v>0</v>
      </c>
      <c r="BI277" s="198">
        <f>IF(N277="nulová",J277,0)</f>
        <v>0</v>
      </c>
      <c r="BJ277" s="98" t="s">
        <v>82</v>
      </c>
      <c r="BK277" s="198">
        <f>ROUND(I277*H277,2)</f>
        <v>0</v>
      </c>
      <c r="BL277" s="98" t="s">
        <v>142</v>
      </c>
      <c r="BM277" s="98" t="s">
        <v>949</v>
      </c>
    </row>
    <row r="278" spans="2:65" s="108" customFormat="1" ht="16.5" customHeight="1">
      <c r="B278" s="109"/>
      <c r="C278" s="215" t="s">
        <v>452</v>
      </c>
      <c r="D278" s="215" t="s">
        <v>403</v>
      </c>
      <c r="E278" s="216" t="s">
        <v>633</v>
      </c>
      <c r="F278" s="217" t="s">
        <v>634</v>
      </c>
      <c r="G278" s="218" t="s">
        <v>488</v>
      </c>
      <c r="H278" s="219">
        <v>1</v>
      </c>
      <c r="I278" s="14"/>
      <c r="J278" s="220">
        <f>ROUND(I278*H278,2)</f>
        <v>0</v>
      </c>
      <c r="K278" s="217" t="s">
        <v>141</v>
      </c>
      <c r="L278" s="221"/>
      <c r="M278" s="222" t="s">
        <v>5</v>
      </c>
      <c r="N278" s="223" t="s">
        <v>45</v>
      </c>
      <c r="O278" s="110"/>
      <c r="P278" s="196">
        <f>O278*H278</f>
        <v>0</v>
      </c>
      <c r="Q278" s="196">
        <v>1.6</v>
      </c>
      <c r="R278" s="196">
        <f>Q278*H278</f>
        <v>1.6</v>
      </c>
      <c r="S278" s="196">
        <v>0</v>
      </c>
      <c r="T278" s="197">
        <f>S278*H278</f>
        <v>0</v>
      </c>
      <c r="AR278" s="98" t="s">
        <v>181</v>
      </c>
      <c r="AT278" s="98" t="s">
        <v>403</v>
      </c>
      <c r="AU278" s="98" t="s">
        <v>84</v>
      </c>
      <c r="AY278" s="98" t="s">
        <v>135</v>
      </c>
      <c r="BE278" s="198">
        <f>IF(N278="základní",J278,0)</f>
        <v>0</v>
      </c>
      <c r="BF278" s="198">
        <f>IF(N278="snížená",J278,0)</f>
        <v>0</v>
      </c>
      <c r="BG278" s="198">
        <f>IF(N278="zákl. přenesená",J278,0)</f>
        <v>0</v>
      </c>
      <c r="BH278" s="198">
        <f>IF(N278="sníž. přenesená",J278,0)</f>
        <v>0</v>
      </c>
      <c r="BI278" s="198">
        <f>IF(N278="nulová",J278,0)</f>
        <v>0</v>
      </c>
      <c r="BJ278" s="98" t="s">
        <v>82</v>
      </c>
      <c r="BK278" s="198">
        <f>ROUND(I278*H278,2)</f>
        <v>0</v>
      </c>
      <c r="BL278" s="98" t="s">
        <v>142</v>
      </c>
      <c r="BM278" s="98" t="s">
        <v>950</v>
      </c>
    </row>
    <row r="279" spans="2:51" s="208" customFormat="1" ht="13.5">
      <c r="B279" s="207"/>
      <c r="D279" s="203" t="s">
        <v>146</v>
      </c>
      <c r="E279" s="209" t="s">
        <v>5</v>
      </c>
      <c r="F279" s="210" t="s">
        <v>636</v>
      </c>
      <c r="H279" s="211">
        <v>1</v>
      </c>
      <c r="I279" s="11"/>
      <c r="L279" s="207"/>
      <c r="M279" s="212"/>
      <c r="N279" s="213"/>
      <c r="O279" s="213"/>
      <c r="P279" s="213"/>
      <c r="Q279" s="213"/>
      <c r="R279" s="213"/>
      <c r="S279" s="213"/>
      <c r="T279" s="214"/>
      <c r="AT279" s="209" t="s">
        <v>146</v>
      </c>
      <c r="AU279" s="209" t="s">
        <v>84</v>
      </c>
      <c r="AV279" s="208" t="s">
        <v>84</v>
      </c>
      <c r="AW279" s="208" t="s">
        <v>37</v>
      </c>
      <c r="AX279" s="208" t="s">
        <v>82</v>
      </c>
      <c r="AY279" s="209" t="s">
        <v>135</v>
      </c>
    </row>
    <row r="280" spans="2:65" s="108" customFormat="1" ht="16.5" customHeight="1">
      <c r="B280" s="109"/>
      <c r="C280" s="215" t="s">
        <v>458</v>
      </c>
      <c r="D280" s="215" t="s">
        <v>403</v>
      </c>
      <c r="E280" s="216" t="s">
        <v>651</v>
      </c>
      <c r="F280" s="217" t="s">
        <v>652</v>
      </c>
      <c r="G280" s="218" t="s">
        <v>488</v>
      </c>
      <c r="H280" s="219">
        <v>3</v>
      </c>
      <c r="I280" s="14"/>
      <c r="J280" s="220">
        <f>ROUND(I280*H280,2)</f>
        <v>0</v>
      </c>
      <c r="K280" s="217" t="s">
        <v>141</v>
      </c>
      <c r="L280" s="221"/>
      <c r="M280" s="222" t="s">
        <v>5</v>
      </c>
      <c r="N280" s="223" t="s">
        <v>45</v>
      </c>
      <c r="O280" s="110"/>
      <c r="P280" s="196">
        <f>O280*H280</f>
        <v>0</v>
      </c>
      <c r="Q280" s="196">
        <v>0.002</v>
      </c>
      <c r="R280" s="196">
        <f>Q280*H280</f>
        <v>0.006</v>
      </c>
      <c r="S280" s="196">
        <v>0</v>
      </c>
      <c r="T280" s="197">
        <f>S280*H280</f>
        <v>0</v>
      </c>
      <c r="AR280" s="98" t="s">
        <v>181</v>
      </c>
      <c r="AT280" s="98" t="s">
        <v>403</v>
      </c>
      <c r="AU280" s="98" t="s">
        <v>84</v>
      </c>
      <c r="AY280" s="98" t="s">
        <v>135</v>
      </c>
      <c r="BE280" s="198">
        <f>IF(N280="základní",J280,0)</f>
        <v>0</v>
      </c>
      <c r="BF280" s="198">
        <f>IF(N280="snížená",J280,0)</f>
        <v>0</v>
      </c>
      <c r="BG280" s="198">
        <f>IF(N280="zákl. přenesená",J280,0)</f>
        <v>0</v>
      </c>
      <c r="BH280" s="198">
        <f>IF(N280="sníž. přenesená",J280,0)</f>
        <v>0</v>
      </c>
      <c r="BI280" s="198">
        <f>IF(N280="nulová",J280,0)</f>
        <v>0</v>
      </c>
      <c r="BJ280" s="98" t="s">
        <v>82</v>
      </c>
      <c r="BK280" s="198">
        <f>ROUND(I280*H280,2)</f>
        <v>0</v>
      </c>
      <c r="BL280" s="98" t="s">
        <v>142</v>
      </c>
      <c r="BM280" s="98" t="s">
        <v>951</v>
      </c>
    </row>
    <row r="281" spans="2:51" s="208" customFormat="1" ht="13.5">
      <c r="B281" s="207"/>
      <c r="D281" s="203" t="s">
        <v>146</v>
      </c>
      <c r="E281" s="209" t="s">
        <v>5</v>
      </c>
      <c r="F281" s="210" t="s">
        <v>547</v>
      </c>
      <c r="H281" s="211">
        <v>3</v>
      </c>
      <c r="I281" s="11"/>
      <c r="L281" s="207"/>
      <c r="M281" s="212"/>
      <c r="N281" s="213"/>
      <c r="O281" s="213"/>
      <c r="P281" s="213"/>
      <c r="Q281" s="213"/>
      <c r="R281" s="213"/>
      <c r="S281" s="213"/>
      <c r="T281" s="214"/>
      <c r="AT281" s="209" t="s">
        <v>146</v>
      </c>
      <c r="AU281" s="209" t="s">
        <v>84</v>
      </c>
      <c r="AV281" s="208" t="s">
        <v>84</v>
      </c>
      <c r="AW281" s="208" t="s">
        <v>37</v>
      </c>
      <c r="AX281" s="208" t="s">
        <v>82</v>
      </c>
      <c r="AY281" s="209" t="s">
        <v>135</v>
      </c>
    </row>
    <row r="282" spans="2:65" s="108" customFormat="1" ht="25.5" customHeight="1">
      <c r="B282" s="109"/>
      <c r="C282" s="188" t="s">
        <v>464</v>
      </c>
      <c r="D282" s="188" t="s">
        <v>137</v>
      </c>
      <c r="E282" s="189" t="s">
        <v>678</v>
      </c>
      <c r="F282" s="190" t="s">
        <v>679</v>
      </c>
      <c r="G282" s="191" t="s">
        <v>488</v>
      </c>
      <c r="H282" s="192">
        <v>1</v>
      </c>
      <c r="I282" s="9"/>
      <c r="J282" s="193">
        <f>ROUND(I282*H282,2)</f>
        <v>0</v>
      </c>
      <c r="K282" s="190" t="s">
        <v>141</v>
      </c>
      <c r="L282" s="109"/>
      <c r="M282" s="194" t="s">
        <v>5</v>
      </c>
      <c r="N282" s="195" t="s">
        <v>45</v>
      </c>
      <c r="O282" s="110"/>
      <c r="P282" s="196">
        <f>O282*H282</f>
        <v>0</v>
      </c>
      <c r="Q282" s="196">
        <v>0.21734</v>
      </c>
      <c r="R282" s="196">
        <f>Q282*H282</f>
        <v>0.21734</v>
      </c>
      <c r="S282" s="196">
        <v>0</v>
      </c>
      <c r="T282" s="197">
        <f>S282*H282</f>
        <v>0</v>
      </c>
      <c r="AR282" s="98" t="s">
        <v>142</v>
      </c>
      <c r="AT282" s="98" t="s">
        <v>137</v>
      </c>
      <c r="AU282" s="98" t="s">
        <v>84</v>
      </c>
      <c r="AY282" s="98" t="s">
        <v>135</v>
      </c>
      <c r="BE282" s="198">
        <f>IF(N282="základní",J282,0)</f>
        <v>0</v>
      </c>
      <c r="BF282" s="198">
        <f>IF(N282="snížená",J282,0)</f>
        <v>0</v>
      </c>
      <c r="BG282" s="198">
        <f>IF(N282="zákl. přenesená",J282,0)</f>
        <v>0</v>
      </c>
      <c r="BH282" s="198">
        <f>IF(N282="sníž. přenesená",J282,0)</f>
        <v>0</v>
      </c>
      <c r="BI282" s="198">
        <f>IF(N282="nulová",J282,0)</f>
        <v>0</v>
      </c>
      <c r="BJ282" s="98" t="s">
        <v>82</v>
      </c>
      <c r="BK282" s="198">
        <f>ROUND(I282*H282,2)</f>
        <v>0</v>
      </c>
      <c r="BL282" s="98" t="s">
        <v>142</v>
      </c>
      <c r="BM282" s="98" t="s">
        <v>952</v>
      </c>
    </row>
    <row r="283" spans="2:47" s="108" customFormat="1" ht="36">
      <c r="B283" s="109"/>
      <c r="D283" s="203" t="s">
        <v>144</v>
      </c>
      <c r="F283" s="204" t="s">
        <v>681</v>
      </c>
      <c r="I283" s="10"/>
      <c r="L283" s="109"/>
      <c r="M283" s="205"/>
      <c r="N283" s="110"/>
      <c r="O283" s="110"/>
      <c r="P283" s="110"/>
      <c r="Q283" s="110"/>
      <c r="R283" s="110"/>
      <c r="S283" s="110"/>
      <c r="T283" s="206"/>
      <c r="AT283" s="98" t="s">
        <v>144</v>
      </c>
      <c r="AU283" s="98" t="s">
        <v>84</v>
      </c>
    </row>
    <row r="284" spans="2:51" s="208" customFormat="1" ht="13.5">
      <c r="B284" s="207"/>
      <c r="D284" s="203" t="s">
        <v>146</v>
      </c>
      <c r="E284" s="209" t="s">
        <v>5</v>
      </c>
      <c r="F284" s="210" t="s">
        <v>636</v>
      </c>
      <c r="H284" s="211">
        <v>1</v>
      </c>
      <c r="I284" s="11"/>
      <c r="L284" s="207"/>
      <c r="M284" s="212"/>
      <c r="N284" s="213"/>
      <c r="O284" s="213"/>
      <c r="P284" s="213"/>
      <c r="Q284" s="213"/>
      <c r="R284" s="213"/>
      <c r="S284" s="213"/>
      <c r="T284" s="214"/>
      <c r="AT284" s="209" t="s">
        <v>146</v>
      </c>
      <c r="AU284" s="209" t="s">
        <v>84</v>
      </c>
      <c r="AV284" s="208" t="s">
        <v>84</v>
      </c>
      <c r="AW284" s="208" t="s">
        <v>37</v>
      </c>
      <c r="AX284" s="208" t="s">
        <v>82</v>
      </c>
      <c r="AY284" s="209" t="s">
        <v>135</v>
      </c>
    </row>
    <row r="285" spans="2:65" s="108" customFormat="1" ht="16.5" customHeight="1">
      <c r="B285" s="109"/>
      <c r="C285" s="215" t="s">
        <v>470</v>
      </c>
      <c r="D285" s="215" t="s">
        <v>403</v>
      </c>
      <c r="E285" s="216" t="s">
        <v>684</v>
      </c>
      <c r="F285" s="217" t="s">
        <v>685</v>
      </c>
      <c r="G285" s="218" t="s">
        <v>488</v>
      </c>
      <c r="H285" s="219">
        <v>1</v>
      </c>
      <c r="I285" s="14"/>
      <c r="J285" s="220">
        <f>ROUND(I285*H285,2)</f>
        <v>0</v>
      </c>
      <c r="K285" s="217" t="s">
        <v>5</v>
      </c>
      <c r="L285" s="221"/>
      <c r="M285" s="222" t="s">
        <v>5</v>
      </c>
      <c r="N285" s="223" t="s">
        <v>45</v>
      </c>
      <c r="O285" s="110"/>
      <c r="P285" s="196">
        <f>O285*H285</f>
        <v>0</v>
      </c>
      <c r="Q285" s="196">
        <v>0.162</v>
      </c>
      <c r="R285" s="196">
        <f>Q285*H285</f>
        <v>0.162</v>
      </c>
      <c r="S285" s="196">
        <v>0</v>
      </c>
      <c r="T285" s="197">
        <f>S285*H285</f>
        <v>0</v>
      </c>
      <c r="AR285" s="98" t="s">
        <v>181</v>
      </c>
      <c r="AT285" s="98" t="s">
        <v>403</v>
      </c>
      <c r="AU285" s="98" t="s">
        <v>84</v>
      </c>
      <c r="AY285" s="98" t="s">
        <v>135</v>
      </c>
      <c r="BE285" s="198">
        <f>IF(N285="základní",J285,0)</f>
        <v>0</v>
      </c>
      <c r="BF285" s="198">
        <f>IF(N285="snížená",J285,0)</f>
        <v>0</v>
      </c>
      <c r="BG285" s="198">
        <f>IF(N285="zákl. přenesená",J285,0)</f>
        <v>0</v>
      </c>
      <c r="BH285" s="198">
        <f>IF(N285="sníž. přenesená",J285,0)</f>
        <v>0</v>
      </c>
      <c r="BI285" s="198">
        <f>IF(N285="nulová",J285,0)</f>
        <v>0</v>
      </c>
      <c r="BJ285" s="98" t="s">
        <v>82</v>
      </c>
      <c r="BK285" s="198">
        <f>ROUND(I285*H285,2)</f>
        <v>0</v>
      </c>
      <c r="BL285" s="98" t="s">
        <v>142</v>
      </c>
      <c r="BM285" s="98" t="s">
        <v>953</v>
      </c>
    </row>
    <row r="286" spans="2:51" s="208" customFormat="1" ht="13.5">
      <c r="B286" s="207"/>
      <c r="D286" s="203" t="s">
        <v>146</v>
      </c>
      <c r="E286" s="209" t="s">
        <v>5</v>
      </c>
      <c r="F286" s="210" t="s">
        <v>636</v>
      </c>
      <c r="H286" s="211">
        <v>1</v>
      </c>
      <c r="I286" s="11"/>
      <c r="L286" s="207"/>
      <c r="M286" s="212"/>
      <c r="N286" s="213"/>
      <c r="O286" s="213"/>
      <c r="P286" s="213"/>
      <c r="Q286" s="213"/>
      <c r="R286" s="213"/>
      <c r="S286" s="213"/>
      <c r="T286" s="214"/>
      <c r="AT286" s="209" t="s">
        <v>146</v>
      </c>
      <c r="AU286" s="209" t="s">
        <v>84</v>
      </c>
      <c r="AV286" s="208" t="s">
        <v>84</v>
      </c>
      <c r="AW286" s="208" t="s">
        <v>37</v>
      </c>
      <c r="AX286" s="208" t="s">
        <v>82</v>
      </c>
      <c r="AY286" s="209" t="s">
        <v>135</v>
      </c>
    </row>
    <row r="287" spans="2:65" s="108" customFormat="1" ht="16.5" customHeight="1">
      <c r="B287" s="109"/>
      <c r="C287" s="188" t="s">
        <v>475</v>
      </c>
      <c r="D287" s="188" t="s">
        <v>137</v>
      </c>
      <c r="E287" s="189" t="s">
        <v>689</v>
      </c>
      <c r="F287" s="190" t="s">
        <v>690</v>
      </c>
      <c r="G287" s="191" t="s">
        <v>168</v>
      </c>
      <c r="H287" s="192">
        <v>8.2</v>
      </c>
      <c r="I287" s="9"/>
      <c r="J287" s="193">
        <f>ROUND(I287*H287,2)</f>
        <v>0</v>
      </c>
      <c r="K287" s="190" t="s">
        <v>141</v>
      </c>
      <c r="L287" s="109"/>
      <c r="M287" s="194" t="s">
        <v>5</v>
      </c>
      <c r="N287" s="195" t="s">
        <v>45</v>
      </c>
      <c r="O287" s="110"/>
      <c r="P287" s="196">
        <f>O287*H287</f>
        <v>0</v>
      </c>
      <c r="Q287" s="196">
        <v>9E-05</v>
      </c>
      <c r="R287" s="196">
        <f>Q287*H287</f>
        <v>0.0007379999999999999</v>
      </c>
      <c r="S287" s="196">
        <v>0</v>
      </c>
      <c r="T287" s="197">
        <f>S287*H287</f>
        <v>0</v>
      </c>
      <c r="AR287" s="98" t="s">
        <v>142</v>
      </c>
      <c r="AT287" s="98" t="s">
        <v>137</v>
      </c>
      <c r="AU287" s="98" t="s">
        <v>84</v>
      </c>
      <c r="AY287" s="98" t="s">
        <v>135</v>
      </c>
      <c r="BE287" s="198">
        <f>IF(N287="základní",J287,0)</f>
        <v>0</v>
      </c>
      <c r="BF287" s="198">
        <f>IF(N287="snížená",J287,0)</f>
        <v>0</v>
      </c>
      <c r="BG287" s="198">
        <f>IF(N287="zákl. přenesená",J287,0)</f>
        <v>0</v>
      </c>
      <c r="BH287" s="198">
        <f>IF(N287="sníž. přenesená",J287,0)</f>
        <v>0</v>
      </c>
      <c r="BI287" s="198">
        <f>IF(N287="nulová",J287,0)</f>
        <v>0</v>
      </c>
      <c r="BJ287" s="98" t="s">
        <v>82</v>
      </c>
      <c r="BK287" s="198">
        <f>ROUND(I287*H287,2)</f>
        <v>0</v>
      </c>
      <c r="BL287" s="98" t="s">
        <v>142</v>
      </c>
      <c r="BM287" s="98" t="s">
        <v>954</v>
      </c>
    </row>
    <row r="288" spans="2:51" s="208" customFormat="1" ht="13.5">
      <c r="B288" s="207"/>
      <c r="D288" s="203" t="s">
        <v>146</v>
      </c>
      <c r="E288" s="209" t="s">
        <v>5</v>
      </c>
      <c r="F288" s="210" t="s">
        <v>939</v>
      </c>
      <c r="H288" s="211">
        <v>8.2</v>
      </c>
      <c r="I288" s="11"/>
      <c r="L288" s="207"/>
      <c r="M288" s="212"/>
      <c r="N288" s="213"/>
      <c r="O288" s="213"/>
      <c r="P288" s="213"/>
      <c r="Q288" s="213"/>
      <c r="R288" s="213"/>
      <c r="S288" s="213"/>
      <c r="T288" s="214"/>
      <c r="AT288" s="209" t="s">
        <v>146</v>
      </c>
      <c r="AU288" s="209" t="s">
        <v>84</v>
      </c>
      <c r="AV288" s="208" t="s">
        <v>84</v>
      </c>
      <c r="AW288" s="208" t="s">
        <v>37</v>
      </c>
      <c r="AX288" s="208" t="s">
        <v>82</v>
      </c>
      <c r="AY288" s="209" t="s">
        <v>135</v>
      </c>
    </row>
    <row r="289" spans="2:65" s="108" customFormat="1" ht="16.5" customHeight="1">
      <c r="B289" s="109"/>
      <c r="C289" s="188" t="s">
        <v>480</v>
      </c>
      <c r="D289" s="188" t="s">
        <v>137</v>
      </c>
      <c r="E289" s="189" t="s">
        <v>719</v>
      </c>
      <c r="F289" s="190" t="s">
        <v>720</v>
      </c>
      <c r="G289" s="191" t="s">
        <v>488</v>
      </c>
      <c r="H289" s="192">
        <v>1</v>
      </c>
      <c r="I289" s="9"/>
      <c r="J289" s="193">
        <f>ROUND(I289*H289,2)</f>
        <v>0</v>
      </c>
      <c r="K289" s="190" t="s">
        <v>5</v>
      </c>
      <c r="L289" s="109"/>
      <c r="M289" s="194" t="s">
        <v>5</v>
      </c>
      <c r="N289" s="195" t="s">
        <v>45</v>
      </c>
      <c r="O289" s="110"/>
      <c r="P289" s="196">
        <f>O289*H289</f>
        <v>0</v>
      </c>
      <c r="Q289" s="196">
        <v>0</v>
      </c>
      <c r="R289" s="196">
        <f>Q289*H289</f>
        <v>0</v>
      </c>
      <c r="S289" s="196">
        <v>0</v>
      </c>
      <c r="T289" s="197">
        <f>S289*H289</f>
        <v>0</v>
      </c>
      <c r="AR289" s="98" t="s">
        <v>142</v>
      </c>
      <c r="AT289" s="98" t="s">
        <v>137</v>
      </c>
      <c r="AU289" s="98" t="s">
        <v>84</v>
      </c>
      <c r="AY289" s="98" t="s">
        <v>135</v>
      </c>
      <c r="BE289" s="198">
        <f>IF(N289="základní",J289,0)</f>
        <v>0</v>
      </c>
      <c r="BF289" s="198">
        <f>IF(N289="snížená",J289,0)</f>
        <v>0</v>
      </c>
      <c r="BG289" s="198">
        <f>IF(N289="zákl. přenesená",J289,0)</f>
        <v>0</v>
      </c>
      <c r="BH289" s="198">
        <f>IF(N289="sníž. přenesená",J289,0)</f>
        <v>0</v>
      </c>
      <c r="BI289" s="198">
        <f>IF(N289="nulová",J289,0)</f>
        <v>0</v>
      </c>
      <c r="BJ289" s="98" t="s">
        <v>82</v>
      </c>
      <c r="BK289" s="198">
        <f>ROUND(I289*H289,2)</f>
        <v>0</v>
      </c>
      <c r="BL289" s="98" t="s">
        <v>142</v>
      </c>
      <c r="BM289" s="98" t="s">
        <v>955</v>
      </c>
    </row>
    <row r="290" spans="2:51" s="208" customFormat="1" ht="13.5">
      <c r="B290" s="207"/>
      <c r="D290" s="203" t="s">
        <v>146</v>
      </c>
      <c r="E290" s="209" t="s">
        <v>5</v>
      </c>
      <c r="F290" s="210" t="s">
        <v>836</v>
      </c>
      <c r="H290" s="211">
        <v>1</v>
      </c>
      <c r="I290" s="11"/>
      <c r="L290" s="207"/>
      <c r="M290" s="212"/>
      <c r="N290" s="213"/>
      <c r="O290" s="213"/>
      <c r="P290" s="213"/>
      <c r="Q290" s="213"/>
      <c r="R290" s="213"/>
      <c r="S290" s="213"/>
      <c r="T290" s="214"/>
      <c r="AT290" s="209" t="s">
        <v>146</v>
      </c>
      <c r="AU290" s="209" t="s">
        <v>84</v>
      </c>
      <c r="AV290" s="208" t="s">
        <v>84</v>
      </c>
      <c r="AW290" s="208" t="s">
        <v>37</v>
      </c>
      <c r="AX290" s="208" t="s">
        <v>82</v>
      </c>
      <c r="AY290" s="209" t="s">
        <v>135</v>
      </c>
    </row>
    <row r="291" spans="2:63" s="176" customFormat="1" ht="29.85" customHeight="1">
      <c r="B291" s="175"/>
      <c r="D291" s="177" t="s">
        <v>73</v>
      </c>
      <c r="E291" s="186" t="s">
        <v>731</v>
      </c>
      <c r="F291" s="186" t="s">
        <v>732</v>
      </c>
      <c r="I291" s="8"/>
      <c r="J291" s="187">
        <f>BK291</f>
        <v>0</v>
      </c>
      <c r="L291" s="175"/>
      <c r="M291" s="180"/>
      <c r="N291" s="181"/>
      <c r="O291" s="181"/>
      <c r="P291" s="182">
        <f>SUM(P292:P293)</f>
        <v>0</v>
      </c>
      <c r="Q291" s="181"/>
      <c r="R291" s="182">
        <f>SUM(R292:R293)</f>
        <v>0</v>
      </c>
      <c r="S291" s="181"/>
      <c r="T291" s="183">
        <f>SUM(T292:T293)</f>
        <v>0</v>
      </c>
      <c r="AR291" s="177" t="s">
        <v>82</v>
      </c>
      <c r="AT291" s="184" t="s">
        <v>73</v>
      </c>
      <c r="AU291" s="184" t="s">
        <v>82</v>
      </c>
      <c r="AY291" s="177" t="s">
        <v>135</v>
      </c>
      <c r="BK291" s="185">
        <f>SUM(BK292:BK293)</f>
        <v>0</v>
      </c>
    </row>
    <row r="292" spans="2:65" s="108" customFormat="1" ht="38.25" customHeight="1">
      <c r="B292" s="109"/>
      <c r="C292" s="188" t="s">
        <v>485</v>
      </c>
      <c r="D292" s="188" t="s">
        <v>137</v>
      </c>
      <c r="E292" s="189" t="s">
        <v>734</v>
      </c>
      <c r="F292" s="190" t="s">
        <v>735</v>
      </c>
      <c r="G292" s="191" t="s">
        <v>366</v>
      </c>
      <c r="H292" s="192">
        <v>13.954</v>
      </c>
      <c r="I292" s="9"/>
      <c r="J292" s="193">
        <f>ROUND(I292*H292,2)</f>
        <v>0</v>
      </c>
      <c r="K292" s="190" t="s">
        <v>141</v>
      </c>
      <c r="L292" s="109"/>
      <c r="M292" s="194" t="s">
        <v>5</v>
      </c>
      <c r="N292" s="195" t="s">
        <v>45</v>
      </c>
      <c r="O292" s="110"/>
      <c r="P292" s="196">
        <f>O292*H292</f>
        <v>0</v>
      </c>
      <c r="Q292" s="196">
        <v>0</v>
      </c>
      <c r="R292" s="196">
        <f>Q292*H292</f>
        <v>0</v>
      </c>
      <c r="S292" s="196">
        <v>0</v>
      </c>
      <c r="T292" s="197">
        <f>S292*H292</f>
        <v>0</v>
      </c>
      <c r="AR292" s="98" t="s">
        <v>142</v>
      </c>
      <c r="AT292" s="98" t="s">
        <v>137</v>
      </c>
      <c r="AU292" s="98" t="s">
        <v>84</v>
      </c>
      <c r="AY292" s="98" t="s">
        <v>135</v>
      </c>
      <c r="BE292" s="198">
        <f>IF(N292="základní",J292,0)</f>
        <v>0</v>
      </c>
      <c r="BF292" s="198">
        <f>IF(N292="snížená",J292,0)</f>
        <v>0</v>
      </c>
      <c r="BG292" s="198">
        <f>IF(N292="zákl. přenesená",J292,0)</f>
        <v>0</v>
      </c>
      <c r="BH292" s="198">
        <f>IF(N292="sníž. přenesená",J292,0)</f>
        <v>0</v>
      </c>
      <c r="BI292" s="198">
        <f>IF(N292="nulová",J292,0)</f>
        <v>0</v>
      </c>
      <c r="BJ292" s="98" t="s">
        <v>82</v>
      </c>
      <c r="BK292" s="198">
        <f>ROUND(I292*H292,2)</f>
        <v>0</v>
      </c>
      <c r="BL292" s="98" t="s">
        <v>142</v>
      </c>
      <c r="BM292" s="98" t="s">
        <v>956</v>
      </c>
    </row>
    <row r="293" spans="2:47" s="108" customFormat="1" ht="48">
      <c r="B293" s="109"/>
      <c r="D293" s="203" t="s">
        <v>144</v>
      </c>
      <c r="F293" s="204" t="s">
        <v>737</v>
      </c>
      <c r="I293" s="10"/>
      <c r="L293" s="109"/>
      <c r="M293" s="224"/>
      <c r="N293" s="200"/>
      <c r="O293" s="200"/>
      <c r="P293" s="200"/>
      <c r="Q293" s="200"/>
      <c r="R293" s="200"/>
      <c r="S293" s="200"/>
      <c r="T293" s="225"/>
      <c r="AT293" s="98" t="s">
        <v>144</v>
      </c>
      <c r="AU293" s="98" t="s">
        <v>84</v>
      </c>
    </row>
    <row r="294" spans="2:12" s="108" customFormat="1" ht="6.9" customHeight="1">
      <c r="B294" s="133"/>
      <c r="C294" s="134"/>
      <c r="D294" s="134"/>
      <c r="E294" s="134"/>
      <c r="F294" s="134"/>
      <c r="G294" s="134"/>
      <c r="H294" s="134"/>
      <c r="I294" s="134"/>
      <c r="J294" s="134"/>
      <c r="K294" s="134"/>
      <c r="L294" s="109"/>
    </row>
  </sheetData>
  <sheetProtection password="C6B9" sheet="1" objects="1" scenarios="1" formatColumns="0" formatRows="0" selectLockedCells="1"/>
  <autoFilter ref="C81:K293"/>
  <mergeCells count="10">
    <mergeCell ref="J51:J52"/>
    <mergeCell ref="E72:H72"/>
    <mergeCell ref="E74:H74"/>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35"/>
  <sheetViews>
    <sheetView showGridLines="0" workbookViewId="0" topLeftCell="E1">
      <pane ySplit="1" topLeftCell="A66" activePane="bottomLeft" state="frozen"/>
      <selection pane="bottomLeft" activeCell="I85" sqref="I85"/>
    </sheetView>
  </sheetViews>
  <sheetFormatPr defaultColWidth="9.33203125" defaultRowHeight="13.5"/>
  <cols>
    <col min="1" max="1" width="8.33203125" style="97" customWidth="1"/>
    <col min="2" max="2" width="1.66796875" style="97" customWidth="1"/>
    <col min="3" max="3" width="4.16015625" style="97" customWidth="1"/>
    <col min="4" max="4" width="4.33203125" style="97" customWidth="1"/>
    <col min="5" max="5" width="17.16015625" style="97" customWidth="1"/>
    <col min="6" max="6" width="75" style="97" customWidth="1"/>
    <col min="7" max="7" width="8.66015625" style="97" customWidth="1"/>
    <col min="8" max="8" width="11.16015625" style="97" customWidth="1"/>
    <col min="9" max="9" width="12.66015625" style="97" customWidth="1"/>
    <col min="10" max="10" width="23.5" style="97" customWidth="1"/>
    <col min="11" max="11" width="15.5" style="97" customWidth="1"/>
    <col min="12" max="12" width="9.16015625" style="97" customWidth="1"/>
    <col min="13" max="18" width="9.33203125" style="97" hidden="1" customWidth="1"/>
    <col min="19" max="19" width="8.16015625" style="97" hidden="1" customWidth="1"/>
    <col min="20" max="20" width="29.66015625" style="97" hidden="1" customWidth="1"/>
    <col min="21" max="21" width="16.33203125" style="97" hidden="1" customWidth="1"/>
    <col min="22" max="22" width="12.33203125" style="97" customWidth="1"/>
    <col min="23" max="23" width="16.33203125" style="97" customWidth="1"/>
    <col min="24" max="24" width="12.33203125" style="97" customWidth="1"/>
    <col min="25" max="25" width="15" style="97" customWidth="1"/>
    <col min="26" max="26" width="11" style="97" customWidth="1"/>
    <col min="27" max="27" width="15" style="97" customWidth="1"/>
    <col min="28" max="28" width="16.33203125" style="97" customWidth="1"/>
    <col min="29" max="29" width="11" style="97" customWidth="1"/>
    <col min="30" max="30" width="15" style="97" customWidth="1"/>
    <col min="31" max="31" width="16.33203125" style="97" customWidth="1"/>
    <col min="32" max="43" width="9.16015625" style="97" customWidth="1"/>
    <col min="44" max="65" width="9.33203125" style="97" hidden="1" customWidth="1"/>
    <col min="66" max="16384" width="9.16015625" style="97" customWidth="1"/>
  </cols>
  <sheetData>
    <row r="1" spans="1:70" ht="21.75" customHeight="1">
      <c r="A1" s="94"/>
      <c r="B1" s="3"/>
      <c r="C1" s="3"/>
      <c r="D1" s="4" t="s">
        <v>1</v>
      </c>
      <c r="E1" s="3"/>
      <c r="F1" s="95" t="s">
        <v>100</v>
      </c>
      <c r="G1" s="330" t="s">
        <v>101</v>
      </c>
      <c r="H1" s="330"/>
      <c r="I1" s="3"/>
      <c r="J1" s="95" t="s">
        <v>102</v>
      </c>
      <c r="K1" s="4" t="s">
        <v>103</v>
      </c>
      <c r="L1" s="95" t="s">
        <v>104</v>
      </c>
      <c r="M1" s="95"/>
      <c r="N1" s="95"/>
      <c r="O1" s="95"/>
      <c r="P1" s="95"/>
      <c r="Q1" s="95"/>
      <c r="R1" s="95"/>
      <c r="S1" s="95"/>
      <c r="T1" s="95"/>
      <c r="U1" s="96"/>
      <c r="V1" s="96"/>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c r="BO1" s="94"/>
      <c r="BP1" s="94"/>
      <c r="BQ1" s="94"/>
      <c r="BR1" s="94"/>
    </row>
    <row r="2" spans="3:46" ht="36.9" customHeight="1">
      <c r="L2" s="316" t="s">
        <v>8</v>
      </c>
      <c r="M2" s="317"/>
      <c r="N2" s="317"/>
      <c r="O2" s="317"/>
      <c r="P2" s="317"/>
      <c r="Q2" s="317"/>
      <c r="R2" s="317"/>
      <c r="S2" s="317"/>
      <c r="T2" s="317"/>
      <c r="U2" s="317"/>
      <c r="V2" s="317"/>
      <c r="AT2" s="98" t="s">
        <v>93</v>
      </c>
    </row>
    <row r="3" spans="2:46" ht="6.9" customHeight="1">
      <c r="B3" s="99"/>
      <c r="C3" s="100"/>
      <c r="D3" s="100"/>
      <c r="E3" s="100"/>
      <c r="F3" s="100"/>
      <c r="G3" s="100"/>
      <c r="H3" s="100"/>
      <c r="I3" s="100"/>
      <c r="J3" s="100"/>
      <c r="K3" s="101"/>
      <c r="AT3" s="98" t="s">
        <v>84</v>
      </c>
    </row>
    <row r="4" spans="2:46" ht="36.9" customHeight="1">
      <c r="B4" s="102"/>
      <c r="C4" s="103"/>
      <c r="D4" s="104" t="s">
        <v>105</v>
      </c>
      <c r="E4" s="103"/>
      <c r="F4" s="103"/>
      <c r="G4" s="103"/>
      <c r="H4" s="103"/>
      <c r="I4" s="103"/>
      <c r="J4" s="103"/>
      <c r="K4" s="105"/>
      <c r="M4" s="106" t="s">
        <v>13</v>
      </c>
      <c r="AT4" s="98" t="s">
        <v>6</v>
      </c>
    </row>
    <row r="5" spans="2:11" ht="6.9" customHeight="1">
      <c r="B5" s="102"/>
      <c r="C5" s="103"/>
      <c r="D5" s="103"/>
      <c r="E5" s="103"/>
      <c r="F5" s="103"/>
      <c r="G5" s="103"/>
      <c r="H5" s="103"/>
      <c r="I5" s="103"/>
      <c r="J5" s="103"/>
      <c r="K5" s="105"/>
    </row>
    <row r="6" spans="2:11" ht="13.2">
      <c r="B6" s="102"/>
      <c r="C6" s="103"/>
      <c r="D6" s="107" t="s">
        <v>19</v>
      </c>
      <c r="E6" s="103"/>
      <c r="F6" s="103"/>
      <c r="G6" s="103"/>
      <c r="H6" s="103"/>
      <c r="I6" s="103"/>
      <c r="J6" s="103"/>
      <c r="K6" s="105"/>
    </row>
    <row r="7" spans="2:11" ht="16.5" customHeight="1">
      <c r="B7" s="102"/>
      <c r="C7" s="103"/>
      <c r="D7" s="103"/>
      <c r="E7" s="331" t="str">
        <f>'Rekapitulace stavby'!K6</f>
        <v>Kanalizační sběrač Toužín</v>
      </c>
      <c r="F7" s="332"/>
      <c r="G7" s="332"/>
      <c r="H7" s="332"/>
      <c r="I7" s="103"/>
      <c r="J7" s="103"/>
      <c r="K7" s="105"/>
    </row>
    <row r="8" spans="2:11" s="108" customFormat="1" ht="13.2">
      <c r="B8" s="109"/>
      <c r="C8" s="110"/>
      <c r="D8" s="107" t="s">
        <v>106</v>
      </c>
      <c r="E8" s="110"/>
      <c r="F8" s="110"/>
      <c r="G8" s="110"/>
      <c r="H8" s="110"/>
      <c r="I8" s="110"/>
      <c r="J8" s="110"/>
      <c r="K8" s="111"/>
    </row>
    <row r="9" spans="2:11" s="108" customFormat="1" ht="36.9" customHeight="1">
      <c r="B9" s="109"/>
      <c r="C9" s="110"/>
      <c r="D9" s="110"/>
      <c r="E9" s="333" t="s">
        <v>957</v>
      </c>
      <c r="F9" s="334"/>
      <c r="G9" s="334"/>
      <c r="H9" s="334"/>
      <c r="I9" s="110"/>
      <c r="J9" s="110"/>
      <c r="K9" s="111"/>
    </row>
    <row r="10" spans="2:11" s="108" customFormat="1" ht="13.5">
      <c r="B10" s="109"/>
      <c r="C10" s="110"/>
      <c r="D10" s="110"/>
      <c r="E10" s="110"/>
      <c r="F10" s="110"/>
      <c r="G10" s="110"/>
      <c r="H10" s="110"/>
      <c r="I10" s="110"/>
      <c r="J10" s="110"/>
      <c r="K10" s="111"/>
    </row>
    <row r="11" spans="2:11" s="108" customFormat="1" ht="14.4" customHeight="1">
      <c r="B11" s="109"/>
      <c r="C11" s="110"/>
      <c r="D11" s="107" t="s">
        <v>21</v>
      </c>
      <c r="E11" s="110"/>
      <c r="F11" s="112" t="s">
        <v>22</v>
      </c>
      <c r="G11" s="110"/>
      <c r="H11" s="110"/>
      <c r="I11" s="107" t="s">
        <v>23</v>
      </c>
      <c r="J11" s="112" t="s">
        <v>5</v>
      </c>
      <c r="K11" s="111"/>
    </row>
    <row r="12" spans="2:11" s="108" customFormat="1" ht="14.4" customHeight="1">
      <c r="B12" s="109"/>
      <c r="C12" s="110"/>
      <c r="D12" s="107" t="s">
        <v>24</v>
      </c>
      <c r="E12" s="110"/>
      <c r="F12" s="112" t="s">
        <v>25</v>
      </c>
      <c r="G12" s="110"/>
      <c r="H12" s="110"/>
      <c r="I12" s="107" t="s">
        <v>26</v>
      </c>
      <c r="J12" s="113" t="str">
        <f>'Rekapitulace stavby'!AN8</f>
        <v>21. 8. 2017</v>
      </c>
      <c r="K12" s="111"/>
    </row>
    <row r="13" spans="2:11" s="108" customFormat="1" ht="10.8" customHeight="1">
      <c r="B13" s="109"/>
      <c r="C13" s="110"/>
      <c r="D13" s="110"/>
      <c r="E13" s="110"/>
      <c r="F13" s="110"/>
      <c r="G13" s="110"/>
      <c r="H13" s="110"/>
      <c r="I13" s="110"/>
      <c r="J13" s="110"/>
      <c r="K13" s="111"/>
    </row>
    <row r="14" spans="2:11" s="108" customFormat="1" ht="14.4" customHeight="1">
      <c r="B14" s="109"/>
      <c r="C14" s="110"/>
      <c r="D14" s="107" t="s">
        <v>28</v>
      </c>
      <c r="E14" s="110"/>
      <c r="F14" s="110"/>
      <c r="G14" s="110"/>
      <c r="H14" s="110"/>
      <c r="I14" s="107" t="s">
        <v>29</v>
      </c>
      <c r="J14" s="112" t="str">
        <f>IF('Rekapitulace stavby'!AN10="","",'Rekapitulace stavby'!AN10)</f>
        <v/>
      </c>
      <c r="K14" s="111"/>
    </row>
    <row r="15" spans="2:11" s="108" customFormat="1" ht="18" customHeight="1">
      <c r="B15" s="109"/>
      <c r="C15" s="110"/>
      <c r="D15" s="110"/>
      <c r="E15" s="112" t="str">
        <f>IF('Rekapitulace stavby'!E11="","",'Rekapitulace stavby'!E11)</f>
        <v xml:space="preserve"> </v>
      </c>
      <c r="F15" s="110"/>
      <c r="G15" s="110"/>
      <c r="H15" s="110"/>
      <c r="I15" s="107" t="s">
        <v>31</v>
      </c>
      <c r="J15" s="112" t="str">
        <f>IF('Rekapitulace stavby'!AN11="","",'Rekapitulace stavby'!AN11)</f>
        <v/>
      </c>
      <c r="K15" s="111"/>
    </row>
    <row r="16" spans="2:11" s="108" customFormat="1" ht="6.9" customHeight="1">
      <c r="B16" s="109"/>
      <c r="C16" s="110"/>
      <c r="D16" s="110"/>
      <c r="E16" s="110"/>
      <c r="F16" s="110"/>
      <c r="G16" s="110"/>
      <c r="H16" s="110"/>
      <c r="I16" s="110"/>
      <c r="J16" s="110"/>
      <c r="K16" s="111"/>
    </row>
    <row r="17" spans="2:11" s="108" customFormat="1" ht="14.4" customHeight="1">
      <c r="B17" s="109"/>
      <c r="C17" s="110"/>
      <c r="D17" s="107" t="s">
        <v>32</v>
      </c>
      <c r="E17" s="110"/>
      <c r="F17" s="7"/>
      <c r="G17" s="110"/>
      <c r="H17" s="110"/>
      <c r="I17" s="107" t="s">
        <v>29</v>
      </c>
      <c r="J17" s="226" t="str">
        <f>IF('Rekapitulace stavby'!AN13="Vyplň údaj","",IF('Rekapitulace stavby'!AN13="","",'Rekapitulace stavby'!AN13))</f>
        <v/>
      </c>
      <c r="K17" s="111"/>
    </row>
    <row r="18" spans="2:11" s="108" customFormat="1" ht="18" customHeight="1">
      <c r="B18" s="109"/>
      <c r="C18" s="110"/>
      <c r="D18" s="110"/>
      <c r="E18" s="112" t="str">
        <f>IF('Rekapitulace stavby'!E14="Vyplň údaj","",IF('Rekapitulace stavby'!E14="","",'Rekapitulace stavby'!E14))</f>
        <v/>
      </c>
      <c r="F18" s="110"/>
      <c r="G18" s="110"/>
      <c r="H18" s="110"/>
      <c r="I18" s="107" t="s">
        <v>31</v>
      </c>
      <c r="J18" s="112" t="str">
        <f>IF('Rekapitulace stavby'!AN14="Vyplň údaj","",IF('Rekapitulace stavby'!AN14="","",'Rekapitulace stavby'!AN14))</f>
        <v/>
      </c>
      <c r="K18" s="111"/>
    </row>
    <row r="19" spans="2:11" s="108" customFormat="1" ht="6.9" customHeight="1">
      <c r="B19" s="109"/>
      <c r="C19" s="110"/>
      <c r="D19" s="110"/>
      <c r="E19" s="110"/>
      <c r="F19" s="110"/>
      <c r="G19" s="110"/>
      <c r="H19" s="110"/>
      <c r="I19" s="110"/>
      <c r="J19" s="110"/>
      <c r="K19" s="111"/>
    </row>
    <row r="20" spans="2:11" s="108" customFormat="1" ht="14.4" customHeight="1">
      <c r="B20" s="109"/>
      <c r="C20" s="110"/>
      <c r="D20" s="107" t="s">
        <v>34</v>
      </c>
      <c r="E20" s="110"/>
      <c r="F20" s="110"/>
      <c r="G20" s="110"/>
      <c r="H20" s="110"/>
      <c r="I20" s="107" t="s">
        <v>29</v>
      </c>
      <c r="J20" s="112" t="s">
        <v>35</v>
      </c>
      <c r="K20" s="111"/>
    </row>
    <row r="21" spans="2:11" s="108" customFormat="1" ht="18" customHeight="1">
      <c r="B21" s="109"/>
      <c r="C21" s="110"/>
      <c r="D21" s="110"/>
      <c r="E21" s="112" t="s">
        <v>36</v>
      </c>
      <c r="F21" s="110"/>
      <c r="G21" s="110"/>
      <c r="H21" s="110"/>
      <c r="I21" s="107" t="s">
        <v>31</v>
      </c>
      <c r="J21" s="112" t="s">
        <v>5</v>
      </c>
      <c r="K21" s="111"/>
    </row>
    <row r="22" spans="2:11" s="108" customFormat="1" ht="6.9" customHeight="1">
      <c r="B22" s="109"/>
      <c r="C22" s="110"/>
      <c r="D22" s="110"/>
      <c r="E22" s="110"/>
      <c r="F22" s="110"/>
      <c r="G22" s="110"/>
      <c r="H22" s="110"/>
      <c r="I22" s="110"/>
      <c r="J22" s="110"/>
      <c r="K22" s="111"/>
    </row>
    <row r="23" spans="2:11" s="108" customFormat="1" ht="14.4" customHeight="1">
      <c r="B23" s="109"/>
      <c r="C23" s="110"/>
      <c r="D23" s="107" t="s">
        <v>38</v>
      </c>
      <c r="E23" s="110"/>
      <c r="F23" s="110"/>
      <c r="G23" s="110"/>
      <c r="H23" s="110"/>
      <c r="I23" s="110"/>
      <c r="J23" s="110"/>
      <c r="K23" s="111"/>
    </row>
    <row r="24" spans="2:11" s="117" customFormat="1" ht="71.25" customHeight="1">
      <c r="B24" s="114"/>
      <c r="C24" s="115"/>
      <c r="D24" s="115"/>
      <c r="E24" s="299" t="s">
        <v>39</v>
      </c>
      <c r="F24" s="299"/>
      <c r="G24" s="299"/>
      <c r="H24" s="299"/>
      <c r="I24" s="115"/>
      <c r="J24" s="115"/>
      <c r="K24" s="116"/>
    </row>
    <row r="25" spans="2:11" s="108" customFormat="1" ht="6.9" customHeight="1">
      <c r="B25" s="109"/>
      <c r="C25" s="110"/>
      <c r="D25" s="110"/>
      <c r="E25" s="110"/>
      <c r="F25" s="110"/>
      <c r="G25" s="110"/>
      <c r="H25" s="110"/>
      <c r="I25" s="110"/>
      <c r="J25" s="110"/>
      <c r="K25" s="111"/>
    </row>
    <row r="26" spans="2:11" s="108" customFormat="1" ht="6.9" customHeight="1">
      <c r="B26" s="109"/>
      <c r="C26" s="110"/>
      <c r="D26" s="118"/>
      <c r="E26" s="118"/>
      <c r="F26" s="118"/>
      <c r="G26" s="118"/>
      <c r="H26" s="118"/>
      <c r="I26" s="118"/>
      <c r="J26" s="118"/>
      <c r="K26" s="119"/>
    </row>
    <row r="27" spans="2:11" s="108" customFormat="1" ht="25.35" customHeight="1">
      <c r="B27" s="109"/>
      <c r="C27" s="110"/>
      <c r="D27" s="120" t="s">
        <v>40</v>
      </c>
      <c r="E27" s="110"/>
      <c r="F27" s="110"/>
      <c r="G27" s="110"/>
      <c r="H27" s="110"/>
      <c r="I27" s="110"/>
      <c r="J27" s="121">
        <f>ROUND(J82,2)</f>
        <v>0</v>
      </c>
      <c r="K27" s="111"/>
    </row>
    <row r="28" spans="2:11" s="108" customFormat="1" ht="6.9" customHeight="1">
      <c r="B28" s="109"/>
      <c r="C28" s="110"/>
      <c r="D28" s="118"/>
      <c r="E28" s="118"/>
      <c r="F28" s="118"/>
      <c r="G28" s="118"/>
      <c r="H28" s="118"/>
      <c r="I28" s="118"/>
      <c r="J28" s="118"/>
      <c r="K28" s="119"/>
    </row>
    <row r="29" spans="2:11" s="108" customFormat="1" ht="14.4" customHeight="1">
      <c r="B29" s="109"/>
      <c r="C29" s="110"/>
      <c r="D29" s="110"/>
      <c r="E29" s="110"/>
      <c r="F29" s="122" t="s">
        <v>42</v>
      </c>
      <c r="G29" s="110"/>
      <c r="H29" s="110"/>
      <c r="I29" s="122" t="s">
        <v>41</v>
      </c>
      <c r="J29" s="122" t="s">
        <v>43</v>
      </c>
      <c r="K29" s="111"/>
    </row>
    <row r="30" spans="2:11" s="108" customFormat="1" ht="14.4" customHeight="1">
      <c r="B30" s="109"/>
      <c r="C30" s="110"/>
      <c r="D30" s="123" t="s">
        <v>44</v>
      </c>
      <c r="E30" s="123" t="s">
        <v>45</v>
      </c>
      <c r="F30" s="124">
        <f>ROUND(SUM(BE82:BE234),2)</f>
        <v>0</v>
      </c>
      <c r="G30" s="110"/>
      <c r="H30" s="110"/>
      <c r="I30" s="125">
        <v>0.21</v>
      </c>
      <c r="J30" s="124">
        <f>ROUND(ROUND((SUM(BE82:BE234)),2)*I30,2)</f>
        <v>0</v>
      </c>
      <c r="K30" s="111"/>
    </row>
    <row r="31" spans="2:11" s="108" customFormat="1" ht="14.4" customHeight="1">
      <c r="B31" s="109"/>
      <c r="C31" s="110"/>
      <c r="D31" s="110"/>
      <c r="E31" s="123" t="s">
        <v>46</v>
      </c>
      <c r="F31" s="124">
        <f>ROUND(SUM(BF82:BF234),2)</f>
        <v>0</v>
      </c>
      <c r="G31" s="110"/>
      <c r="H31" s="110"/>
      <c r="I31" s="125">
        <v>0.15</v>
      </c>
      <c r="J31" s="124">
        <f>ROUND(ROUND((SUM(BF82:BF234)),2)*I31,2)</f>
        <v>0</v>
      </c>
      <c r="K31" s="111"/>
    </row>
    <row r="32" spans="2:11" s="108" customFormat="1" ht="14.4" customHeight="1" hidden="1">
      <c r="B32" s="109"/>
      <c r="C32" s="110"/>
      <c r="D32" s="110"/>
      <c r="E32" s="123" t="s">
        <v>47</v>
      </c>
      <c r="F32" s="124">
        <f>ROUND(SUM(BG82:BG234),2)</f>
        <v>0</v>
      </c>
      <c r="G32" s="110"/>
      <c r="H32" s="110"/>
      <c r="I32" s="125">
        <v>0.21</v>
      </c>
      <c r="J32" s="124">
        <v>0</v>
      </c>
      <c r="K32" s="111"/>
    </row>
    <row r="33" spans="2:11" s="108" customFormat="1" ht="14.4" customHeight="1" hidden="1">
      <c r="B33" s="109"/>
      <c r="C33" s="110"/>
      <c r="D33" s="110"/>
      <c r="E33" s="123" t="s">
        <v>48</v>
      </c>
      <c r="F33" s="124">
        <f>ROUND(SUM(BH82:BH234),2)</f>
        <v>0</v>
      </c>
      <c r="G33" s="110"/>
      <c r="H33" s="110"/>
      <c r="I33" s="125">
        <v>0.15</v>
      </c>
      <c r="J33" s="124">
        <v>0</v>
      </c>
      <c r="K33" s="111"/>
    </row>
    <row r="34" spans="2:11" s="108" customFormat="1" ht="14.4" customHeight="1" hidden="1">
      <c r="B34" s="109"/>
      <c r="C34" s="110"/>
      <c r="D34" s="110"/>
      <c r="E34" s="123" t="s">
        <v>49</v>
      </c>
      <c r="F34" s="124">
        <f>ROUND(SUM(BI82:BI234),2)</f>
        <v>0</v>
      </c>
      <c r="G34" s="110"/>
      <c r="H34" s="110"/>
      <c r="I34" s="125">
        <v>0</v>
      </c>
      <c r="J34" s="124">
        <v>0</v>
      </c>
      <c r="K34" s="111"/>
    </row>
    <row r="35" spans="2:11" s="108" customFormat="1" ht="6.9" customHeight="1">
      <c r="B35" s="109"/>
      <c r="C35" s="110"/>
      <c r="D35" s="110"/>
      <c r="E35" s="110"/>
      <c r="F35" s="110"/>
      <c r="G35" s="110"/>
      <c r="H35" s="110"/>
      <c r="I35" s="110"/>
      <c r="J35" s="110"/>
      <c r="K35" s="111"/>
    </row>
    <row r="36" spans="2:11" s="108" customFormat="1" ht="25.35" customHeight="1">
      <c r="B36" s="109"/>
      <c r="C36" s="126"/>
      <c r="D36" s="127" t="s">
        <v>50</v>
      </c>
      <c r="E36" s="128"/>
      <c r="F36" s="128"/>
      <c r="G36" s="129" t="s">
        <v>51</v>
      </c>
      <c r="H36" s="130" t="s">
        <v>52</v>
      </c>
      <c r="I36" s="128"/>
      <c r="J36" s="131">
        <f>SUM(J27:J34)</f>
        <v>0</v>
      </c>
      <c r="K36" s="132"/>
    </row>
    <row r="37" spans="2:11" s="108" customFormat="1" ht="14.4" customHeight="1">
      <c r="B37" s="133"/>
      <c r="C37" s="134"/>
      <c r="D37" s="134"/>
      <c r="E37" s="134"/>
      <c r="F37" s="134"/>
      <c r="G37" s="134"/>
      <c r="H37" s="134"/>
      <c r="I37" s="134"/>
      <c r="J37" s="134"/>
      <c r="K37" s="135"/>
    </row>
    <row r="41" spans="2:11" s="108" customFormat="1" ht="6.9" customHeight="1">
      <c r="B41" s="136"/>
      <c r="C41" s="137"/>
      <c r="D41" s="137"/>
      <c r="E41" s="137"/>
      <c r="F41" s="137"/>
      <c r="G41" s="137"/>
      <c r="H41" s="137"/>
      <c r="I41" s="137"/>
      <c r="J41" s="137"/>
      <c r="K41" s="138"/>
    </row>
    <row r="42" spans="2:11" s="108" customFormat="1" ht="36.9" customHeight="1">
      <c r="B42" s="109"/>
      <c r="C42" s="104" t="s">
        <v>108</v>
      </c>
      <c r="D42" s="110"/>
      <c r="E42" s="110"/>
      <c r="F42" s="110"/>
      <c r="G42" s="110"/>
      <c r="H42" s="110"/>
      <c r="I42" s="110"/>
      <c r="J42" s="110"/>
      <c r="K42" s="111"/>
    </row>
    <row r="43" spans="2:11" s="108" customFormat="1" ht="6.9" customHeight="1">
      <c r="B43" s="109"/>
      <c r="C43" s="110"/>
      <c r="D43" s="110"/>
      <c r="E43" s="110"/>
      <c r="F43" s="110"/>
      <c r="G43" s="110"/>
      <c r="H43" s="110"/>
      <c r="I43" s="110"/>
      <c r="J43" s="110"/>
      <c r="K43" s="111"/>
    </row>
    <row r="44" spans="2:11" s="108" customFormat="1" ht="14.4" customHeight="1">
      <c r="B44" s="109"/>
      <c r="C44" s="107" t="s">
        <v>19</v>
      </c>
      <c r="D44" s="110"/>
      <c r="E44" s="110"/>
      <c r="F44" s="110"/>
      <c r="G44" s="110"/>
      <c r="H44" s="110"/>
      <c r="I44" s="110"/>
      <c r="J44" s="110"/>
      <c r="K44" s="111"/>
    </row>
    <row r="45" spans="2:11" s="108" customFormat="1" ht="16.5" customHeight="1">
      <c r="B45" s="109"/>
      <c r="C45" s="110"/>
      <c r="D45" s="110"/>
      <c r="E45" s="331" t="str">
        <f>E7</f>
        <v>Kanalizační sběrač Toužín</v>
      </c>
      <c r="F45" s="332"/>
      <c r="G45" s="332"/>
      <c r="H45" s="332"/>
      <c r="I45" s="110"/>
      <c r="J45" s="110"/>
      <c r="K45" s="111"/>
    </row>
    <row r="46" spans="2:11" s="108" customFormat="1" ht="14.4" customHeight="1">
      <c r="B46" s="109"/>
      <c r="C46" s="107" t="s">
        <v>106</v>
      </c>
      <c r="D46" s="110"/>
      <c r="E46" s="110"/>
      <c r="F46" s="110"/>
      <c r="G46" s="110"/>
      <c r="H46" s="110"/>
      <c r="I46" s="110"/>
      <c r="J46" s="110"/>
      <c r="K46" s="111"/>
    </row>
    <row r="47" spans="2:11" s="108" customFormat="1" ht="17.25" customHeight="1">
      <c r="B47" s="109"/>
      <c r="C47" s="110"/>
      <c r="D47" s="110"/>
      <c r="E47" s="333" t="str">
        <f>E9</f>
        <v>OK1 - Odlehčovací komora</v>
      </c>
      <c r="F47" s="334"/>
      <c r="G47" s="334"/>
      <c r="H47" s="334"/>
      <c r="I47" s="110"/>
      <c r="J47" s="110"/>
      <c r="K47" s="111"/>
    </row>
    <row r="48" spans="2:11" s="108" customFormat="1" ht="6.9" customHeight="1">
      <c r="B48" s="109"/>
      <c r="C48" s="110"/>
      <c r="D48" s="110"/>
      <c r="E48" s="110"/>
      <c r="F48" s="110"/>
      <c r="G48" s="110"/>
      <c r="H48" s="110"/>
      <c r="I48" s="110"/>
      <c r="J48" s="110"/>
      <c r="K48" s="111"/>
    </row>
    <row r="49" spans="2:11" s="108" customFormat="1" ht="18" customHeight="1">
      <c r="B49" s="109"/>
      <c r="C49" s="107" t="s">
        <v>24</v>
      </c>
      <c r="D49" s="110"/>
      <c r="E49" s="110"/>
      <c r="F49" s="112" t="str">
        <f>F12</f>
        <v>Toužín</v>
      </c>
      <c r="G49" s="110"/>
      <c r="H49" s="110"/>
      <c r="I49" s="107" t="s">
        <v>26</v>
      </c>
      <c r="J49" s="113" t="str">
        <f>IF(J12="","",J12)</f>
        <v>21. 8. 2017</v>
      </c>
      <c r="K49" s="111"/>
    </row>
    <row r="50" spans="2:11" s="108" customFormat="1" ht="6.9" customHeight="1">
      <c r="B50" s="109"/>
      <c r="C50" s="110"/>
      <c r="D50" s="110"/>
      <c r="E50" s="110"/>
      <c r="F50" s="110"/>
      <c r="G50" s="110"/>
      <c r="H50" s="110"/>
      <c r="I50" s="110"/>
      <c r="J50" s="110"/>
      <c r="K50" s="111"/>
    </row>
    <row r="51" spans="2:11" s="108" customFormat="1" ht="13.2">
      <c r="B51" s="109"/>
      <c r="C51" s="107" t="s">
        <v>28</v>
      </c>
      <c r="D51" s="110"/>
      <c r="E51" s="110"/>
      <c r="F51" s="112" t="str">
        <f>E15</f>
        <v xml:space="preserve"> </v>
      </c>
      <c r="G51" s="110"/>
      <c r="H51" s="110"/>
      <c r="I51" s="107" t="s">
        <v>34</v>
      </c>
      <c r="J51" s="299" t="str">
        <f>E21</f>
        <v>Ing. Zděněk Hejtman</v>
      </c>
      <c r="K51" s="111"/>
    </row>
    <row r="52" spans="2:11" s="108" customFormat="1" ht="14.4" customHeight="1">
      <c r="B52" s="109"/>
      <c r="C52" s="107" t="s">
        <v>32</v>
      </c>
      <c r="D52" s="110"/>
      <c r="E52" s="110"/>
      <c r="F52" s="112" t="str">
        <f>IF(E18="","",E18)</f>
        <v/>
      </c>
      <c r="G52" s="110"/>
      <c r="H52" s="110"/>
      <c r="I52" s="110"/>
      <c r="J52" s="326"/>
      <c r="K52" s="111"/>
    </row>
    <row r="53" spans="2:11" s="108" customFormat="1" ht="10.35" customHeight="1">
      <c r="B53" s="109"/>
      <c r="C53" s="110"/>
      <c r="D53" s="110"/>
      <c r="E53" s="110"/>
      <c r="F53" s="110"/>
      <c r="G53" s="110"/>
      <c r="H53" s="110"/>
      <c r="I53" s="110"/>
      <c r="J53" s="110"/>
      <c r="K53" s="111"/>
    </row>
    <row r="54" spans="2:11" s="108" customFormat="1" ht="29.25" customHeight="1">
      <c r="B54" s="109"/>
      <c r="C54" s="139" t="s">
        <v>109</v>
      </c>
      <c r="D54" s="126"/>
      <c r="E54" s="126"/>
      <c r="F54" s="126"/>
      <c r="G54" s="126"/>
      <c r="H54" s="126"/>
      <c r="I54" s="126"/>
      <c r="J54" s="140" t="s">
        <v>110</v>
      </c>
      <c r="K54" s="141"/>
    </row>
    <row r="55" spans="2:11" s="108" customFormat="1" ht="10.35" customHeight="1">
      <c r="B55" s="109"/>
      <c r="C55" s="110"/>
      <c r="D55" s="110"/>
      <c r="E55" s="110"/>
      <c r="F55" s="110"/>
      <c r="G55" s="110"/>
      <c r="H55" s="110"/>
      <c r="I55" s="110"/>
      <c r="J55" s="110"/>
      <c r="K55" s="111"/>
    </row>
    <row r="56" spans="2:47" s="108" customFormat="1" ht="29.25" customHeight="1">
      <c r="B56" s="109"/>
      <c r="C56" s="142" t="s">
        <v>111</v>
      </c>
      <c r="D56" s="110"/>
      <c r="E56" s="110"/>
      <c r="F56" s="110"/>
      <c r="G56" s="110"/>
      <c r="H56" s="110"/>
      <c r="I56" s="110"/>
      <c r="J56" s="121">
        <f>J82</f>
        <v>0</v>
      </c>
      <c r="K56" s="111"/>
      <c r="AU56" s="98" t="s">
        <v>112</v>
      </c>
    </row>
    <row r="57" spans="2:11" s="149" customFormat="1" ht="24.9" customHeight="1">
      <c r="B57" s="143"/>
      <c r="C57" s="144"/>
      <c r="D57" s="145" t="s">
        <v>113</v>
      </c>
      <c r="E57" s="146"/>
      <c r="F57" s="146"/>
      <c r="G57" s="146"/>
      <c r="H57" s="146"/>
      <c r="I57" s="146"/>
      <c r="J57" s="147">
        <f>J83</f>
        <v>0</v>
      </c>
      <c r="K57" s="148"/>
    </row>
    <row r="58" spans="2:11" s="156" customFormat="1" ht="19.95" customHeight="1">
      <c r="B58" s="150"/>
      <c r="C58" s="151"/>
      <c r="D58" s="152" t="s">
        <v>114</v>
      </c>
      <c r="E58" s="153"/>
      <c r="F58" s="153"/>
      <c r="G58" s="153"/>
      <c r="H58" s="153"/>
      <c r="I58" s="153"/>
      <c r="J58" s="154">
        <f>J84</f>
        <v>0</v>
      </c>
      <c r="K58" s="155"/>
    </row>
    <row r="59" spans="2:11" s="156" customFormat="1" ht="19.95" customHeight="1">
      <c r="B59" s="150"/>
      <c r="C59" s="151"/>
      <c r="D59" s="152" t="s">
        <v>115</v>
      </c>
      <c r="E59" s="153"/>
      <c r="F59" s="153"/>
      <c r="G59" s="153"/>
      <c r="H59" s="153"/>
      <c r="I59" s="153"/>
      <c r="J59" s="154">
        <f>J168</f>
        <v>0</v>
      </c>
      <c r="K59" s="155"/>
    </row>
    <row r="60" spans="2:11" s="156" customFormat="1" ht="19.95" customHeight="1">
      <c r="B60" s="150"/>
      <c r="C60" s="151"/>
      <c r="D60" s="152" t="s">
        <v>116</v>
      </c>
      <c r="E60" s="153"/>
      <c r="F60" s="153"/>
      <c r="G60" s="153"/>
      <c r="H60" s="153"/>
      <c r="I60" s="153"/>
      <c r="J60" s="154">
        <f>J185</f>
        <v>0</v>
      </c>
      <c r="K60" s="155"/>
    </row>
    <row r="61" spans="2:11" s="156" customFormat="1" ht="19.95" customHeight="1">
      <c r="B61" s="150"/>
      <c r="C61" s="151"/>
      <c r="D61" s="152" t="s">
        <v>117</v>
      </c>
      <c r="E61" s="153"/>
      <c r="F61" s="153"/>
      <c r="G61" s="153"/>
      <c r="H61" s="153"/>
      <c r="I61" s="153"/>
      <c r="J61" s="154">
        <f>J206</f>
        <v>0</v>
      </c>
      <c r="K61" s="155"/>
    </row>
    <row r="62" spans="2:11" s="156" customFormat="1" ht="19.95" customHeight="1">
      <c r="B62" s="150"/>
      <c r="C62" s="151"/>
      <c r="D62" s="152" t="s">
        <v>118</v>
      </c>
      <c r="E62" s="153"/>
      <c r="F62" s="153"/>
      <c r="G62" s="153"/>
      <c r="H62" s="153"/>
      <c r="I62" s="153"/>
      <c r="J62" s="154">
        <f>J232</f>
        <v>0</v>
      </c>
      <c r="K62" s="155"/>
    </row>
    <row r="63" spans="2:11" s="108" customFormat="1" ht="21.75" customHeight="1">
      <c r="B63" s="109"/>
      <c r="C63" s="110"/>
      <c r="D63" s="110"/>
      <c r="E63" s="110"/>
      <c r="F63" s="110"/>
      <c r="G63" s="110"/>
      <c r="H63" s="110"/>
      <c r="I63" s="110"/>
      <c r="J63" s="110"/>
      <c r="K63" s="111"/>
    </row>
    <row r="64" spans="2:11" s="108" customFormat="1" ht="6.9" customHeight="1">
      <c r="B64" s="133"/>
      <c r="C64" s="134"/>
      <c r="D64" s="134"/>
      <c r="E64" s="134"/>
      <c r="F64" s="134"/>
      <c r="G64" s="134"/>
      <c r="H64" s="134"/>
      <c r="I64" s="134"/>
      <c r="J64" s="134"/>
      <c r="K64" s="135"/>
    </row>
    <row r="68" spans="2:12" s="108" customFormat="1" ht="6.9" customHeight="1">
      <c r="B68" s="136"/>
      <c r="C68" s="137"/>
      <c r="D68" s="137"/>
      <c r="E68" s="137"/>
      <c r="F68" s="137"/>
      <c r="G68" s="137"/>
      <c r="H68" s="137"/>
      <c r="I68" s="137"/>
      <c r="J68" s="137"/>
      <c r="K68" s="137"/>
      <c r="L68" s="109"/>
    </row>
    <row r="69" spans="2:12" s="108" customFormat="1" ht="36.9" customHeight="1">
      <c r="B69" s="109"/>
      <c r="C69" s="157" t="s">
        <v>119</v>
      </c>
      <c r="L69" s="109"/>
    </row>
    <row r="70" spans="2:12" s="108" customFormat="1" ht="6.9" customHeight="1">
      <c r="B70" s="109"/>
      <c r="L70" s="109"/>
    </row>
    <row r="71" spans="2:12" s="108" customFormat="1" ht="14.4" customHeight="1">
      <c r="B71" s="109"/>
      <c r="C71" s="158" t="s">
        <v>19</v>
      </c>
      <c r="L71" s="109"/>
    </row>
    <row r="72" spans="2:12" s="108" customFormat="1" ht="16.5" customHeight="1">
      <c r="B72" s="109"/>
      <c r="E72" s="327" t="str">
        <f>E7</f>
        <v>Kanalizační sběrač Toužín</v>
      </c>
      <c r="F72" s="328"/>
      <c r="G72" s="328"/>
      <c r="H72" s="328"/>
      <c r="L72" s="109"/>
    </row>
    <row r="73" spans="2:12" s="108" customFormat="1" ht="14.4" customHeight="1">
      <c r="B73" s="109"/>
      <c r="C73" s="158" t="s">
        <v>106</v>
      </c>
      <c r="L73" s="109"/>
    </row>
    <row r="74" spans="2:12" s="108" customFormat="1" ht="17.25" customHeight="1">
      <c r="B74" s="109"/>
      <c r="E74" s="318" t="str">
        <f>E9</f>
        <v>OK1 - Odlehčovací komora</v>
      </c>
      <c r="F74" s="329"/>
      <c r="G74" s="329"/>
      <c r="H74" s="329"/>
      <c r="L74" s="109"/>
    </row>
    <row r="75" spans="2:12" s="108" customFormat="1" ht="6.9" customHeight="1">
      <c r="B75" s="109"/>
      <c r="L75" s="109"/>
    </row>
    <row r="76" spans="2:12" s="108" customFormat="1" ht="18" customHeight="1">
      <c r="B76" s="109"/>
      <c r="C76" s="158" t="s">
        <v>24</v>
      </c>
      <c r="F76" s="159" t="str">
        <f>F12</f>
        <v>Toužín</v>
      </c>
      <c r="I76" s="158" t="s">
        <v>26</v>
      </c>
      <c r="J76" s="160" t="str">
        <f>IF(J12="","",J12)</f>
        <v>21. 8. 2017</v>
      </c>
      <c r="L76" s="109"/>
    </row>
    <row r="77" spans="2:12" s="108" customFormat="1" ht="6.9" customHeight="1">
      <c r="B77" s="109"/>
      <c r="L77" s="109"/>
    </row>
    <row r="78" spans="2:12" s="108" customFormat="1" ht="13.2">
      <c r="B78" s="109"/>
      <c r="C78" s="158" t="s">
        <v>28</v>
      </c>
      <c r="F78" s="159" t="str">
        <f>E15</f>
        <v xml:space="preserve"> </v>
      </c>
      <c r="I78" s="158" t="s">
        <v>34</v>
      </c>
      <c r="J78" s="159" t="str">
        <f>E21</f>
        <v>Ing. Zděněk Hejtman</v>
      </c>
      <c r="L78" s="109"/>
    </row>
    <row r="79" spans="2:12" s="108" customFormat="1" ht="14.4" customHeight="1">
      <c r="B79" s="109"/>
      <c r="C79" s="158" t="s">
        <v>32</v>
      </c>
      <c r="F79" s="159" t="str">
        <f>IF(E18="","",E18)</f>
        <v/>
      </c>
      <c r="L79" s="109"/>
    </row>
    <row r="80" spans="2:12" s="108" customFormat="1" ht="10.35" customHeight="1">
      <c r="B80" s="109"/>
      <c r="L80" s="109"/>
    </row>
    <row r="81" spans="2:20" s="168" customFormat="1" ht="29.25" customHeight="1">
      <c r="B81" s="161"/>
      <c r="C81" s="162" t="s">
        <v>120</v>
      </c>
      <c r="D81" s="163" t="s">
        <v>59</v>
      </c>
      <c r="E81" s="163" t="s">
        <v>55</v>
      </c>
      <c r="F81" s="163" t="s">
        <v>121</v>
      </c>
      <c r="G81" s="163" t="s">
        <v>122</v>
      </c>
      <c r="H81" s="163" t="s">
        <v>123</v>
      </c>
      <c r="I81" s="163" t="s">
        <v>124</v>
      </c>
      <c r="J81" s="163" t="s">
        <v>110</v>
      </c>
      <c r="K81" s="164" t="s">
        <v>125</v>
      </c>
      <c r="L81" s="161"/>
      <c r="M81" s="165" t="s">
        <v>126</v>
      </c>
      <c r="N81" s="166" t="s">
        <v>44</v>
      </c>
      <c r="O81" s="166" t="s">
        <v>127</v>
      </c>
      <c r="P81" s="166" t="s">
        <v>128</v>
      </c>
      <c r="Q81" s="166" t="s">
        <v>129</v>
      </c>
      <c r="R81" s="166" t="s">
        <v>130</v>
      </c>
      <c r="S81" s="166" t="s">
        <v>131</v>
      </c>
      <c r="T81" s="167" t="s">
        <v>132</v>
      </c>
    </row>
    <row r="82" spans="2:63" s="108" customFormat="1" ht="29.25" customHeight="1">
      <c r="B82" s="109"/>
      <c r="C82" s="169" t="s">
        <v>111</v>
      </c>
      <c r="J82" s="170">
        <f>BK82</f>
        <v>0</v>
      </c>
      <c r="L82" s="109"/>
      <c r="M82" s="171"/>
      <c r="N82" s="118"/>
      <c r="O82" s="118"/>
      <c r="P82" s="172">
        <f>P83</f>
        <v>0</v>
      </c>
      <c r="Q82" s="118"/>
      <c r="R82" s="172">
        <f>R83</f>
        <v>21.083644030000002</v>
      </c>
      <c r="S82" s="118"/>
      <c r="T82" s="173">
        <f>T83</f>
        <v>0</v>
      </c>
      <c r="AT82" s="98" t="s">
        <v>73</v>
      </c>
      <c r="AU82" s="98" t="s">
        <v>112</v>
      </c>
      <c r="BK82" s="174">
        <f>BK83</f>
        <v>0</v>
      </c>
    </row>
    <row r="83" spans="2:63" s="176" customFormat="1" ht="37.35" customHeight="1">
      <c r="B83" s="175"/>
      <c r="D83" s="177" t="s">
        <v>73</v>
      </c>
      <c r="E83" s="178" t="s">
        <v>133</v>
      </c>
      <c r="F83" s="178" t="s">
        <v>134</v>
      </c>
      <c r="J83" s="179">
        <f>BK83</f>
        <v>0</v>
      </c>
      <c r="L83" s="175"/>
      <c r="M83" s="180"/>
      <c r="N83" s="181"/>
      <c r="O83" s="181"/>
      <c r="P83" s="182">
        <f>P84+P168+P185+P206+P232</f>
        <v>0</v>
      </c>
      <c r="Q83" s="181"/>
      <c r="R83" s="182">
        <f>R84+R168+R185+R206+R232</f>
        <v>21.083644030000002</v>
      </c>
      <c r="S83" s="181"/>
      <c r="T83" s="183">
        <f>T84+T168+T185+T206+T232</f>
        <v>0</v>
      </c>
      <c r="AR83" s="177" t="s">
        <v>82</v>
      </c>
      <c r="AT83" s="184" t="s">
        <v>73</v>
      </c>
      <c r="AU83" s="184" t="s">
        <v>74</v>
      </c>
      <c r="AY83" s="177" t="s">
        <v>135</v>
      </c>
      <c r="BK83" s="185">
        <f>BK84+BK168+BK185+BK206+BK232</f>
        <v>0</v>
      </c>
    </row>
    <row r="84" spans="2:63" s="176" customFormat="1" ht="19.95" customHeight="1">
      <c r="B84" s="175"/>
      <c r="D84" s="177" t="s">
        <v>73</v>
      </c>
      <c r="E84" s="186" t="s">
        <v>82</v>
      </c>
      <c r="F84" s="186" t="s">
        <v>136</v>
      </c>
      <c r="J84" s="187">
        <f>BK84</f>
        <v>0</v>
      </c>
      <c r="L84" s="175"/>
      <c r="M84" s="180"/>
      <c r="N84" s="181"/>
      <c r="O84" s="181"/>
      <c r="P84" s="182">
        <f>SUM(P85:P167)</f>
        <v>0</v>
      </c>
      <c r="Q84" s="181"/>
      <c r="R84" s="182">
        <f>SUM(R85:R167)</f>
        <v>1.4998995</v>
      </c>
      <c r="S84" s="181"/>
      <c r="T84" s="183">
        <f>SUM(T85:T167)</f>
        <v>0</v>
      </c>
      <c r="AR84" s="177" t="s">
        <v>82</v>
      </c>
      <c r="AT84" s="184" t="s">
        <v>73</v>
      </c>
      <c r="AU84" s="184" t="s">
        <v>82</v>
      </c>
      <c r="AY84" s="177" t="s">
        <v>135</v>
      </c>
      <c r="BK84" s="185">
        <f>SUM(BK85:BK167)</f>
        <v>0</v>
      </c>
    </row>
    <row r="85" spans="2:65" s="108" customFormat="1" ht="25.5" customHeight="1">
      <c r="B85" s="109"/>
      <c r="C85" s="188" t="s">
        <v>82</v>
      </c>
      <c r="D85" s="188" t="s">
        <v>137</v>
      </c>
      <c r="E85" s="189" t="s">
        <v>153</v>
      </c>
      <c r="F85" s="190" t="s">
        <v>154</v>
      </c>
      <c r="G85" s="191" t="s">
        <v>155</v>
      </c>
      <c r="H85" s="192">
        <v>40</v>
      </c>
      <c r="I85" s="9"/>
      <c r="J85" s="193">
        <f>ROUND(I85*H85,2)</f>
        <v>0</v>
      </c>
      <c r="K85" s="190" t="s">
        <v>141</v>
      </c>
      <c r="L85" s="109"/>
      <c r="M85" s="194" t="s">
        <v>5</v>
      </c>
      <c r="N85" s="195" t="s">
        <v>45</v>
      </c>
      <c r="O85" s="110"/>
      <c r="P85" s="196">
        <f>O85*H85</f>
        <v>0</v>
      </c>
      <c r="Q85" s="196">
        <v>0</v>
      </c>
      <c r="R85" s="196">
        <f>Q85*H85</f>
        <v>0</v>
      </c>
      <c r="S85" s="196">
        <v>0</v>
      </c>
      <c r="T85" s="197">
        <f>S85*H85</f>
        <v>0</v>
      </c>
      <c r="AR85" s="98" t="s">
        <v>142</v>
      </c>
      <c r="AT85" s="98" t="s">
        <v>137</v>
      </c>
      <c r="AU85" s="98" t="s">
        <v>84</v>
      </c>
      <c r="AY85" s="98" t="s">
        <v>135</v>
      </c>
      <c r="BE85" s="198">
        <f>IF(N85="základní",J85,0)</f>
        <v>0</v>
      </c>
      <c r="BF85" s="198">
        <f>IF(N85="snížená",J85,0)</f>
        <v>0</v>
      </c>
      <c r="BG85" s="198">
        <f>IF(N85="zákl. přenesená",J85,0)</f>
        <v>0</v>
      </c>
      <c r="BH85" s="198">
        <f>IF(N85="sníž. přenesená",J85,0)</f>
        <v>0</v>
      </c>
      <c r="BI85" s="198">
        <f>IF(N85="nulová",J85,0)</f>
        <v>0</v>
      </c>
      <c r="BJ85" s="98" t="s">
        <v>82</v>
      </c>
      <c r="BK85" s="198">
        <f>ROUND(I85*H85,2)</f>
        <v>0</v>
      </c>
      <c r="BL85" s="98" t="s">
        <v>142</v>
      </c>
      <c r="BM85" s="98" t="s">
        <v>958</v>
      </c>
    </row>
    <row r="86" spans="2:47" s="108" customFormat="1" ht="240">
      <c r="B86" s="109"/>
      <c r="D86" s="203" t="s">
        <v>144</v>
      </c>
      <c r="F86" s="204" t="s">
        <v>157</v>
      </c>
      <c r="I86" s="10"/>
      <c r="L86" s="109"/>
      <c r="M86" s="205"/>
      <c r="N86" s="110"/>
      <c r="O86" s="110"/>
      <c r="P86" s="110"/>
      <c r="Q86" s="110"/>
      <c r="R86" s="110"/>
      <c r="S86" s="110"/>
      <c r="T86" s="206"/>
      <c r="AT86" s="98" t="s">
        <v>144</v>
      </c>
      <c r="AU86" s="98" t="s">
        <v>84</v>
      </c>
    </row>
    <row r="87" spans="2:51" s="208" customFormat="1" ht="13.5">
      <c r="B87" s="207"/>
      <c r="D87" s="203" t="s">
        <v>146</v>
      </c>
      <c r="E87" s="209" t="s">
        <v>5</v>
      </c>
      <c r="F87" s="210" t="s">
        <v>959</v>
      </c>
      <c r="H87" s="211">
        <v>40</v>
      </c>
      <c r="I87" s="11"/>
      <c r="L87" s="207"/>
      <c r="M87" s="212"/>
      <c r="N87" s="213"/>
      <c r="O87" s="213"/>
      <c r="P87" s="213"/>
      <c r="Q87" s="213"/>
      <c r="R87" s="213"/>
      <c r="S87" s="213"/>
      <c r="T87" s="214"/>
      <c r="AT87" s="209" t="s">
        <v>146</v>
      </c>
      <c r="AU87" s="209" t="s">
        <v>84</v>
      </c>
      <c r="AV87" s="208" t="s">
        <v>84</v>
      </c>
      <c r="AW87" s="208" t="s">
        <v>37</v>
      </c>
      <c r="AX87" s="208" t="s">
        <v>82</v>
      </c>
      <c r="AY87" s="209" t="s">
        <v>135</v>
      </c>
    </row>
    <row r="88" spans="2:65" s="108" customFormat="1" ht="25.5" customHeight="1">
      <c r="B88" s="109"/>
      <c r="C88" s="188" t="s">
        <v>84</v>
      </c>
      <c r="D88" s="188" t="s">
        <v>137</v>
      </c>
      <c r="E88" s="189" t="s">
        <v>159</v>
      </c>
      <c r="F88" s="190" t="s">
        <v>160</v>
      </c>
      <c r="G88" s="191" t="s">
        <v>161</v>
      </c>
      <c r="H88" s="192">
        <v>5</v>
      </c>
      <c r="I88" s="9"/>
      <c r="J88" s="193">
        <f>ROUND(I88*H88,2)</f>
        <v>0</v>
      </c>
      <c r="K88" s="190" t="s">
        <v>141</v>
      </c>
      <c r="L88" s="109"/>
      <c r="M88" s="194" t="s">
        <v>5</v>
      </c>
      <c r="N88" s="195" t="s">
        <v>45</v>
      </c>
      <c r="O88" s="110"/>
      <c r="P88" s="196">
        <f>O88*H88</f>
        <v>0</v>
      </c>
      <c r="Q88" s="196">
        <v>0</v>
      </c>
      <c r="R88" s="196">
        <f>Q88*H88</f>
        <v>0</v>
      </c>
      <c r="S88" s="196">
        <v>0</v>
      </c>
      <c r="T88" s="197">
        <f>S88*H88</f>
        <v>0</v>
      </c>
      <c r="AR88" s="98" t="s">
        <v>142</v>
      </c>
      <c r="AT88" s="98" t="s">
        <v>137</v>
      </c>
      <c r="AU88" s="98" t="s">
        <v>84</v>
      </c>
      <c r="AY88" s="98" t="s">
        <v>135</v>
      </c>
      <c r="BE88" s="198">
        <f>IF(N88="základní",J88,0)</f>
        <v>0</v>
      </c>
      <c r="BF88" s="198">
        <f>IF(N88="snížená",J88,0)</f>
        <v>0</v>
      </c>
      <c r="BG88" s="198">
        <f>IF(N88="zákl. přenesená",J88,0)</f>
        <v>0</v>
      </c>
      <c r="BH88" s="198">
        <f>IF(N88="sníž. přenesená",J88,0)</f>
        <v>0</v>
      </c>
      <c r="BI88" s="198">
        <f>IF(N88="nulová",J88,0)</f>
        <v>0</v>
      </c>
      <c r="BJ88" s="98" t="s">
        <v>82</v>
      </c>
      <c r="BK88" s="198">
        <f>ROUND(I88*H88,2)</f>
        <v>0</v>
      </c>
      <c r="BL88" s="98" t="s">
        <v>142</v>
      </c>
      <c r="BM88" s="98" t="s">
        <v>960</v>
      </c>
    </row>
    <row r="89" spans="2:47" s="108" customFormat="1" ht="156">
      <c r="B89" s="109"/>
      <c r="D89" s="203" t="s">
        <v>144</v>
      </c>
      <c r="F89" s="204" t="s">
        <v>163</v>
      </c>
      <c r="I89" s="10"/>
      <c r="L89" s="109"/>
      <c r="M89" s="205"/>
      <c r="N89" s="110"/>
      <c r="O89" s="110"/>
      <c r="P89" s="110"/>
      <c r="Q89" s="110"/>
      <c r="R89" s="110"/>
      <c r="S89" s="110"/>
      <c r="T89" s="206"/>
      <c r="AT89" s="98" t="s">
        <v>144</v>
      </c>
      <c r="AU89" s="98" t="s">
        <v>84</v>
      </c>
    </row>
    <row r="90" spans="2:51" s="208" customFormat="1" ht="13.5">
      <c r="B90" s="207"/>
      <c r="D90" s="203" t="s">
        <v>146</v>
      </c>
      <c r="E90" s="209" t="s">
        <v>5</v>
      </c>
      <c r="F90" s="210" t="s">
        <v>961</v>
      </c>
      <c r="H90" s="211">
        <v>5</v>
      </c>
      <c r="I90" s="11"/>
      <c r="L90" s="207"/>
      <c r="M90" s="212"/>
      <c r="N90" s="213"/>
      <c r="O90" s="213"/>
      <c r="P90" s="213"/>
      <c r="Q90" s="213"/>
      <c r="R90" s="213"/>
      <c r="S90" s="213"/>
      <c r="T90" s="214"/>
      <c r="AT90" s="209" t="s">
        <v>146</v>
      </c>
      <c r="AU90" s="209" t="s">
        <v>84</v>
      </c>
      <c r="AV90" s="208" t="s">
        <v>84</v>
      </c>
      <c r="AW90" s="208" t="s">
        <v>37</v>
      </c>
      <c r="AX90" s="208" t="s">
        <v>82</v>
      </c>
      <c r="AY90" s="209" t="s">
        <v>135</v>
      </c>
    </row>
    <row r="91" spans="2:65" s="108" customFormat="1" ht="38.25" customHeight="1">
      <c r="B91" s="109"/>
      <c r="C91" s="188" t="s">
        <v>152</v>
      </c>
      <c r="D91" s="188" t="s">
        <v>137</v>
      </c>
      <c r="E91" s="189" t="s">
        <v>189</v>
      </c>
      <c r="F91" s="190" t="s">
        <v>190</v>
      </c>
      <c r="G91" s="191" t="s">
        <v>184</v>
      </c>
      <c r="H91" s="192">
        <v>5.234</v>
      </c>
      <c r="I91" s="9"/>
      <c r="J91" s="193">
        <f>ROUND(I91*H91,2)</f>
        <v>0</v>
      </c>
      <c r="K91" s="190" t="s">
        <v>141</v>
      </c>
      <c r="L91" s="109"/>
      <c r="M91" s="194" t="s">
        <v>5</v>
      </c>
      <c r="N91" s="195" t="s">
        <v>45</v>
      </c>
      <c r="O91" s="110"/>
      <c r="P91" s="196">
        <f>O91*H91</f>
        <v>0</v>
      </c>
      <c r="Q91" s="196">
        <v>0</v>
      </c>
      <c r="R91" s="196">
        <f>Q91*H91</f>
        <v>0</v>
      </c>
      <c r="S91" s="196">
        <v>0</v>
      </c>
      <c r="T91" s="197">
        <f>S91*H91</f>
        <v>0</v>
      </c>
      <c r="AR91" s="98" t="s">
        <v>142</v>
      </c>
      <c r="AT91" s="98" t="s">
        <v>137</v>
      </c>
      <c r="AU91" s="98" t="s">
        <v>84</v>
      </c>
      <c r="AY91" s="98" t="s">
        <v>135</v>
      </c>
      <c r="BE91" s="198">
        <f>IF(N91="základní",J91,0)</f>
        <v>0</v>
      </c>
      <c r="BF91" s="198">
        <f>IF(N91="snížená",J91,0)</f>
        <v>0</v>
      </c>
      <c r="BG91" s="198">
        <f>IF(N91="zákl. přenesená",J91,0)</f>
        <v>0</v>
      </c>
      <c r="BH91" s="198">
        <f>IF(N91="sníž. přenesená",J91,0)</f>
        <v>0</v>
      </c>
      <c r="BI91" s="198">
        <f>IF(N91="nulová",J91,0)</f>
        <v>0</v>
      </c>
      <c r="BJ91" s="98" t="s">
        <v>82</v>
      </c>
      <c r="BK91" s="198">
        <f>ROUND(I91*H91,2)</f>
        <v>0</v>
      </c>
      <c r="BL91" s="98" t="s">
        <v>142</v>
      </c>
      <c r="BM91" s="98" t="s">
        <v>962</v>
      </c>
    </row>
    <row r="92" spans="2:47" s="108" customFormat="1" ht="216">
      <c r="B92" s="109"/>
      <c r="D92" s="203" t="s">
        <v>144</v>
      </c>
      <c r="F92" s="204" t="s">
        <v>192</v>
      </c>
      <c r="I92" s="10"/>
      <c r="L92" s="109"/>
      <c r="M92" s="205"/>
      <c r="N92" s="110"/>
      <c r="O92" s="110"/>
      <c r="P92" s="110"/>
      <c r="Q92" s="110"/>
      <c r="R92" s="110"/>
      <c r="S92" s="110"/>
      <c r="T92" s="206"/>
      <c r="AT92" s="98" t="s">
        <v>144</v>
      </c>
      <c r="AU92" s="98" t="s">
        <v>84</v>
      </c>
    </row>
    <row r="93" spans="2:51" s="208" customFormat="1" ht="13.5">
      <c r="B93" s="207"/>
      <c r="D93" s="203" t="s">
        <v>146</v>
      </c>
      <c r="E93" s="209" t="s">
        <v>5</v>
      </c>
      <c r="F93" s="210" t="s">
        <v>963</v>
      </c>
      <c r="H93" s="211">
        <v>5.234</v>
      </c>
      <c r="I93" s="11"/>
      <c r="L93" s="207"/>
      <c r="M93" s="212"/>
      <c r="N93" s="213"/>
      <c r="O93" s="213"/>
      <c r="P93" s="213"/>
      <c r="Q93" s="213"/>
      <c r="R93" s="213"/>
      <c r="S93" s="213"/>
      <c r="T93" s="214"/>
      <c r="AT93" s="209" t="s">
        <v>146</v>
      </c>
      <c r="AU93" s="209" t="s">
        <v>84</v>
      </c>
      <c r="AV93" s="208" t="s">
        <v>84</v>
      </c>
      <c r="AW93" s="208" t="s">
        <v>37</v>
      </c>
      <c r="AX93" s="208" t="s">
        <v>82</v>
      </c>
      <c r="AY93" s="209" t="s">
        <v>135</v>
      </c>
    </row>
    <row r="94" spans="2:65" s="108" customFormat="1" ht="25.5" customHeight="1">
      <c r="B94" s="109"/>
      <c r="C94" s="188" t="s">
        <v>142</v>
      </c>
      <c r="D94" s="188" t="s">
        <v>137</v>
      </c>
      <c r="E94" s="189" t="s">
        <v>964</v>
      </c>
      <c r="F94" s="190" t="s">
        <v>965</v>
      </c>
      <c r="G94" s="191" t="s">
        <v>184</v>
      </c>
      <c r="H94" s="192">
        <v>11.072</v>
      </c>
      <c r="I94" s="9"/>
      <c r="J94" s="193">
        <f>ROUND(I94*H94,2)</f>
        <v>0</v>
      </c>
      <c r="K94" s="190" t="s">
        <v>141</v>
      </c>
      <c r="L94" s="109"/>
      <c r="M94" s="194" t="s">
        <v>5</v>
      </c>
      <c r="N94" s="195" t="s">
        <v>45</v>
      </c>
      <c r="O94" s="110"/>
      <c r="P94" s="196">
        <f>O94*H94</f>
        <v>0</v>
      </c>
      <c r="Q94" s="196">
        <v>0</v>
      </c>
      <c r="R94" s="196">
        <f>Q94*H94</f>
        <v>0</v>
      </c>
      <c r="S94" s="196">
        <v>0</v>
      </c>
      <c r="T94" s="197">
        <f>S94*H94</f>
        <v>0</v>
      </c>
      <c r="AR94" s="98" t="s">
        <v>142</v>
      </c>
      <c r="AT94" s="98" t="s">
        <v>137</v>
      </c>
      <c r="AU94" s="98" t="s">
        <v>84</v>
      </c>
      <c r="AY94" s="98" t="s">
        <v>135</v>
      </c>
      <c r="BE94" s="198">
        <f>IF(N94="základní",J94,0)</f>
        <v>0</v>
      </c>
      <c r="BF94" s="198">
        <f>IF(N94="snížená",J94,0)</f>
        <v>0</v>
      </c>
      <c r="BG94" s="198">
        <f>IF(N94="zákl. přenesená",J94,0)</f>
        <v>0</v>
      </c>
      <c r="BH94" s="198">
        <f>IF(N94="sníž. přenesená",J94,0)</f>
        <v>0</v>
      </c>
      <c r="BI94" s="198">
        <f>IF(N94="nulová",J94,0)</f>
        <v>0</v>
      </c>
      <c r="BJ94" s="98" t="s">
        <v>82</v>
      </c>
      <c r="BK94" s="198">
        <f>ROUND(I94*H94,2)</f>
        <v>0</v>
      </c>
      <c r="BL94" s="98" t="s">
        <v>142</v>
      </c>
      <c r="BM94" s="98" t="s">
        <v>966</v>
      </c>
    </row>
    <row r="95" spans="2:47" s="108" customFormat="1" ht="192">
      <c r="B95" s="109"/>
      <c r="D95" s="203" t="s">
        <v>144</v>
      </c>
      <c r="F95" s="204" t="s">
        <v>967</v>
      </c>
      <c r="I95" s="10"/>
      <c r="L95" s="109"/>
      <c r="M95" s="205"/>
      <c r="N95" s="110"/>
      <c r="O95" s="110"/>
      <c r="P95" s="110"/>
      <c r="Q95" s="110"/>
      <c r="R95" s="110"/>
      <c r="S95" s="110"/>
      <c r="T95" s="206"/>
      <c r="AT95" s="98" t="s">
        <v>144</v>
      </c>
      <c r="AU95" s="98" t="s">
        <v>84</v>
      </c>
    </row>
    <row r="96" spans="2:51" s="208" customFormat="1" ht="13.5">
      <c r="B96" s="207"/>
      <c r="D96" s="203" t="s">
        <v>146</v>
      </c>
      <c r="E96" s="209" t="s">
        <v>5</v>
      </c>
      <c r="F96" s="210" t="s">
        <v>968</v>
      </c>
      <c r="H96" s="211">
        <v>22.143</v>
      </c>
      <c r="I96" s="11"/>
      <c r="L96" s="207"/>
      <c r="M96" s="212"/>
      <c r="N96" s="213"/>
      <c r="O96" s="213"/>
      <c r="P96" s="213"/>
      <c r="Q96" s="213"/>
      <c r="R96" s="213"/>
      <c r="S96" s="213"/>
      <c r="T96" s="214"/>
      <c r="AT96" s="209" t="s">
        <v>146</v>
      </c>
      <c r="AU96" s="209" t="s">
        <v>84</v>
      </c>
      <c r="AV96" s="208" t="s">
        <v>84</v>
      </c>
      <c r="AW96" s="208" t="s">
        <v>37</v>
      </c>
      <c r="AX96" s="208" t="s">
        <v>74</v>
      </c>
      <c r="AY96" s="209" t="s">
        <v>135</v>
      </c>
    </row>
    <row r="97" spans="2:51" s="208" customFormat="1" ht="13.5">
      <c r="B97" s="207"/>
      <c r="D97" s="203" t="s">
        <v>146</v>
      </c>
      <c r="E97" s="209" t="s">
        <v>5</v>
      </c>
      <c r="F97" s="210" t="s">
        <v>969</v>
      </c>
      <c r="H97" s="211">
        <v>11.072</v>
      </c>
      <c r="I97" s="11"/>
      <c r="L97" s="207"/>
      <c r="M97" s="212"/>
      <c r="N97" s="213"/>
      <c r="O97" s="213"/>
      <c r="P97" s="213"/>
      <c r="Q97" s="213"/>
      <c r="R97" s="213"/>
      <c r="S97" s="213"/>
      <c r="T97" s="214"/>
      <c r="AT97" s="209" t="s">
        <v>146</v>
      </c>
      <c r="AU97" s="209" t="s">
        <v>84</v>
      </c>
      <c r="AV97" s="208" t="s">
        <v>84</v>
      </c>
      <c r="AW97" s="208" t="s">
        <v>37</v>
      </c>
      <c r="AX97" s="208" t="s">
        <v>82</v>
      </c>
      <c r="AY97" s="209" t="s">
        <v>135</v>
      </c>
    </row>
    <row r="98" spans="2:65" s="108" customFormat="1" ht="25.5" customHeight="1">
      <c r="B98" s="109"/>
      <c r="C98" s="188" t="s">
        <v>165</v>
      </c>
      <c r="D98" s="188" t="s">
        <v>137</v>
      </c>
      <c r="E98" s="189" t="s">
        <v>970</v>
      </c>
      <c r="F98" s="190" t="s">
        <v>971</v>
      </c>
      <c r="G98" s="191" t="s">
        <v>184</v>
      </c>
      <c r="H98" s="192">
        <v>11.072</v>
      </c>
      <c r="I98" s="9"/>
      <c r="J98" s="193">
        <f>ROUND(I98*H98,2)</f>
        <v>0</v>
      </c>
      <c r="K98" s="190" t="s">
        <v>141</v>
      </c>
      <c r="L98" s="109"/>
      <c r="M98" s="194" t="s">
        <v>5</v>
      </c>
      <c r="N98" s="195" t="s">
        <v>45</v>
      </c>
      <c r="O98" s="110"/>
      <c r="P98" s="196">
        <f>O98*H98</f>
        <v>0</v>
      </c>
      <c r="Q98" s="196">
        <v>0</v>
      </c>
      <c r="R98" s="196">
        <f>Q98*H98</f>
        <v>0</v>
      </c>
      <c r="S98" s="196">
        <v>0</v>
      </c>
      <c r="T98" s="197">
        <f>S98*H98</f>
        <v>0</v>
      </c>
      <c r="AR98" s="98" t="s">
        <v>142</v>
      </c>
      <c r="AT98" s="98" t="s">
        <v>137</v>
      </c>
      <c r="AU98" s="98" t="s">
        <v>84</v>
      </c>
      <c r="AY98" s="98" t="s">
        <v>135</v>
      </c>
      <c r="BE98" s="198">
        <f>IF(N98="základní",J98,0)</f>
        <v>0</v>
      </c>
      <c r="BF98" s="198">
        <f>IF(N98="snížená",J98,0)</f>
        <v>0</v>
      </c>
      <c r="BG98" s="198">
        <f>IF(N98="zákl. přenesená",J98,0)</f>
        <v>0</v>
      </c>
      <c r="BH98" s="198">
        <f>IF(N98="sníž. přenesená",J98,0)</f>
        <v>0</v>
      </c>
      <c r="BI98" s="198">
        <f>IF(N98="nulová",J98,0)</f>
        <v>0</v>
      </c>
      <c r="BJ98" s="98" t="s">
        <v>82</v>
      </c>
      <c r="BK98" s="198">
        <f>ROUND(I98*H98,2)</f>
        <v>0</v>
      </c>
      <c r="BL98" s="98" t="s">
        <v>142</v>
      </c>
      <c r="BM98" s="98" t="s">
        <v>972</v>
      </c>
    </row>
    <row r="99" spans="2:47" s="108" customFormat="1" ht="192">
      <c r="B99" s="109"/>
      <c r="D99" s="203" t="s">
        <v>144</v>
      </c>
      <c r="F99" s="204" t="s">
        <v>967</v>
      </c>
      <c r="I99" s="10"/>
      <c r="L99" s="109"/>
      <c r="M99" s="205"/>
      <c r="N99" s="110"/>
      <c r="O99" s="110"/>
      <c r="P99" s="110"/>
      <c r="Q99" s="110"/>
      <c r="R99" s="110"/>
      <c r="S99" s="110"/>
      <c r="T99" s="206"/>
      <c r="AT99" s="98" t="s">
        <v>144</v>
      </c>
      <c r="AU99" s="98" t="s">
        <v>84</v>
      </c>
    </row>
    <row r="100" spans="2:51" s="208" customFormat="1" ht="13.5">
      <c r="B100" s="207"/>
      <c r="D100" s="203" t="s">
        <v>146</v>
      </c>
      <c r="E100" s="209" t="s">
        <v>5</v>
      </c>
      <c r="F100" s="210" t="s">
        <v>968</v>
      </c>
      <c r="H100" s="211">
        <v>22.143</v>
      </c>
      <c r="I100" s="11"/>
      <c r="L100" s="207"/>
      <c r="M100" s="212"/>
      <c r="N100" s="213"/>
      <c r="O100" s="213"/>
      <c r="P100" s="213"/>
      <c r="Q100" s="213"/>
      <c r="R100" s="213"/>
      <c r="S100" s="213"/>
      <c r="T100" s="214"/>
      <c r="AT100" s="209" t="s">
        <v>146</v>
      </c>
      <c r="AU100" s="209" t="s">
        <v>84</v>
      </c>
      <c r="AV100" s="208" t="s">
        <v>84</v>
      </c>
      <c r="AW100" s="208" t="s">
        <v>37</v>
      </c>
      <c r="AX100" s="208" t="s">
        <v>74</v>
      </c>
      <c r="AY100" s="209" t="s">
        <v>135</v>
      </c>
    </row>
    <row r="101" spans="2:51" s="208" customFormat="1" ht="13.5">
      <c r="B101" s="207"/>
      <c r="D101" s="203" t="s">
        <v>146</v>
      </c>
      <c r="E101" s="209" t="s">
        <v>5</v>
      </c>
      <c r="F101" s="210" t="s">
        <v>969</v>
      </c>
      <c r="H101" s="211">
        <v>11.072</v>
      </c>
      <c r="I101" s="11"/>
      <c r="L101" s="207"/>
      <c r="M101" s="212"/>
      <c r="N101" s="213"/>
      <c r="O101" s="213"/>
      <c r="P101" s="213"/>
      <c r="Q101" s="213"/>
      <c r="R101" s="213"/>
      <c r="S101" s="213"/>
      <c r="T101" s="214"/>
      <c r="AT101" s="209" t="s">
        <v>146</v>
      </c>
      <c r="AU101" s="209" t="s">
        <v>84</v>
      </c>
      <c r="AV101" s="208" t="s">
        <v>84</v>
      </c>
      <c r="AW101" s="208" t="s">
        <v>37</v>
      </c>
      <c r="AX101" s="208" t="s">
        <v>82</v>
      </c>
      <c r="AY101" s="209" t="s">
        <v>135</v>
      </c>
    </row>
    <row r="102" spans="2:65" s="108" customFormat="1" ht="25.5" customHeight="1">
      <c r="B102" s="109"/>
      <c r="C102" s="188" t="s">
        <v>172</v>
      </c>
      <c r="D102" s="188" t="s">
        <v>137</v>
      </c>
      <c r="E102" s="189" t="s">
        <v>973</v>
      </c>
      <c r="F102" s="190" t="s">
        <v>974</v>
      </c>
      <c r="G102" s="191" t="s">
        <v>184</v>
      </c>
      <c r="H102" s="192">
        <v>9.964</v>
      </c>
      <c r="I102" s="9"/>
      <c r="J102" s="193">
        <f>ROUND(I102*H102,2)</f>
        <v>0</v>
      </c>
      <c r="K102" s="190" t="s">
        <v>141</v>
      </c>
      <c r="L102" s="109"/>
      <c r="M102" s="194" t="s">
        <v>5</v>
      </c>
      <c r="N102" s="195" t="s">
        <v>45</v>
      </c>
      <c r="O102" s="110"/>
      <c r="P102" s="196">
        <f>O102*H102</f>
        <v>0</v>
      </c>
      <c r="Q102" s="196">
        <v>0</v>
      </c>
      <c r="R102" s="196">
        <f>Q102*H102</f>
        <v>0</v>
      </c>
      <c r="S102" s="196">
        <v>0</v>
      </c>
      <c r="T102" s="197">
        <f>S102*H102</f>
        <v>0</v>
      </c>
      <c r="AR102" s="98" t="s">
        <v>142</v>
      </c>
      <c r="AT102" s="98" t="s">
        <v>137</v>
      </c>
      <c r="AU102" s="98" t="s">
        <v>84</v>
      </c>
      <c r="AY102" s="98" t="s">
        <v>135</v>
      </c>
      <c r="BE102" s="198">
        <f>IF(N102="základní",J102,0)</f>
        <v>0</v>
      </c>
      <c r="BF102" s="198">
        <f>IF(N102="snížená",J102,0)</f>
        <v>0</v>
      </c>
      <c r="BG102" s="198">
        <f>IF(N102="zákl. přenesená",J102,0)</f>
        <v>0</v>
      </c>
      <c r="BH102" s="198">
        <f>IF(N102="sníž. přenesená",J102,0)</f>
        <v>0</v>
      </c>
      <c r="BI102" s="198">
        <f>IF(N102="nulová",J102,0)</f>
        <v>0</v>
      </c>
      <c r="BJ102" s="98" t="s">
        <v>82</v>
      </c>
      <c r="BK102" s="198">
        <f>ROUND(I102*H102,2)</f>
        <v>0</v>
      </c>
      <c r="BL102" s="98" t="s">
        <v>142</v>
      </c>
      <c r="BM102" s="98" t="s">
        <v>975</v>
      </c>
    </row>
    <row r="103" spans="2:47" s="108" customFormat="1" ht="192">
      <c r="B103" s="109"/>
      <c r="D103" s="203" t="s">
        <v>144</v>
      </c>
      <c r="F103" s="204" t="s">
        <v>967</v>
      </c>
      <c r="I103" s="10"/>
      <c r="L103" s="109"/>
      <c r="M103" s="205"/>
      <c r="N103" s="110"/>
      <c r="O103" s="110"/>
      <c r="P103" s="110"/>
      <c r="Q103" s="110"/>
      <c r="R103" s="110"/>
      <c r="S103" s="110"/>
      <c r="T103" s="206"/>
      <c r="AT103" s="98" t="s">
        <v>144</v>
      </c>
      <c r="AU103" s="98" t="s">
        <v>84</v>
      </c>
    </row>
    <row r="104" spans="2:51" s="208" customFormat="1" ht="13.5">
      <c r="B104" s="207"/>
      <c r="D104" s="203" t="s">
        <v>146</v>
      </c>
      <c r="E104" s="209" t="s">
        <v>5</v>
      </c>
      <c r="F104" s="210" t="s">
        <v>968</v>
      </c>
      <c r="H104" s="211">
        <v>22.143</v>
      </c>
      <c r="I104" s="11"/>
      <c r="L104" s="207"/>
      <c r="M104" s="212"/>
      <c r="N104" s="213"/>
      <c r="O104" s="213"/>
      <c r="P104" s="213"/>
      <c r="Q104" s="213"/>
      <c r="R104" s="213"/>
      <c r="S104" s="213"/>
      <c r="T104" s="214"/>
      <c r="AT104" s="209" t="s">
        <v>146</v>
      </c>
      <c r="AU104" s="209" t="s">
        <v>84</v>
      </c>
      <c r="AV104" s="208" t="s">
        <v>84</v>
      </c>
      <c r="AW104" s="208" t="s">
        <v>37</v>
      </c>
      <c r="AX104" s="208" t="s">
        <v>74</v>
      </c>
      <c r="AY104" s="209" t="s">
        <v>135</v>
      </c>
    </row>
    <row r="105" spans="2:51" s="208" customFormat="1" ht="13.5">
      <c r="B105" s="207"/>
      <c r="D105" s="203" t="s">
        <v>146</v>
      </c>
      <c r="E105" s="209" t="s">
        <v>5</v>
      </c>
      <c r="F105" s="210" t="s">
        <v>976</v>
      </c>
      <c r="H105" s="211">
        <v>9.964</v>
      </c>
      <c r="I105" s="11"/>
      <c r="L105" s="207"/>
      <c r="M105" s="212"/>
      <c r="N105" s="213"/>
      <c r="O105" s="213"/>
      <c r="P105" s="213"/>
      <c r="Q105" s="213"/>
      <c r="R105" s="213"/>
      <c r="S105" s="213"/>
      <c r="T105" s="214"/>
      <c r="AT105" s="209" t="s">
        <v>146</v>
      </c>
      <c r="AU105" s="209" t="s">
        <v>84</v>
      </c>
      <c r="AV105" s="208" t="s">
        <v>84</v>
      </c>
      <c r="AW105" s="208" t="s">
        <v>37</v>
      </c>
      <c r="AX105" s="208" t="s">
        <v>82</v>
      </c>
      <c r="AY105" s="209" t="s">
        <v>135</v>
      </c>
    </row>
    <row r="106" spans="2:65" s="108" customFormat="1" ht="25.5" customHeight="1">
      <c r="B106" s="109"/>
      <c r="C106" s="188" t="s">
        <v>177</v>
      </c>
      <c r="D106" s="188" t="s">
        <v>137</v>
      </c>
      <c r="E106" s="189" t="s">
        <v>977</v>
      </c>
      <c r="F106" s="190" t="s">
        <v>978</v>
      </c>
      <c r="G106" s="191" t="s">
        <v>184</v>
      </c>
      <c r="H106" s="192">
        <v>9.964</v>
      </c>
      <c r="I106" s="9"/>
      <c r="J106" s="193">
        <f>ROUND(I106*H106,2)</f>
        <v>0</v>
      </c>
      <c r="K106" s="190" t="s">
        <v>141</v>
      </c>
      <c r="L106" s="109"/>
      <c r="M106" s="194" t="s">
        <v>5</v>
      </c>
      <c r="N106" s="195" t="s">
        <v>45</v>
      </c>
      <c r="O106" s="110"/>
      <c r="P106" s="196">
        <f>O106*H106</f>
        <v>0</v>
      </c>
      <c r="Q106" s="196">
        <v>0</v>
      </c>
      <c r="R106" s="196">
        <f>Q106*H106</f>
        <v>0</v>
      </c>
      <c r="S106" s="196">
        <v>0</v>
      </c>
      <c r="T106" s="197">
        <f>S106*H106</f>
        <v>0</v>
      </c>
      <c r="AR106" s="98" t="s">
        <v>142</v>
      </c>
      <c r="AT106" s="98" t="s">
        <v>137</v>
      </c>
      <c r="AU106" s="98" t="s">
        <v>84</v>
      </c>
      <c r="AY106" s="98" t="s">
        <v>135</v>
      </c>
      <c r="BE106" s="198">
        <f>IF(N106="základní",J106,0)</f>
        <v>0</v>
      </c>
      <c r="BF106" s="198">
        <f>IF(N106="snížená",J106,0)</f>
        <v>0</v>
      </c>
      <c r="BG106" s="198">
        <f>IF(N106="zákl. přenesená",J106,0)</f>
        <v>0</v>
      </c>
      <c r="BH106" s="198">
        <f>IF(N106="sníž. přenesená",J106,0)</f>
        <v>0</v>
      </c>
      <c r="BI106" s="198">
        <f>IF(N106="nulová",J106,0)</f>
        <v>0</v>
      </c>
      <c r="BJ106" s="98" t="s">
        <v>82</v>
      </c>
      <c r="BK106" s="198">
        <f>ROUND(I106*H106,2)</f>
        <v>0</v>
      </c>
      <c r="BL106" s="98" t="s">
        <v>142</v>
      </c>
      <c r="BM106" s="98" t="s">
        <v>979</v>
      </c>
    </row>
    <row r="107" spans="2:47" s="108" customFormat="1" ht="192">
      <c r="B107" s="109"/>
      <c r="D107" s="203" t="s">
        <v>144</v>
      </c>
      <c r="F107" s="204" t="s">
        <v>967</v>
      </c>
      <c r="I107" s="10"/>
      <c r="L107" s="109"/>
      <c r="M107" s="205"/>
      <c r="N107" s="110"/>
      <c r="O107" s="110"/>
      <c r="P107" s="110"/>
      <c r="Q107" s="110"/>
      <c r="R107" s="110"/>
      <c r="S107" s="110"/>
      <c r="T107" s="206"/>
      <c r="AT107" s="98" t="s">
        <v>144</v>
      </c>
      <c r="AU107" s="98" t="s">
        <v>84</v>
      </c>
    </row>
    <row r="108" spans="2:51" s="208" customFormat="1" ht="13.5">
      <c r="B108" s="207"/>
      <c r="D108" s="203" t="s">
        <v>146</v>
      </c>
      <c r="E108" s="209" t="s">
        <v>5</v>
      </c>
      <c r="F108" s="210" t="s">
        <v>968</v>
      </c>
      <c r="H108" s="211">
        <v>22.143</v>
      </c>
      <c r="I108" s="11"/>
      <c r="L108" s="207"/>
      <c r="M108" s="212"/>
      <c r="N108" s="213"/>
      <c r="O108" s="213"/>
      <c r="P108" s="213"/>
      <c r="Q108" s="213"/>
      <c r="R108" s="213"/>
      <c r="S108" s="213"/>
      <c r="T108" s="214"/>
      <c r="AT108" s="209" t="s">
        <v>146</v>
      </c>
      <c r="AU108" s="209" t="s">
        <v>84</v>
      </c>
      <c r="AV108" s="208" t="s">
        <v>84</v>
      </c>
      <c r="AW108" s="208" t="s">
        <v>37</v>
      </c>
      <c r="AX108" s="208" t="s">
        <v>74</v>
      </c>
      <c r="AY108" s="209" t="s">
        <v>135</v>
      </c>
    </row>
    <row r="109" spans="2:51" s="208" customFormat="1" ht="13.5">
      <c r="B109" s="207"/>
      <c r="D109" s="203" t="s">
        <v>146</v>
      </c>
      <c r="E109" s="209" t="s">
        <v>5</v>
      </c>
      <c r="F109" s="210" t="s">
        <v>976</v>
      </c>
      <c r="H109" s="211">
        <v>9.964</v>
      </c>
      <c r="I109" s="11"/>
      <c r="L109" s="207"/>
      <c r="M109" s="212"/>
      <c r="N109" s="213"/>
      <c r="O109" s="213"/>
      <c r="P109" s="213"/>
      <c r="Q109" s="213"/>
      <c r="R109" s="213"/>
      <c r="S109" s="213"/>
      <c r="T109" s="214"/>
      <c r="AT109" s="209" t="s">
        <v>146</v>
      </c>
      <c r="AU109" s="209" t="s">
        <v>84</v>
      </c>
      <c r="AV109" s="208" t="s">
        <v>84</v>
      </c>
      <c r="AW109" s="208" t="s">
        <v>37</v>
      </c>
      <c r="AX109" s="208" t="s">
        <v>82</v>
      </c>
      <c r="AY109" s="209" t="s">
        <v>135</v>
      </c>
    </row>
    <row r="110" spans="2:65" s="108" customFormat="1" ht="25.5" customHeight="1">
      <c r="B110" s="109"/>
      <c r="C110" s="188" t="s">
        <v>181</v>
      </c>
      <c r="D110" s="188" t="s">
        <v>137</v>
      </c>
      <c r="E110" s="189" t="s">
        <v>980</v>
      </c>
      <c r="F110" s="190" t="s">
        <v>981</v>
      </c>
      <c r="G110" s="191" t="s">
        <v>184</v>
      </c>
      <c r="H110" s="192">
        <v>1.107</v>
      </c>
      <c r="I110" s="9"/>
      <c r="J110" s="193">
        <f>ROUND(I110*H110,2)</f>
        <v>0</v>
      </c>
      <c r="K110" s="190" t="s">
        <v>141</v>
      </c>
      <c r="L110" s="109"/>
      <c r="M110" s="194" t="s">
        <v>5</v>
      </c>
      <c r="N110" s="195" t="s">
        <v>45</v>
      </c>
      <c r="O110" s="110"/>
      <c r="P110" s="196">
        <f>O110*H110</f>
        <v>0</v>
      </c>
      <c r="Q110" s="196">
        <v>0.0035</v>
      </c>
      <c r="R110" s="196">
        <f>Q110*H110</f>
        <v>0.0038745</v>
      </c>
      <c r="S110" s="196">
        <v>0</v>
      </c>
      <c r="T110" s="197">
        <f>S110*H110</f>
        <v>0</v>
      </c>
      <c r="AR110" s="98" t="s">
        <v>142</v>
      </c>
      <c r="AT110" s="98" t="s">
        <v>137</v>
      </c>
      <c r="AU110" s="98" t="s">
        <v>84</v>
      </c>
      <c r="AY110" s="98" t="s">
        <v>135</v>
      </c>
      <c r="BE110" s="198">
        <f>IF(N110="základní",J110,0)</f>
        <v>0</v>
      </c>
      <c r="BF110" s="198">
        <f>IF(N110="snížená",J110,0)</f>
        <v>0</v>
      </c>
      <c r="BG110" s="198">
        <f>IF(N110="zákl. přenesená",J110,0)</f>
        <v>0</v>
      </c>
      <c r="BH110" s="198">
        <f>IF(N110="sníž. přenesená",J110,0)</f>
        <v>0</v>
      </c>
      <c r="BI110" s="198">
        <f>IF(N110="nulová",J110,0)</f>
        <v>0</v>
      </c>
      <c r="BJ110" s="98" t="s">
        <v>82</v>
      </c>
      <c r="BK110" s="198">
        <f>ROUND(I110*H110,2)</f>
        <v>0</v>
      </c>
      <c r="BL110" s="98" t="s">
        <v>142</v>
      </c>
      <c r="BM110" s="98" t="s">
        <v>982</v>
      </c>
    </row>
    <row r="111" spans="2:47" s="108" customFormat="1" ht="192">
      <c r="B111" s="109"/>
      <c r="D111" s="203" t="s">
        <v>144</v>
      </c>
      <c r="F111" s="204" t="s">
        <v>967</v>
      </c>
      <c r="I111" s="10"/>
      <c r="L111" s="109"/>
      <c r="M111" s="205"/>
      <c r="N111" s="110"/>
      <c r="O111" s="110"/>
      <c r="P111" s="110"/>
      <c r="Q111" s="110"/>
      <c r="R111" s="110"/>
      <c r="S111" s="110"/>
      <c r="T111" s="206"/>
      <c r="AT111" s="98" t="s">
        <v>144</v>
      </c>
      <c r="AU111" s="98" t="s">
        <v>84</v>
      </c>
    </row>
    <row r="112" spans="2:51" s="208" customFormat="1" ht="13.5">
      <c r="B112" s="207"/>
      <c r="D112" s="203" t="s">
        <v>146</v>
      </c>
      <c r="E112" s="209" t="s">
        <v>5</v>
      </c>
      <c r="F112" s="210" t="s">
        <v>968</v>
      </c>
      <c r="H112" s="211">
        <v>22.143</v>
      </c>
      <c r="I112" s="11"/>
      <c r="L112" s="207"/>
      <c r="M112" s="212"/>
      <c r="N112" s="213"/>
      <c r="O112" s="213"/>
      <c r="P112" s="213"/>
      <c r="Q112" s="213"/>
      <c r="R112" s="213"/>
      <c r="S112" s="213"/>
      <c r="T112" s="214"/>
      <c r="AT112" s="209" t="s">
        <v>146</v>
      </c>
      <c r="AU112" s="209" t="s">
        <v>84</v>
      </c>
      <c r="AV112" s="208" t="s">
        <v>84</v>
      </c>
      <c r="AW112" s="208" t="s">
        <v>37</v>
      </c>
      <c r="AX112" s="208" t="s">
        <v>74</v>
      </c>
      <c r="AY112" s="209" t="s">
        <v>135</v>
      </c>
    </row>
    <row r="113" spans="2:51" s="208" customFormat="1" ht="13.5">
      <c r="B113" s="207"/>
      <c r="D113" s="203" t="s">
        <v>146</v>
      </c>
      <c r="E113" s="209" t="s">
        <v>5</v>
      </c>
      <c r="F113" s="210" t="s">
        <v>983</v>
      </c>
      <c r="H113" s="211">
        <v>1.107</v>
      </c>
      <c r="I113" s="11"/>
      <c r="L113" s="207"/>
      <c r="M113" s="212"/>
      <c r="N113" s="213"/>
      <c r="O113" s="213"/>
      <c r="P113" s="213"/>
      <c r="Q113" s="213"/>
      <c r="R113" s="213"/>
      <c r="S113" s="213"/>
      <c r="T113" s="214"/>
      <c r="AT113" s="209" t="s">
        <v>146</v>
      </c>
      <c r="AU113" s="209" t="s">
        <v>84</v>
      </c>
      <c r="AV113" s="208" t="s">
        <v>84</v>
      </c>
      <c r="AW113" s="208" t="s">
        <v>37</v>
      </c>
      <c r="AX113" s="208" t="s">
        <v>82</v>
      </c>
      <c r="AY113" s="209" t="s">
        <v>135</v>
      </c>
    </row>
    <row r="114" spans="2:65" s="108" customFormat="1" ht="25.5" customHeight="1">
      <c r="B114" s="109"/>
      <c r="C114" s="188" t="s">
        <v>188</v>
      </c>
      <c r="D114" s="188" t="s">
        <v>137</v>
      </c>
      <c r="E114" s="189" t="s">
        <v>984</v>
      </c>
      <c r="F114" s="190" t="s">
        <v>985</v>
      </c>
      <c r="G114" s="191" t="s">
        <v>184</v>
      </c>
      <c r="H114" s="192">
        <v>0.633</v>
      </c>
      <c r="I114" s="9"/>
      <c r="J114" s="193">
        <f>ROUND(I114*H114,2)</f>
        <v>0</v>
      </c>
      <c r="K114" s="190" t="s">
        <v>141</v>
      </c>
      <c r="L114" s="109"/>
      <c r="M114" s="194" t="s">
        <v>5</v>
      </c>
      <c r="N114" s="195" t="s">
        <v>45</v>
      </c>
      <c r="O114" s="110"/>
      <c r="P114" s="196">
        <f>O114*H114</f>
        <v>0</v>
      </c>
      <c r="Q114" s="196">
        <v>0</v>
      </c>
      <c r="R114" s="196">
        <f>Q114*H114</f>
        <v>0</v>
      </c>
      <c r="S114" s="196">
        <v>0</v>
      </c>
      <c r="T114" s="197">
        <f>S114*H114</f>
        <v>0</v>
      </c>
      <c r="AR114" s="98" t="s">
        <v>142</v>
      </c>
      <c r="AT114" s="98" t="s">
        <v>137</v>
      </c>
      <c r="AU114" s="98" t="s">
        <v>84</v>
      </c>
      <c r="AY114" s="98" t="s">
        <v>135</v>
      </c>
      <c r="BE114" s="198">
        <f>IF(N114="základní",J114,0)</f>
        <v>0</v>
      </c>
      <c r="BF114" s="198">
        <f>IF(N114="snížená",J114,0)</f>
        <v>0</v>
      </c>
      <c r="BG114" s="198">
        <f>IF(N114="zákl. přenesená",J114,0)</f>
        <v>0</v>
      </c>
      <c r="BH114" s="198">
        <f>IF(N114="sníž. přenesená",J114,0)</f>
        <v>0</v>
      </c>
      <c r="BI114" s="198">
        <f>IF(N114="nulová",J114,0)</f>
        <v>0</v>
      </c>
      <c r="BJ114" s="98" t="s">
        <v>82</v>
      </c>
      <c r="BK114" s="198">
        <f>ROUND(I114*H114,2)</f>
        <v>0</v>
      </c>
      <c r="BL114" s="98" t="s">
        <v>142</v>
      </c>
      <c r="BM114" s="98" t="s">
        <v>986</v>
      </c>
    </row>
    <row r="115" spans="2:47" s="108" customFormat="1" ht="204">
      <c r="B115" s="109"/>
      <c r="D115" s="203" t="s">
        <v>144</v>
      </c>
      <c r="F115" s="204" t="s">
        <v>200</v>
      </c>
      <c r="I115" s="10"/>
      <c r="L115" s="109"/>
      <c r="M115" s="205"/>
      <c r="N115" s="110"/>
      <c r="O115" s="110"/>
      <c r="P115" s="110"/>
      <c r="Q115" s="110"/>
      <c r="R115" s="110"/>
      <c r="S115" s="110"/>
      <c r="T115" s="206"/>
      <c r="AT115" s="98" t="s">
        <v>144</v>
      </c>
      <c r="AU115" s="98" t="s">
        <v>84</v>
      </c>
    </row>
    <row r="116" spans="2:51" s="208" customFormat="1" ht="13.5">
      <c r="B116" s="207"/>
      <c r="D116" s="203" t="s">
        <v>146</v>
      </c>
      <c r="E116" s="209" t="s">
        <v>5</v>
      </c>
      <c r="F116" s="210" t="s">
        <v>987</v>
      </c>
      <c r="H116" s="211">
        <v>1.265</v>
      </c>
      <c r="I116" s="11"/>
      <c r="L116" s="207"/>
      <c r="M116" s="212"/>
      <c r="N116" s="213"/>
      <c r="O116" s="213"/>
      <c r="P116" s="213"/>
      <c r="Q116" s="213"/>
      <c r="R116" s="213"/>
      <c r="S116" s="213"/>
      <c r="T116" s="214"/>
      <c r="AT116" s="209" t="s">
        <v>146</v>
      </c>
      <c r="AU116" s="209" t="s">
        <v>84</v>
      </c>
      <c r="AV116" s="208" t="s">
        <v>84</v>
      </c>
      <c r="AW116" s="208" t="s">
        <v>37</v>
      </c>
      <c r="AX116" s="208" t="s">
        <v>74</v>
      </c>
      <c r="AY116" s="209" t="s">
        <v>135</v>
      </c>
    </row>
    <row r="117" spans="2:51" s="208" customFormat="1" ht="13.5">
      <c r="B117" s="207"/>
      <c r="D117" s="203" t="s">
        <v>146</v>
      </c>
      <c r="E117" s="209" t="s">
        <v>5</v>
      </c>
      <c r="F117" s="210" t="s">
        <v>988</v>
      </c>
      <c r="H117" s="211">
        <v>0.633</v>
      </c>
      <c r="I117" s="11"/>
      <c r="L117" s="207"/>
      <c r="M117" s="212"/>
      <c r="N117" s="213"/>
      <c r="O117" s="213"/>
      <c r="P117" s="213"/>
      <c r="Q117" s="213"/>
      <c r="R117" s="213"/>
      <c r="S117" s="213"/>
      <c r="T117" s="214"/>
      <c r="AT117" s="209" t="s">
        <v>146</v>
      </c>
      <c r="AU117" s="209" t="s">
        <v>84</v>
      </c>
      <c r="AV117" s="208" t="s">
        <v>84</v>
      </c>
      <c r="AW117" s="208" t="s">
        <v>37</v>
      </c>
      <c r="AX117" s="208" t="s">
        <v>82</v>
      </c>
      <c r="AY117" s="209" t="s">
        <v>135</v>
      </c>
    </row>
    <row r="118" spans="2:65" s="108" customFormat="1" ht="38.25" customHeight="1">
      <c r="B118" s="109"/>
      <c r="C118" s="188" t="s">
        <v>196</v>
      </c>
      <c r="D118" s="188" t="s">
        <v>137</v>
      </c>
      <c r="E118" s="189" t="s">
        <v>225</v>
      </c>
      <c r="F118" s="190" t="s">
        <v>226</v>
      </c>
      <c r="G118" s="191" t="s">
        <v>184</v>
      </c>
      <c r="H118" s="192">
        <v>0.633</v>
      </c>
      <c r="I118" s="9"/>
      <c r="J118" s="193">
        <f>ROUND(I118*H118,2)</f>
        <v>0</v>
      </c>
      <c r="K118" s="190" t="s">
        <v>141</v>
      </c>
      <c r="L118" s="109"/>
      <c r="M118" s="194" t="s">
        <v>5</v>
      </c>
      <c r="N118" s="195" t="s">
        <v>45</v>
      </c>
      <c r="O118" s="110"/>
      <c r="P118" s="196">
        <f>O118*H118</f>
        <v>0</v>
      </c>
      <c r="Q118" s="196">
        <v>0</v>
      </c>
      <c r="R118" s="196">
        <f>Q118*H118</f>
        <v>0</v>
      </c>
      <c r="S118" s="196">
        <v>0</v>
      </c>
      <c r="T118" s="197">
        <f>S118*H118</f>
        <v>0</v>
      </c>
      <c r="AR118" s="98" t="s">
        <v>142</v>
      </c>
      <c r="AT118" s="98" t="s">
        <v>137</v>
      </c>
      <c r="AU118" s="98" t="s">
        <v>84</v>
      </c>
      <c r="AY118" s="98" t="s">
        <v>135</v>
      </c>
      <c r="BE118" s="198">
        <f>IF(N118="základní",J118,0)</f>
        <v>0</v>
      </c>
      <c r="BF118" s="198">
        <f>IF(N118="snížená",J118,0)</f>
        <v>0</v>
      </c>
      <c r="BG118" s="198">
        <f>IF(N118="zákl. přenesená",J118,0)</f>
        <v>0</v>
      </c>
      <c r="BH118" s="198">
        <f>IF(N118="sníž. přenesená",J118,0)</f>
        <v>0</v>
      </c>
      <c r="BI118" s="198">
        <f>IF(N118="nulová",J118,0)</f>
        <v>0</v>
      </c>
      <c r="BJ118" s="98" t="s">
        <v>82</v>
      </c>
      <c r="BK118" s="198">
        <f>ROUND(I118*H118,2)</f>
        <v>0</v>
      </c>
      <c r="BL118" s="98" t="s">
        <v>142</v>
      </c>
      <c r="BM118" s="98" t="s">
        <v>989</v>
      </c>
    </row>
    <row r="119" spans="2:47" s="108" customFormat="1" ht="204">
      <c r="B119" s="109"/>
      <c r="D119" s="203" t="s">
        <v>144</v>
      </c>
      <c r="F119" s="204" t="s">
        <v>200</v>
      </c>
      <c r="I119" s="10"/>
      <c r="L119" s="109"/>
      <c r="M119" s="205"/>
      <c r="N119" s="110"/>
      <c r="O119" s="110"/>
      <c r="P119" s="110"/>
      <c r="Q119" s="110"/>
      <c r="R119" s="110"/>
      <c r="S119" s="110"/>
      <c r="T119" s="206"/>
      <c r="AT119" s="98" t="s">
        <v>144</v>
      </c>
      <c r="AU119" s="98" t="s">
        <v>84</v>
      </c>
    </row>
    <row r="120" spans="2:51" s="208" customFormat="1" ht="13.5">
      <c r="B120" s="207"/>
      <c r="D120" s="203" t="s">
        <v>146</v>
      </c>
      <c r="E120" s="209" t="s">
        <v>5</v>
      </c>
      <c r="F120" s="210" t="s">
        <v>987</v>
      </c>
      <c r="H120" s="211">
        <v>1.265</v>
      </c>
      <c r="I120" s="11"/>
      <c r="L120" s="207"/>
      <c r="M120" s="212"/>
      <c r="N120" s="213"/>
      <c r="O120" s="213"/>
      <c r="P120" s="213"/>
      <c r="Q120" s="213"/>
      <c r="R120" s="213"/>
      <c r="S120" s="213"/>
      <c r="T120" s="214"/>
      <c r="AT120" s="209" t="s">
        <v>146</v>
      </c>
      <c r="AU120" s="209" t="s">
        <v>84</v>
      </c>
      <c r="AV120" s="208" t="s">
        <v>84</v>
      </c>
      <c r="AW120" s="208" t="s">
        <v>37</v>
      </c>
      <c r="AX120" s="208" t="s">
        <v>74</v>
      </c>
      <c r="AY120" s="209" t="s">
        <v>135</v>
      </c>
    </row>
    <row r="121" spans="2:51" s="208" customFormat="1" ht="13.5">
      <c r="B121" s="207"/>
      <c r="D121" s="203" t="s">
        <v>146</v>
      </c>
      <c r="E121" s="209" t="s">
        <v>5</v>
      </c>
      <c r="F121" s="210" t="s">
        <v>988</v>
      </c>
      <c r="H121" s="211">
        <v>0.633</v>
      </c>
      <c r="I121" s="11"/>
      <c r="L121" s="207"/>
      <c r="M121" s="212"/>
      <c r="N121" s="213"/>
      <c r="O121" s="213"/>
      <c r="P121" s="213"/>
      <c r="Q121" s="213"/>
      <c r="R121" s="213"/>
      <c r="S121" s="213"/>
      <c r="T121" s="214"/>
      <c r="AT121" s="209" t="s">
        <v>146</v>
      </c>
      <c r="AU121" s="209" t="s">
        <v>84</v>
      </c>
      <c r="AV121" s="208" t="s">
        <v>84</v>
      </c>
      <c r="AW121" s="208" t="s">
        <v>37</v>
      </c>
      <c r="AX121" s="208" t="s">
        <v>82</v>
      </c>
      <c r="AY121" s="209" t="s">
        <v>135</v>
      </c>
    </row>
    <row r="122" spans="2:65" s="108" customFormat="1" ht="25.5" customHeight="1">
      <c r="B122" s="109"/>
      <c r="C122" s="188" t="s">
        <v>224</v>
      </c>
      <c r="D122" s="188" t="s">
        <v>137</v>
      </c>
      <c r="E122" s="189" t="s">
        <v>990</v>
      </c>
      <c r="F122" s="190" t="s">
        <v>991</v>
      </c>
      <c r="G122" s="191" t="s">
        <v>184</v>
      </c>
      <c r="H122" s="192">
        <v>0.633</v>
      </c>
      <c r="I122" s="9"/>
      <c r="J122" s="193">
        <f>ROUND(I122*H122,2)</f>
        <v>0</v>
      </c>
      <c r="K122" s="190" t="s">
        <v>141</v>
      </c>
      <c r="L122" s="109"/>
      <c r="M122" s="194" t="s">
        <v>5</v>
      </c>
      <c r="N122" s="195" t="s">
        <v>45</v>
      </c>
      <c r="O122" s="110"/>
      <c r="P122" s="196">
        <f>O122*H122</f>
        <v>0</v>
      </c>
      <c r="Q122" s="196">
        <v>0</v>
      </c>
      <c r="R122" s="196">
        <f>Q122*H122</f>
        <v>0</v>
      </c>
      <c r="S122" s="196">
        <v>0</v>
      </c>
      <c r="T122" s="197">
        <f>S122*H122</f>
        <v>0</v>
      </c>
      <c r="AR122" s="98" t="s">
        <v>142</v>
      </c>
      <c r="AT122" s="98" t="s">
        <v>137</v>
      </c>
      <c r="AU122" s="98" t="s">
        <v>84</v>
      </c>
      <c r="AY122" s="98" t="s">
        <v>135</v>
      </c>
      <c r="BE122" s="198">
        <f>IF(N122="základní",J122,0)</f>
        <v>0</v>
      </c>
      <c r="BF122" s="198">
        <f>IF(N122="snížená",J122,0)</f>
        <v>0</v>
      </c>
      <c r="BG122" s="198">
        <f>IF(N122="zákl. přenesená",J122,0)</f>
        <v>0</v>
      </c>
      <c r="BH122" s="198">
        <f>IF(N122="sníž. přenesená",J122,0)</f>
        <v>0</v>
      </c>
      <c r="BI122" s="198">
        <f>IF(N122="nulová",J122,0)</f>
        <v>0</v>
      </c>
      <c r="BJ122" s="98" t="s">
        <v>82</v>
      </c>
      <c r="BK122" s="198">
        <f>ROUND(I122*H122,2)</f>
        <v>0</v>
      </c>
      <c r="BL122" s="98" t="s">
        <v>142</v>
      </c>
      <c r="BM122" s="98" t="s">
        <v>992</v>
      </c>
    </row>
    <row r="123" spans="2:47" s="108" customFormat="1" ht="204">
      <c r="B123" s="109"/>
      <c r="D123" s="203" t="s">
        <v>144</v>
      </c>
      <c r="F123" s="204" t="s">
        <v>200</v>
      </c>
      <c r="I123" s="10"/>
      <c r="L123" s="109"/>
      <c r="M123" s="205"/>
      <c r="N123" s="110"/>
      <c r="O123" s="110"/>
      <c r="P123" s="110"/>
      <c r="Q123" s="110"/>
      <c r="R123" s="110"/>
      <c r="S123" s="110"/>
      <c r="T123" s="206"/>
      <c r="AT123" s="98" t="s">
        <v>144</v>
      </c>
      <c r="AU123" s="98" t="s">
        <v>84</v>
      </c>
    </row>
    <row r="124" spans="2:51" s="208" customFormat="1" ht="13.5">
      <c r="B124" s="207"/>
      <c r="D124" s="203" t="s">
        <v>146</v>
      </c>
      <c r="E124" s="209" t="s">
        <v>5</v>
      </c>
      <c r="F124" s="210" t="s">
        <v>987</v>
      </c>
      <c r="H124" s="211">
        <v>1.265</v>
      </c>
      <c r="I124" s="11"/>
      <c r="L124" s="207"/>
      <c r="M124" s="212"/>
      <c r="N124" s="213"/>
      <c r="O124" s="213"/>
      <c r="P124" s="213"/>
      <c r="Q124" s="213"/>
      <c r="R124" s="213"/>
      <c r="S124" s="213"/>
      <c r="T124" s="214"/>
      <c r="AT124" s="209" t="s">
        <v>146</v>
      </c>
      <c r="AU124" s="209" t="s">
        <v>84</v>
      </c>
      <c r="AV124" s="208" t="s">
        <v>84</v>
      </c>
      <c r="AW124" s="208" t="s">
        <v>37</v>
      </c>
      <c r="AX124" s="208" t="s">
        <v>74</v>
      </c>
      <c r="AY124" s="209" t="s">
        <v>135</v>
      </c>
    </row>
    <row r="125" spans="2:51" s="208" customFormat="1" ht="13.5">
      <c r="B125" s="207"/>
      <c r="D125" s="203" t="s">
        <v>146</v>
      </c>
      <c r="E125" s="209" t="s">
        <v>5</v>
      </c>
      <c r="F125" s="210" t="s">
        <v>988</v>
      </c>
      <c r="H125" s="211">
        <v>0.633</v>
      </c>
      <c r="I125" s="11"/>
      <c r="L125" s="207"/>
      <c r="M125" s="212"/>
      <c r="N125" s="213"/>
      <c r="O125" s="213"/>
      <c r="P125" s="213"/>
      <c r="Q125" s="213"/>
      <c r="R125" s="213"/>
      <c r="S125" s="213"/>
      <c r="T125" s="214"/>
      <c r="AT125" s="209" t="s">
        <v>146</v>
      </c>
      <c r="AU125" s="209" t="s">
        <v>84</v>
      </c>
      <c r="AV125" s="208" t="s">
        <v>84</v>
      </c>
      <c r="AW125" s="208" t="s">
        <v>37</v>
      </c>
      <c r="AX125" s="208" t="s">
        <v>82</v>
      </c>
      <c r="AY125" s="209" t="s">
        <v>135</v>
      </c>
    </row>
    <row r="126" spans="2:65" s="108" customFormat="1" ht="38.25" customHeight="1">
      <c r="B126" s="109"/>
      <c r="C126" s="188" t="s">
        <v>228</v>
      </c>
      <c r="D126" s="188" t="s">
        <v>137</v>
      </c>
      <c r="E126" s="189" t="s">
        <v>234</v>
      </c>
      <c r="F126" s="190" t="s">
        <v>235</v>
      </c>
      <c r="G126" s="191" t="s">
        <v>184</v>
      </c>
      <c r="H126" s="192">
        <v>0.633</v>
      </c>
      <c r="I126" s="9"/>
      <c r="J126" s="193">
        <f>ROUND(I126*H126,2)</f>
        <v>0</v>
      </c>
      <c r="K126" s="190" t="s">
        <v>141</v>
      </c>
      <c r="L126" s="109"/>
      <c r="M126" s="194" t="s">
        <v>5</v>
      </c>
      <c r="N126" s="195" t="s">
        <v>45</v>
      </c>
      <c r="O126" s="110"/>
      <c r="P126" s="196">
        <f>O126*H126</f>
        <v>0</v>
      </c>
      <c r="Q126" s="196">
        <v>0</v>
      </c>
      <c r="R126" s="196">
        <f>Q126*H126</f>
        <v>0</v>
      </c>
      <c r="S126" s="196">
        <v>0</v>
      </c>
      <c r="T126" s="197">
        <f>S126*H126</f>
        <v>0</v>
      </c>
      <c r="AR126" s="98" t="s">
        <v>142</v>
      </c>
      <c r="AT126" s="98" t="s">
        <v>137</v>
      </c>
      <c r="AU126" s="98" t="s">
        <v>84</v>
      </c>
      <c r="AY126" s="98" t="s">
        <v>135</v>
      </c>
      <c r="BE126" s="198">
        <f>IF(N126="základní",J126,0)</f>
        <v>0</v>
      </c>
      <c r="BF126" s="198">
        <f>IF(N126="snížená",J126,0)</f>
        <v>0</v>
      </c>
      <c r="BG126" s="198">
        <f>IF(N126="zákl. přenesená",J126,0)</f>
        <v>0</v>
      </c>
      <c r="BH126" s="198">
        <f>IF(N126="sníž. přenesená",J126,0)</f>
        <v>0</v>
      </c>
      <c r="BI126" s="198">
        <f>IF(N126="nulová",J126,0)</f>
        <v>0</v>
      </c>
      <c r="BJ126" s="98" t="s">
        <v>82</v>
      </c>
      <c r="BK126" s="198">
        <f>ROUND(I126*H126,2)</f>
        <v>0</v>
      </c>
      <c r="BL126" s="98" t="s">
        <v>142</v>
      </c>
      <c r="BM126" s="98" t="s">
        <v>993</v>
      </c>
    </row>
    <row r="127" spans="2:47" s="108" customFormat="1" ht="204">
      <c r="B127" s="109"/>
      <c r="D127" s="203" t="s">
        <v>144</v>
      </c>
      <c r="F127" s="204" t="s">
        <v>200</v>
      </c>
      <c r="I127" s="10"/>
      <c r="L127" s="109"/>
      <c r="M127" s="205"/>
      <c r="N127" s="110"/>
      <c r="O127" s="110"/>
      <c r="P127" s="110"/>
      <c r="Q127" s="110"/>
      <c r="R127" s="110"/>
      <c r="S127" s="110"/>
      <c r="T127" s="206"/>
      <c r="AT127" s="98" t="s">
        <v>144</v>
      </c>
      <c r="AU127" s="98" t="s">
        <v>84</v>
      </c>
    </row>
    <row r="128" spans="2:51" s="208" customFormat="1" ht="13.5">
      <c r="B128" s="207"/>
      <c r="D128" s="203" t="s">
        <v>146</v>
      </c>
      <c r="E128" s="209" t="s">
        <v>5</v>
      </c>
      <c r="F128" s="210" t="s">
        <v>987</v>
      </c>
      <c r="H128" s="211">
        <v>1.265</v>
      </c>
      <c r="I128" s="11"/>
      <c r="L128" s="207"/>
      <c r="M128" s="212"/>
      <c r="N128" s="213"/>
      <c r="O128" s="213"/>
      <c r="P128" s="213"/>
      <c r="Q128" s="213"/>
      <c r="R128" s="213"/>
      <c r="S128" s="213"/>
      <c r="T128" s="214"/>
      <c r="AT128" s="209" t="s">
        <v>146</v>
      </c>
      <c r="AU128" s="209" t="s">
        <v>84</v>
      </c>
      <c r="AV128" s="208" t="s">
        <v>84</v>
      </c>
      <c r="AW128" s="208" t="s">
        <v>37</v>
      </c>
      <c r="AX128" s="208" t="s">
        <v>74</v>
      </c>
      <c r="AY128" s="209" t="s">
        <v>135</v>
      </c>
    </row>
    <row r="129" spans="2:51" s="208" customFormat="1" ht="13.5">
      <c r="B129" s="207"/>
      <c r="D129" s="203" t="s">
        <v>146</v>
      </c>
      <c r="E129" s="209" t="s">
        <v>5</v>
      </c>
      <c r="F129" s="210" t="s">
        <v>988</v>
      </c>
      <c r="H129" s="211">
        <v>0.633</v>
      </c>
      <c r="I129" s="11"/>
      <c r="L129" s="207"/>
      <c r="M129" s="212"/>
      <c r="N129" s="213"/>
      <c r="O129" s="213"/>
      <c r="P129" s="213"/>
      <c r="Q129" s="213"/>
      <c r="R129" s="213"/>
      <c r="S129" s="213"/>
      <c r="T129" s="214"/>
      <c r="AT129" s="209" t="s">
        <v>146</v>
      </c>
      <c r="AU129" s="209" t="s">
        <v>84</v>
      </c>
      <c r="AV129" s="208" t="s">
        <v>84</v>
      </c>
      <c r="AW129" s="208" t="s">
        <v>37</v>
      </c>
      <c r="AX129" s="208" t="s">
        <v>82</v>
      </c>
      <c r="AY129" s="209" t="s">
        <v>135</v>
      </c>
    </row>
    <row r="130" spans="2:65" s="108" customFormat="1" ht="38.25" customHeight="1">
      <c r="B130" s="109"/>
      <c r="C130" s="188" t="s">
        <v>233</v>
      </c>
      <c r="D130" s="188" t="s">
        <v>137</v>
      </c>
      <c r="E130" s="189" t="s">
        <v>337</v>
      </c>
      <c r="F130" s="190" t="s">
        <v>338</v>
      </c>
      <c r="G130" s="191" t="s">
        <v>184</v>
      </c>
      <c r="H130" s="192">
        <v>11.887</v>
      </c>
      <c r="I130" s="9"/>
      <c r="J130" s="193">
        <f>ROUND(I130*H130,2)</f>
        <v>0</v>
      </c>
      <c r="K130" s="190" t="s">
        <v>141</v>
      </c>
      <c r="L130" s="109"/>
      <c r="M130" s="194" t="s">
        <v>5</v>
      </c>
      <c r="N130" s="195" t="s">
        <v>45</v>
      </c>
      <c r="O130" s="110"/>
      <c r="P130" s="196">
        <f>O130*H130</f>
        <v>0</v>
      </c>
      <c r="Q130" s="196">
        <v>0</v>
      </c>
      <c r="R130" s="196">
        <f>Q130*H130</f>
        <v>0</v>
      </c>
      <c r="S130" s="196">
        <v>0</v>
      </c>
      <c r="T130" s="197">
        <f>S130*H130</f>
        <v>0</v>
      </c>
      <c r="AR130" s="98" t="s">
        <v>142</v>
      </c>
      <c r="AT130" s="98" t="s">
        <v>137</v>
      </c>
      <c r="AU130" s="98" t="s">
        <v>84</v>
      </c>
      <c r="AY130" s="98" t="s">
        <v>135</v>
      </c>
      <c r="BE130" s="198">
        <f>IF(N130="základní",J130,0)</f>
        <v>0</v>
      </c>
      <c r="BF130" s="198">
        <f>IF(N130="snížená",J130,0)</f>
        <v>0</v>
      </c>
      <c r="BG130" s="198">
        <f>IF(N130="zákl. přenesená",J130,0)</f>
        <v>0</v>
      </c>
      <c r="BH130" s="198">
        <f>IF(N130="sníž. přenesená",J130,0)</f>
        <v>0</v>
      </c>
      <c r="BI130" s="198">
        <f>IF(N130="nulová",J130,0)</f>
        <v>0</v>
      </c>
      <c r="BJ130" s="98" t="s">
        <v>82</v>
      </c>
      <c r="BK130" s="198">
        <f>ROUND(I130*H130,2)</f>
        <v>0</v>
      </c>
      <c r="BL130" s="98" t="s">
        <v>142</v>
      </c>
      <c r="BM130" s="98" t="s">
        <v>994</v>
      </c>
    </row>
    <row r="131" spans="2:47" s="108" customFormat="1" ht="192">
      <c r="B131" s="109"/>
      <c r="D131" s="203" t="s">
        <v>144</v>
      </c>
      <c r="F131" s="204" t="s">
        <v>340</v>
      </c>
      <c r="I131" s="10"/>
      <c r="L131" s="109"/>
      <c r="M131" s="205"/>
      <c r="N131" s="110"/>
      <c r="O131" s="110"/>
      <c r="P131" s="110"/>
      <c r="Q131" s="110"/>
      <c r="R131" s="110"/>
      <c r="S131" s="110"/>
      <c r="T131" s="206"/>
      <c r="AT131" s="98" t="s">
        <v>144</v>
      </c>
      <c r="AU131" s="98" t="s">
        <v>84</v>
      </c>
    </row>
    <row r="132" spans="2:51" s="208" customFormat="1" ht="13.5">
      <c r="B132" s="207"/>
      <c r="D132" s="203" t="s">
        <v>146</v>
      </c>
      <c r="E132" s="209" t="s">
        <v>5</v>
      </c>
      <c r="F132" s="210" t="s">
        <v>995</v>
      </c>
      <c r="H132" s="211">
        <v>11.742</v>
      </c>
      <c r="I132" s="11"/>
      <c r="L132" s="207"/>
      <c r="M132" s="212"/>
      <c r="N132" s="213"/>
      <c r="O132" s="213"/>
      <c r="P132" s="213"/>
      <c r="Q132" s="213"/>
      <c r="R132" s="213"/>
      <c r="S132" s="213"/>
      <c r="T132" s="214"/>
      <c r="AT132" s="209" t="s">
        <v>146</v>
      </c>
      <c r="AU132" s="209" t="s">
        <v>84</v>
      </c>
      <c r="AV132" s="208" t="s">
        <v>84</v>
      </c>
      <c r="AW132" s="208" t="s">
        <v>37</v>
      </c>
      <c r="AX132" s="208" t="s">
        <v>74</v>
      </c>
      <c r="AY132" s="209" t="s">
        <v>135</v>
      </c>
    </row>
    <row r="133" spans="2:51" s="208" customFormat="1" ht="13.5">
      <c r="B133" s="207"/>
      <c r="D133" s="203" t="s">
        <v>146</v>
      </c>
      <c r="E133" s="209" t="s">
        <v>5</v>
      </c>
      <c r="F133" s="210" t="s">
        <v>996</v>
      </c>
      <c r="H133" s="211">
        <v>0.145</v>
      </c>
      <c r="I133" s="11"/>
      <c r="L133" s="207"/>
      <c r="M133" s="212"/>
      <c r="N133" s="213"/>
      <c r="O133" s="213"/>
      <c r="P133" s="213"/>
      <c r="Q133" s="213"/>
      <c r="R133" s="213"/>
      <c r="S133" s="213"/>
      <c r="T133" s="214"/>
      <c r="AT133" s="209" t="s">
        <v>146</v>
      </c>
      <c r="AU133" s="209" t="s">
        <v>84</v>
      </c>
      <c r="AV133" s="208" t="s">
        <v>84</v>
      </c>
      <c r="AW133" s="208" t="s">
        <v>37</v>
      </c>
      <c r="AX133" s="208" t="s">
        <v>74</v>
      </c>
      <c r="AY133" s="209" t="s">
        <v>135</v>
      </c>
    </row>
    <row r="134" spans="2:51" s="228" customFormat="1" ht="13.5">
      <c r="B134" s="227"/>
      <c r="D134" s="203" t="s">
        <v>146</v>
      </c>
      <c r="E134" s="229" t="s">
        <v>5</v>
      </c>
      <c r="F134" s="230" t="s">
        <v>195</v>
      </c>
      <c r="H134" s="231">
        <v>11.887</v>
      </c>
      <c r="I134" s="12"/>
      <c r="L134" s="227"/>
      <c r="M134" s="232"/>
      <c r="N134" s="233"/>
      <c r="O134" s="233"/>
      <c r="P134" s="233"/>
      <c r="Q134" s="233"/>
      <c r="R134" s="233"/>
      <c r="S134" s="233"/>
      <c r="T134" s="234"/>
      <c r="AT134" s="229" t="s">
        <v>146</v>
      </c>
      <c r="AU134" s="229" t="s">
        <v>84</v>
      </c>
      <c r="AV134" s="228" t="s">
        <v>142</v>
      </c>
      <c r="AW134" s="228" t="s">
        <v>37</v>
      </c>
      <c r="AX134" s="228" t="s">
        <v>82</v>
      </c>
      <c r="AY134" s="229" t="s">
        <v>135</v>
      </c>
    </row>
    <row r="135" spans="2:65" s="108" customFormat="1" ht="25.5" customHeight="1">
      <c r="B135" s="109"/>
      <c r="C135" s="188" t="s">
        <v>237</v>
      </c>
      <c r="D135" s="188" t="s">
        <v>137</v>
      </c>
      <c r="E135" s="189" t="s">
        <v>997</v>
      </c>
      <c r="F135" s="190" t="s">
        <v>998</v>
      </c>
      <c r="G135" s="191" t="s">
        <v>184</v>
      </c>
      <c r="H135" s="192">
        <v>11.887</v>
      </c>
      <c r="I135" s="9"/>
      <c r="J135" s="193">
        <f>ROUND(I135*H135,2)</f>
        <v>0</v>
      </c>
      <c r="K135" s="190" t="s">
        <v>141</v>
      </c>
      <c r="L135" s="109"/>
      <c r="M135" s="194" t="s">
        <v>5</v>
      </c>
      <c r="N135" s="195" t="s">
        <v>45</v>
      </c>
      <c r="O135" s="110"/>
      <c r="P135" s="196">
        <f>O135*H135</f>
        <v>0</v>
      </c>
      <c r="Q135" s="196">
        <v>0</v>
      </c>
      <c r="R135" s="196">
        <f>Q135*H135</f>
        <v>0</v>
      </c>
      <c r="S135" s="196">
        <v>0</v>
      </c>
      <c r="T135" s="197">
        <f>S135*H135</f>
        <v>0</v>
      </c>
      <c r="AR135" s="98" t="s">
        <v>142</v>
      </c>
      <c r="AT135" s="98" t="s">
        <v>137</v>
      </c>
      <c r="AU135" s="98" t="s">
        <v>84</v>
      </c>
      <c r="AY135" s="98" t="s">
        <v>135</v>
      </c>
      <c r="BE135" s="198">
        <f>IF(N135="základní",J135,0)</f>
        <v>0</v>
      </c>
      <c r="BF135" s="198">
        <f>IF(N135="snížená",J135,0)</f>
        <v>0</v>
      </c>
      <c r="BG135" s="198">
        <f>IF(N135="zákl. přenesená",J135,0)</f>
        <v>0</v>
      </c>
      <c r="BH135" s="198">
        <f>IF(N135="sníž. přenesená",J135,0)</f>
        <v>0</v>
      </c>
      <c r="BI135" s="198">
        <f>IF(N135="nulová",J135,0)</f>
        <v>0</v>
      </c>
      <c r="BJ135" s="98" t="s">
        <v>82</v>
      </c>
      <c r="BK135" s="198">
        <f>ROUND(I135*H135,2)</f>
        <v>0</v>
      </c>
      <c r="BL135" s="98" t="s">
        <v>142</v>
      </c>
      <c r="BM135" s="98" t="s">
        <v>999</v>
      </c>
    </row>
    <row r="136" spans="2:47" s="108" customFormat="1" ht="144">
      <c r="B136" s="109"/>
      <c r="D136" s="203" t="s">
        <v>144</v>
      </c>
      <c r="F136" s="204" t="s">
        <v>351</v>
      </c>
      <c r="I136" s="10"/>
      <c r="L136" s="109"/>
      <c r="M136" s="205"/>
      <c r="N136" s="110"/>
      <c r="O136" s="110"/>
      <c r="P136" s="110"/>
      <c r="Q136" s="110"/>
      <c r="R136" s="110"/>
      <c r="S136" s="110"/>
      <c r="T136" s="206"/>
      <c r="AT136" s="98" t="s">
        <v>144</v>
      </c>
      <c r="AU136" s="98" t="s">
        <v>84</v>
      </c>
    </row>
    <row r="137" spans="2:51" s="208" customFormat="1" ht="13.5">
      <c r="B137" s="207"/>
      <c r="D137" s="203" t="s">
        <v>146</v>
      </c>
      <c r="E137" s="209" t="s">
        <v>5</v>
      </c>
      <c r="F137" s="210" t="s">
        <v>995</v>
      </c>
      <c r="H137" s="211">
        <v>11.742</v>
      </c>
      <c r="I137" s="11"/>
      <c r="L137" s="207"/>
      <c r="M137" s="212"/>
      <c r="N137" s="213"/>
      <c r="O137" s="213"/>
      <c r="P137" s="213"/>
      <c r="Q137" s="213"/>
      <c r="R137" s="213"/>
      <c r="S137" s="213"/>
      <c r="T137" s="214"/>
      <c r="AT137" s="209" t="s">
        <v>146</v>
      </c>
      <c r="AU137" s="209" t="s">
        <v>84</v>
      </c>
      <c r="AV137" s="208" t="s">
        <v>84</v>
      </c>
      <c r="AW137" s="208" t="s">
        <v>37</v>
      </c>
      <c r="AX137" s="208" t="s">
        <v>74</v>
      </c>
      <c r="AY137" s="209" t="s">
        <v>135</v>
      </c>
    </row>
    <row r="138" spans="2:51" s="208" customFormat="1" ht="13.5">
      <c r="B138" s="207"/>
      <c r="D138" s="203" t="s">
        <v>146</v>
      </c>
      <c r="E138" s="209" t="s">
        <v>5</v>
      </c>
      <c r="F138" s="210" t="s">
        <v>996</v>
      </c>
      <c r="H138" s="211">
        <v>0.145</v>
      </c>
      <c r="I138" s="11"/>
      <c r="L138" s="207"/>
      <c r="M138" s="212"/>
      <c r="N138" s="213"/>
      <c r="O138" s="213"/>
      <c r="P138" s="213"/>
      <c r="Q138" s="213"/>
      <c r="R138" s="213"/>
      <c r="S138" s="213"/>
      <c r="T138" s="214"/>
      <c r="AT138" s="209" t="s">
        <v>146</v>
      </c>
      <c r="AU138" s="209" t="s">
        <v>84</v>
      </c>
      <c r="AV138" s="208" t="s">
        <v>84</v>
      </c>
      <c r="AW138" s="208" t="s">
        <v>37</v>
      </c>
      <c r="AX138" s="208" t="s">
        <v>74</v>
      </c>
      <c r="AY138" s="209" t="s">
        <v>135</v>
      </c>
    </row>
    <row r="139" spans="2:51" s="228" customFormat="1" ht="13.5">
      <c r="B139" s="227"/>
      <c r="D139" s="203" t="s">
        <v>146</v>
      </c>
      <c r="E139" s="229" t="s">
        <v>5</v>
      </c>
      <c r="F139" s="230" t="s">
        <v>195</v>
      </c>
      <c r="H139" s="231">
        <v>11.887</v>
      </c>
      <c r="I139" s="12"/>
      <c r="L139" s="227"/>
      <c r="M139" s="232"/>
      <c r="N139" s="233"/>
      <c r="O139" s="233"/>
      <c r="P139" s="233"/>
      <c r="Q139" s="233"/>
      <c r="R139" s="233"/>
      <c r="S139" s="233"/>
      <c r="T139" s="234"/>
      <c r="AT139" s="229" t="s">
        <v>146</v>
      </c>
      <c r="AU139" s="229" t="s">
        <v>84</v>
      </c>
      <c r="AV139" s="228" t="s">
        <v>142</v>
      </c>
      <c r="AW139" s="228" t="s">
        <v>37</v>
      </c>
      <c r="AX139" s="228" t="s">
        <v>82</v>
      </c>
      <c r="AY139" s="229" t="s">
        <v>135</v>
      </c>
    </row>
    <row r="140" spans="2:65" s="108" customFormat="1" ht="16.5" customHeight="1">
      <c r="B140" s="109"/>
      <c r="C140" s="188" t="s">
        <v>11</v>
      </c>
      <c r="D140" s="188" t="s">
        <v>137</v>
      </c>
      <c r="E140" s="189" t="s">
        <v>359</v>
      </c>
      <c r="F140" s="190" t="s">
        <v>360</v>
      </c>
      <c r="G140" s="191" t="s">
        <v>184</v>
      </c>
      <c r="H140" s="192">
        <v>11.887</v>
      </c>
      <c r="I140" s="9"/>
      <c r="J140" s="193">
        <f>ROUND(I140*H140,2)</f>
        <v>0</v>
      </c>
      <c r="K140" s="190" t="s">
        <v>141</v>
      </c>
      <c r="L140" s="109"/>
      <c r="M140" s="194" t="s">
        <v>5</v>
      </c>
      <c r="N140" s="195" t="s">
        <v>45</v>
      </c>
      <c r="O140" s="110"/>
      <c r="P140" s="196">
        <f>O140*H140</f>
        <v>0</v>
      </c>
      <c r="Q140" s="196">
        <v>0</v>
      </c>
      <c r="R140" s="196">
        <f>Q140*H140</f>
        <v>0</v>
      </c>
      <c r="S140" s="196">
        <v>0</v>
      </c>
      <c r="T140" s="197">
        <f>S140*H140</f>
        <v>0</v>
      </c>
      <c r="AR140" s="98" t="s">
        <v>142</v>
      </c>
      <c r="AT140" s="98" t="s">
        <v>137</v>
      </c>
      <c r="AU140" s="98" t="s">
        <v>84</v>
      </c>
      <c r="AY140" s="98" t="s">
        <v>135</v>
      </c>
      <c r="BE140" s="198">
        <f>IF(N140="základní",J140,0)</f>
        <v>0</v>
      </c>
      <c r="BF140" s="198">
        <f>IF(N140="snížená",J140,0)</f>
        <v>0</v>
      </c>
      <c r="BG140" s="198">
        <f>IF(N140="zákl. přenesená",J140,0)</f>
        <v>0</v>
      </c>
      <c r="BH140" s="198">
        <f>IF(N140="sníž. přenesená",J140,0)</f>
        <v>0</v>
      </c>
      <c r="BI140" s="198">
        <f>IF(N140="nulová",J140,0)</f>
        <v>0</v>
      </c>
      <c r="BJ140" s="98" t="s">
        <v>82</v>
      </c>
      <c r="BK140" s="198">
        <f>ROUND(I140*H140,2)</f>
        <v>0</v>
      </c>
      <c r="BL140" s="98" t="s">
        <v>142</v>
      </c>
      <c r="BM140" s="98" t="s">
        <v>1000</v>
      </c>
    </row>
    <row r="141" spans="2:47" s="108" customFormat="1" ht="276">
      <c r="B141" s="109"/>
      <c r="D141" s="203" t="s">
        <v>144</v>
      </c>
      <c r="F141" s="204" t="s">
        <v>362</v>
      </c>
      <c r="I141" s="10"/>
      <c r="L141" s="109"/>
      <c r="M141" s="205"/>
      <c r="N141" s="110"/>
      <c r="O141" s="110"/>
      <c r="P141" s="110"/>
      <c r="Q141" s="110"/>
      <c r="R141" s="110"/>
      <c r="S141" s="110"/>
      <c r="T141" s="206"/>
      <c r="AT141" s="98" t="s">
        <v>144</v>
      </c>
      <c r="AU141" s="98" t="s">
        <v>84</v>
      </c>
    </row>
    <row r="142" spans="2:51" s="208" customFormat="1" ht="13.5">
      <c r="B142" s="207"/>
      <c r="D142" s="203" t="s">
        <v>146</v>
      </c>
      <c r="E142" s="209" t="s">
        <v>5</v>
      </c>
      <c r="F142" s="210" t="s">
        <v>995</v>
      </c>
      <c r="H142" s="211">
        <v>11.742</v>
      </c>
      <c r="I142" s="11"/>
      <c r="L142" s="207"/>
      <c r="M142" s="212"/>
      <c r="N142" s="213"/>
      <c r="O142" s="213"/>
      <c r="P142" s="213"/>
      <c r="Q142" s="213"/>
      <c r="R142" s="213"/>
      <c r="S142" s="213"/>
      <c r="T142" s="214"/>
      <c r="AT142" s="209" t="s">
        <v>146</v>
      </c>
      <c r="AU142" s="209" t="s">
        <v>84</v>
      </c>
      <c r="AV142" s="208" t="s">
        <v>84</v>
      </c>
      <c r="AW142" s="208" t="s">
        <v>37</v>
      </c>
      <c r="AX142" s="208" t="s">
        <v>74</v>
      </c>
      <c r="AY142" s="209" t="s">
        <v>135</v>
      </c>
    </row>
    <row r="143" spans="2:51" s="208" customFormat="1" ht="13.5">
      <c r="B143" s="207"/>
      <c r="D143" s="203" t="s">
        <v>146</v>
      </c>
      <c r="E143" s="209" t="s">
        <v>5</v>
      </c>
      <c r="F143" s="210" t="s">
        <v>996</v>
      </c>
      <c r="H143" s="211">
        <v>0.145</v>
      </c>
      <c r="I143" s="11"/>
      <c r="L143" s="207"/>
      <c r="M143" s="212"/>
      <c r="N143" s="213"/>
      <c r="O143" s="213"/>
      <c r="P143" s="213"/>
      <c r="Q143" s="213"/>
      <c r="R143" s="213"/>
      <c r="S143" s="213"/>
      <c r="T143" s="214"/>
      <c r="AT143" s="209" t="s">
        <v>146</v>
      </c>
      <c r="AU143" s="209" t="s">
        <v>84</v>
      </c>
      <c r="AV143" s="208" t="s">
        <v>84</v>
      </c>
      <c r="AW143" s="208" t="s">
        <v>37</v>
      </c>
      <c r="AX143" s="208" t="s">
        <v>74</v>
      </c>
      <c r="AY143" s="209" t="s">
        <v>135</v>
      </c>
    </row>
    <row r="144" spans="2:51" s="228" customFormat="1" ht="13.5">
      <c r="B144" s="227"/>
      <c r="D144" s="203" t="s">
        <v>146</v>
      </c>
      <c r="E144" s="229" t="s">
        <v>5</v>
      </c>
      <c r="F144" s="230" t="s">
        <v>195</v>
      </c>
      <c r="H144" s="231">
        <v>11.887</v>
      </c>
      <c r="I144" s="12"/>
      <c r="L144" s="227"/>
      <c r="M144" s="232"/>
      <c r="N144" s="233"/>
      <c r="O144" s="233"/>
      <c r="P144" s="233"/>
      <c r="Q144" s="233"/>
      <c r="R144" s="233"/>
      <c r="S144" s="233"/>
      <c r="T144" s="234"/>
      <c r="AT144" s="229" t="s">
        <v>146</v>
      </c>
      <c r="AU144" s="229" t="s">
        <v>84</v>
      </c>
      <c r="AV144" s="228" t="s">
        <v>142</v>
      </c>
      <c r="AW144" s="228" t="s">
        <v>37</v>
      </c>
      <c r="AX144" s="228" t="s">
        <v>82</v>
      </c>
      <c r="AY144" s="229" t="s">
        <v>135</v>
      </c>
    </row>
    <row r="145" spans="2:65" s="108" customFormat="1" ht="16.5" customHeight="1">
      <c r="B145" s="109"/>
      <c r="C145" s="188" t="s">
        <v>248</v>
      </c>
      <c r="D145" s="188" t="s">
        <v>137</v>
      </c>
      <c r="E145" s="189" t="s">
        <v>364</v>
      </c>
      <c r="F145" s="190" t="s">
        <v>365</v>
      </c>
      <c r="G145" s="191" t="s">
        <v>366</v>
      </c>
      <c r="H145" s="192">
        <v>23.774</v>
      </c>
      <c r="I145" s="9"/>
      <c r="J145" s="193">
        <f>ROUND(I145*H145,2)</f>
        <v>0</v>
      </c>
      <c r="K145" s="190" t="s">
        <v>141</v>
      </c>
      <c r="L145" s="109"/>
      <c r="M145" s="194" t="s">
        <v>5</v>
      </c>
      <c r="N145" s="195" t="s">
        <v>45</v>
      </c>
      <c r="O145" s="110"/>
      <c r="P145" s="196">
        <f>O145*H145</f>
        <v>0</v>
      </c>
      <c r="Q145" s="196">
        <v>0</v>
      </c>
      <c r="R145" s="196">
        <f>Q145*H145</f>
        <v>0</v>
      </c>
      <c r="S145" s="196">
        <v>0</v>
      </c>
      <c r="T145" s="197">
        <f>S145*H145</f>
        <v>0</v>
      </c>
      <c r="AR145" s="98" t="s">
        <v>142</v>
      </c>
      <c r="AT145" s="98" t="s">
        <v>137</v>
      </c>
      <c r="AU145" s="98" t="s">
        <v>84</v>
      </c>
      <c r="AY145" s="98" t="s">
        <v>135</v>
      </c>
      <c r="BE145" s="198">
        <f>IF(N145="základní",J145,0)</f>
        <v>0</v>
      </c>
      <c r="BF145" s="198">
        <f>IF(N145="snížená",J145,0)</f>
        <v>0</v>
      </c>
      <c r="BG145" s="198">
        <f>IF(N145="zákl. přenesená",J145,0)</f>
        <v>0</v>
      </c>
      <c r="BH145" s="198">
        <f>IF(N145="sníž. přenesená",J145,0)</f>
        <v>0</v>
      </c>
      <c r="BI145" s="198">
        <f>IF(N145="nulová",J145,0)</f>
        <v>0</v>
      </c>
      <c r="BJ145" s="98" t="s">
        <v>82</v>
      </c>
      <c r="BK145" s="198">
        <f>ROUND(I145*H145,2)</f>
        <v>0</v>
      </c>
      <c r="BL145" s="98" t="s">
        <v>142</v>
      </c>
      <c r="BM145" s="98" t="s">
        <v>1001</v>
      </c>
    </row>
    <row r="146" spans="2:47" s="108" customFormat="1" ht="276">
      <c r="B146" s="109"/>
      <c r="D146" s="203" t="s">
        <v>144</v>
      </c>
      <c r="F146" s="204" t="s">
        <v>362</v>
      </c>
      <c r="I146" s="10"/>
      <c r="L146" s="109"/>
      <c r="M146" s="205"/>
      <c r="N146" s="110"/>
      <c r="O146" s="110"/>
      <c r="P146" s="110"/>
      <c r="Q146" s="110"/>
      <c r="R146" s="110"/>
      <c r="S146" s="110"/>
      <c r="T146" s="206"/>
      <c r="AT146" s="98" t="s">
        <v>144</v>
      </c>
      <c r="AU146" s="98" t="s">
        <v>84</v>
      </c>
    </row>
    <row r="147" spans="2:51" s="208" customFormat="1" ht="13.5">
      <c r="B147" s="207"/>
      <c r="D147" s="203" t="s">
        <v>146</v>
      </c>
      <c r="E147" s="209" t="s">
        <v>5</v>
      </c>
      <c r="F147" s="210" t="s">
        <v>1002</v>
      </c>
      <c r="H147" s="211">
        <v>23.774</v>
      </c>
      <c r="I147" s="11"/>
      <c r="L147" s="207"/>
      <c r="M147" s="212"/>
      <c r="N147" s="213"/>
      <c r="O147" s="213"/>
      <c r="P147" s="213"/>
      <c r="Q147" s="213"/>
      <c r="R147" s="213"/>
      <c r="S147" s="213"/>
      <c r="T147" s="214"/>
      <c r="AT147" s="209" t="s">
        <v>146</v>
      </c>
      <c r="AU147" s="209" t="s">
        <v>84</v>
      </c>
      <c r="AV147" s="208" t="s">
        <v>84</v>
      </c>
      <c r="AW147" s="208" t="s">
        <v>37</v>
      </c>
      <c r="AX147" s="208" t="s">
        <v>82</v>
      </c>
      <c r="AY147" s="209" t="s">
        <v>135</v>
      </c>
    </row>
    <row r="148" spans="2:65" s="108" customFormat="1" ht="25.5" customHeight="1">
      <c r="B148" s="109"/>
      <c r="C148" s="188" t="s">
        <v>252</v>
      </c>
      <c r="D148" s="188" t="s">
        <v>137</v>
      </c>
      <c r="E148" s="189" t="s">
        <v>380</v>
      </c>
      <c r="F148" s="190" t="s">
        <v>381</v>
      </c>
      <c r="G148" s="191" t="s">
        <v>184</v>
      </c>
      <c r="H148" s="192">
        <v>11.668</v>
      </c>
      <c r="I148" s="9"/>
      <c r="J148" s="193">
        <f>ROUND(I148*H148,2)</f>
        <v>0</v>
      </c>
      <c r="K148" s="190" t="s">
        <v>141</v>
      </c>
      <c r="L148" s="109"/>
      <c r="M148" s="194" t="s">
        <v>5</v>
      </c>
      <c r="N148" s="195" t="s">
        <v>45</v>
      </c>
      <c r="O148" s="110"/>
      <c r="P148" s="196">
        <f>O148*H148</f>
        <v>0</v>
      </c>
      <c r="Q148" s="196">
        <v>0</v>
      </c>
      <c r="R148" s="196">
        <f>Q148*H148</f>
        <v>0</v>
      </c>
      <c r="S148" s="196">
        <v>0</v>
      </c>
      <c r="T148" s="197">
        <f>S148*H148</f>
        <v>0</v>
      </c>
      <c r="AR148" s="98" t="s">
        <v>142</v>
      </c>
      <c r="AT148" s="98" t="s">
        <v>137</v>
      </c>
      <c r="AU148" s="98" t="s">
        <v>84</v>
      </c>
      <c r="AY148" s="98" t="s">
        <v>135</v>
      </c>
      <c r="BE148" s="198">
        <f>IF(N148="základní",J148,0)</f>
        <v>0</v>
      </c>
      <c r="BF148" s="198">
        <f>IF(N148="snížená",J148,0)</f>
        <v>0</v>
      </c>
      <c r="BG148" s="198">
        <f>IF(N148="zákl. přenesená",J148,0)</f>
        <v>0</v>
      </c>
      <c r="BH148" s="198">
        <f>IF(N148="sníž. přenesená",J148,0)</f>
        <v>0</v>
      </c>
      <c r="BI148" s="198">
        <f>IF(N148="nulová",J148,0)</f>
        <v>0</v>
      </c>
      <c r="BJ148" s="98" t="s">
        <v>82</v>
      </c>
      <c r="BK148" s="198">
        <f>ROUND(I148*H148,2)</f>
        <v>0</v>
      </c>
      <c r="BL148" s="98" t="s">
        <v>142</v>
      </c>
      <c r="BM148" s="98" t="s">
        <v>1003</v>
      </c>
    </row>
    <row r="149" spans="2:47" s="108" customFormat="1" ht="409.6">
      <c r="B149" s="109"/>
      <c r="D149" s="203" t="s">
        <v>144</v>
      </c>
      <c r="F149" s="204" t="s">
        <v>383</v>
      </c>
      <c r="I149" s="10"/>
      <c r="L149" s="109"/>
      <c r="M149" s="205"/>
      <c r="N149" s="110"/>
      <c r="O149" s="110"/>
      <c r="P149" s="110"/>
      <c r="Q149" s="110"/>
      <c r="R149" s="110"/>
      <c r="S149" s="110"/>
      <c r="T149" s="206"/>
      <c r="AT149" s="98" t="s">
        <v>144</v>
      </c>
      <c r="AU149" s="98" t="s">
        <v>84</v>
      </c>
    </row>
    <row r="150" spans="2:51" s="208" customFormat="1" ht="13.5">
      <c r="B150" s="207"/>
      <c r="D150" s="203" t="s">
        <v>146</v>
      </c>
      <c r="E150" s="209" t="s">
        <v>5</v>
      </c>
      <c r="F150" s="210" t="s">
        <v>968</v>
      </c>
      <c r="H150" s="211">
        <v>22.143</v>
      </c>
      <c r="I150" s="11"/>
      <c r="L150" s="207"/>
      <c r="M150" s="212"/>
      <c r="N150" s="213"/>
      <c r="O150" s="213"/>
      <c r="P150" s="213"/>
      <c r="Q150" s="213"/>
      <c r="R150" s="213"/>
      <c r="S150" s="213"/>
      <c r="T150" s="214"/>
      <c r="AT150" s="209" t="s">
        <v>146</v>
      </c>
      <c r="AU150" s="209" t="s">
        <v>84</v>
      </c>
      <c r="AV150" s="208" t="s">
        <v>84</v>
      </c>
      <c r="AW150" s="208" t="s">
        <v>37</v>
      </c>
      <c r="AX150" s="208" t="s">
        <v>74</v>
      </c>
      <c r="AY150" s="209" t="s">
        <v>135</v>
      </c>
    </row>
    <row r="151" spans="2:51" s="208" customFormat="1" ht="13.5">
      <c r="B151" s="207"/>
      <c r="D151" s="203" t="s">
        <v>146</v>
      </c>
      <c r="E151" s="209" t="s">
        <v>5</v>
      </c>
      <c r="F151" s="210" t="s">
        <v>1004</v>
      </c>
      <c r="H151" s="211">
        <v>-10.878</v>
      </c>
      <c r="I151" s="11"/>
      <c r="L151" s="207"/>
      <c r="M151" s="212"/>
      <c r="N151" s="213"/>
      <c r="O151" s="213"/>
      <c r="P151" s="213"/>
      <c r="Q151" s="213"/>
      <c r="R151" s="213"/>
      <c r="S151" s="213"/>
      <c r="T151" s="214"/>
      <c r="AT151" s="209" t="s">
        <v>146</v>
      </c>
      <c r="AU151" s="209" t="s">
        <v>84</v>
      </c>
      <c r="AV151" s="208" t="s">
        <v>84</v>
      </c>
      <c r="AW151" s="208" t="s">
        <v>37</v>
      </c>
      <c r="AX151" s="208" t="s">
        <v>74</v>
      </c>
      <c r="AY151" s="209" t="s">
        <v>135</v>
      </c>
    </row>
    <row r="152" spans="2:51" s="208" customFormat="1" ht="13.5">
      <c r="B152" s="207"/>
      <c r="D152" s="203" t="s">
        <v>146</v>
      </c>
      <c r="E152" s="209" t="s">
        <v>5</v>
      </c>
      <c r="F152" s="210" t="s">
        <v>1005</v>
      </c>
      <c r="H152" s="211">
        <v>0.403</v>
      </c>
      <c r="I152" s="11"/>
      <c r="L152" s="207"/>
      <c r="M152" s="212"/>
      <c r="N152" s="213"/>
      <c r="O152" s="213"/>
      <c r="P152" s="213"/>
      <c r="Q152" s="213"/>
      <c r="R152" s="213"/>
      <c r="S152" s="213"/>
      <c r="T152" s="214"/>
      <c r="AT152" s="209" t="s">
        <v>146</v>
      </c>
      <c r="AU152" s="209" t="s">
        <v>84</v>
      </c>
      <c r="AV152" s="208" t="s">
        <v>84</v>
      </c>
      <c r="AW152" s="208" t="s">
        <v>37</v>
      </c>
      <c r="AX152" s="208" t="s">
        <v>74</v>
      </c>
      <c r="AY152" s="209" t="s">
        <v>135</v>
      </c>
    </row>
    <row r="153" spans="2:51" s="228" customFormat="1" ht="13.5">
      <c r="B153" s="227"/>
      <c r="D153" s="203" t="s">
        <v>146</v>
      </c>
      <c r="E153" s="229" t="s">
        <v>5</v>
      </c>
      <c r="F153" s="230" t="s">
        <v>195</v>
      </c>
      <c r="H153" s="231">
        <v>11.668</v>
      </c>
      <c r="I153" s="12"/>
      <c r="L153" s="227"/>
      <c r="M153" s="232"/>
      <c r="N153" s="233"/>
      <c r="O153" s="233"/>
      <c r="P153" s="233"/>
      <c r="Q153" s="233"/>
      <c r="R153" s="233"/>
      <c r="S153" s="233"/>
      <c r="T153" s="234"/>
      <c r="AT153" s="229" t="s">
        <v>146</v>
      </c>
      <c r="AU153" s="229" t="s">
        <v>84</v>
      </c>
      <c r="AV153" s="228" t="s">
        <v>142</v>
      </c>
      <c r="AW153" s="228" t="s">
        <v>37</v>
      </c>
      <c r="AX153" s="228" t="s">
        <v>82</v>
      </c>
      <c r="AY153" s="229" t="s">
        <v>135</v>
      </c>
    </row>
    <row r="154" spans="2:65" s="108" customFormat="1" ht="38.25" customHeight="1">
      <c r="B154" s="109"/>
      <c r="C154" s="188" t="s">
        <v>257</v>
      </c>
      <c r="D154" s="188" t="s">
        <v>137</v>
      </c>
      <c r="E154" s="189" t="s">
        <v>393</v>
      </c>
      <c r="F154" s="190" t="s">
        <v>394</v>
      </c>
      <c r="G154" s="191" t="s">
        <v>184</v>
      </c>
      <c r="H154" s="192">
        <v>0.748</v>
      </c>
      <c r="I154" s="9"/>
      <c r="J154" s="193">
        <f>ROUND(I154*H154,2)</f>
        <v>0</v>
      </c>
      <c r="K154" s="190" t="s">
        <v>141</v>
      </c>
      <c r="L154" s="109"/>
      <c r="M154" s="194" t="s">
        <v>5</v>
      </c>
      <c r="N154" s="195" t="s">
        <v>45</v>
      </c>
      <c r="O154" s="110"/>
      <c r="P154" s="196">
        <f>O154*H154</f>
        <v>0</v>
      </c>
      <c r="Q154" s="196">
        <v>0</v>
      </c>
      <c r="R154" s="196">
        <f>Q154*H154</f>
        <v>0</v>
      </c>
      <c r="S154" s="196">
        <v>0</v>
      </c>
      <c r="T154" s="197">
        <f>S154*H154</f>
        <v>0</v>
      </c>
      <c r="AR154" s="98" t="s">
        <v>142</v>
      </c>
      <c r="AT154" s="98" t="s">
        <v>137</v>
      </c>
      <c r="AU154" s="98" t="s">
        <v>84</v>
      </c>
      <c r="AY154" s="98" t="s">
        <v>135</v>
      </c>
      <c r="BE154" s="198">
        <f>IF(N154="základní",J154,0)</f>
        <v>0</v>
      </c>
      <c r="BF154" s="198">
        <f>IF(N154="snížená",J154,0)</f>
        <v>0</v>
      </c>
      <c r="BG154" s="198">
        <f>IF(N154="zákl. přenesená",J154,0)</f>
        <v>0</v>
      </c>
      <c r="BH154" s="198">
        <f>IF(N154="sníž. přenesená",J154,0)</f>
        <v>0</v>
      </c>
      <c r="BI154" s="198">
        <f>IF(N154="nulová",J154,0)</f>
        <v>0</v>
      </c>
      <c r="BJ154" s="98" t="s">
        <v>82</v>
      </c>
      <c r="BK154" s="198">
        <f>ROUND(I154*H154,2)</f>
        <v>0</v>
      </c>
      <c r="BL154" s="98" t="s">
        <v>142</v>
      </c>
      <c r="BM154" s="98" t="s">
        <v>1006</v>
      </c>
    </row>
    <row r="155" spans="2:47" s="108" customFormat="1" ht="108">
      <c r="B155" s="109"/>
      <c r="D155" s="203" t="s">
        <v>144</v>
      </c>
      <c r="F155" s="204" t="s">
        <v>396</v>
      </c>
      <c r="I155" s="10"/>
      <c r="L155" s="109"/>
      <c r="M155" s="205"/>
      <c r="N155" s="110"/>
      <c r="O155" s="110"/>
      <c r="P155" s="110"/>
      <c r="Q155" s="110"/>
      <c r="R155" s="110"/>
      <c r="S155" s="110"/>
      <c r="T155" s="206"/>
      <c r="AT155" s="98" t="s">
        <v>144</v>
      </c>
      <c r="AU155" s="98" t="s">
        <v>84</v>
      </c>
    </row>
    <row r="156" spans="2:51" s="208" customFormat="1" ht="13.5">
      <c r="B156" s="207"/>
      <c r="D156" s="203" t="s">
        <v>146</v>
      </c>
      <c r="E156" s="209" t="s">
        <v>5</v>
      </c>
      <c r="F156" s="210" t="s">
        <v>1007</v>
      </c>
      <c r="H156" s="211">
        <v>0.748</v>
      </c>
      <c r="I156" s="11"/>
      <c r="L156" s="207"/>
      <c r="M156" s="212"/>
      <c r="N156" s="213"/>
      <c r="O156" s="213"/>
      <c r="P156" s="213"/>
      <c r="Q156" s="213"/>
      <c r="R156" s="213"/>
      <c r="S156" s="213"/>
      <c r="T156" s="214"/>
      <c r="AT156" s="209" t="s">
        <v>146</v>
      </c>
      <c r="AU156" s="209" t="s">
        <v>84</v>
      </c>
      <c r="AV156" s="208" t="s">
        <v>84</v>
      </c>
      <c r="AW156" s="208" t="s">
        <v>37</v>
      </c>
      <c r="AX156" s="208" t="s">
        <v>82</v>
      </c>
      <c r="AY156" s="209" t="s">
        <v>135</v>
      </c>
    </row>
    <row r="157" spans="2:65" s="108" customFormat="1" ht="16.5" customHeight="1">
      <c r="B157" s="109"/>
      <c r="C157" s="215" t="s">
        <v>261</v>
      </c>
      <c r="D157" s="215" t="s">
        <v>403</v>
      </c>
      <c r="E157" s="216" t="s">
        <v>404</v>
      </c>
      <c r="F157" s="217" t="s">
        <v>405</v>
      </c>
      <c r="G157" s="218" t="s">
        <v>366</v>
      </c>
      <c r="H157" s="219">
        <v>1.496</v>
      </c>
      <c r="I157" s="14"/>
      <c r="J157" s="220">
        <f>ROUND(I157*H157,2)</f>
        <v>0</v>
      </c>
      <c r="K157" s="217" t="s">
        <v>141</v>
      </c>
      <c r="L157" s="221"/>
      <c r="M157" s="222" t="s">
        <v>5</v>
      </c>
      <c r="N157" s="223" t="s">
        <v>45</v>
      </c>
      <c r="O157" s="110"/>
      <c r="P157" s="196">
        <f>O157*H157</f>
        <v>0</v>
      </c>
      <c r="Q157" s="196">
        <v>1</v>
      </c>
      <c r="R157" s="196">
        <f>Q157*H157</f>
        <v>1.496</v>
      </c>
      <c r="S157" s="196">
        <v>0</v>
      </c>
      <c r="T157" s="197">
        <f>S157*H157</f>
        <v>0</v>
      </c>
      <c r="AR157" s="98" t="s">
        <v>181</v>
      </c>
      <c r="AT157" s="98" t="s">
        <v>403</v>
      </c>
      <c r="AU157" s="98" t="s">
        <v>84</v>
      </c>
      <c r="AY157" s="98" t="s">
        <v>135</v>
      </c>
      <c r="BE157" s="198">
        <f>IF(N157="základní",J157,0)</f>
        <v>0</v>
      </c>
      <c r="BF157" s="198">
        <f>IF(N157="snížená",J157,0)</f>
        <v>0</v>
      </c>
      <c r="BG157" s="198">
        <f>IF(N157="zákl. přenesená",J157,0)</f>
        <v>0</v>
      </c>
      <c r="BH157" s="198">
        <f>IF(N157="sníž. přenesená",J157,0)</f>
        <v>0</v>
      </c>
      <c r="BI157" s="198">
        <f>IF(N157="nulová",J157,0)</f>
        <v>0</v>
      </c>
      <c r="BJ157" s="98" t="s">
        <v>82</v>
      </c>
      <c r="BK157" s="198">
        <f>ROUND(I157*H157,2)</f>
        <v>0</v>
      </c>
      <c r="BL157" s="98" t="s">
        <v>142</v>
      </c>
      <c r="BM157" s="98" t="s">
        <v>1008</v>
      </c>
    </row>
    <row r="158" spans="2:51" s="208" customFormat="1" ht="13.5">
      <c r="B158" s="207"/>
      <c r="D158" s="203" t="s">
        <v>146</v>
      </c>
      <c r="F158" s="210" t="s">
        <v>1009</v>
      </c>
      <c r="H158" s="211">
        <v>1.496</v>
      </c>
      <c r="I158" s="11"/>
      <c r="L158" s="207"/>
      <c r="M158" s="212"/>
      <c r="N158" s="213"/>
      <c r="O158" s="213"/>
      <c r="P158" s="213"/>
      <c r="Q158" s="213"/>
      <c r="R158" s="213"/>
      <c r="S158" s="213"/>
      <c r="T158" s="214"/>
      <c r="AT158" s="209" t="s">
        <v>146</v>
      </c>
      <c r="AU158" s="209" t="s">
        <v>84</v>
      </c>
      <c r="AV158" s="208" t="s">
        <v>84</v>
      </c>
      <c r="AW158" s="208" t="s">
        <v>6</v>
      </c>
      <c r="AX158" s="208" t="s">
        <v>82</v>
      </c>
      <c r="AY158" s="209" t="s">
        <v>135</v>
      </c>
    </row>
    <row r="159" spans="2:65" s="108" customFormat="1" ht="25.5" customHeight="1">
      <c r="B159" s="109"/>
      <c r="C159" s="188" t="s">
        <v>266</v>
      </c>
      <c r="D159" s="188" t="s">
        <v>137</v>
      </c>
      <c r="E159" s="189" t="s">
        <v>409</v>
      </c>
      <c r="F159" s="190" t="s">
        <v>410</v>
      </c>
      <c r="G159" s="191" t="s">
        <v>140</v>
      </c>
      <c r="H159" s="192">
        <v>34.89</v>
      </c>
      <c r="I159" s="9"/>
      <c r="J159" s="193">
        <f>ROUND(I159*H159,2)</f>
        <v>0</v>
      </c>
      <c r="K159" s="190" t="s">
        <v>141</v>
      </c>
      <c r="L159" s="109"/>
      <c r="M159" s="194" t="s">
        <v>5</v>
      </c>
      <c r="N159" s="195" t="s">
        <v>45</v>
      </c>
      <c r="O159" s="110"/>
      <c r="P159" s="196">
        <f>O159*H159</f>
        <v>0</v>
      </c>
      <c r="Q159" s="196">
        <v>0</v>
      </c>
      <c r="R159" s="196">
        <f>Q159*H159</f>
        <v>0</v>
      </c>
      <c r="S159" s="196">
        <v>0</v>
      </c>
      <c r="T159" s="197">
        <f>S159*H159</f>
        <v>0</v>
      </c>
      <c r="AR159" s="98" t="s">
        <v>142</v>
      </c>
      <c r="AT159" s="98" t="s">
        <v>137</v>
      </c>
      <c r="AU159" s="98" t="s">
        <v>84</v>
      </c>
      <c r="AY159" s="98" t="s">
        <v>135</v>
      </c>
      <c r="BE159" s="198">
        <f>IF(N159="základní",J159,0)</f>
        <v>0</v>
      </c>
      <c r="BF159" s="198">
        <f>IF(N159="snížená",J159,0)</f>
        <v>0</v>
      </c>
      <c r="BG159" s="198">
        <f>IF(N159="zákl. přenesená",J159,0)</f>
        <v>0</v>
      </c>
      <c r="BH159" s="198">
        <f>IF(N159="sníž. přenesená",J159,0)</f>
        <v>0</v>
      </c>
      <c r="BI159" s="198">
        <f>IF(N159="nulová",J159,0)</f>
        <v>0</v>
      </c>
      <c r="BJ159" s="98" t="s">
        <v>82</v>
      </c>
      <c r="BK159" s="198">
        <f>ROUND(I159*H159,2)</f>
        <v>0</v>
      </c>
      <c r="BL159" s="98" t="s">
        <v>142</v>
      </c>
      <c r="BM159" s="98" t="s">
        <v>1010</v>
      </c>
    </row>
    <row r="160" spans="2:47" s="108" customFormat="1" ht="108">
      <c r="B160" s="109"/>
      <c r="D160" s="203" t="s">
        <v>144</v>
      </c>
      <c r="F160" s="204" t="s">
        <v>412</v>
      </c>
      <c r="I160" s="10"/>
      <c r="L160" s="109"/>
      <c r="M160" s="205"/>
      <c r="N160" s="110"/>
      <c r="O160" s="110"/>
      <c r="P160" s="110"/>
      <c r="Q160" s="110"/>
      <c r="R160" s="110"/>
      <c r="S160" s="110"/>
      <c r="T160" s="206"/>
      <c r="AT160" s="98" t="s">
        <v>144</v>
      </c>
      <c r="AU160" s="98" t="s">
        <v>84</v>
      </c>
    </row>
    <row r="161" spans="2:51" s="208" customFormat="1" ht="13.5">
      <c r="B161" s="207"/>
      <c r="D161" s="203" t="s">
        <v>146</v>
      </c>
      <c r="E161" s="209" t="s">
        <v>5</v>
      </c>
      <c r="F161" s="210" t="s">
        <v>1011</v>
      </c>
      <c r="H161" s="211">
        <v>34.89</v>
      </c>
      <c r="I161" s="11"/>
      <c r="L161" s="207"/>
      <c r="M161" s="212"/>
      <c r="N161" s="213"/>
      <c r="O161" s="213"/>
      <c r="P161" s="213"/>
      <c r="Q161" s="213"/>
      <c r="R161" s="213"/>
      <c r="S161" s="213"/>
      <c r="T161" s="214"/>
      <c r="AT161" s="209" t="s">
        <v>146</v>
      </c>
      <c r="AU161" s="209" t="s">
        <v>84</v>
      </c>
      <c r="AV161" s="208" t="s">
        <v>84</v>
      </c>
      <c r="AW161" s="208" t="s">
        <v>37</v>
      </c>
      <c r="AX161" s="208" t="s">
        <v>82</v>
      </c>
      <c r="AY161" s="209" t="s">
        <v>135</v>
      </c>
    </row>
    <row r="162" spans="2:65" s="108" customFormat="1" ht="25.5" customHeight="1">
      <c r="B162" s="109"/>
      <c r="C162" s="188" t="s">
        <v>10</v>
      </c>
      <c r="D162" s="188" t="s">
        <v>137</v>
      </c>
      <c r="E162" s="189" t="s">
        <v>416</v>
      </c>
      <c r="F162" s="190" t="s">
        <v>417</v>
      </c>
      <c r="G162" s="191" t="s">
        <v>140</v>
      </c>
      <c r="H162" s="192">
        <v>40</v>
      </c>
      <c r="I162" s="9"/>
      <c r="J162" s="193">
        <f>ROUND(I162*H162,2)</f>
        <v>0</v>
      </c>
      <c r="K162" s="190" t="s">
        <v>141</v>
      </c>
      <c r="L162" s="109"/>
      <c r="M162" s="194" t="s">
        <v>5</v>
      </c>
      <c r="N162" s="195" t="s">
        <v>45</v>
      </c>
      <c r="O162" s="110"/>
      <c r="P162" s="196">
        <f>O162*H162</f>
        <v>0</v>
      </c>
      <c r="Q162" s="196">
        <v>0</v>
      </c>
      <c r="R162" s="196">
        <f>Q162*H162</f>
        <v>0</v>
      </c>
      <c r="S162" s="196">
        <v>0</v>
      </c>
      <c r="T162" s="197">
        <f>S162*H162</f>
        <v>0</v>
      </c>
      <c r="AR162" s="98" t="s">
        <v>142</v>
      </c>
      <c r="AT162" s="98" t="s">
        <v>137</v>
      </c>
      <c r="AU162" s="98" t="s">
        <v>84</v>
      </c>
      <c r="AY162" s="98" t="s">
        <v>135</v>
      </c>
      <c r="BE162" s="198">
        <f>IF(N162="základní",J162,0)</f>
        <v>0</v>
      </c>
      <c r="BF162" s="198">
        <f>IF(N162="snížená",J162,0)</f>
        <v>0</v>
      </c>
      <c r="BG162" s="198">
        <f>IF(N162="zákl. přenesená",J162,0)</f>
        <v>0</v>
      </c>
      <c r="BH162" s="198">
        <f>IF(N162="sníž. přenesená",J162,0)</f>
        <v>0</v>
      </c>
      <c r="BI162" s="198">
        <f>IF(N162="nulová",J162,0)</f>
        <v>0</v>
      </c>
      <c r="BJ162" s="98" t="s">
        <v>82</v>
      </c>
      <c r="BK162" s="198">
        <f>ROUND(I162*H162,2)</f>
        <v>0</v>
      </c>
      <c r="BL162" s="98" t="s">
        <v>142</v>
      </c>
      <c r="BM162" s="98" t="s">
        <v>1012</v>
      </c>
    </row>
    <row r="163" spans="2:47" s="108" customFormat="1" ht="108">
      <c r="B163" s="109"/>
      <c r="D163" s="203" t="s">
        <v>144</v>
      </c>
      <c r="F163" s="204" t="s">
        <v>419</v>
      </c>
      <c r="I163" s="10"/>
      <c r="L163" s="109"/>
      <c r="M163" s="205"/>
      <c r="N163" s="110"/>
      <c r="O163" s="110"/>
      <c r="P163" s="110"/>
      <c r="Q163" s="110"/>
      <c r="R163" s="110"/>
      <c r="S163" s="110"/>
      <c r="T163" s="206"/>
      <c r="AT163" s="98" t="s">
        <v>144</v>
      </c>
      <c r="AU163" s="98" t="s">
        <v>84</v>
      </c>
    </row>
    <row r="164" spans="2:51" s="208" customFormat="1" ht="13.5">
      <c r="B164" s="207"/>
      <c r="D164" s="203" t="s">
        <v>146</v>
      </c>
      <c r="E164" s="209" t="s">
        <v>5</v>
      </c>
      <c r="F164" s="210" t="s">
        <v>1013</v>
      </c>
      <c r="H164" s="211">
        <v>40</v>
      </c>
      <c r="I164" s="11"/>
      <c r="L164" s="207"/>
      <c r="M164" s="212"/>
      <c r="N164" s="213"/>
      <c r="O164" s="213"/>
      <c r="P164" s="213"/>
      <c r="Q164" s="213"/>
      <c r="R164" s="213"/>
      <c r="S164" s="213"/>
      <c r="T164" s="214"/>
      <c r="AT164" s="209" t="s">
        <v>146</v>
      </c>
      <c r="AU164" s="209" t="s">
        <v>84</v>
      </c>
      <c r="AV164" s="208" t="s">
        <v>84</v>
      </c>
      <c r="AW164" s="208" t="s">
        <v>37</v>
      </c>
      <c r="AX164" s="208" t="s">
        <v>82</v>
      </c>
      <c r="AY164" s="209" t="s">
        <v>135</v>
      </c>
    </row>
    <row r="165" spans="2:65" s="108" customFormat="1" ht="16.5" customHeight="1">
      <c r="B165" s="109"/>
      <c r="C165" s="215" t="s">
        <v>287</v>
      </c>
      <c r="D165" s="215" t="s">
        <v>403</v>
      </c>
      <c r="E165" s="216" t="s">
        <v>422</v>
      </c>
      <c r="F165" s="217" t="s">
        <v>423</v>
      </c>
      <c r="G165" s="218" t="s">
        <v>424</v>
      </c>
      <c r="H165" s="219">
        <v>0.025</v>
      </c>
      <c r="I165" s="14"/>
      <c r="J165" s="220">
        <f>ROUND(I165*H165,2)</f>
        <v>0</v>
      </c>
      <c r="K165" s="217" t="s">
        <v>141</v>
      </c>
      <c r="L165" s="221"/>
      <c r="M165" s="222" t="s">
        <v>5</v>
      </c>
      <c r="N165" s="223" t="s">
        <v>45</v>
      </c>
      <c r="O165" s="110"/>
      <c r="P165" s="196">
        <f>O165*H165</f>
        <v>0</v>
      </c>
      <c r="Q165" s="196">
        <v>0.001</v>
      </c>
      <c r="R165" s="196">
        <f>Q165*H165</f>
        <v>2.5E-05</v>
      </c>
      <c r="S165" s="196">
        <v>0</v>
      </c>
      <c r="T165" s="197">
        <f>S165*H165</f>
        <v>0</v>
      </c>
      <c r="AR165" s="98" t="s">
        <v>181</v>
      </c>
      <c r="AT165" s="98" t="s">
        <v>403</v>
      </c>
      <c r="AU165" s="98" t="s">
        <v>84</v>
      </c>
      <c r="AY165" s="98" t="s">
        <v>135</v>
      </c>
      <c r="BE165" s="198">
        <f>IF(N165="základní",J165,0)</f>
        <v>0</v>
      </c>
      <c r="BF165" s="198">
        <f>IF(N165="snížená",J165,0)</f>
        <v>0</v>
      </c>
      <c r="BG165" s="198">
        <f>IF(N165="zákl. přenesená",J165,0)</f>
        <v>0</v>
      </c>
      <c r="BH165" s="198">
        <f>IF(N165="sníž. přenesená",J165,0)</f>
        <v>0</v>
      </c>
      <c r="BI165" s="198">
        <f>IF(N165="nulová",J165,0)</f>
        <v>0</v>
      </c>
      <c r="BJ165" s="98" t="s">
        <v>82</v>
      </c>
      <c r="BK165" s="198">
        <f>ROUND(I165*H165,2)</f>
        <v>0</v>
      </c>
      <c r="BL165" s="98" t="s">
        <v>142</v>
      </c>
      <c r="BM165" s="98" t="s">
        <v>1014</v>
      </c>
    </row>
    <row r="166" spans="2:51" s="208" customFormat="1" ht="13.5">
      <c r="B166" s="207"/>
      <c r="D166" s="203" t="s">
        <v>146</v>
      </c>
      <c r="E166" s="209" t="s">
        <v>5</v>
      </c>
      <c r="F166" s="210" t="s">
        <v>1015</v>
      </c>
      <c r="H166" s="211">
        <v>1</v>
      </c>
      <c r="I166" s="11"/>
      <c r="L166" s="207"/>
      <c r="M166" s="212"/>
      <c r="N166" s="213"/>
      <c r="O166" s="213"/>
      <c r="P166" s="213"/>
      <c r="Q166" s="213"/>
      <c r="R166" s="213"/>
      <c r="S166" s="213"/>
      <c r="T166" s="214"/>
      <c r="AT166" s="209" t="s">
        <v>146</v>
      </c>
      <c r="AU166" s="209" t="s">
        <v>84</v>
      </c>
      <c r="AV166" s="208" t="s">
        <v>84</v>
      </c>
      <c r="AW166" s="208" t="s">
        <v>37</v>
      </c>
      <c r="AX166" s="208" t="s">
        <v>82</v>
      </c>
      <c r="AY166" s="209" t="s">
        <v>135</v>
      </c>
    </row>
    <row r="167" spans="2:51" s="208" customFormat="1" ht="13.5">
      <c r="B167" s="207"/>
      <c r="D167" s="203" t="s">
        <v>146</v>
      </c>
      <c r="F167" s="210" t="s">
        <v>1016</v>
      </c>
      <c r="H167" s="211">
        <v>0.025</v>
      </c>
      <c r="I167" s="11"/>
      <c r="L167" s="207"/>
      <c r="M167" s="212"/>
      <c r="N167" s="213"/>
      <c r="O167" s="213"/>
      <c r="P167" s="213"/>
      <c r="Q167" s="213"/>
      <c r="R167" s="213"/>
      <c r="S167" s="213"/>
      <c r="T167" s="214"/>
      <c r="AT167" s="209" t="s">
        <v>146</v>
      </c>
      <c r="AU167" s="209" t="s">
        <v>84</v>
      </c>
      <c r="AV167" s="208" t="s">
        <v>84</v>
      </c>
      <c r="AW167" s="208" t="s">
        <v>6</v>
      </c>
      <c r="AX167" s="208" t="s">
        <v>82</v>
      </c>
      <c r="AY167" s="209" t="s">
        <v>135</v>
      </c>
    </row>
    <row r="168" spans="2:63" s="176" customFormat="1" ht="29.85" customHeight="1">
      <c r="B168" s="175"/>
      <c r="D168" s="177" t="s">
        <v>73</v>
      </c>
      <c r="E168" s="186" t="s">
        <v>152</v>
      </c>
      <c r="F168" s="186" t="s">
        <v>428</v>
      </c>
      <c r="I168" s="8"/>
      <c r="J168" s="187">
        <f>BK168</f>
        <v>0</v>
      </c>
      <c r="L168" s="175"/>
      <c r="M168" s="180"/>
      <c r="N168" s="181"/>
      <c r="O168" s="181"/>
      <c r="P168" s="182">
        <f>SUM(P169:P184)</f>
        <v>0</v>
      </c>
      <c r="Q168" s="181"/>
      <c r="R168" s="182">
        <f>SUM(R169:R184)</f>
        <v>17.07120978</v>
      </c>
      <c r="S168" s="181"/>
      <c r="T168" s="183">
        <f>SUM(T169:T184)</f>
        <v>0</v>
      </c>
      <c r="AR168" s="177" t="s">
        <v>82</v>
      </c>
      <c r="AT168" s="184" t="s">
        <v>73</v>
      </c>
      <c r="AU168" s="184" t="s">
        <v>82</v>
      </c>
      <c r="AY168" s="177" t="s">
        <v>135</v>
      </c>
      <c r="BK168" s="185">
        <f>SUM(BK169:BK184)</f>
        <v>0</v>
      </c>
    </row>
    <row r="169" spans="2:65" s="108" customFormat="1" ht="38.25" customHeight="1">
      <c r="B169" s="109"/>
      <c r="C169" s="188" t="s">
        <v>298</v>
      </c>
      <c r="D169" s="188" t="s">
        <v>137</v>
      </c>
      <c r="E169" s="189" t="s">
        <v>1017</v>
      </c>
      <c r="F169" s="190" t="s">
        <v>1018</v>
      </c>
      <c r="G169" s="191" t="s">
        <v>184</v>
      </c>
      <c r="H169" s="192">
        <v>0.813</v>
      </c>
      <c r="I169" s="9"/>
      <c r="J169" s="193">
        <f>ROUND(I169*H169,2)</f>
        <v>0</v>
      </c>
      <c r="K169" s="190" t="s">
        <v>141</v>
      </c>
      <c r="L169" s="109"/>
      <c r="M169" s="194" t="s">
        <v>5</v>
      </c>
      <c r="N169" s="195" t="s">
        <v>45</v>
      </c>
      <c r="O169" s="110"/>
      <c r="P169" s="196">
        <f>O169*H169</f>
        <v>0</v>
      </c>
      <c r="Q169" s="196">
        <v>2.5048</v>
      </c>
      <c r="R169" s="196">
        <f>Q169*H169</f>
        <v>2.0364023999999996</v>
      </c>
      <c r="S169" s="196">
        <v>0</v>
      </c>
      <c r="T169" s="197">
        <f>S169*H169</f>
        <v>0</v>
      </c>
      <c r="AR169" s="98" t="s">
        <v>142</v>
      </c>
      <c r="AT169" s="98" t="s">
        <v>137</v>
      </c>
      <c r="AU169" s="98" t="s">
        <v>84</v>
      </c>
      <c r="AY169" s="98" t="s">
        <v>135</v>
      </c>
      <c r="BE169" s="198">
        <f>IF(N169="základní",J169,0)</f>
        <v>0</v>
      </c>
      <c r="BF169" s="198">
        <f>IF(N169="snížená",J169,0)</f>
        <v>0</v>
      </c>
      <c r="BG169" s="198">
        <f>IF(N169="zákl. přenesená",J169,0)</f>
        <v>0</v>
      </c>
      <c r="BH169" s="198">
        <f>IF(N169="sníž. přenesená",J169,0)</f>
        <v>0</v>
      </c>
      <c r="BI169" s="198">
        <f>IF(N169="nulová",J169,0)</f>
        <v>0</v>
      </c>
      <c r="BJ169" s="98" t="s">
        <v>82</v>
      </c>
      <c r="BK169" s="198">
        <f>ROUND(I169*H169,2)</f>
        <v>0</v>
      </c>
      <c r="BL169" s="98" t="s">
        <v>142</v>
      </c>
      <c r="BM169" s="98" t="s">
        <v>1019</v>
      </c>
    </row>
    <row r="170" spans="2:47" s="108" customFormat="1" ht="72">
      <c r="B170" s="109"/>
      <c r="D170" s="203" t="s">
        <v>144</v>
      </c>
      <c r="F170" s="204" t="s">
        <v>1020</v>
      </c>
      <c r="I170" s="10"/>
      <c r="L170" s="109"/>
      <c r="M170" s="205"/>
      <c r="N170" s="110"/>
      <c r="O170" s="110"/>
      <c r="P170" s="110"/>
      <c r="Q170" s="110"/>
      <c r="R170" s="110"/>
      <c r="S170" s="110"/>
      <c r="T170" s="206"/>
      <c r="AT170" s="98" t="s">
        <v>144</v>
      </c>
      <c r="AU170" s="98" t="s">
        <v>84</v>
      </c>
    </row>
    <row r="171" spans="2:51" s="208" customFormat="1" ht="13.5">
      <c r="B171" s="207"/>
      <c r="D171" s="203" t="s">
        <v>146</v>
      </c>
      <c r="E171" s="209" t="s">
        <v>5</v>
      </c>
      <c r="F171" s="210" t="s">
        <v>1021</v>
      </c>
      <c r="H171" s="211">
        <v>0.813</v>
      </c>
      <c r="I171" s="11"/>
      <c r="L171" s="207"/>
      <c r="M171" s="212"/>
      <c r="N171" s="213"/>
      <c r="O171" s="213"/>
      <c r="P171" s="213"/>
      <c r="Q171" s="213"/>
      <c r="R171" s="213"/>
      <c r="S171" s="213"/>
      <c r="T171" s="214"/>
      <c r="AT171" s="209" t="s">
        <v>146</v>
      </c>
      <c r="AU171" s="209" t="s">
        <v>84</v>
      </c>
      <c r="AV171" s="208" t="s">
        <v>84</v>
      </c>
      <c r="AW171" s="208" t="s">
        <v>37</v>
      </c>
      <c r="AX171" s="208" t="s">
        <v>82</v>
      </c>
      <c r="AY171" s="209" t="s">
        <v>135</v>
      </c>
    </row>
    <row r="172" spans="2:65" s="108" customFormat="1" ht="38.25" customHeight="1">
      <c r="B172" s="109"/>
      <c r="C172" s="188" t="s">
        <v>302</v>
      </c>
      <c r="D172" s="188" t="s">
        <v>137</v>
      </c>
      <c r="E172" s="189" t="s">
        <v>1022</v>
      </c>
      <c r="F172" s="190" t="s">
        <v>1023</v>
      </c>
      <c r="G172" s="191" t="s">
        <v>184</v>
      </c>
      <c r="H172" s="192">
        <v>5.585</v>
      </c>
      <c r="I172" s="9"/>
      <c r="J172" s="193">
        <f>ROUND(I172*H172,2)</f>
        <v>0</v>
      </c>
      <c r="K172" s="190" t="s">
        <v>141</v>
      </c>
      <c r="L172" s="109"/>
      <c r="M172" s="194" t="s">
        <v>5</v>
      </c>
      <c r="N172" s="195" t="s">
        <v>45</v>
      </c>
      <c r="O172" s="110"/>
      <c r="P172" s="196">
        <f>O172*H172</f>
        <v>0</v>
      </c>
      <c r="Q172" s="196">
        <v>2.5143</v>
      </c>
      <c r="R172" s="196">
        <f>Q172*H172</f>
        <v>14.042365499999999</v>
      </c>
      <c r="S172" s="196">
        <v>0</v>
      </c>
      <c r="T172" s="197">
        <f>S172*H172</f>
        <v>0</v>
      </c>
      <c r="AR172" s="98" t="s">
        <v>142</v>
      </c>
      <c r="AT172" s="98" t="s">
        <v>137</v>
      </c>
      <c r="AU172" s="98" t="s">
        <v>84</v>
      </c>
      <c r="AY172" s="98" t="s">
        <v>135</v>
      </c>
      <c r="BE172" s="198">
        <f>IF(N172="základní",J172,0)</f>
        <v>0</v>
      </c>
      <c r="BF172" s="198">
        <f>IF(N172="snížená",J172,0)</f>
        <v>0</v>
      </c>
      <c r="BG172" s="198">
        <f>IF(N172="zákl. přenesená",J172,0)</f>
        <v>0</v>
      </c>
      <c r="BH172" s="198">
        <f>IF(N172="sníž. přenesená",J172,0)</f>
        <v>0</v>
      </c>
      <c r="BI172" s="198">
        <f>IF(N172="nulová",J172,0)</f>
        <v>0</v>
      </c>
      <c r="BJ172" s="98" t="s">
        <v>82</v>
      </c>
      <c r="BK172" s="198">
        <f>ROUND(I172*H172,2)</f>
        <v>0</v>
      </c>
      <c r="BL172" s="98" t="s">
        <v>142</v>
      </c>
      <c r="BM172" s="98" t="s">
        <v>1024</v>
      </c>
    </row>
    <row r="173" spans="2:51" s="208" customFormat="1" ht="13.5">
      <c r="B173" s="207"/>
      <c r="D173" s="203" t="s">
        <v>146</v>
      </c>
      <c r="E173" s="209" t="s">
        <v>5</v>
      </c>
      <c r="F173" s="210" t="s">
        <v>1025</v>
      </c>
      <c r="H173" s="211">
        <v>1.767</v>
      </c>
      <c r="I173" s="11"/>
      <c r="L173" s="207"/>
      <c r="M173" s="212"/>
      <c r="N173" s="213"/>
      <c r="O173" s="213"/>
      <c r="P173" s="213"/>
      <c r="Q173" s="213"/>
      <c r="R173" s="213"/>
      <c r="S173" s="213"/>
      <c r="T173" s="214"/>
      <c r="AT173" s="209" t="s">
        <v>146</v>
      </c>
      <c r="AU173" s="209" t="s">
        <v>84</v>
      </c>
      <c r="AV173" s="208" t="s">
        <v>84</v>
      </c>
      <c r="AW173" s="208" t="s">
        <v>37</v>
      </c>
      <c r="AX173" s="208" t="s">
        <v>74</v>
      </c>
      <c r="AY173" s="209" t="s">
        <v>135</v>
      </c>
    </row>
    <row r="174" spans="2:51" s="208" customFormat="1" ht="13.5">
      <c r="B174" s="207"/>
      <c r="D174" s="203" t="s">
        <v>146</v>
      </c>
      <c r="E174" s="209" t="s">
        <v>5</v>
      </c>
      <c r="F174" s="210" t="s">
        <v>1026</v>
      </c>
      <c r="H174" s="211">
        <v>2.64</v>
      </c>
      <c r="I174" s="11"/>
      <c r="L174" s="207"/>
      <c r="M174" s="212"/>
      <c r="N174" s="213"/>
      <c r="O174" s="213"/>
      <c r="P174" s="213"/>
      <c r="Q174" s="213"/>
      <c r="R174" s="213"/>
      <c r="S174" s="213"/>
      <c r="T174" s="214"/>
      <c r="AT174" s="209" t="s">
        <v>146</v>
      </c>
      <c r="AU174" s="209" t="s">
        <v>84</v>
      </c>
      <c r="AV174" s="208" t="s">
        <v>84</v>
      </c>
      <c r="AW174" s="208" t="s">
        <v>37</v>
      </c>
      <c r="AX174" s="208" t="s">
        <v>74</v>
      </c>
      <c r="AY174" s="209" t="s">
        <v>135</v>
      </c>
    </row>
    <row r="175" spans="2:51" s="208" customFormat="1" ht="13.5">
      <c r="B175" s="207"/>
      <c r="D175" s="203" t="s">
        <v>146</v>
      </c>
      <c r="E175" s="209" t="s">
        <v>5</v>
      </c>
      <c r="F175" s="210" t="s">
        <v>1027</v>
      </c>
      <c r="H175" s="211">
        <v>1.178</v>
      </c>
      <c r="I175" s="11"/>
      <c r="L175" s="207"/>
      <c r="M175" s="212"/>
      <c r="N175" s="213"/>
      <c r="O175" s="213"/>
      <c r="P175" s="213"/>
      <c r="Q175" s="213"/>
      <c r="R175" s="213"/>
      <c r="S175" s="213"/>
      <c r="T175" s="214"/>
      <c r="AT175" s="209" t="s">
        <v>146</v>
      </c>
      <c r="AU175" s="209" t="s">
        <v>84</v>
      </c>
      <c r="AV175" s="208" t="s">
        <v>84</v>
      </c>
      <c r="AW175" s="208" t="s">
        <v>37</v>
      </c>
      <c r="AX175" s="208" t="s">
        <v>74</v>
      </c>
      <c r="AY175" s="209" t="s">
        <v>135</v>
      </c>
    </row>
    <row r="176" spans="2:51" s="228" customFormat="1" ht="13.5">
      <c r="B176" s="227"/>
      <c r="D176" s="203" t="s">
        <v>146</v>
      </c>
      <c r="E176" s="229" t="s">
        <v>5</v>
      </c>
      <c r="F176" s="230" t="s">
        <v>1028</v>
      </c>
      <c r="H176" s="231">
        <v>5.585</v>
      </c>
      <c r="I176" s="12"/>
      <c r="L176" s="227"/>
      <c r="M176" s="232"/>
      <c r="N176" s="233"/>
      <c r="O176" s="233"/>
      <c r="P176" s="233"/>
      <c r="Q176" s="233"/>
      <c r="R176" s="233"/>
      <c r="S176" s="233"/>
      <c r="T176" s="234"/>
      <c r="AT176" s="229" t="s">
        <v>146</v>
      </c>
      <c r="AU176" s="229" t="s">
        <v>84</v>
      </c>
      <c r="AV176" s="228" t="s">
        <v>142</v>
      </c>
      <c r="AW176" s="228" t="s">
        <v>37</v>
      </c>
      <c r="AX176" s="228" t="s">
        <v>82</v>
      </c>
      <c r="AY176" s="229" t="s">
        <v>135</v>
      </c>
    </row>
    <row r="177" spans="2:65" s="108" customFormat="1" ht="38.25" customHeight="1">
      <c r="B177" s="109"/>
      <c r="C177" s="188" t="s">
        <v>306</v>
      </c>
      <c r="D177" s="188" t="s">
        <v>137</v>
      </c>
      <c r="E177" s="189" t="s">
        <v>1029</v>
      </c>
      <c r="F177" s="190" t="s">
        <v>1030</v>
      </c>
      <c r="G177" s="191" t="s">
        <v>140</v>
      </c>
      <c r="H177" s="192">
        <v>23.65</v>
      </c>
      <c r="I177" s="9"/>
      <c r="J177" s="193">
        <f>ROUND(I177*H177,2)</f>
        <v>0</v>
      </c>
      <c r="K177" s="190" t="s">
        <v>141</v>
      </c>
      <c r="L177" s="109"/>
      <c r="M177" s="194" t="s">
        <v>5</v>
      </c>
      <c r="N177" s="195" t="s">
        <v>45</v>
      </c>
      <c r="O177" s="110"/>
      <c r="P177" s="196">
        <f>O177*H177</f>
        <v>0</v>
      </c>
      <c r="Q177" s="196">
        <v>0.00265</v>
      </c>
      <c r="R177" s="196">
        <f>Q177*H177</f>
        <v>0.06267249999999999</v>
      </c>
      <c r="S177" s="196">
        <v>0</v>
      </c>
      <c r="T177" s="197">
        <f>S177*H177</f>
        <v>0</v>
      </c>
      <c r="AR177" s="98" t="s">
        <v>142</v>
      </c>
      <c r="AT177" s="98" t="s">
        <v>137</v>
      </c>
      <c r="AU177" s="98" t="s">
        <v>84</v>
      </c>
      <c r="AY177" s="98" t="s">
        <v>135</v>
      </c>
      <c r="BE177" s="198">
        <f>IF(N177="základní",J177,0)</f>
        <v>0</v>
      </c>
      <c r="BF177" s="198">
        <f>IF(N177="snížená",J177,0)</f>
        <v>0</v>
      </c>
      <c r="BG177" s="198">
        <f>IF(N177="zákl. přenesená",J177,0)</f>
        <v>0</v>
      </c>
      <c r="BH177" s="198">
        <f>IF(N177="sníž. přenesená",J177,0)</f>
        <v>0</v>
      </c>
      <c r="BI177" s="198">
        <f>IF(N177="nulová",J177,0)</f>
        <v>0</v>
      </c>
      <c r="BJ177" s="98" t="s">
        <v>82</v>
      </c>
      <c r="BK177" s="198">
        <f>ROUND(I177*H177,2)</f>
        <v>0</v>
      </c>
      <c r="BL177" s="98" t="s">
        <v>142</v>
      </c>
      <c r="BM177" s="98" t="s">
        <v>1031</v>
      </c>
    </row>
    <row r="178" spans="2:47" s="108" customFormat="1" ht="48">
      <c r="B178" s="109"/>
      <c r="D178" s="203" t="s">
        <v>144</v>
      </c>
      <c r="F178" s="204" t="s">
        <v>1032</v>
      </c>
      <c r="I178" s="10"/>
      <c r="L178" s="109"/>
      <c r="M178" s="205"/>
      <c r="N178" s="110"/>
      <c r="O178" s="110"/>
      <c r="P178" s="110"/>
      <c r="Q178" s="110"/>
      <c r="R178" s="110"/>
      <c r="S178" s="110"/>
      <c r="T178" s="206"/>
      <c r="AT178" s="98" t="s">
        <v>144</v>
      </c>
      <c r="AU178" s="98" t="s">
        <v>84</v>
      </c>
    </row>
    <row r="179" spans="2:51" s="208" customFormat="1" ht="13.5">
      <c r="B179" s="207"/>
      <c r="D179" s="203" t="s">
        <v>146</v>
      </c>
      <c r="E179" s="209" t="s">
        <v>5</v>
      </c>
      <c r="F179" s="210" t="s">
        <v>1033</v>
      </c>
      <c r="H179" s="211">
        <v>23.65</v>
      </c>
      <c r="I179" s="11"/>
      <c r="L179" s="207"/>
      <c r="M179" s="212"/>
      <c r="N179" s="213"/>
      <c r="O179" s="213"/>
      <c r="P179" s="213"/>
      <c r="Q179" s="213"/>
      <c r="R179" s="213"/>
      <c r="S179" s="213"/>
      <c r="T179" s="214"/>
      <c r="AT179" s="209" t="s">
        <v>146</v>
      </c>
      <c r="AU179" s="209" t="s">
        <v>84</v>
      </c>
      <c r="AV179" s="208" t="s">
        <v>84</v>
      </c>
      <c r="AW179" s="208" t="s">
        <v>37</v>
      </c>
      <c r="AX179" s="208" t="s">
        <v>82</v>
      </c>
      <c r="AY179" s="209" t="s">
        <v>135</v>
      </c>
    </row>
    <row r="180" spans="2:65" s="108" customFormat="1" ht="38.25" customHeight="1">
      <c r="B180" s="109"/>
      <c r="C180" s="188" t="s">
        <v>312</v>
      </c>
      <c r="D180" s="188" t="s">
        <v>137</v>
      </c>
      <c r="E180" s="189" t="s">
        <v>1034</v>
      </c>
      <c r="F180" s="190" t="s">
        <v>1035</v>
      </c>
      <c r="G180" s="191" t="s">
        <v>140</v>
      </c>
      <c r="H180" s="192">
        <v>23.65</v>
      </c>
      <c r="I180" s="9"/>
      <c r="J180" s="193">
        <f>ROUND(I180*H180,2)</f>
        <v>0</v>
      </c>
      <c r="K180" s="190" t="s">
        <v>141</v>
      </c>
      <c r="L180" s="109"/>
      <c r="M180" s="194" t="s">
        <v>5</v>
      </c>
      <c r="N180" s="195" t="s">
        <v>45</v>
      </c>
      <c r="O180" s="110"/>
      <c r="P180" s="196">
        <f>O180*H180</f>
        <v>0</v>
      </c>
      <c r="Q180" s="196">
        <v>0</v>
      </c>
      <c r="R180" s="196">
        <f>Q180*H180</f>
        <v>0</v>
      </c>
      <c r="S180" s="196">
        <v>0</v>
      </c>
      <c r="T180" s="197">
        <f>S180*H180</f>
        <v>0</v>
      </c>
      <c r="AR180" s="98" t="s">
        <v>142</v>
      </c>
      <c r="AT180" s="98" t="s">
        <v>137</v>
      </c>
      <c r="AU180" s="98" t="s">
        <v>84</v>
      </c>
      <c r="AY180" s="98" t="s">
        <v>135</v>
      </c>
      <c r="BE180" s="198">
        <f>IF(N180="základní",J180,0)</f>
        <v>0</v>
      </c>
      <c r="BF180" s="198">
        <f>IF(N180="snížená",J180,0)</f>
        <v>0</v>
      </c>
      <c r="BG180" s="198">
        <f>IF(N180="zákl. přenesená",J180,0)</f>
        <v>0</v>
      </c>
      <c r="BH180" s="198">
        <f>IF(N180="sníž. přenesená",J180,0)</f>
        <v>0</v>
      </c>
      <c r="BI180" s="198">
        <f>IF(N180="nulová",J180,0)</f>
        <v>0</v>
      </c>
      <c r="BJ180" s="98" t="s">
        <v>82</v>
      </c>
      <c r="BK180" s="198">
        <f>ROUND(I180*H180,2)</f>
        <v>0</v>
      </c>
      <c r="BL180" s="98" t="s">
        <v>142</v>
      </c>
      <c r="BM180" s="98" t="s">
        <v>1036</v>
      </c>
    </row>
    <row r="181" spans="2:47" s="108" customFormat="1" ht="48">
      <c r="B181" s="109"/>
      <c r="D181" s="203" t="s">
        <v>144</v>
      </c>
      <c r="F181" s="204" t="s">
        <v>1032</v>
      </c>
      <c r="I181" s="10"/>
      <c r="L181" s="109"/>
      <c r="M181" s="205"/>
      <c r="N181" s="110"/>
      <c r="O181" s="110"/>
      <c r="P181" s="110"/>
      <c r="Q181" s="110"/>
      <c r="R181" s="110"/>
      <c r="S181" s="110"/>
      <c r="T181" s="206"/>
      <c r="AT181" s="98" t="s">
        <v>144</v>
      </c>
      <c r="AU181" s="98" t="s">
        <v>84</v>
      </c>
    </row>
    <row r="182" spans="2:51" s="208" customFormat="1" ht="13.5">
      <c r="B182" s="207"/>
      <c r="D182" s="203" t="s">
        <v>146</v>
      </c>
      <c r="E182" s="209" t="s">
        <v>5</v>
      </c>
      <c r="F182" s="210" t="s">
        <v>1033</v>
      </c>
      <c r="H182" s="211">
        <v>23.65</v>
      </c>
      <c r="I182" s="11"/>
      <c r="L182" s="207"/>
      <c r="M182" s="212"/>
      <c r="N182" s="213"/>
      <c r="O182" s="213"/>
      <c r="P182" s="213"/>
      <c r="Q182" s="213"/>
      <c r="R182" s="213"/>
      <c r="S182" s="213"/>
      <c r="T182" s="214"/>
      <c r="AT182" s="209" t="s">
        <v>146</v>
      </c>
      <c r="AU182" s="209" t="s">
        <v>84</v>
      </c>
      <c r="AV182" s="208" t="s">
        <v>84</v>
      </c>
      <c r="AW182" s="208" t="s">
        <v>37</v>
      </c>
      <c r="AX182" s="208" t="s">
        <v>82</v>
      </c>
      <c r="AY182" s="209" t="s">
        <v>135</v>
      </c>
    </row>
    <row r="183" spans="2:65" s="108" customFormat="1" ht="25.5" customHeight="1">
      <c r="B183" s="109"/>
      <c r="C183" s="188" t="s">
        <v>316</v>
      </c>
      <c r="D183" s="188" t="s">
        <v>137</v>
      </c>
      <c r="E183" s="189" t="s">
        <v>1037</v>
      </c>
      <c r="F183" s="190" t="s">
        <v>1038</v>
      </c>
      <c r="G183" s="191" t="s">
        <v>366</v>
      </c>
      <c r="H183" s="192">
        <v>0.838</v>
      </c>
      <c r="I183" s="9"/>
      <c r="J183" s="193">
        <f>ROUND(I183*H183,2)</f>
        <v>0</v>
      </c>
      <c r="K183" s="190" t="s">
        <v>141</v>
      </c>
      <c r="L183" s="109"/>
      <c r="M183" s="194" t="s">
        <v>5</v>
      </c>
      <c r="N183" s="195" t="s">
        <v>45</v>
      </c>
      <c r="O183" s="110"/>
      <c r="P183" s="196">
        <f>O183*H183</f>
        <v>0</v>
      </c>
      <c r="Q183" s="196">
        <v>1.10951</v>
      </c>
      <c r="R183" s="196">
        <f>Q183*H183</f>
        <v>0.92976938</v>
      </c>
      <c r="S183" s="196">
        <v>0</v>
      </c>
      <c r="T183" s="197">
        <f>S183*H183</f>
        <v>0</v>
      </c>
      <c r="AR183" s="98" t="s">
        <v>142</v>
      </c>
      <c r="AT183" s="98" t="s">
        <v>137</v>
      </c>
      <c r="AU183" s="98" t="s">
        <v>84</v>
      </c>
      <c r="AY183" s="98" t="s">
        <v>135</v>
      </c>
      <c r="BE183" s="198">
        <f>IF(N183="základní",J183,0)</f>
        <v>0</v>
      </c>
      <c r="BF183" s="198">
        <f>IF(N183="snížená",J183,0)</f>
        <v>0</v>
      </c>
      <c r="BG183" s="198">
        <f>IF(N183="zákl. přenesená",J183,0)</f>
        <v>0</v>
      </c>
      <c r="BH183" s="198">
        <f>IF(N183="sníž. přenesená",J183,0)</f>
        <v>0</v>
      </c>
      <c r="BI183" s="198">
        <f>IF(N183="nulová",J183,0)</f>
        <v>0</v>
      </c>
      <c r="BJ183" s="98" t="s">
        <v>82</v>
      </c>
      <c r="BK183" s="198">
        <f>ROUND(I183*H183,2)</f>
        <v>0</v>
      </c>
      <c r="BL183" s="98" t="s">
        <v>142</v>
      </c>
      <c r="BM183" s="98" t="s">
        <v>1039</v>
      </c>
    </row>
    <row r="184" spans="2:51" s="208" customFormat="1" ht="13.5">
      <c r="B184" s="207"/>
      <c r="D184" s="203" t="s">
        <v>146</v>
      </c>
      <c r="E184" s="209" t="s">
        <v>5</v>
      </c>
      <c r="F184" s="210" t="s">
        <v>1040</v>
      </c>
      <c r="H184" s="211">
        <v>0.838</v>
      </c>
      <c r="I184" s="11"/>
      <c r="L184" s="207"/>
      <c r="M184" s="212"/>
      <c r="N184" s="213"/>
      <c r="O184" s="213"/>
      <c r="P184" s="213"/>
      <c r="Q184" s="213"/>
      <c r="R184" s="213"/>
      <c r="S184" s="213"/>
      <c r="T184" s="214"/>
      <c r="AT184" s="209" t="s">
        <v>146</v>
      </c>
      <c r="AU184" s="209" t="s">
        <v>84</v>
      </c>
      <c r="AV184" s="208" t="s">
        <v>84</v>
      </c>
      <c r="AW184" s="208" t="s">
        <v>37</v>
      </c>
      <c r="AX184" s="208" t="s">
        <v>82</v>
      </c>
      <c r="AY184" s="209" t="s">
        <v>135</v>
      </c>
    </row>
    <row r="185" spans="2:63" s="176" customFormat="1" ht="29.85" customHeight="1">
      <c r="B185" s="175"/>
      <c r="D185" s="177" t="s">
        <v>73</v>
      </c>
      <c r="E185" s="186" t="s">
        <v>142</v>
      </c>
      <c r="F185" s="186" t="s">
        <v>435</v>
      </c>
      <c r="I185" s="8"/>
      <c r="J185" s="187">
        <f>BK185</f>
        <v>0</v>
      </c>
      <c r="L185" s="175"/>
      <c r="M185" s="180"/>
      <c r="N185" s="181"/>
      <c r="O185" s="181"/>
      <c r="P185" s="182">
        <f>SUM(P186:P205)</f>
        <v>0</v>
      </c>
      <c r="Q185" s="181"/>
      <c r="R185" s="182">
        <f>SUM(R186:R205)</f>
        <v>1.4347912500000002</v>
      </c>
      <c r="S185" s="181"/>
      <c r="T185" s="183">
        <f>SUM(T186:T205)</f>
        <v>0</v>
      </c>
      <c r="AR185" s="177" t="s">
        <v>82</v>
      </c>
      <c r="AT185" s="184" t="s">
        <v>73</v>
      </c>
      <c r="AU185" s="184" t="s">
        <v>82</v>
      </c>
      <c r="AY185" s="177" t="s">
        <v>135</v>
      </c>
      <c r="BK185" s="185">
        <f>SUM(BK186:BK205)</f>
        <v>0</v>
      </c>
    </row>
    <row r="186" spans="2:65" s="108" customFormat="1" ht="38.25" customHeight="1">
      <c r="B186" s="109"/>
      <c r="C186" s="188" t="s">
        <v>321</v>
      </c>
      <c r="D186" s="188" t="s">
        <v>137</v>
      </c>
      <c r="E186" s="189" t="s">
        <v>1041</v>
      </c>
      <c r="F186" s="190" t="s">
        <v>1042</v>
      </c>
      <c r="G186" s="191" t="s">
        <v>488</v>
      </c>
      <c r="H186" s="192">
        <v>13</v>
      </c>
      <c r="I186" s="9"/>
      <c r="J186" s="193">
        <f>ROUND(I186*H186,2)</f>
        <v>0</v>
      </c>
      <c r="K186" s="190" t="s">
        <v>141</v>
      </c>
      <c r="L186" s="109"/>
      <c r="M186" s="194" t="s">
        <v>5</v>
      </c>
      <c r="N186" s="195" t="s">
        <v>45</v>
      </c>
      <c r="O186" s="110"/>
      <c r="P186" s="196">
        <f>O186*H186</f>
        <v>0</v>
      </c>
      <c r="Q186" s="196">
        <v>0.00459</v>
      </c>
      <c r="R186" s="196">
        <f>Q186*H186</f>
        <v>0.05967</v>
      </c>
      <c r="S186" s="196">
        <v>0</v>
      </c>
      <c r="T186" s="197">
        <f>S186*H186</f>
        <v>0</v>
      </c>
      <c r="AR186" s="98" t="s">
        <v>142</v>
      </c>
      <c r="AT186" s="98" t="s">
        <v>137</v>
      </c>
      <c r="AU186" s="98" t="s">
        <v>84</v>
      </c>
      <c r="AY186" s="98" t="s">
        <v>135</v>
      </c>
      <c r="BE186" s="198">
        <f>IF(N186="základní",J186,0)</f>
        <v>0</v>
      </c>
      <c r="BF186" s="198">
        <f>IF(N186="snížená",J186,0)</f>
        <v>0</v>
      </c>
      <c r="BG186" s="198">
        <f>IF(N186="zákl. přenesená",J186,0)</f>
        <v>0</v>
      </c>
      <c r="BH186" s="198">
        <f>IF(N186="sníž. přenesená",J186,0)</f>
        <v>0</v>
      </c>
      <c r="BI186" s="198">
        <f>IF(N186="nulová",J186,0)</f>
        <v>0</v>
      </c>
      <c r="BJ186" s="98" t="s">
        <v>82</v>
      </c>
      <c r="BK186" s="198">
        <f>ROUND(I186*H186,2)</f>
        <v>0</v>
      </c>
      <c r="BL186" s="98" t="s">
        <v>142</v>
      </c>
      <c r="BM186" s="98" t="s">
        <v>1043</v>
      </c>
    </row>
    <row r="187" spans="2:47" s="108" customFormat="1" ht="60">
      <c r="B187" s="109"/>
      <c r="D187" s="203" t="s">
        <v>144</v>
      </c>
      <c r="F187" s="204" t="s">
        <v>1044</v>
      </c>
      <c r="I187" s="10"/>
      <c r="L187" s="109"/>
      <c r="M187" s="205"/>
      <c r="N187" s="110"/>
      <c r="O187" s="110"/>
      <c r="P187" s="110"/>
      <c r="Q187" s="110"/>
      <c r="R187" s="110"/>
      <c r="S187" s="110"/>
      <c r="T187" s="206"/>
      <c r="AT187" s="98" t="s">
        <v>144</v>
      </c>
      <c r="AU187" s="98" t="s">
        <v>84</v>
      </c>
    </row>
    <row r="188" spans="2:51" s="208" customFormat="1" ht="13.5">
      <c r="B188" s="207"/>
      <c r="D188" s="203" t="s">
        <v>146</v>
      </c>
      <c r="E188" s="209" t="s">
        <v>5</v>
      </c>
      <c r="F188" s="210" t="s">
        <v>1045</v>
      </c>
      <c r="H188" s="211">
        <v>13</v>
      </c>
      <c r="I188" s="11"/>
      <c r="L188" s="207"/>
      <c r="M188" s="212"/>
      <c r="N188" s="213"/>
      <c r="O188" s="213"/>
      <c r="P188" s="213"/>
      <c r="Q188" s="213"/>
      <c r="R188" s="213"/>
      <c r="S188" s="213"/>
      <c r="T188" s="214"/>
      <c r="AT188" s="209" t="s">
        <v>146</v>
      </c>
      <c r="AU188" s="209" t="s">
        <v>84</v>
      </c>
      <c r="AV188" s="208" t="s">
        <v>84</v>
      </c>
      <c r="AW188" s="208" t="s">
        <v>37</v>
      </c>
      <c r="AX188" s="208" t="s">
        <v>82</v>
      </c>
      <c r="AY188" s="209" t="s">
        <v>135</v>
      </c>
    </row>
    <row r="189" spans="2:65" s="108" customFormat="1" ht="16.5" customHeight="1">
      <c r="B189" s="109"/>
      <c r="C189" s="215" t="s">
        <v>325</v>
      </c>
      <c r="D189" s="215" t="s">
        <v>403</v>
      </c>
      <c r="E189" s="216" t="s">
        <v>1046</v>
      </c>
      <c r="F189" s="217" t="s">
        <v>1047</v>
      </c>
      <c r="G189" s="218" t="s">
        <v>488</v>
      </c>
      <c r="H189" s="219">
        <v>7</v>
      </c>
      <c r="I189" s="14"/>
      <c r="J189" s="220">
        <f>ROUND(I189*H189,2)</f>
        <v>0</v>
      </c>
      <c r="K189" s="217" t="s">
        <v>141</v>
      </c>
      <c r="L189" s="221"/>
      <c r="M189" s="222" t="s">
        <v>5</v>
      </c>
      <c r="N189" s="223" t="s">
        <v>45</v>
      </c>
      <c r="O189" s="110"/>
      <c r="P189" s="196">
        <f>O189*H189</f>
        <v>0</v>
      </c>
      <c r="Q189" s="196">
        <v>0.078</v>
      </c>
      <c r="R189" s="196">
        <f>Q189*H189</f>
        <v>0.546</v>
      </c>
      <c r="S189" s="196">
        <v>0</v>
      </c>
      <c r="T189" s="197">
        <f>S189*H189</f>
        <v>0</v>
      </c>
      <c r="AR189" s="98" t="s">
        <v>181</v>
      </c>
      <c r="AT189" s="98" t="s">
        <v>403</v>
      </c>
      <c r="AU189" s="98" t="s">
        <v>84</v>
      </c>
      <c r="AY189" s="98" t="s">
        <v>135</v>
      </c>
      <c r="BE189" s="198">
        <f>IF(N189="základní",J189,0)</f>
        <v>0</v>
      </c>
      <c r="BF189" s="198">
        <f>IF(N189="snížená",J189,0)</f>
        <v>0</v>
      </c>
      <c r="BG189" s="198">
        <f>IF(N189="zákl. přenesená",J189,0)</f>
        <v>0</v>
      </c>
      <c r="BH189" s="198">
        <f>IF(N189="sníž. přenesená",J189,0)</f>
        <v>0</v>
      </c>
      <c r="BI189" s="198">
        <f>IF(N189="nulová",J189,0)</f>
        <v>0</v>
      </c>
      <c r="BJ189" s="98" t="s">
        <v>82</v>
      </c>
      <c r="BK189" s="198">
        <f>ROUND(I189*H189,2)</f>
        <v>0</v>
      </c>
      <c r="BL189" s="98" t="s">
        <v>142</v>
      </c>
      <c r="BM189" s="98" t="s">
        <v>1048</v>
      </c>
    </row>
    <row r="190" spans="2:51" s="208" customFormat="1" ht="13.5">
      <c r="B190" s="207"/>
      <c r="D190" s="203" t="s">
        <v>146</v>
      </c>
      <c r="E190" s="209" t="s">
        <v>5</v>
      </c>
      <c r="F190" s="210" t="s">
        <v>1049</v>
      </c>
      <c r="H190" s="211">
        <v>7</v>
      </c>
      <c r="I190" s="11"/>
      <c r="L190" s="207"/>
      <c r="M190" s="212"/>
      <c r="N190" s="213"/>
      <c r="O190" s="213"/>
      <c r="P190" s="213"/>
      <c r="Q190" s="213"/>
      <c r="R190" s="213"/>
      <c r="S190" s="213"/>
      <c r="T190" s="214"/>
      <c r="AT190" s="209" t="s">
        <v>146</v>
      </c>
      <c r="AU190" s="209" t="s">
        <v>84</v>
      </c>
      <c r="AV190" s="208" t="s">
        <v>84</v>
      </c>
      <c r="AW190" s="208" t="s">
        <v>37</v>
      </c>
      <c r="AX190" s="208" t="s">
        <v>82</v>
      </c>
      <c r="AY190" s="209" t="s">
        <v>135</v>
      </c>
    </row>
    <row r="191" spans="2:65" s="108" customFormat="1" ht="16.5" customHeight="1">
      <c r="B191" s="109"/>
      <c r="C191" s="215" t="s">
        <v>331</v>
      </c>
      <c r="D191" s="215" t="s">
        <v>403</v>
      </c>
      <c r="E191" s="216" t="s">
        <v>1050</v>
      </c>
      <c r="F191" s="217" t="s">
        <v>1051</v>
      </c>
      <c r="G191" s="218" t="s">
        <v>488</v>
      </c>
      <c r="H191" s="219">
        <v>6</v>
      </c>
      <c r="I191" s="14"/>
      <c r="J191" s="220">
        <f>ROUND(I191*H191,2)</f>
        <v>0</v>
      </c>
      <c r="K191" s="217" t="s">
        <v>141</v>
      </c>
      <c r="L191" s="221"/>
      <c r="M191" s="222" t="s">
        <v>5</v>
      </c>
      <c r="N191" s="223" t="s">
        <v>45</v>
      </c>
      <c r="O191" s="110"/>
      <c r="P191" s="196">
        <f>O191*H191</f>
        <v>0</v>
      </c>
      <c r="Q191" s="196">
        <v>0.13</v>
      </c>
      <c r="R191" s="196">
        <f>Q191*H191</f>
        <v>0.78</v>
      </c>
      <c r="S191" s="196">
        <v>0</v>
      </c>
      <c r="T191" s="197">
        <f>S191*H191</f>
        <v>0</v>
      </c>
      <c r="AR191" s="98" t="s">
        <v>181</v>
      </c>
      <c r="AT191" s="98" t="s">
        <v>403</v>
      </c>
      <c r="AU191" s="98" t="s">
        <v>84</v>
      </c>
      <c r="AY191" s="98" t="s">
        <v>135</v>
      </c>
      <c r="BE191" s="198">
        <f>IF(N191="základní",J191,0)</f>
        <v>0</v>
      </c>
      <c r="BF191" s="198">
        <f>IF(N191="snížená",J191,0)</f>
        <v>0</v>
      </c>
      <c r="BG191" s="198">
        <f>IF(N191="zákl. přenesená",J191,0)</f>
        <v>0</v>
      </c>
      <c r="BH191" s="198">
        <f>IF(N191="sníž. přenesená",J191,0)</f>
        <v>0</v>
      </c>
      <c r="BI191" s="198">
        <f>IF(N191="nulová",J191,0)</f>
        <v>0</v>
      </c>
      <c r="BJ191" s="98" t="s">
        <v>82</v>
      </c>
      <c r="BK191" s="198">
        <f>ROUND(I191*H191,2)</f>
        <v>0</v>
      </c>
      <c r="BL191" s="98" t="s">
        <v>142</v>
      </c>
      <c r="BM191" s="98" t="s">
        <v>1052</v>
      </c>
    </row>
    <row r="192" spans="2:51" s="208" customFormat="1" ht="13.5">
      <c r="B192" s="207"/>
      <c r="D192" s="203" t="s">
        <v>146</v>
      </c>
      <c r="E192" s="209" t="s">
        <v>5</v>
      </c>
      <c r="F192" s="210" t="s">
        <v>1053</v>
      </c>
      <c r="H192" s="211">
        <v>6</v>
      </c>
      <c r="I192" s="11"/>
      <c r="L192" s="207"/>
      <c r="M192" s="212"/>
      <c r="N192" s="213"/>
      <c r="O192" s="213"/>
      <c r="P192" s="213"/>
      <c r="Q192" s="213"/>
      <c r="R192" s="213"/>
      <c r="S192" s="213"/>
      <c r="T192" s="214"/>
      <c r="AT192" s="209" t="s">
        <v>146</v>
      </c>
      <c r="AU192" s="209" t="s">
        <v>84</v>
      </c>
      <c r="AV192" s="208" t="s">
        <v>84</v>
      </c>
      <c r="AW192" s="208" t="s">
        <v>37</v>
      </c>
      <c r="AX192" s="208" t="s">
        <v>82</v>
      </c>
      <c r="AY192" s="209" t="s">
        <v>135</v>
      </c>
    </row>
    <row r="193" spans="2:65" s="108" customFormat="1" ht="25.5" customHeight="1">
      <c r="B193" s="109"/>
      <c r="C193" s="188" t="s">
        <v>336</v>
      </c>
      <c r="D193" s="188" t="s">
        <v>137</v>
      </c>
      <c r="E193" s="189" t="s">
        <v>437</v>
      </c>
      <c r="F193" s="190" t="s">
        <v>438</v>
      </c>
      <c r="G193" s="191" t="s">
        <v>184</v>
      </c>
      <c r="H193" s="192">
        <v>0.115</v>
      </c>
      <c r="I193" s="9"/>
      <c r="J193" s="193">
        <f>ROUND(I193*H193,2)</f>
        <v>0</v>
      </c>
      <c r="K193" s="190" t="s">
        <v>141</v>
      </c>
      <c r="L193" s="109"/>
      <c r="M193" s="194" t="s">
        <v>5</v>
      </c>
      <c r="N193" s="195" t="s">
        <v>45</v>
      </c>
      <c r="O193" s="110"/>
      <c r="P193" s="196">
        <f>O193*H193</f>
        <v>0</v>
      </c>
      <c r="Q193" s="196">
        <v>0</v>
      </c>
      <c r="R193" s="196">
        <f>Q193*H193</f>
        <v>0</v>
      </c>
      <c r="S193" s="196">
        <v>0</v>
      </c>
      <c r="T193" s="197">
        <f>S193*H193</f>
        <v>0</v>
      </c>
      <c r="AR193" s="98" t="s">
        <v>142</v>
      </c>
      <c r="AT193" s="98" t="s">
        <v>137</v>
      </c>
      <c r="AU193" s="98" t="s">
        <v>84</v>
      </c>
      <c r="AY193" s="98" t="s">
        <v>135</v>
      </c>
      <c r="BE193" s="198">
        <f>IF(N193="základní",J193,0)</f>
        <v>0</v>
      </c>
      <c r="BF193" s="198">
        <f>IF(N193="snížená",J193,0)</f>
        <v>0</v>
      </c>
      <c r="BG193" s="198">
        <f>IF(N193="zákl. přenesená",J193,0)</f>
        <v>0</v>
      </c>
      <c r="BH193" s="198">
        <f>IF(N193="sníž. přenesená",J193,0)</f>
        <v>0</v>
      </c>
      <c r="BI193" s="198">
        <f>IF(N193="nulová",J193,0)</f>
        <v>0</v>
      </c>
      <c r="BJ193" s="98" t="s">
        <v>82</v>
      </c>
      <c r="BK193" s="198">
        <f>ROUND(I193*H193,2)</f>
        <v>0</v>
      </c>
      <c r="BL193" s="98" t="s">
        <v>142</v>
      </c>
      <c r="BM193" s="98" t="s">
        <v>1054</v>
      </c>
    </row>
    <row r="194" spans="2:47" s="108" customFormat="1" ht="48">
      <c r="B194" s="109"/>
      <c r="D194" s="203" t="s">
        <v>144</v>
      </c>
      <c r="F194" s="204" t="s">
        <v>440</v>
      </c>
      <c r="I194" s="10"/>
      <c r="L194" s="109"/>
      <c r="M194" s="205"/>
      <c r="N194" s="110"/>
      <c r="O194" s="110"/>
      <c r="P194" s="110"/>
      <c r="Q194" s="110"/>
      <c r="R194" s="110"/>
      <c r="S194" s="110"/>
      <c r="T194" s="206"/>
      <c r="AT194" s="98" t="s">
        <v>144</v>
      </c>
      <c r="AU194" s="98" t="s">
        <v>84</v>
      </c>
    </row>
    <row r="195" spans="2:51" s="208" customFormat="1" ht="13.5">
      <c r="B195" s="207"/>
      <c r="D195" s="203" t="s">
        <v>146</v>
      </c>
      <c r="E195" s="209" t="s">
        <v>5</v>
      </c>
      <c r="F195" s="210" t="s">
        <v>1055</v>
      </c>
      <c r="H195" s="211">
        <v>0.115</v>
      </c>
      <c r="I195" s="11"/>
      <c r="L195" s="207"/>
      <c r="M195" s="212"/>
      <c r="N195" s="213"/>
      <c r="O195" s="213"/>
      <c r="P195" s="213"/>
      <c r="Q195" s="213"/>
      <c r="R195" s="213"/>
      <c r="S195" s="213"/>
      <c r="T195" s="214"/>
      <c r="AT195" s="209" t="s">
        <v>146</v>
      </c>
      <c r="AU195" s="209" t="s">
        <v>84</v>
      </c>
      <c r="AV195" s="208" t="s">
        <v>84</v>
      </c>
      <c r="AW195" s="208" t="s">
        <v>37</v>
      </c>
      <c r="AX195" s="208" t="s">
        <v>82</v>
      </c>
      <c r="AY195" s="209" t="s">
        <v>135</v>
      </c>
    </row>
    <row r="196" spans="2:65" s="108" customFormat="1" ht="25.5" customHeight="1">
      <c r="B196" s="109"/>
      <c r="C196" s="188" t="s">
        <v>347</v>
      </c>
      <c r="D196" s="188" t="s">
        <v>137</v>
      </c>
      <c r="E196" s="189" t="s">
        <v>443</v>
      </c>
      <c r="F196" s="190" t="s">
        <v>444</v>
      </c>
      <c r="G196" s="191" t="s">
        <v>184</v>
      </c>
      <c r="H196" s="192">
        <v>3.78</v>
      </c>
      <c r="I196" s="9"/>
      <c r="J196" s="193">
        <f>ROUND(I196*H196,2)</f>
        <v>0</v>
      </c>
      <c r="K196" s="190" t="s">
        <v>141</v>
      </c>
      <c r="L196" s="109"/>
      <c r="M196" s="194" t="s">
        <v>5</v>
      </c>
      <c r="N196" s="195" t="s">
        <v>45</v>
      </c>
      <c r="O196" s="110"/>
      <c r="P196" s="196">
        <f>O196*H196</f>
        <v>0</v>
      </c>
      <c r="Q196" s="196">
        <v>0</v>
      </c>
      <c r="R196" s="196">
        <f>Q196*H196</f>
        <v>0</v>
      </c>
      <c r="S196" s="196">
        <v>0</v>
      </c>
      <c r="T196" s="197">
        <f>S196*H196</f>
        <v>0</v>
      </c>
      <c r="AR196" s="98" t="s">
        <v>142</v>
      </c>
      <c r="AT196" s="98" t="s">
        <v>137</v>
      </c>
      <c r="AU196" s="98" t="s">
        <v>84</v>
      </c>
      <c r="AY196" s="98" t="s">
        <v>135</v>
      </c>
      <c r="BE196" s="198">
        <f>IF(N196="základní",J196,0)</f>
        <v>0</v>
      </c>
      <c r="BF196" s="198">
        <f>IF(N196="snížená",J196,0)</f>
        <v>0</v>
      </c>
      <c r="BG196" s="198">
        <f>IF(N196="zákl. přenesená",J196,0)</f>
        <v>0</v>
      </c>
      <c r="BH196" s="198">
        <f>IF(N196="sníž. přenesená",J196,0)</f>
        <v>0</v>
      </c>
      <c r="BI196" s="198">
        <f>IF(N196="nulová",J196,0)</f>
        <v>0</v>
      </c>
      <c r="BJ196" s="98" t="s">
        <v>82</v>
      </c>
      <c r="BK196" s="198">
        <f>ROUND(I196*H196,2)</f>
        <v>0</v>
      </c>
      <c r="BL196" s="98" t="s">
        <v>142</v>
      </c>
      <c r="BM196" s="98" t="s">
        <v>1056</v>
      </c>
    </row>
    <row r="197" spans="2:47" s="108" customFormat="1" ht="48">
      <c r="B197" s="109"/>
      <c r="D197" s="203" t="s">
        <v>144</v>
      </c>
      <c r="F197" s="204" t="s">
        <v>440</v>
      </c>
      <c r="I197" s="10"/>
      <c r="L197" s="109"/>
      <c r="M197" s="205"/>
      <c r="N197" s="110"/>
      <c r="O197" s="110"/>
      <c r="P197" s="110"/>
      <c r="Q197" s="110"/>
      <c r="R197" s="110"/>
      <c r="S197" s="110"/>
      <c r="T197" s="206"/>
      <c r="AT197" s="98" t="s">
        <v>144</v>
      </c>
      <c r="AU197" s="98" t="s">
        <v>84</v>
      </c>
    </row>
    <row r="198" spans="2:51" s="208" customFormat="1" ht="13.5">
      <c r="B198" s="207"/>
      <c r="D198" s="203" t="s">
        <v>146</v>
      </c>
      <c r="E198" s="209" t="s">
        <v>5</v>
      </c>
      <c r="F198" s="210" t="s">
        <v>1057</v>
      </c>
      <c r="H198" s="211">
        <v>3.78</v>
      </c>
      <c r="I198" s="11"/>
      <c r="L198" s="207"/>
      <c r="M198" s="212"/>
      <c r="N198" s="213"/>
      <c r="O198" s="213"/>
      <c r="P198" s="213"/>
      <c r="Q198" s="213"/>
      <c r="R198" s="213"/>
      <c r="S198" s="213"/>
      <c r="T198" s="214"/>
      <c r="AT198" s="209" t="s">
        <v>146</v>
      </c>
      <c r="AU198" s="209" t="s">
        <v>84</v>
      </c>
      <c r="AV198" s="208" t="s">
        <v>84</v>
      </c>
      <c r="AW198" s="208" t="s">
        <v>37</v>
      </c>
      <c r="AX198" s="208" t="s">
        <v>82</v>
      </c>
      <c r="AY198" s="209" t="s">
        <v>135</v>
      </c>
    </row>
    <row r="199" spans="2:65" s="108" customFormat="1" ht="25.5" customHeight="1">
      <c r="B199" s="109"/>
      <c r="C199" s="188" t="s">
        <v>352</v>
      </c>
      <c r="D199" s="188" t="s">
        <v>137</v>
      </c>
      <c r="E199" s="189" t="s">
        <v>1058</v>
      </c>
      <c r="F199" s="190" t="s">
        <v>1059</v>
      </c>
      <c r="G199" s="191" t="s">
        <v>184</v>
      </c>
      <c r="H199" s="192">
        <v>1.208</v>
      </c>
      <c r="I199" s="9"/>
      <c r="J199" s="193">
        <f>ROUND(I199*H199,2)</f>
        <v>0</v>
      </c>
      <c r="K199" s="190" t="s">
        <v>141</v>
      </c>
      <c r="L199" s="109"/>
      <c r="M199" s="194" t="s">
        <v>5</v>
      </c>
      <c r="N199" s="195" t="s">
        <v>45</v>
      </c>
      <c r="O199" s="110"/>
      <c r="P199" s="196">
        <f>O199*H199</f>
        <v>0</v>
      </c>
      <c r="Q199" s="196">
        <v>0</v>
      </c>
      <c r="R199" s="196">
        <f>Q199*H199</f>
        <v>0</v>
      </c>
      <c r="S199" s="196">
        <v>0</v>
      </c>
      <c r="T199" s="197">
        <f>S199*H199</f>
        <v>0</v>
      </c>
      <c r="AR199" s="98" t="s">
        <v>142</v>
      </c>
      <c r="AT199" s="98" t="s">
        <v>137</v>
      </c>
      <c r="AU199" s="98" t="s">
        <v>84</v>
      </c>
      <c r="AY199" s="98" t="s">
        <v>135</v>
      </c>
      <c r="BE199" s="198">
        <f>IF(N199="základní",J199,0)</f>
        <v>0</v>
      </c>
      <c r="BF199" s="198">
        <f>IF(N199="snížená",J199,0)</f>
        <v>0</v>
      </c>
      <c r="BG199" s="198">
        <f>IF(N199="zákl. přenesená",J199,0)</f>
        <v>0</v>
      </c>
      <c r="BH199" s="198">
        <f>IF(N199="sníž. přenesená",J199,0)</f>
        <v>0</v>
      </c>
      <c r="BI199" s="198">
        <f>IF(N199="nulová",J199,0)</f>
        <v>0</v>
      </c>
      <c r="BJ199" s="98" t="s">
        <v>82</v>
      </c>
      <c r="BK199" s="198">
        <f>ROUND(I199*H199,2)</f>
        <v>0</v>
      </c>
      <c r="BL199" s="98" t="s">
        <v>142</v>
      </c>
      <c r="BM199" s="98" t="s">
        <v>1060</v>
      </c>
    </row>
    <row r="200" spans="2:47" s="108" customFormat="1" ht="36">
      <c r="B200" s="109"/>
      <c r="D200" s="203" t="s">
        <v>144</v>
      </c>
      <c r="F200" s="204" t="s">
        <v>451</v>
      </c>
      <c r="I200" s="10"/>
      <c r="L200" s="109"/>
      <c r="M200" s="205"/>
      <c r="N200" s="110"/>
      <c r="O200" s="110"/>
      <c r="P200" s="110"/>
      <c r="Q200" s="110"/>
      <c r="R200" s="110"/>
      <c r="S200" s="110"/>
      <c r="T200" s="206"/>
      <c r="AT200" s="98" t="s">
        <v>144</v>
      </c>
      <c r="AU200" s="98" t="s">
        <v>84</v>
      </c>
    </row>
    <row r="201" spans="2:51" s="208" customFormat="1" ht="13.5">
      <c r="B201" s="207"/>
      <c r="D201" s="203" t="s">
        <v>146</v>
      </c>
      <c r="E201" s="209" t="s">
        <v>5</v>
      </c>
      <c r="F201" s="210" t="s">
        <v>1061</v>
      </c>
      <c r="H201" s="211">
        <v>1.208</v>
      </c>
      <c r="I201" s="11"/>
      <c r="L201" s="207"/>
      <c r="M201" s="212"/>
      <c r="N201" s="213"/>
      <c r="O201" s="213"/>
      <c r="P201" s="213"/>
      <c r="Q201" s="213"/>
      <c r="R201" s="213"/>
      <c r="S201" s="213"/>
      <c r="T201" s="214"/>
      <c r="AT201" s="209" t="s">
        <v>146</v>
      </c>
      <c r="AU201" s="209" t="s">
        <v>84</v>
      </c>
      <c r="AV201" s="208" t="s">
        <v>84</v>
      </c>
      <c r="AW201" s="208" t="s">
        <v>37</v>
      </c>
      <c r="AX201" s="208" t="s">
        <v>82</v>
      </c>
      <c r="AY201" s="209" t="s">
        <v>135</v>
      </c>
    </row>
    <row r="202" spans="2:65" s="108" customFormat="1" ht="25.5" customHeight="1">
      <c r="B202" s="109"/>
      <c r="C202" s="188" t="s">
        <v>358</v>
      </c>
      <c r="D202" s="188" t="s">
        <v>137</v>
      </c>
      <c r="E202" s="189" t="s">
        <v>1062</v>
      </c>
      <c r="F202" s="190" t="s">
        <v>1063</v>
      </c>
      <c r="G202" s="191" t="s">
        <v>140</v>
      </c>
      <c r="H202" s="192">
        <v>1.74</v>
      </c>
      <c r="I202" s="9"/>
      <c r="J202" s="193">
        <f>ROUND(I202*H202,2)</f>
        <v>0</v>
      </c>
      <c r="K202" s="190" t="s">
        <v>141</v>
      </c>
      <c r="L202" s="109"/>
      <c r="M202" s="194" t="s">
        <v>5</v>
      </c>
      <c r="N202" s="195" t="s">
        <v>45</v>
      </c>
      <c r="O202" s="110"/>
      <c r="P202" s="196">
        <f>O202*H202</f>
        <v>0</v>
      </c>
      <c r="Q202" s="196">
        <v>0.00632</v>
      </c>
      <c r="R202" s="196">
        <f>Q202*H202</f>
        <v>0.0109968</v>
      </c>
      <c r="S202" s="196">
        <v>0</v>
      </c>
      <c r="T202" s="197">
        <f>S202*H202</f>
        <v>0</v>
      </c>
      <c r="AR202" s="98" t="s">
        <v>142</v>
      </c>
      <c r="AT202" s="98" t="s">
        <v>137</v>
      </c>
      <c r="AU202" s="98" t="s">
        <v>84</v>
      </c>
      <c r="AY202" s="98" t="s">
        <v>135</v>
      </c>
      <c r="BE202" s="198">
        <f>IF(N202="základní",J202,0)</f>
        <v>0</v>
      </c>
      <c r="BF202" s="198">
        <f>IF(N202="snížená",J202,0)</f>
        <v>0</v>
      </c>
      <c r="BG202" s="198">
        <f>IF(N202="zákl. přenesená",J202,0)</f>
        <v>0</v>
      </c>
      <c r="BH202" s="198">
        <f>IF(N202="sníž. přenesená",J202,0)</f>
        <v>0</v>
      </c>
      <c r="BI202" s="198">
        <f>IF(N202="nulová",J202,0)</f>
        <v>0</v>
      </c>
      <c r="BJ202" s="98" t="s">
        <v>82</v>
      </c>
      <c r="BK202" s="198">
        <f>ROUND(I202*H202,2)</f>
        <v>0</v>
      </c>
      <c r="BL202" s="98" t="s">
        <v>142</v>
      </c>
      <c r="BM202" s="98" t="s">
        <v>1064</v>
      </c>
    </row>
    <row r="203" spans="2:51" s="208" customFormat="1" ht="13.5">
      <c r="B203" s="207"/>
      <c r="D203" s="203" t="s">
        <v>146</v>
      </c>
      <c r="E203" s="209" t="s">
        <v>5</v>
      </c>
      <c r="F203" s="210" t="s">
        <v>1065</v>
      </c>
      <c r="H203" s="211">
        <v>1.74</v>
      </c>
      <c r="I203" s="11"/>
      <c r="L203" s="207"/>
      <c r="M203" s="212"/>
      <c r="N203" s="213"/>
      <c r="O203" s="213"/>
      <c r="P203" s="213"/>
      <c r="Q203" s="213"/>
      <c r="R203" s="213"/>
      <c r="S203" s="213"/>
      <c r="T203" s="214"/>
      <c r="AT203" s="209" t="s">
        <v>146</v>
      </c>
      <c r="AU203" s="209" t="s">
        <v>84</v>
      </c>
      <c r="AV203" s="208" t="s">
        <v>84</v>
      </c>
      <c r="AW203" s="208" t="s">
        <v>37</v>
      </c>
      <c r="AX203" s="208" t="s">
        <v>82</v>
      </c>
      <c r="AY203" s="209" t="s">
        <v>135</v>
      </c>
    </row>
    <row r="204" spans="2:65" s="108" customFormat="1" ht="25.5" customHeight="1">
      <c r="B204" s="109"/>
      <c r="C204" s="188" t="s">
        <v>363</v>
      </c>
      <c r="D204" s="188" t="s">
        <v>137</v>
      </c>
      <c r="E204" s="189" t="s">
        <v>1066</v>
      </c>
      <c r="F204" s="190" t="s">
        <v>1067</v>
      </c>
      <c r="G204" s="191" t="s">
        <v>366</v>
      </c>
      <c r="H204" s="192">
        <v>0.045</v>
      </c>
      <c r="I204" s="9"/>
      <c r="J204" s="193">
        <f>ROUND(I204*H204,2)</f>
        <v>0</v>
      </c>
      <c r="K204" s="190" t="s">
        <v>141</v>
      </c>
      <c r="L204" s="109"/>
      <c r="M204" s="194" t="s">
        <v>5</v>
      </c>
      <c r="N204" s="195" t="s">
        <v>45</v>
      </c>
      <c r="O204" s="110"/>
      <c r="P204" s="196">
        <f>O204*H204</f>
        <v>0</v>
      </c>
      <c r="Q204" s="196">
        <v>0.84721</v>
      </c>
      <c r="R204" s="196">
        <f>Q204*H204</f>
        <v>0.03812445</v>
      </c>
      <c r="S204" s="196">
        <v>0</v>
      </c>
      <c r="T204" s="197">
        <f>S204*H204</f>
        <v>0</v>
      </c>
      <c r="AR204" s="98" t="s">
        <v>142</v>
      </c>
      <c r="AT204" s="98" t="s">
        <v>137</v>
      </c>
      <c r="AU204" s="98" t="s">
        <v>84</v>
      </c>
      <c r="AY204" s="98" t="s">
        <v>135</v>
      </c>
      <c r="BE204" s="198">
        <f>IF(N204="základní",J204,0)</f>
        <v>0</v>
      </c>
      <c r="BF204" s="198">
        <f>IF(N204="snížená",J204,0)</f>
        <v>0</v>
      </c>
      <c r="BG204" s="198">
        <f>IF(N204="zákl. přenesená",J204,0)</f>
        <v>0</v>
      </c>
      <c r="BH204" s="198">
        <f>IF(N204="sníž. přenesená",J204,0)</f>
        <v>0</v>
      </c>
      <c r="BI204" s="198">
        <f>IF(N204="nulová",J204,0)</f>
        <v>0</v>
      </c>
      <c r="BJ204" s="98" t="s">
        <v>82</v>
      </c>
      <c r="BK204" s="198">
        <f>ROUND(I204*H204,2)</f>
        <v>0</v>
      </c>
      <c r="BL204" s="98" t="s">
        <v>142</v>
      </c>
      <c r="BM204" s="98" t="s">
        <v>1068</v>
      </c>
    </row>
    <row r="205" spans="2:51" s="208" customFormat="1" ht="13.5">
      <c r="B205" s="207"/>
      <c r="D205" s="203" t="s">
        <v>146</v>
      </c>
      <c r="E205" s="209" t="s">
        <v>5</v>
      </c>
      <c r="F205" s="210" t="s">
        <v>1069</v>
      </c>
      <c r="H205" s="211">
        <v>0.045</v>
      </c>
      <c r="I205" s="11"/>
      <c r="L205" s="207"/>
      <c r="M205" s="212"/>
      <c r="N205" s="213"/>
      <c r="O205" s="213"/>
      <c r="P205" s="213"/>
      <c r="Q205" s="213"/>
      <c r="R205" s="213"/>
      <c r="S205" s="213"/>
      <c r="T205" s="214"/>
      <c r="AT205" s="209" t="s">
        <v>146</v>
      </c>
      <c r="AU205" s="209" t="s">
        <v>84</v>
      </c>
      <c r="AV205" s="208" t="s">
        <v>84</v>
      </c>
      <c r="AW205" s="208" t="s">
        <v>37</v>
      </c>
      <c r="AX205" s="208" t="s">
        <v>82</v>
      </c>
      <c r="AY205" s="209" t="s">
        <v>135</v>
      </c>
    </row>
    <row r="206" spans="2:63" s="176" customFormat="1" ht="29.85" customHeight="1">
      <c r="B206" s="175"/>
      <c r="D206" s="177" t="s">
        <v>73</v>
      </c>
      <c r="E206" s="186" t="s">
        <v>181</v>
      </c>
      <c r="F206" s="186" t="s">
        <v>463</v>
      </c>
      <c r="I206" s="8"/>
      <c r="J206" s="187">
        <f>BK206</f>
        <v>0</v>
      </c>
      <c r="L206" s="175"/>
      <c r="M206" s="180"/>
      <c r="N206" s="181"/>
      <c r="O206" s="181"/>
      <c r="P206" s="182">
        <f>SUM(P207:P231)</f>
        <v>0</v>
      </c>
      <c r="Q206" s="181"/>
      <c r="R206" s="182">
        <f>SUM(R207:R231)</f>
        <v>1.0777435000000002</v>
      </c>
      <c r="S206" s="181"/>
      <c r="T206" s="183">
        <f>SUM(T207:T231)</f>
        <v>0</v>
      </c>
      <c r="AR206" s="177" t="s">
        <v>82</v>
      </c>
      <c r="AT206" s="184" t="s">
        <v>73</v>
      </c>
      <c r="AU206" s="184" t="s">
        <v>82</v>
      </c>
      <c r="AY206" s="177" t="s">
        <v>135</v>
      </c>
      <c r="BK206" s="185">
        <f>SUM(BK207:BK231)</f>
        <v>0</v>
      </c>
    </row>
    <row r="207" spans="2:65" s="108" customFormat="1" ht="25.5" customHeight="1">
      <c r="B207" s="109"/>
      <c r="C207" s="188" t="s">
        <v>370</v>
      </c>
      <c r="D207" s="188" t="s">
        <v>137</v>
      </c>
      <c r="E207" s="189" t="s">
        <v>481</v>
      </c>
      <c r="F207" s="190" t="s">
        <v>482</v>
      </c>
      <c r="G207" s="191" t="s">
        <v>168</v>
      </c>
      <c r="H207" s="192">
        <v>3</v>
      </c>
      <c r="I207" s="9"/>
      <c r="J207" s="193">
        <f>ROUND(I207*H207,2)</f>
        <v>0</v>
      </c>
      <c r="K207" s="190" t="s">
        <v>141</v>
      </c>
      <c r="L207" s="109"/>
      <c r="M207" s="194" t="s">
        <v>5</v>
      </c>
      <c r="N207" s="195" t="s">
        <v>45</v>
      </c>
      <c r="O207" s="110"/>
      <c r="P207" s="196">
        <f>O207*H207</f>
        <v>0</v>
      </c>
      <c r="Q207" s="196">
        <v>3E-05</v>
      </c>
      <c r="R207" s="196">
        <f>Q207*H207</f>
        <v>9E-05</v>
      </c>
      <c r="S207" s="196">
        <v>0</v>
      </c>
      <c r="T207" s="197">
        <f>S207*H207</f>
        <v>0</v>
      </c>
      <c r="AR207" s="98" t="s">
        <v>142</v>
      </c>
      <c r="AT207" s="98" t="s">
        <v>137</v>
      </c>
      <c r="AU207" s="98" t="s">
        <v>84</v>
      </c>
      <c r="AY207" s="98" t="s">
        <v>135</v>
      </c>
      <c r="BE207" s="198">
        <f>IF(N207="základní",J207,0)</f>
        <v>0</v>
      </c>
      <c r="BF207" s="198">
        <f>IF(N207="snížená",J207,0)</f>
        <v>0</v>
      </c>
      <c r="BG207" s="198">
        <f>IF(N207="zákl. přenesená",J207,0)</f>
        <v>0</v>
      </c>
      <c r="BH207" s="198">
        <f>IF(N207="sníž. přenesená",J207,0)</f>
        <v>0</v>
      </c>
      <c r="BI207" s="198">
        <f>IF(N207="nulová",J207,0)</f>
        <v>0</v>
      </c>
      <c r="BJ207" s="98" t="s">
        <v>82</v>
      </c>
      <c r="BK207" s="198">
        <f>ROUND(I207*H207,2)</f>
        <v>0</v>
      </c>
      <c r="BL207" s="98" t="s">
        <v>142</v>
      </c>
      <c r="BM207" s="98" t="s">
        <v>1070</v>
      </c>
    </row>
    <row r="208" spans="2:47" s="108" customFormat="1" ht="96">
      <c r="B208" s="109"/>
      <c r="D208" s="203" t="s">
        <v>144</v>
      </c>
      <c r="F208" s="204" t="s">
        <v>468</v>
      </c>
      <c r="I208" s="10"/>
      <c r="L208" s="109"/>
      <c r="M208" s="205"/>
      <c r="N208" s="110"/>
      <c r="O208" s="110"/>
      <c r="P208" s="110"/>
      <c r="Q208" s="110"/>
      <c r="R208" s="110"/>
      <c r="S208" s="110"/>
      <c r="T208" s="206"/>
      <c r="AT208" s="98" t="s">
        <v>144</v>
      </c>
      <c r="AU208" s="98" t="s">
        <v>84</v>
      </c>
    </row>
    <row r="209" spans="2:51" s="208" customFormat="1" ht="13.5">
      <c r="B209" s="207"/>
      <c r="D209" s="203" t="s">
        <v>146</v>
      </c>
      <c r="E209" s="209" t="s">
        <v>5</v>
      </c>
      <c r="F209" s="210" t="s">
        <v>1071</v>
      </c>
      <c r="H209" s="211">
        <v>3</v>
      </c>
      <c r="I209" s="11"/>
      <c r="L209" s="207"/>
      <c r="M209" s="212"/>
      <c r="N209" s="213"/>
      <c r="O209" s="213"/>
      <c r="P209" s="213"/>
      <c r="Q209" s="213"/>
      <c r="R209" s="213"/>
      <c r="S209" s="213"/>
      <c r="T209" s="214"/>
      <c r="AT209" s="209" t="s">
        <v>146</v>
      </c>
      <c r="AU209" s="209" t="s">
        <v>84</v>
      </c>
      <c r="AV209" s="208" t="s">
        <v>84</v>
      </c>
      <c r="AW209" s="208" t="s">
        <v>37</v>
      </c>
      <c r="AX209" s="208" t="s">
        <v>82</v>
      </c>
      <c r="AY209" s="209" t="s">
        <v>135</v>
      </c>
    </row>
    <row r="210" spans="2:65" s="108" customFormat="1" ht="16.5" customHeight="1">
      <c r="B210" s="109"/>
      <c r="C210" s="215" t="s">
        <v>379</v>
      </c>
      <c r="D210" s="215" t="s">
        <v>403</v>
      </c>
      <c r="E210" s="216" t="s">
        <v>525</v>
      </c>
      <c r="F210" s="217" t="s">
        <v>526</v>
      </c>
      <c r="G210" s="218" t="s">
        <v>488</v>
      </c>
      <c r="H210" s="219">
        <v>1</v>
      </c>
      <c r="I210" s="14"/>
      <c r="J210" s="220">
        <f>ROUND(I210*H210,2)</f>
        <v>0</v>
      </c>
      <c r="K210" s="217" t="s">
        <v>141</v>
      </c>
      <c r="L210" s="221"/>
      <c r="M210" s="222" t="s">
        <v>5</v>
      </c>
      <c r="N210" s="223" t="s">
        <v>45</v>
      </c>
      <c r="O210" s="110"/>
      <c r="P210" s="196">
        <f>O210*H210</f>
        <v>0</v>
      </c>
      <c r="Q210" s="196">
        <v>0.03901</v>
      </c>
      <c r="R210" s="196">
        <f>Q210*H210</f>
        <v>0.03901</v>
      </c>
      <c r="S210" s="196">
        <v>0</v>
      </c>
      <c r="T210" s="197">
        <f>S210*H210</f>
        <v>0</v>
      </c>
      <c r="AR210" s="98" t="s">
        <v>181</v>
      </c>
      <c r="AT210" s="98" t="s">
        <v>403</v>
      </c>
      <c r="AU210" s="98" t="s">
        <v>84</v>
      </c>
      <c r="AY210" s="98" t="s">
        <v>135</v>
      </c>
      <c r="BE210" s="198">
        <f>IF(N210="základní",J210,0)</f>
        <v>0</v>
      </c>
      <c r="BF210" s="198">
        <f>IF(N210="snížená",J210,0)</f>
        <v>0</v>
      </c>
      <c r="BG210" s="198">
        <f>IF(N210="zákl. přenesená",J210,0)</f>
        <v>0</v>
      </c>
      <c r="BH210" s="198">
        <f>IF(N210="sníž. přenesená",J210,0)</f>
        <v>0</v>
      </c>
      <c r="BI210" s="198">
        <f>IF(N210="nulová",J210,0)</f>
        <v>0</v>
      </c>
      <c r="BJ210" s="98" t="s">
        <v>82</v>
      </c>
      <c r="BK210" s="198">
        <f>ROUND(I210*H210,2)</f>
        <v>0</v>
      </c>
      <c r="BL210" s="98" t="s">
        <v>142</v>
      </c>
      <c r="BM210" s="98" t="s">
        <v>1072</v>
      </c>
    </row>
    <row r="211" spans="2:51" s="208" customFormat="1" ht="13.5">
      <c r="B211" s="207"/>
      <c r="D211" s="203" t="s">
        <v>146</v>
      </c>
      <c r="E211" s="209" t="s">
        <v>5</v>
      </c>
      <c r="F211" s="210" t="s">
        <v>1073</v>
      </c>
      <c r="H211" s="211">
        <v>1</v>
      </c>
      <c r="I211" s="11"/>
      <c r="L211" s="207"/>
      <c r="M211" s="212"/>
      <c r="N211" s="213"/>
      <c r="O211" s="213"/>
      <c r="P211" s="213"/>
      <c r="Q211" s="213"/>
      <c r="R211" s="213"/>
      <c r="S211" s="213"/>
      <c r="T211" s="214"/>
      <c r="AT211" s="209" t="s">
        <v>146</v>
      </c>
      <c r="AU211" s="209" t="s">
        <v>84</v>
      </c>
      <c r="AV211" s="208" t="s">
        <v>84</v>
      </c>
      <c r="AW211" s="208" t="s">
        <v>37</v>
      </c>
      <c r="AX211" s="208" t="s">
        <v>82</v>
      </c>
      <c r="AY211" s="209" t="s">
        <v>135</v>
      </c>
    </row>
    <row r="212" spans="2:65" s="108" customFormat="1" ht="25.5" customHeight="1">
      <c r="B212" s="109"/>
      <c r="C212" s="188" t="s">
        <v>392</v>
      </c>
      <c r="D212" s="188" t="s">
        <v>137</v>
      </c>
      <c r="E212" s="189" t="s">
        <v>1074</v>
      </c>
      <c r="F212" s="190" t="s">
        <v>1075</v>
      </c>
      <c r="G212" s="191" t="s">
        <v>488</v>
      </c>
      <c r="H212" s="192">
        <v>1</v>
      </c>
      <c r="I212" s="9"/>
      <c r="J212" s="193">
        <f>ROUND(I212*H212,2)</f>
        <v>0</v>
      </c>
      <c r="K212" s="190" t="s">
        <v>141</v>
      </c>
      <c r="L212" s="109"/>
      <c r="M212" s="194" t="s">
        <v>5</v>
      </c>
      <c r="N212" s="195" t="s">
        <v>45</v>
      </c>
      <c r="O212" s="110"/>
      <c r="P212" s="196">
        <f>O212*H212</f>
        <v>0</v>
      </c>
      <c r="Q212" s="196">
        <v>0.0001</v>
      </c>
      <c r="R212" s="196">
        <f>Q212*H212</f>
        <v>0.0001</v>
      </c>
      <c r="S212" s="196">
        <v>0</v>
      </c>
      <c r="T212" s="197">
        <f>S212*H212</f>
        <v>0</v>
      </c>
      <c r="AR212" s="98" t="s">
        <v>142</v>
      </c>
      <c r="AT212" s="98" t="s">
        <v>137</v>
      </c>
      <c r="AU212" s="98" t="s">
        <v>84</v>
      </c>
      <c r="AY212" s="98" t="s">
        <v>135</v>
      </c>
      <c r="BE212" s="198">
        <f>IF(N212="základní",J212,0)</f>
        <v>0</v>
      </c>
      <c r="BF212" s="198">
        <f>IF(N212="snížená",J212,0)</f>
        <v>0</v>
      </c>
      <c r="BG212" s="198">
        <f>IF(N212="zákl. přenesená",J212,0)</f>
        <v>0</v>
      </c>
      <c r="BH212" s="198">
        <f>IF(N212="sníž. přenesená",J212,0)</f>
        <v>0</v>
      </c>
      <c r="BI212" s="198">
        <f>IF(N212="nulová",J212,0)</f>
        <v>0</v>
      </c>
      <c r="BJ212" s="98" t="s">
        <v>82</v>
      </c>
      <c r="BK212" s="198">
        <f>ROUND(I212*H212,2)</f>
        <v>0</v>
      </c>
      <c r="BL212" s="98" t="s">
        <v>142</v>
      </c>
      <c r="BM212" s="98" t="s">
        <v>1076</v>
      </c>
    </row>
    <row r="213" spans="2:47" s="108" customFormat="1" ht="48">
      <c r="B213" s="109"/>
      <c r="D213" s="203" t="s">
        <v>144</v>
      </c>
      <c r="F213" s="204" t="s">
        <v>537</v>
      </c>
      <c r="I213" s="10"/>
      <c r="L213" s="109"/>
      <c r="M213" s="205"/>
      <c r="N213" s="110"/>
      <c r="O213" s="110"/>
      <c r="P213" s="110"/>
      <c r="Q213" s="110"/>
      <c r="R213" s="110"/>
      <c r="S213" s="110"/>
      <c r="T213" s="206"/>
      <c r="AT213" s="98" t="s">
        <v>144</v>
      </c>
      <c r="AU213" s="98" t="s">
        <v>84</v>
      </c>
    </row>
    <row r="214" spans="2:51" s="208" customFormat="1" ht="13.5">
      <c r="B214" s="207"/>
      <c r="D214" s="203" t="s">
        <v>146</v>
      </c>
      <c r="E214" s="209" t="s">
        <v>5</v>
      </c>
      <c r="F214" s="210" t="s">
        <v>1073</v>
      </c>
      <c r="H214" s="211">
        <v>1</v>
      </c>
      <c r="I214" s="11"/>
      <c r="L214" s="207"/>
      <c r="M214" s="212"/>
      <c r="N214" s="213"/>
      <c r="O214" s="213"/>
      <c r="P214" s="213"/>
      <c r="Q214" s="213"/>
      <c r="R214" s="213"/>
      <c r="S214" s="213"/>
      <c r="T214" s="214"/>
      <c r="AT214" s="209" t="s">
        <v>146</v>
      </c>
      <c r="AU214" s="209" t="s">
        <v>84</v>
      </c>
      <c r="AV214" s="208" t="s">
        <v>84</v>
      </c>
      <c r="AW214" s="208" t="s">
        <v>37</v>
      </c>
      <c r="AX214" s="208" t="s">
        <v>82</v>
      </c>
      <c r="AY214" s="209" t="s">
        <v>135</v>
      </c>
    </row>
    <row r="215" spans="2:65" s="108" customFormat="1" ht="16.5" customHeight="1">
      <c r="B215" s="109"/>
      <c r="C215" s="215" t="s">
        <v>402</v>
      </c>
      <c r="D215" s="215" t="s">
        <v>403</v>
      </c>
      <c r="E215" s="216" t="s">
        <v>1077</v>
      </c>
      <c r="F215" s="217" t="s">
        <v>1078</v>
      </c>
      <c r="G215" s="218" t="s">
        <v>488</v>
      </c>
      <c r="H215" s="219">
        <v>1</v>
      </c>
      <c r="I215" s="14"/>
      <c r="J215" s="220">
        <f>ROUND(I215*H215,2)</f>
        <v>0</v>
      </c>
      <c r="K215" s="217" t="s">
        <v>5</v>
      </c>
      <c r="L215" s="221"/>
      <c r="M215" s="222" t="s">
        <v>5</v>
      </c>
      <c r="N215" s="223" t="s">
        <v>45</v>
      </c>
      <c r="O215" s="110"/>
      <c r="P215" s="196">
        <f>O215*H215</f>
        <v>0</v>
      </c>
      <c r="Q215" s="196">
        <v>0.0021</v>
      </c>
      <c r="R215" s="196">
        <f>Q215*H215</f>
        <v>0.0021</v>
      </c>
      <c r="S215" s="196">
        <v>0</v>
      </c>
      <c r="T215" s="197">
        <f>S215*H215</f>
        <v>0</v>
      </c>
      <c r="AR215" s="98" t="s">
        <v>181</v>
      </c>
      <c r="AT215" s="98" t="s">
        <v>403</v>
      </c>
      <c r="AU215" s="98" t="s">
        <v>84</v>
      </c>
      <c r="AY215" s="98" t="s">
        <v>135</v>
      </c>
      <c r="BE215" s="198">
        <f>IF(N215="základní",J215,0)</f>
        <v>0</v>
      </c>
      <c r="BF215" s="198">
        <f>IF(N215="snížená",J215,0)</f>
        <v>0</v>
      </c>
      <c r="BG215" s="198">
        <f>IF(N215="zákl. přenesená",J215,0)</f>
        <v>0</v>
      </c>
      <c r="BH215" s="198">
        <f>IF(N215="sníž. přenesená",J215,0)</f>
        <v>0</v>
      </c>
      <c r="BI215" s="198">
        <f>IF(N215="nulová",J215,0)</f>
        <v>0</v>
      </c>
      <c r="BJ215" s="98" t="s">
        <v>82</v>
      </c>
      <c r="BK215" s="198">
        <f>ROUND(I215*H215,2)</f>
        <v>0</v>
      </c>
      <c r="BL215" s="98" t="s">
        <v>142</v>
      </c>
      <c r="BM215" s="98" t="s">
        <v>1079</v>
      </c>
    </row>
    <row r="216" spans="2:51" s="208" customFormat="1" ht="13.5">
      <c r="B216" s="207"/>
      <c r="D216" s="203" t="s">
        <v>146</v>
      </c>
      <c r="E216" s="209" t="s">
        <v>5</v>
      </c>
      <c r="F216" s="210" t="s">
        <v>1080</v>
      </c>
      <c r="H216" s="211">
        <v>1</v>
      </c>
      <c r="I216" s="11"/>
      <c r="L216" s="207"/>
      <c r="M216" s="212"/>
      <c r="N216" s="213"/>
      <c r="O216" s="213"/>
      <c r="P216" s="213"/>
      <c r="Q216" s="213"/>
      <c r="R216" s="213"/>
      <c r="S216" s="213"/>
      <c r="T216" s="214"/>
      <c r="AT216" s="209" t="s">
        <v>146</v>
      </c>
      <c r="AU216" s="209" t="s">
        <v>84</v>
      </c>
      <c r="AV216" s="208" t="s">
        <v>84</v>
      </c>
      <c r="AW216" s="208" t="s">
        <v>37</v>
      </c>
      <c r="AX216" s="208" t="s">
        <v>82</v>
      </c>
      <c r="AY216" s="209" t="s">
        <v>135</v>
      </c>
    </row>
    <row r="217" spans="2:65" s="108" customFormat="1" ht="16.5" customHeight="1">
      <c r="B217" s="109"/>
      <c r="C217" s="188" t="s">
        <v>408</v>
      </c>
      <c r="D217" s="188" t="s">
        <v>137</v>
      </c>
      <c r="E217" s="189" t="s">
        <v>584</v>
      </c>
      <c r="F217" s="190" t="s">
        <v>585</v>
      </c>
      <c r="G217" s="191" t="s">
        <v>168</v>
      </c>
      <c r="H217" s="192">
        <v>5</v>
      </c>
      <c r="I217" s="9"/>
      <c r="J217" s="193">
        <f>ROUND(I217*H217,2)</f>
        <v>0</v>
      </c>
      <c r="K217" s="190" t="s">
        <v>141</v>
      </c>
      <c r="L217" s="109"/>
      <c r="M217" s="194" t="s">
        <v>5</v>
      </c>
      <c r="N217" s="195" t="s">
        <v>45</v>
      </c>
      <c r="O217" s="110"/>
      <c r="P217" s="196">
        <f>O217*H217</f>
        <v>0</v>
      </c>
      <c r="Q217" s="196">
        <v>0</v>
      </c>
      <c r="R217" s="196">
        <f>Q217*H217</f>
        <v>0</v>
      </c>
      <c r="S217" s="196">
        <v>0</v>
      </c>
      <c r="T217" s="197">
        <f>S217*H217</f>
        <v>0</v>
      </c>
      <c r="AR217" s="98" t="s">
        <v>142</v>
      </c>
      <c r="AT217" s="98" t="s">
        <v>137</v>
      </c>
      <c r="AU217" s="98" t="s">
        <v>84</v>
      </c>
      <c r="AY217" s="98" t="s">
        <v>135</v>
      </c>
      <c r="BE217" s="198">
        <f>IF(N217="základní",J217,0)</f>
        <v>0</v>
      </c>
      <c r="BF217" s="198">
        <f>IF(N217="snížená",J217,0)</f>
        <v>0</v>
      </c>
      <c r="BG217" s="198">
        <f>IF(N217="zákl. přenesená",J217,0)</f>
        <v>0</v>
      </c>
      <c r="BH217" s="198">
        <f>IF(N217="sníž. přenesená",J217,0)</f>
        <v>0</v>
      </c>
      <c r="BI217" s="198">
        <f>IF(N217="nulová",J217,0)</f>
        <v>0</v>
      </c>
      <c r="BJ217" s="98" t="s">
        <v>82</v>
      </c>
      <c r="BK217" s="198">
        <f>ROUND(I217*H217,2)</f>
        <v>0</v>
      </c>
      <c r="BL217" s="98" t="s">
        <v>142</v>
      </c>
      <c r="BM217" s="98" t="s">
        <v>1081</v>
      </c>
    </row>
    <row r="218" spans="2:47" s="108" customFormat="1" ht="96">
      <c r="B218" s="109"/>
      <c r="D218" s="203" t="s">
        <v>144</v>
      </c>
      <c r="F218" s="204" t="s">
        <v>573</v>
      </c>
      <c r="I218" s="10"/>
      <c r="L218" s="109"/>
      <c r="M218" s="205"/>
      <c r="N218" s="110"/>
      <c r="O218" s="110"/>
      <c r="P218" s="110"/>
      <c r="Q218" s="110"/>
      <c r="R218" s="110"/>
      <c r="S218" s="110"/>
      <c r="T218" s="206"/>
      <c r="AT218" s="98" t="s">
        <v>144</v>
      </c>
      <c r="AU218" s="98" t="s">
        <v>84</v>
      </c>
    </row>
    <row r="219" spans="2:51" s="208" customFormat="1" ht="13.5">
      <c r="B219" s="207"/>
      <c r="D219" s="203" t="s">
        <v>146</v>
      </c>
      <c r="E219" s="209" t="s">
        <v>5</v>
      </c>
      <c r="F219" s="210" t="s">
        <v>961</v>
      </c>
      <c r="H219" s="211">
        <v>5</v>
      </c>
      <c r="I219" s="11"/>
      <c r="L219" s="207"/>
      <c r="M219" s="212"/>
      <c r="N219" s="213"/>
      <c r="O219" s="213"/>
      <c r="P219" s="213"/>
      <c r="Q219" s="213"/>
      <c r="R219" s="213"/>
      <c r="S219" s="213"/>
      <c r="T219" s="214"/>
      <c r="AT219" s="209" t="s">
        <v>146</v>
      </c>
      <c r="AU219" s="209" t="s">
        <v>84</v>
      </c>
      <c r="AV219" s="208" t="s">
        <v>84</v>
      </c>
      <c r="AW219" s="208" t="s">
        <v>37</v>
      </c>
      <c r="AX219" s="208" t="s">
        <v>82</v>
      </c>
      <c r="AY219" s="209" t="s">
        <v>135</v>
      </c>
    </row>
    <row r="220" spans="2:65" s="108" customFormat="1" ht="25.5" customHeight="1">
      <c r="B220" s="109"/>
      <c r="C220" s="188" t="s">
        <v>415</v>
      </c>
      <c r="D220" s="188" t="s">
        <v>137</v>
      </c>
      <c r="E220" s="189" t="s">
        <v>588</v>
      </c>
      <c r="F220" s="190" t="s">
        <v>589</v>
      </c>
      <c r="G220" s="191" t="s">
        <v>488</v>
      </c>
      <c r="H220" s="192">
        <v>1</v>
      </c>
      <c r="I220" s="9"/>
      <c r="J220" s="193">
        <f>ROUND(I220*H220,2)</f>
        <v>0</v>
      </c>
      <c r="K220" s="190" t="s">
        <v>141</v>
      </c>
      <c r="L220" s="109"/>
      <c r="M220" s="194" t="s">
        <v>5</v>
      </c>
      <c r="N220" s="195" t="s">
        <v>45</v>
      </c>
      <c r="O220" s="110"/>
      <c r="P220" s="196">
        <f>O220*H220</f>
        <v>0</v>
      </c>
      <c r="Q220" s="196">
        <v>0.47166</v>
      </c>
      <c r="R220" s="196">
        <f>Q220*H220</f>
        <v>0.47166</v>
      </c>
      <c r="S220" s="196">
        <v>0</v>
      </c>
      <c r="T220" s="197">
        <f>S220*H220</f>
        <v>0</v>
      </c>
      <c r="AR220" s="98" t="s">
        <v>142</v>
      </c>
      <c r="AT220" s="98" t="s">
        <v>137</v>
      </c>
      <c r="AU220" s="98" t="s">
        <v>84</v>
      </c>
      <c r="AY220" s="98" t="s">
        <v>135</v>
      </c>
      <c r="BE220" s="198">
        <f>IF(N220="základní",J220,0)</f>
        <v>0</v>
      </c>
      <c r="BF220" s="198">
        <f>IF(N220="snížená",J220,0)</f>
        <v>0</v>
      </c>
      <c r="BG220" s="198">
        <f>IF(N220="zákl. přenesená",J220,0)</f>
        <v>0</v>
      </c>
      <c r="BH220" s="198">
        <f>IF(N220="sníž. přenesená",J220,0)</f>
        <v>0</v>
      </c>
      <c r="BI220" s="198">
        <f>IF(N220="nulová",J220,0)</f>
        <v>0</v>
      </c>
      <c r="BJ220" s="98" t="s">
        <v>82</v>
      </c>
      <c r="BK220" s="198">
        <f>ROUND(I220*H220,2)</f>
        <v>0</v>
      </c>
      <c r="BL220" s="98" t="s">
        <v>142</v>
      </c>
      <c r="BM220" s="98" t="s">
        <v>1082</v>
      </c>
    </row>
    <row r="221" spans="2:47" s="108" customFormat="1" ht="96">
      <c r="B221" s="109"/>
      <c r="D221" s="203" t="s">
        <v>144</v>
      </c>
      <c r="F221" s="204" t="s">
        <v>573</v>
      </c>
      <c r="I221" s="10"/>
      <c r="L221" s="109"/>
      <c r="M221" s="205"/>
      <c r="N221" s="110"/>
      <c r="O221" s="110"/>
      <c r="P221" s="110"/>
      <c r="Q221" s="110"/>
      <c r="R221" s="110"/>
      <c r="S221" s="110"/>
      <c r="T221" s="206"/>
      <c r="AT221" s="98" t="s">
        <v>144</v>
      </c>
      <c r="AU221" s="98" t="s">
        <v>84</v>
      </c>
    </row>
    <row r="222" spans="2:51" s="208" customFormat="1" ht="13.5">
      <c r="B222" s="207"/>
      <c r="D222" s="203" t="s">
        <v>146</v>
      </c>
      <c r="E222" s="209" t="s">
        <v>5</v>
      </c>
      <c r="F222" s="210" t="s">
        <v>1073</v>
      </c>
      <c r="H222" s="211">
        <v>1</v>
      </c>
      <c r="I222" s="11"/>
      <c r="L222" s="207"/>
      <c r="M222" s="212"/>
      <c r="N222" s="213"/>
      <c r="O222" s="213"/>
      <c r="P222" s="213"/>
      <c r="Q222" s="213"/>
      <c r="R222" s="213"/>
      <c r="S222" s="213"/>
      <c r="T222" s="214"/>
      <c r="AT222" s="209" t="s">
        <v>146</v>
      </c>
      <c r="AU222" s="209" t="s">
        <v>84</v>
      </c>
      <c r="AV222" s="208" t="s">
        <v>84</v>
      </c>
      <c r="AW222" s="208" t="s">
        <v>37</v>
      </c>
      <c r="AX222" s="208" t="s">
        <v>82</v>
      </c>
      <c r="AY222" s="209" t="s">
        <v>135</v>
      </c>
    </row>
    <row r="223" spans="2:65" s="108" customFormat="1" ht="25.5" customHeight="1">
      <c r="B223" s="109"/>
      <c r="C223" s="188" t="s">
        <v>421</v>
      </c>
      <c r="D223" s="188" t="s">
        <v>137</v>
      </c>
      <c r="E223" s="189" t="s">
        <v>1083</v>
      </c>
      <c r="F223" s="190" t="s">
        <v>1084</v>
      </c>
      <c r="G223" s="191" t="s">
        <v>488</v>
      </c>
      <c r="H223" s="192">
        <v>2</v>
      </c>
      <c r="I223" s="9"/>
      <c r="J223" s="193">
        <f>ROUND(I223*H223,2)</f>
        <v>0</v>
      </c>
      <c r="K223" s="190" t="s">
        <v>141</v>
      </c>
      <c r="L223" s="109"/>
      <c r="M223" s="194" t="s">
        <v>5</v>
      </c>
      <c r="N223" s="195" t="s">
        <v>45</v>
      </c>
      <c r="O223" s="110"/>
      <c r="P223" s="196">
        <f>O223*H223</f>
        <v>0</v>
      </c>
      <c r="Q223" s="196">
        <v>0.21734</v>
      </c>
      <c r="R223" s="196">
        <f>Q223*H223</f>
        <v>0.43468</v>
      </c>
      <c r="S223" s="196">
        <v>0</v>
      </c>
      <c r="T223" s="197">
        <f>S223*H223</f>
        <v>0</v>
      </c>
      <c r="AR223" s="98" t="s">
        <v>142</v>
      </c>
      <c r="AT223" s="98" t="s">
        <v>137</v>
      </c>
      <c r="AU223" s="98" t="s">
        <v>84</v>
      </c>
      <c r="AY223" s="98" t="s">
        <v>135</v>
      </c>
      <c r="BE223" s="198">
        <f>IF(N223="základní",J223,0)</f>
        <v>0</v>
      </c>
      <c r="BF223" s="198">
        <f>IF(N223="snížená",J223,0)</f>
        <v>0</v>
      </c>
      <c r="BG223" s="198">
        <f>IF(N223="zákl. přenesená",J223,0)</f>
        <v>0</v>
      </c>
      <c r="BH223" s="198">
        <f>IF(N223="sníž. přenesená",J223,0)</f>
        <v>0</v>
      </c>
      <c r="BI223" s="198">
        <f>IF(N223="nulová",J223,0)</f>
        <v>0</v>
      </c>
      <c r="BJ223" s="98" t="s">
        <v>82</v>
      </c>
      <c r="BK223" s="198">
        <f>ROUND(I223*H223,2)</f>
        <v>0</v>
      </c>
      <c r="BL223" s="98" t="s">
        <v>142</v>
      </c>
      <c r="BM223" s="98" t="s">
        <v>1085</v>
      </c>
    </row>
    <row r="224" spans="2:47" s="108" customFormat="1" ht="156">
      <c r="B224" s="109"/>
      <c r="D224" s="203" t="s">
        <v>144</v>
      </c>
      <c r="F224" s="204" t="s">
        <v>1086</v>
      </c>
      <c r="I224" s="10"/>
      <c r="L224" s="109"/>
      <c r="M224" s="205"/>
      <c r="N224" s="110"/>
      <c r="O224" s="110"/>
      <c r="P224" s="110"/>
      <c r="Q224" s="110"/>
      <c r="R224" s="110"/>
      <c r="S224" s="110"/>
      <c r="T224" s="206"/>
      <c r="AT224" s="98" t="s">
        <v>144</v>
      </c>
      <c r="AU224" s="98" t="s">
        <v>84</v>
      </c>
    </row>
    <row r="225" spans="2:51" s="208" customFormat="1" ht="13.5">
      <c r="B225" s="207"/>
      <c r="D225" s="203" t="s">
        <v>146</v>
      </c>
      <c r="E225" s="209" t="s">
        <v>5</v>
      </c>
      <c r="F225" s="210" t="s">
        <v>1087</v>
      </c>
      <c r="H225" s="211">
        <v>2</v>
      </c>
      <c r="I225" s="11"/>
      <c r="L225" s="207"/>
      <c r="M225" s="212"/>
      <c r="N225" s="213"/>
      <c r="O225" s="213"/>
      <c r="P225" s="213"/>
      <c r="Q225" s="213"/>
      <c r="R225" s="213"/>
      <c r="S225" s="213"/>
      <c r="T225" s="214"/>
      <c r="AT225" s="209" t="s">
        <v>146</v>
      </c>
      <c r="AU225" s="209" t="s">
        <v>84</v>
      </c>
      <c r="AV225" s="208" t="s">
        <v>84</v>
      </c>
      <c r="AW225" s="208" t="s">
        <v>37</v>
      </c>
      <c r="AX225" s="208" t="s">
        <v>82</v>
      </c>
      <c r="AY225" s="209" t="s">
        <v>135</v>
      </c>
    </row>
    <row r="226" spans="2:65" s="108" customFormat="1" ht="25.5" customHeight="1">
      <c r="B226" s="109"/>
      <c r="C226" s="215" t="s">
        <v>429</v>
      </c>
      <c r="D226" s="215" t="s">
        <v>403</v>
      </c>
      <c r="E226" s="216" t="s">
        <v>1088</v>
      </c>
      <c r="F226" s="217" t="s">
        <v>1089</v>
      </c>
      <c r="G226" s="218" t="s">
        <v>488</v>
      </c>
      <c r="H226" s="219">
        <v>2</v>
      </c>
      <c r="I226" s="14"/>
      <c r="J226" s="220">
        <f>ROUND(I226*H226,2)</f>
        <v>0</v>
      </c>
      <c r="K226" s="217" t="s">
        <v>141</v>
      </c>
      <c r="L226" s="221"/>
      <c r="M226" s="222" t="s">
        <v>5</v>
      </c>
      <c r="N226" s="223" t="s">
        <v>45</v>
      </c>
      <c r="O226" s="110"/>
      <c r="P226" s="196">
        <f>O226*H226</f>
        <v>0</v>
      </c>
      <c r="Q226" s="196">
        <v>0.065</v>
      </c>
      <c r="R226" s="196">
        <f>Q226*H226</f>
        <v>0.13</v>
      </c>
      <c r="S226" s="196">
        <v>0</v>
      </c>
      <c r="T226" s="197">
        <f>S226*H226</f>
        <v>0</v>
      </c>
      <c r="AR226" s="98" t="s">
        <v>181</v>
      </c>
      <c r="AT226" s="98" t="s">
        <v>403</v>
      </c>
      <c r="AU226" s="98" t="s">
        <v>84</v>
      </c>
      <c r="AY226" s="98" t="s">
        <v>135</v>
      </c>
      <c r="BE226" s="198">
        <f>IF(N226="základní",J226,0)</f>
        <v>0</v>
      </c>
      <c r="BF226" s="198">
        <f>IF(N226="snížená",J226,0)</f>
        <v>0</v>
      </c>
      <c r="BG226" s="198">
        <f>IF(N226="zákl. přenesená",J226,0)</f>
        <v>0</v>
      </c>
      <c r="BH226" s="198">
        <f>IF(N226="sníž. přenesená",J226,0)</f>
        <v>0</v>
      </c>
      <c r="BI226" s="198">
        <f>IF(N226="nulová",J226,0)</f>
        <v>0</v>
      </c>
      <c r="BJ226" s="98" t="s">
        <v>82</v>
      </c>
      <c r="BK226" s="198">
        <f>ROUND(I226*H226,2)</f>
        <v>0</v>
      </c>
      <c r="BL226" s="98" t="s">
        <v>142</v>
      </c>
      <c r="BM226" s="98" t="s">
        <v>1090</v>
      </c>
    </row>
    <row r="227" spans="2:51" s="208" customFormat="1" ht="13.5">
      <c r="B227" s="207"/>
      <c r="D227" s="203" t="s">
        <v>146</v>
      </c>
      <c r="E227" s="209" t="s">
        <v>5</v>
      </c>
      <c r="F227" s="210" t="s">
        <v>1087</v>
      </c>
      <c r="H227" s="211">
        <v>2</v>
      </c>
      <c r="I227" s="11"/>
      <c r="L227" s="207"/>
      <c r="M227" s="212"/>
      <c r="N227" s="213"/>
      <c r="O227" s="213"/>
      <c r="P227" s="213"/>
      <c r="Q227" s="213"/>
      <c r="R227" s="213"/>
      <c r="S227" s="213"/>
      <c r="T227" s="214"/>
      <c r="AT227" s="209" t="s">
        <v>146</v>
      </c>
      <c r="AU227" s="209" t="s">
        <v>84</v>
      </c>
      <c r="AV227" s="208" t="s">
        <v>84</v>
      </c>
      <c r="AW227" s="208" t="s">
        <v>37</v>
      </c>
      <c r="AX227" s="208" t="s">
        <v>82</v>
      </c>
      <c r="AY227" s="209" t="s">
        <v>135</v>
      </c>
    </row>
    <row r="228" spans="2:65" s="108" customFormat="1" ht="16.5" customHeight="1">
      <c r="B228" s="109"/>
      <c r="C228" s="188" t="s">
        <v>436</v>
      </c>
      <c r="D228" s="188" t="s">
        <v>137</v>
      </c>
      <c r="E228" s="189" t="s">
        <v>1091</v>
      </c>
      <c r="F228" s="190" t="s">
        <v>1092</v>
      </c>
      <c r="G228" s="191" t="s">
        <v>488</v>
      </c>
      <c r="H228" s="192">
        <v>1</v>
      </c>
      <c r="I228" s="9"/>
      <c r="J228" s="193">
        <f>ROUND(I228*H228,2)</f>
        <v>0</v>
      </c>
      <c r="K228" s="190" t="s">
        <v>5</v>
      </c>
      <c r="L228" s="109"/>
      <c r="M228" s="194" t="s">
        <v>5</v>
      </c>
      <c r="N228" s="195" t="s">
        <v>45</v>
      </c>
      <c r="O228" s="110"/>
      <c r="P228" s="196">
        <f>O228*H228</f>
        <v>0</v>
      </c>
      <c r="Q228" s="196">
        <v>0</v>
      </c>
      <c r="R228" s="196">
        <f>Q228*H228</f>
        <v>0</v>
      </c>
      <c r="S228" s="196">
        <v>0</v>
      </c>
      <c r="T228" s="197">
        <f>S228*H228</f>
        <v>0</v>
      </c>
      <c r="AR228" s="98" t="s">
        <v>142</v>
      </c>
      <c r="AT228" s="98" t="s">
        <v>137</v>
      </c>
      <c r="AU228" s="98" t="s">
        <v>84</v>
      </c>
      <c r="AY228" s="98" t="s">
        <v>135</v>
      </c>
      <c r="BE228" s="198">
        <f>IF(N228="základní",J228,0)</f>
        <v>0</v>
      </c>
      <c r="BF228" s="198">
        <f>IF(N228="snížená",J228,0)</f>
        <v>0</v>
      </c>
      <c r="BG228" s="198">
        <f>IF(N228="zákl. přenesená",J228,0)</f>
        <v>0</v>
      </c>
      <c r="BH228" s="198">
        <f>IF(N228="sníž. přenesená",J228,0)</f>
        <v>0</v>
      </c>
      <c r="BI228" s="198">
        <f>IF(N228="nulová",J228,0)</f>
        <v>0</v>
      </c>
      <c r="BJ228" s="98" t="s">
        <v>82</v>
      </c>
      <c r="BK228" s="198">
        <f>ROUND(I228*H228,2)</f>
        <v>0</v>
      </c>
      <c r="BL228" s="98" t="s">
        <v>142</v>
      </c>
      <c r="BM228" s="98" t="s">
        <v>1093</v>
      </c>
    </row>
    <row r="229" spans="2:51" s="208" customFormat="1" ht="13.5">
      <c r="B229" s="207"/>
      <c r="D229" s="203" t="s">
        <v>146</v>
      </c>
      <c r="E229" s="209" t="s">
        <v>5</v>
      </c>
      <c r="F229" s="210" t="s">
        <v>1073</v>
      </c>
      <c r="H229" s="211">
        <v>1</v>
      </c>
      <c r="I229" s="11"/>
      <c r="L229" s="207"/>
      <c r="M229" s="212"/>
      <c r="N229" s="213"/>
      <c r="O229" s="213"/>
      <c r="P229" s="213"/>
      <c r="Q229" s="213"/>
      <c r="R229" s="213"/>
      <c r="S229" s="213"/>
      <c r="T229" s="214"/>
      <c r="AT229" s="209" t="s">
        <v>146</v>
      </c>
      <c r="AU229" s="209" t="s">
        <v>84</v>
      </c>
      <c r="AV229" s="208" t="s">
        <v>84</v>
      </c>
      <c r="AW229" s="208" t="s">
        <v>37</v>
      </c>
      <c r="AX229" s="208" t="s">
        <v>82</v>
      </c>
      <c r="AY229" s="209" t="s">
        <v>135</v>
      </c>
    </row>
    <row r="230" spans="2:65" s="108" customFormat="1" ht="16.5" customHeight="1">
      <c r="B230" s="109"/>
      <c r="C230" s="188" t="s">
        <v>442</v>
      </c>
      <c r="D230" s="188" t="s">
        <v>137</v>
      </c>
      <c r="E230" s="189" t="s">
        <v>689</v>
      </c>
      <c r="F230" s="190" t="s">
        <v>690</v>
      </c>
      <c r="G230" s="191" t="s">
        <v>168</v>
      </c>
      <c r="H230" s="192">
        <v>1.15</v>
      </c>
      <c r="I230" s="9"/>
      <c r="J230" s="193">
        <f>ROUND(I230*H230,2)</f>
        <v>0</v>
      </c>
      <c r="K230" s="190" t="s">
        <v>141</v>
      </c>
      <c r="L230" s="109"/>
      <c r="M230" s="194" t="s">
        <v>5</v>
      </c>
      <c r="N230" s="195" t="s">
        <v>45</v>
      </c>
      <c r="O230" s="110"/>
      <c r="P230" s="196">
        <f>O230*H230</f>
        <v>0</v>
      </c>
      <c r="Q230" s="196">
        <v>9E-05</v>
      </c>
      <c r="R230" s="196">
        <f>Q230*H230</f>
        <v>0.0001035</v>
      </c>
      <c r="S230" s="196">
        <v>0</v>
      </c>
      <c r="T230" s="197">
        <f>S230*H230</f>
        <v>0</v>
      </c>
      <c r="AR230" s="98" t="s">
        <v>142</v>
      </c>
      <c r="AT230" s="98" t="s">
        <v>137</v>
      </c>
      <c r="AU230" s="98" t="s">
        <v>84</v>
      </c>
      <c r="AY230" s="98" t="s">
        <v>135</v>
      </c>
      <c r="BE230" s="198">
        <f>IF(N230="základní",J230,0)</f>
        <v>0</v>
      </c>
      <c r="BF230" s="198">
        <f>IF(N230="snížená",J230,0)</f>
        <v>0</v>
      </c>
      <c r="BG230" s="198">
        <f>IF(N230="zákl. přenesená",J230,0)</f>
        <v>0</v>
      </c>
      <c r="BH230" s="198">
        <f>IF(N230="sníž. přenesená",J230,0)</f>
        <v>0</v>
      </c>
      <c r="BI230" s="198">
        <f>IF(N230="nulová",J230,0)</f>
        <v>0</v>
      </c>
      <c r="BJ230" s="98" t="s">
        <v>82</v>
      </c>
      <c r="BK230" s="198">
        <f>ROUND(I230*H230,2)</f>
        <v>0</v>
      </c>
      <c r="BL230" s="98" t="s">
        <v>142</v>
      </c>
      <c r="BM230" s="98" t="s">
        <v>1094</v>
      </c>
    </row>
    <row r="231" spans="2:51" s="208" customFormat="1" ht="13.5">
      <c r="B231" s="207"/>
      <c r="D231" s="203" t="s">
        <v>146</v>
      </c>
      <c r="E231" s="209" t="s">
        <v>5</v>
      </c>
      <c r="F231" s="210" t="s">
        <v>1095</v>
      </c>
      <c r="H231" s="211">
        <v>1.15</v>
      </c>
      <c r="I231" s="11"/>
      <c r="L231" s="207"/>
      <c r="M231" s="212"/>
      <c r="N231" s="213"/>
      <c r="O231" s="213"/>
      <c r="P231" s="213"/>
      <c r="Q231" s="213"/>
      <c r="R231" s="213"/>
      <c r="S231" s="213"/>
      <c r="T231" s="214"/>
      <c r="AT231" s="209" t="s">
        <v>146</v>
      </c>
      <c r="AU231" s="209" t="s">
        <v>84</v>
      </c>
      <c r="AV231" s="208" t="s">
        <v>84</v>
      </c>
      <c r="AW231" s="208" t="s">
        <v>37</v>
      </c>
      <c r="AX231" s="208" t="s">
        <v>82</v>
      </c>
      <c r="AY231" s="209" t="s">
        <v>135</v>
      </c>
    </row>
    <row r="232" spans="2:63" s="176" customFormat="1" ht="29.85" customHeight="1">
      <c r="B232" s="175"/>
      <c r="D232" s="177" t="s">
        <v>73</v>
      </c>
      <c r="E232" s="186" t="s">
        <v>731</v>
      </c>
      <c r="F232" s="186" t="s">
        <v>732</v>
      </c>
      <c r="I232" s="8"/>
      <c r="J232" s="187">
        <f>BK232</f>
        <v>0</v>
      </c>
      <c r="L232" s="175"/>
      <c r="M232" s="180"/>
      <c r="N232" s="181"/>
      <c r="O232" s="181"/>
      <c r="P232" s="182">
        <f>SUM(P233:P234)</f>
        <v>0</v>
      </c>
      <c r="Q232" s="181"/>
      <c r="R232" s="182">
        <f>SUM(R233:R234)</f>
        <v>0</v>
      </c>
      <c r="S232" s="181"/>
      <c r="T232" s="183">
        <f>SUM(T233:T234)</f>
        <v>0</v>
      </c>
      <c r="AR232" s="177" t="s">
        <v>82</v>
      </c>
      <c r="AT232" s="184" t="s">
        <v>73</v>
      </c>
      <c r="AU232" s="184" t="s">
        <v>82</v>
      </c>
      <c r="AY232" s="177" t="s">
        <v>135</v>
      </c>
      <c r="BK232" s="185">
        <f>SUM(BK233:BK234)</f>
        <v>0</v>
      </c>
    </row>
    <row r="233" spans="2:65" s="108" customFormat="1" ht="38.25" customHeight="1">
      <c r="B233" s="109"/>
      <c r="C233" s="188" t="s">
        <v>447</v>
      </c>
      <c r="D233" s="188" t="s">
        <v>137</v>
      </c>
      <c r="E233" s="189" t="s">
        <v>734</v>
      </c>
      <c r="F233" s="190" t="s">
        <v>735</v>
      </c>
      <c r="G233" s="191" t="s">
        <v>366</v>
      </c>
      <c r="H233" s="192">
        <v>21.084</v>
      </c>
      <c r="I233" s="9"/>
      <c r="J233" s="193">
        <f>ROUND(I233*H233,2)</f>
        <v>0</v>
      </c>
      <c r="K233" s="190" t="s">
        <v>141</v>
      </c>
      <c r="L233" s="109"/>
      <c r="M233" s="194" t="s">
        <v>5</v>
      </c>
      <c r="N233" s="195" t="s">
        <v>45</v>
      </c>
      <c r="O233" s="110"/>
      <c r="P233" s="196">
        <f>O233*H233</f>
        <v>0</v>
      </c>
      <c r="Q233" s="196">
        <v>0</v>
      </c>
      <c r="R233" s="196">
        <f>Q233*H233</f>
        <v>0</v>
      </c>
      <c r="S233" s="196">
        <v>0</v>
      </c>
      <c r="T233" s="197">
        <f>S233*H233</f>
        <v>0</v>
      </c>
      <c r="AR233" s="98" t="s">
        <v>142</v>
      </c>
      <c r="AT233" s="98" t="s">
        <v>137</v>
      </c>
      <c r="AU233" s="98" t="s">
        <v>84</v>
      </c>
      <c r="AY233" s="98" t="s">
        <v>135</v>
      </c>
      <c r="BE233" s="198">
        <f>IF(N233="základní",J233,0)</f>
        <v>0</v>
      </c>
      <c r="BF233" s="198">
        <f>IF(N233="snížená",J233,0)</f>
        <v>0</v>
      </c>
      <c r="BG233" s="198">
        <f>IF(N233="zákl. přenesená",J233,0)</f>
        <v>0</v>
      </c>
      <c r="BH233" s="198">
        <f>IF(N233="sníž. přenesená",J233,0)</f>
        <v>0</v>
      </c>
      <c r="BI233" s="198">
        <f>IF(N233="nulová",J233,0)</f>
        <v>0</v>
      </c>
      <c r="BJ233" s="98" t="s">
        <v>82</v>
      </c>
      <c r="BK233" s="198">
        <f>ROUND(I233*H233,2)</f>
        <v>0</v>
      </c>
      <c r="BL233" s="98" t="s">
        <v>142</v>
      </c>
      <c r="BM233" s="98" t="s">
        <v>1096</v>
      </c>
    </row>
    <row r="234" spans="2:47" s="108" customFormat="1" ht="48">
      <c r="B234" s="109"/>
      <c r="D234" s="203" t="s">
        <v>144</v>
      </c>
      <c r="F234" s="204" t="s">
        <v>737</v>
      </c>
      <c r="L234" s="109"/>
      <c r="M234" s="224"/>
      <c r="N234" s="200"/>
      <c r="O234" s="200"/>
      <c r="P234" s="200"/>
      <c r="Q234" s="200"/>
      <c r="R234" s="200"/>
      <c r="S234" s="200"/>
      <c r="T234" s="225"/>
      <c r="AT234" s="98" t="s">
        <v>144</v>
      </c>
      <c r="AU234" s="98" t="s">
        <v>84</v>
      </c>
    </row>
    <row r="235" spans="2:12" s="108" customFormat="1" ht="6.9" customHeight="1">
      <c r="B235" s="133"/>
      <c r="C235" s="134"/>
      <c r="D235" s="134"/>
      <c r="E235" s="134"/>
      <c r="F235" s="134"/>
      <c r="G235" s="134"/>
      <c r="H235" s="134"/>
      <c r="I235" s="134"/>
      <c r="J235" s="134"/>
      <c r="K235" s="134"/>
      <c r="L235" s="109"/>
    </row>
  </sheetData>
  <sheetProtection password="C6B9" sheet="1" objects="1" scenarios="1" formatColumns="0" formatRows="0" selectLockedCells="1"/>
  <autoFilter ref="C81:K234"/>
  <mergeCells count="10">
    <mergeCell ref="J51:J52"/>
    <mergeCell ref="E72:H72"/>
    <mergeCell ref="E74:H74"/>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73"/>
  <sheetViews>
    <sheetView showGridLines="0" tabSelected="1" workbookViewId="0" topLeftCell="A1">
      <pane ySplit="1" topLeftCell="A76" activePane="bottomLeft" state="frozen"/>
      <selection pane="bottomLeft" activeCell="I85" sqref="I85"/>
    </sheetView>
  </sheetViews>
  <sheetFormatPr defaultColWidth="9.33203125" defaultRowHeight="13.5"/>
  <cols>
    <col min="1" max="1" width="8.33203125" style="97" customWidth="1"/>
    <col min="2" max="2" width="1.66796875" style="97" customWidth="1"/>
    <col min="3" max="3" width="4.16015625" style="97" customWidth="1"/>
    <col min="4" max="4" width="4.33203125" style="97" customWidth="1"/>
    <col min="5" max="5" width="17.16015625" style="97" customWidth="1"/>
    <col min="6" max="6" width="75" style="97" customWidth="1"/>
    <col min="7" max="7" width="8.66015625" style="97" customWidth="1"/>
    <col min="8" max="8" width="11.16015625" style="97" customWidth="1"/>
    <col min="9" max="9" width="12.66015625" style="97" customWidth="1"/>
    <col min="10" max="10" width="23.5" style="97" customWidth="1"/>
    <col min="11" max="11" width="15.5" style="97" customWidth="1"/>
    <col min="12" max="12" width="9.16015625" style="97" customWidth="1"/>
    <col min="13" max="18" width="9.33203125" style="97" hidden="1" customWidth="1"/>
    <col min="19" max="19" width="8.16015625" style="97" hidden="1" customWidth="1"/>
    <col min="20" max="20" width="29.66015625" style="97" hidden="1" customWidth="1"/>
    <col min="21" max="21" width="16.33203125" style="97" hidden="1" customWidth="1"/>
    <col min="22" max="22" width="12.33203125" style="97" customWidth="1"/>
    <col min="23" max="23" width="16.33203125" style="97" customWidth="1"/>
    <col min="24" max="24" width="12.33203125" style="97" customWidth="1"/>
    <col min="25" max="25" width="15" style="97" customWidth="1"/>
    <col min="26" max="26" width="11" style="97" customWidth="1"/>
    <col min="27" max="27" width="15" style="97" customWidth="1"/>
    <col min="28" max="28" width="16.33203125" style="97" customWidth="1"/>
    <col min="29" max="29" width="11" style="97" customWidth="1"/>
    <col min="30" max="30" width="15" style="97" customWidth="1"/>
    <col min="31" max="31" width="16.33203125" style="97" customWidth="1"/>
    <col min="32" max="43" width="9.16015625" style="97" customWidth="1"/>
    <col min="44" max="65" width="9.33203125" style="97" hidden="1" customWidth="1"/>
    <col min="66" max="16384" width="9.16015625" style="97" customWidth="1"/>
  </cols>
  <sheetData>
    <row r="1" spans="1:70" ht="21.75" customHeight="1">
      <c r="A1" s="94"/>
      <c r="B1" s="3"/>
      <c r="C1" s="3"/>
      <c r="D1" s="4" t="s">
        <v>1</v>
      </c>
      <c r="E1" s="3"/>
      <c r="F1" s="95" t="s">
        <v>100</v>
      </c>
      <c r="G1" s="330" t="s">
        <v>101</v>
      </c>
      <c r="H1" s="330"/>
      <c r="I1" s="3"/>
      <c r="J1" s="95" t="s">
        <v>102</v>
      </c>
      <c r="K1" s="4" t="s">
        <v>103</v>
      </c>
      <c r="L1" s="95" t="s">
        <v>104</v>
      </c>
      <c r="M1" s="95"/>
      <c r="N1" s="95"/>
      <c r="O1" s="95"/>
      <c r="P1" s="95"/>
      <c r="Q1" s="95"/>
      <c r="R1" s="95"/>
      <c r="S1" s="95"/>
      <c r="T1" s="95"/>
      <c r="U1" s="96"/>
      <c r="V1" s="96"/>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c r="BO1" s="94"/>
      <c r="BP1" s="94"/>
      <c r="BQ1" s="94"/>
      <c r="BR1" s="94"/>
    </row>
    <row r="2" spans="3:46" ht="36.9" customHeight="1">
      <c r="L2" s="316" t="s">
        <v>8</v>
      </c>
      <c r="M2" s="317"/>
      <c r="N2" s="317"/>
      <c r="O2" s="317"/>
      <c r="P2" s="317"/>
      <c r="Q2" s="317"/>
      <c r="R2" s="317"/>
      <c r="S2" s="317"/>
      <c r="T2" s="317"/>
      <c r="U2" s="317"/>
      <c r="V2" s="317"/>
      <c r="AT2" s="98" t="s">
        <v>96</v>
      </c>
    </row>
    <row r="3" spans="2:46" ht="6.9" customHeight="1">
      <c r="B3" s="99"/>
      <c r="C3" s="100"/>
      <c r="D3" s="100"/>
      <c r="E3" s="100"/>
      <c r="F3" s="100"/>
      <c r="G3" s="100"/>
      <c r="H3" s="100"/>
      <c r="I3" s="100"/>
      <c r="J3" s="100"/>
      <c r="K3" s="101"/>
      <c r="AT3" s="98" t="s">
        <v>84</v>
      </c>
    </row>
    <row r="4" spans="2:46" ht="36.9" customHeight="1">
      <c r="B4" s="102"/>
      <c r="C4" s="103"/>
      <c r="D4" s="104" t="s">
        <v>105</v>
      </c>
      <c r="E4" s="103"/>
      <c r="F4" s="103"/>
      <c r="G4" s="103"/>
      <c r="H4" s="103"/>
      <c r="I4" s="103"/>
      <c r="J4" s="103"/>
      <c r="K4" s="105"/>
      <c r="M4" s="106" t="s">
        <v>13</v>
      </c>
      <c r="AT4" s="98" t="s">
        <v>6</v>
      </c>
    </row>
    <row r="5" spans="2:11" ht="6.9" customHeight="1">
      <c r="B5" s="102"/>
      <c r="C5" s="103"/>
      <c r="D5" s="103"/>
      <c r="E5" s="103"/>
      <c r="F5" s="103"/>
      <c r="G5" s="103"/>
      <c r="H5" s="103"/>
      <c r="I5" s="103"/>
      <c r="J5" s="103"/>
      <c r="K5" s="105"/>
    </row>
    <row r="6" spans="2:11" ht="13.2">
      <c r="B6" s="102"/>
      <c r="C6" s="103"/>
      <c r="D6" s="107" t="s">
        <v>19</v>
      </c>
      <c r="E6" s="103"/>
      <c r="F6" s="103"/>
      <c r="G6" s="103"/>
      <c r="H6" s="103"/>
      <c r="I6" s="103"/>
      <c r="J6" s="103"/>
      <c r="K6" s="105"/>
    </row>
    <row r="7" spans="2:11" ht="16.5" customHeight="1">
      <c r="B7" s="102"/>
      <c r="C7" s="103"/>
      <c r="D7" s="103"/>
      <c r="E7" s="331" t="str">
        <f>'Rekapitulace stavby'!K6</f>
        <v>Kanalizační sběrač Toužín</v>
      </c>
      <c r="F7" s="332"/>
      <c r="G7" s="332"/>
      <c r="H7" s="332"/>
      <c r="I7" s="103"/>
      <c r="J7" s="103"/>
      <c r="K7" s="105"/>
    </row>
    <row r="8" spans="2:11" s="108" customFormat="1" ht="13.2">
      <c r="B8" s="109"/>
      <c r="C8" s="110"/>
      <c r="D8" s="107" t="s">
        <v>106</v>
      </c>
      <c r="E8" s="110"/>
      <c r="F8" s="110"/>
      <c r="G8" s="110"/>
      <c r="H8" s="110"/>
      <c r="I8" s="110"/>
      <c r="J8" s="110"/>
      <c r="K8" s="111"/>
    </row>
    <row r="9" spans="2:11" s="108" customFormat="1" ht="36.9" customHeight="1">
      <c r="B9" s="109"/>
      <c r="C9" s="110"/>
      <c r="D9" s="110"/>
      <c r="E9" s="333" t="s">
        <v>1097</v>
      </c>
      <c r="F9" s="334"/>
      <c r="G9" s="334"/>
      <c r="H9" s="334"/>
      <c r="I9" s="110"/>
      <c r="J9" s="110"/>
      <c r="K9" s="111"/>
    </row>
    <row r="10" spans="2:11" s="108" customFormat="1" ht="13.5">
      <c r="B10" s="109"/>
      <c r="C10" s="110"/>
      <c r="D10" s="110"/>
      <c r="E10" s="110"/>
      <c r="F10" s="110"/>
      <c r="G10" s="110"/>
      <c r="H10" s="110"/>
      <c r="I10" s="110"/>
      <c r="J10" s="110"/>
      <c r="K10" s="111"/>
    </row>
    <row r="11" spans="2:11" s="108" customFormat="1" ht="14.4" customHeight="1">
      <c r="B11" s="109"/>
      <c r="C11" s="110"/>
      <c r="D11" s="107" t="s">
        <v>21</v>
      </c>
      <c r="E11" s="110"/>
      <c r="F11" s="112" t="s">
        <v>22</v>
      </c>
      <c r="G11" s="110"/>
      <c r="H11" s="110"/>
      <c r="I11" s="107" t="s">
        <v>23</v>
      </c>
      <c r="J11" s="112" t="s">
        <v>5</v>
      </c>
      <c r="K11" s="111"/>
    </row>
    <row r="12" spans="2:11" s="108" customFormat="1" ht="14.4" customHeight="1">
      <c r="B12" s="109"/>
      <c r="C12" s="110"/>
      <c r="D12" s="107" t="s">
        <v>24</v>
      </c>
      <c r="E12" s="110"/>
      <c r="F12" s="112" t="s">
        <v>25</v>
      </c>
      <c r="G12" s="110"/>
      <c r="H12" s="110"/>
      <c r="I12" s="107" t="s">
        <v>26</v>
      </c>
      <c r="J12" s="113" t="str">
        <f>'Rekapitulace stavby'!AN8</f>
        <v>21. 8. 2017</v>
      </c>
      <c r="K12" s="111"/>
    </row>
    <row r="13" spans="2:11" s="108" customFormat="1" ht="10.8" customHeight="1">
      <c r="B13" s="109"/>
      <c r="C13" s="110"/>
      <c r="D13" s="110"/>
      <c r="E13" s="110"/>
      <c r="F13" s="110"/>
      <c r="G13" s="110"/>
      <c r="H13" s="110"/>
      <c r="I13" s="110"/>
      <c r="J13" s="110"/>
      <c r="K13" s="111"/>
    </row>
    <row r="14" spans="2:11" s="108" customFormat="1" ht="14.4" customHeight="1">
      <c r="B14" s="109"/>
      <c r="C14" s="110"/>
      <c r="D14" s="107" t="s">
        <v>28</v>
      </c>
      <c r="E14" s="110"/>
      <c r="F14" s="110"/>
      <c r="G14" s="110"/>
      <c r="H14" s="110"/>
      <c r="I14" s="107" t="s">
        <v>29</v>
      </c>
      <c r="J14" s="112" t="str">
        <f>IF('Rekapitulace stavby'!AN10="","",'Rekapitulace stavby'!AN10)</f>
        <v/>
      </c>
      <c r="K14" s="111"/>
    </row>
    <row r="15" spans="2:11" s="108" customFormat="1" ht="18" customHeight="1">
      <c r="B15" s="109"/>
      <c r="C15" s="110"/>
      <c r="D15" s="110"/>
      <c r="E15" s="112" t="str">
        <f>IF('Rekapitulace stavby'!E11="","",'Rekapitulace stavby'!E11)</f>
        <v xml:space="preserve"> </v>
      </c>
      <c r="F15" s="110"/>
      <c r="G15" s="110"/>
      <c r="H15" s="110"/>
      <c r="I15" s="107" t="s">
        <v>31</v>
      </c>
      <c r="J15" s="112" t="str">
        <f>IF('Rekapitulace stavby'!AN11="","",'Rekapitulace stavby'!AN11)</f>
        <v/>
      </c>
      <c r="K15" s="111"/>
    </row>
    <row r="16" spans="2:11" s="108" customFormat="1" ht="6.9" customHeight="1">
      <c r="B16" s="109"/>
      <c r="C16" s="110"/>
      <c r="D16" s="110"/>
      <c r="E16" s="110"/>
      <c r="F16" s="110"/>
      <c r="G16" s="110"/>
      <c r="H16" s="110"/>
      <c r="I16" s="110"/>
      <c r="J16" s="110"/>
      <c r="K16" s="111"/>
    </row>
    <row r="17" spans="2:11" s="108" customFormat="1" ht="14.4" customHeight="1">
      <c r="B17" s="109"/>
      <c r="C17" s="110"/>
      <c r="D17" s="107" t="s">
        <v>32</v>
      </c>
      <c r="E17" s="110"/>
      <c r="F17" s="7"/>
      <c r="G17" s="110"/>
      <c r="H17" s="110"/>
      <c r="I17" s="107" t="s">
        <v>29</v>
      </c>
      <c r="J17" s="226" t="str">
        <f>IF('Rekapitulace stavby'!AN13="Vyplň údaj","",IF('Rekapitulace stavby'!AN13="","",'Rekapitulace stavby'!AN13))</f>
        <v/>
      </c>
      <c r="K17" s="111"/>
    </row>
    <row r="18" spans="2:11" s="108" customFormat="1" ht="18" customHeight="1">
      <c r="B18" s="109"/>
      <c r="C18" s="110"/>
      <c r="D18" s="110"/>
      <c r="E18" s="112" t="str">
        <f>IF('Rekapitulace stavby'!E14="Vyplň údaj","",IF('Rekapitulace stavby'!E14="","",'Rekapitulace stavby'!E14))</f>
        <v/>
      </c>
      <c r="F18" s="110"/>
      <c r="G18" s="110"/>
      <c r="H18" s="110"/>
      <c r="I18" s="107" t="s">
        <v>31</v>
      </c>
      <c r="J18" s="112" t="str">
        <f>IF('Rekapitulace stavby'!AN14="Vyplň údaj","",IF('Rekapitulace stavby'!AN14="","",'Rekapitulace stavby'!AN14))</f>
        <v/>
      </c>
      <c r="K18" s="111"/>
    </row>
    <row r="19" spans="2:11" s="108" customFormat="1" ht="6.9" customHeight="1">
      <c r="B19" s="109"/>
      <c r="C19" s="110"/>
      <c r="D19" s="110"/>
      <c r="E19" s="110"/>
      <c r="F19" s="110"/>
      <c r="G19" s="110"/>
      <c r="H19" s="110"/>
      <c r="I19" s="110"/>
      <c r="J19" s="110"/>
      <c r="K19" s="111"/>
    </row>
    <row r="20" spans="2:11" s="108" customFormat="1" ht="14.4" customHeight="1">
      <c r="B20" s="109"/>
      <c r="C20" s="110"/>
      <c r="D20" s="107" t="s">
        <v>34</v>
      </c>
      <c r="E20" s="110"/>
      <c r="F20" s="110"/>
      <c r="G20" s="110"/>
      <c r="H20" s="110"/>
      <c r="I20" s="107" t="s">
        <v>29</v>
      </c>
      <c r="J20" s="112" t="s">
        <v>35</v>
      </c>
      <c r="K20" s="111"/>
    </row>
    <row r="21" spans="2:11" s="108" customFormat="1" ht="18" customHeight="1">
      <c r="B21" s="109"/>
      <c r="C21" s="110"/>
      <c r="D21" s="110"/>
      <c r="E21" s="112" t="s">
        <v>36</v>
      </c>
      <c r="F21" s="110"/>
      <c r="G21" s="110"/>
      <c r="H21" s="110"/>
      <c r="I21" s="107" t="s">
        <v>31</v>
      </c>
      <c r="J21" s="112" t="s">
        <v>5</v>
      </c>
      <c r="K21" s="111"/>
    </row>
    <row r="22" spans="2:11" s="108" customFormat="1" ht="6.9" customHeight="1">
      <c r="B22" s="109"/>
      <c r="C22" s="110"/>
      <c r="D22" s="110"/>
      <c r="E22" s="110"/>
      <c r="F22" s="110"/>
      <c r="G22" s="110"/>
      <c r="H22" s="110"/>
      <c r="I22" s="110"/>
      <c r="J22" s="110"/>
      <c r="K22" s="111"/>
    </row>
    <row r="23" spans="2:11" s="108" customFormat="1" ht="14.4" customHeight="1">
      <c r="B23" s="109"/>
      <c r="C23" s="110"/>
      <c r="D23" s="107" t="s">
        <v>38</v>
      </c>
      <c r="E23" s="110"/>
      <c r="F23" s="110"/>
      <c r="G23" s="110"/>
      <c r="H23" s="110"/>
      <c r="I23" s="110"/>
      <c r="J23" s="110"/>
      <c r="K23" s="111"/>
    </row>
    <row r="24" spans="2:11" s="117" customFormat="1" ht="71.25" customHeight="1">
      <c r="B24" s="114"/>
      <c r="C24" s="115"/>
      <c r="D24" s="115"/>
      <c r="E24" s="299" t="s">
        <v>39</v>
      </c>
      <c r="F24" s="299"/>
      <c r="G24" s="299"/>
      <c r="H24" s="299"/>
      <c r="I24" s="115"/>
      <c r="J24" s="115"/>
      <c r="K24" s="116"/>
    </row>
    <row r="25" spans="2:11" s="108" customFormat="1" ht="6.9" customHeight="1">
      <c r="B25" s="109"/>
      <c r="C25" s="110"/>
      <c r="D25" s="110"/>
      <c r="E25" s="110"/>
      <c r="F25" s="110"/>
      <c r="G25" s="110"/>
      <c r="H25" s="110"/>
      <c r="I25" s="110"/>
      <c r="J25" s="110"/>
      <c r="K25" s="111"/>
    </row>
    <row r="26" spans="2:11" s="108" customFormat="1" ht="6.9" customHeight="1">
      <c r="B26" s="109"/>
      <c r="C26" s="110"/>
      <c r="D26" s="118"/>
      <c r="E26" s="118"/>
      <c r="F26" s="118"/>
      <c r="G26" s="118"/>
      <c r="H26" s="118"/>
      <c r="I26" s="118"/>
      <c r="J26" s="118"/>
      <c r="K26" s="119"/>
    </row>
    <row r="27" spans="2:11" s="108" customFormat="1" ht="25.35" customHeight="1">
      <c r="B27" s="109"/>
      <c r="C27" s="110"/>
      <c r="D27" s="120" t="s">
        <v>40</v>
      </c>
      <c r="E27" s="110"/>
      <c r="F27" s="110"/>
      <c r="G27" s="110"/>
      <c r="H27" s="110"/>
      <c r="I27" s="110"/>
      <c r="J27" s="121">
        <f>ROUND(J82,2)</f>
        <v>0</v>
      </c>
      <c r="K27" s="111"/>
    </row>
    <row r="28" spans="2:11" s="108" customFormat="1" ht="6.9" customHeight="1">
      <c r="B28" s="109"/>
      <c r="C28" s="110"/>
      <c r="D28" s="118"/>
      <c r="E28" s="118"/>
      <c r="F28" s="118"/>
      <c r="G28" s="118"/>
      <c r="H28" s="118"/>
      <c r="I28" s="118"/>
      <c r="J28" s="118"/>
      <c r="K28" s="119"/>
    </row>
    <row r="29" spans="2:11" s="108" customFormat="1" ht="14.4" customHeight="1">
      <c r="B29" s="109"/>
      <c r="C29" s="110"/>
      <c r="D29" s="110"/>
      <c r="E29" s="110"/>
      <c r="F29" s="122" t="s">
        <v>42</v>
      </c>
      <c r="G29" s="110"/>
      <c r="H29" s="110"/>
      <c r="I29" s="122" t="s">
        <v>41</v>
      </c>
      <c r="J29" s="122" t="s">
        <v>43</v>
      </c>
      <c r="K29" s="111"/>
    </row>
    <row r="30" spans="2:11" s="108" customFormat="1" ht="14.4" customHeight="1">
      <c r="B30" s="109"/>
      <c r="C30" s="110"/>
      <c r="D30" s="123" t="s">
        <v>44</v>
      </c>
      <c r="E30" s="123" t="s">
        <v>45</v>
      </c>
      <c r="F30" s="124">
        <f>ROUND(SUM(BE82:BE172),2)</f>
        <v>0</v>
      </c>
      <c r="G30" s="110"/>
      <c r="H30" s="110"/>
      <c r="I30" s="125">
        <v>0.21</v>
      </c>
      <c r="J30" s="124">
        <f>ROUND(ROUND((SUM(BE82:BE172)),2)*I30,2)</f>
        <v>0</v>
      </c>
      <c r="K30" s="111"/>
    </row>
    <row r="31" spans="2:11" s="108" customFormat="1" ht="14.4" customHeight="1">
      <c r="B31" s="109"/>
      <c r="C31" s="110"/>
      <c r="D31" s="110"/>
      <c r="E31" s="123" t="s">
        <v>46</v>
      </c>
      <c r="F31" s="124">
        <f>ROUND(SUM(BF82:BF172),2)</f>
        <v>0</v>
      </c>
      <c r="G31" s="110"/>
      <c r="H31" s="110"/>
      <c r="I31" s="125">
        <v>0.15</v>
      </c>
      <c r="J31" s="124">
        <f>ROUND(ROUND((SUM(BF82:BF172)),2)*I31,2)</f>
        <v>0</v>
      </c>
      <c r="K31" s="111"/>
    </row>
    <row r="32" spans="2:11" s="108" customFormat="1" ht="14.4" customHeight="1" hidden="1">
      <c r="B32" s="109"/>
      <c r="C32" s="110"/>
      <c r="D32" s="110"/>
      <c r="E32" s="123" t="s">
        <v>47</v>
      </c>
      <c r="F32" s="124">
        <f>ROUND(SUM(BG82:BG172),2)</f>
        <v>0</v>
      </c>
      <c r="G32" s="110"/>
      <c r="H32" s="110"/>
      <c r="I32" s="125">
        <v>0.21</v>
      </c>
      <c r="J32" s="124">
        <v>0</v>
      </c>
      <c r="K32" s="111"/>
    </row>
    <row r="33" spans="2:11" s="108" customFormat="1" ht="14.4" customHeight="1" hidden="1">
      <c r="B33" s="109"/>
      <c r="C33" s="110"/>
      <c r="D33" s="110"/>
      <c r="E33" s="123" t="s">
        <v>48</v>
      </c>
      <c r="F33" s="124">
        <f>ROUND(SUM(BH82:BH172),2)</f>
        <v>0</v>
      </c>
      <c r="G33" s="110"/>
      <c r="H33" s="110"/>
      <c r="I33" s="125">
        <v>0.15</v>
      </c>
      <c r="J33" s="124">
        <v>0</v>
      </c>
      <c r="K33" s="111"/>
    </row>
    <row r="34" spans="2:11" s="108" customFormat="1" ht="14.4" customHeight="1" hidden="1">
      <c r="B34" s="109"/>
      <c r="C34" s="110"/>
      <c r="D34" s="110"/>
      <c r="E34" s="123" t="s">
        <v>49</v>
      </c>
      <c r="F34" s="124">
        <f>ROUND(SUM(BI82:BI172),2)</f>
        <v>0</v>
      </c>
      <c r="G34" s="110"/>
      <c r="H34" s="110"/>
      <c r="I34" s="125">
        <v>0</v>
      </c>
      <c r="J34" s="124">
        <v>0</v>
      </c>
      <c r="K34" s="111"/>
    </row>
    <row r="35" spans="2:11" s="108" customFormat="1" ht="6.9" customHeight="1">
      <c r="B35" s="109"/>
      <c r="C35" s="110"/>
      <c r="D35" s="110"/>
      <c r="E35" s="110"/>
      <c r="F35" s="110"/>
      <c r="G35" s="110"/>
      <c r="H35" s="110"/>
      <c r="I35" s="110"/>
      <c r="J35" s="110"/>
      <c r="K35" s="111"/>
    </row>
    <row r="36" spans="2:11" s="108" customFormat="1" ht="25.35" customHeight="1">
      <c r="B36" s="109"/>
      <c r="C36" s="126"/>
      <c r="D36" s="127" t="s">
        <v>50</v>
      </c>
      <c r="E36" s="128"/>
      <c r="F36" s="128"/>
      <c r="G36" s="129" t="s">
        <v>51</v>
      </c>
      <c r="H36" s="130" t="s">
        <v>52</v>
      </c>
      <c r="I36" s="128"/>
      <c r="J36" s="131">
        <f>SUM(J27:J34)</f>
        <v>0</v>
      </c>
      <c r="K36" s="132"/>
    </row>
    <row r="37" spans="2:11" s="108" customFormat="1" ht="14.4" customHeight="1">
      <c r="B37" s="133"/>
      <c r="C37" s="134"/>
      <c r="D37" s="134"/>
      <c r="E37" s="134"/>
      <c r="F37" s="134"/>
      <c r="G37" s="134"/>
      <c r="H37" s="134"/>
      <c r="I37" s="134"/>
      <c r="J37" s="134"/>
      <c r="K37" s="135"/>
    </row>
    <row r="41" spans="2:11" s="108" customFormat="1" ht="6.9" customHeight="1">
      <c r="B41" s="136"/>
      <c r="C41" s="137"/>
      <c r="D41" s="137"/>
      <c r="E41" s="137"/>
      <c r="F41" s="137"/>
      <c r="G41" s="137"/>
      <c r="H41" s="137"/>
      <c r="I41" s="137"/>
      <c r="J41" s="137"/>
      <c r="K41" s="138"/>
    </row>
    <row r="42" spans="2:11" s="108" customFormat="1" ht="36.9" customHeight="1">
      <c r="B42" s="109"/>
      <c r="C42" s="104" t="s">
        <v>108</v>
      </c>
      <c r="D42" s="110"/>
      <c r="E42" s="110"/>
      <c r="F42" s="110"/>
      <c r="G42" s="110"/>
      <c r="H42" s="110"/>
      <c r="I42" s="110"/>
      <c r="J42" s="110"/>
      <c r="K42" s="111"/>
    </row>
    <row r="43" spans="2:11" s="108" customFormat="1" ht="6.9" customHeight="1">
      <c r="B43" s="109"/>
      <c r="C43" s="110"/>
      <c r="D43" s="110"/>
      <c r="E43" s="110"/>
      <c r="F43" s="110"/>
      <c r="G43" s="110"/>
      <c r="H43" s="110"/>
      <c r="I43" s="110"/>
      <c r="J43" s="110"/>
      <c r="K43" s="111"/>
    </row>
    <row r="44" spans="2:11" s="108" customFormat="1" ht="14.4" customHeight="1">
      <c r="B44" s="109"/>
      <c r="C44" s="107" t="s">
        <v>19</v>
      </c>
      <c r="D44" s="110"/>
      <c r="E44" s="110"/>
      <c r="F44" s="110"/>
      <c r="G44" s="110"/>
      <c r="H44" s="110"/>
      <c r="I44" s="110"/>
      <c r="J44" s="110"/>
      <c r="K44" s="111"/>
    </row>
    <row r="45" spans="2:11" s="108" customFormat="1" ht="16.5" customHeight="1">
      <c r="B45" s="109"/>
      <c r="C45" s="110"/>
      <c r="D45" s="110"/>
      <c r="E45" s="331" t="str">
        <f>E7</f>
        <v>Kanalizační sběrač Toužín</v>
      </c>
      <c r="F45" s="332"/>
      <c r="G45" s="332"/>
      <c r="H45" s="332"/>
      <c r="I45" s="110"/>
      <c r="J45" s="110"/>
      <c r="K45" s="111"/>
    </row>
    <row r="46" spans="2:11" s="108" customFormat="1" ht="14.4" customHeight="1">
      <c r="B46" s="109"/>
      <c r="C46" s="107" t="s">
        <v>106</v>
      </c>
      <c r="D46" s="110"/>
      <c r="E46" s="110"/>
      <c r="F46" s="110"/>
      <c r="G46" s="110"/>
      <c r="H46" s="110"/>
      <c r="I46" s="110"/>
      <c r="J46" s="110"/>
      <c r="K46" s="111"/>
    </row>
    <row r="47" spans="2:11" s="108" customFormat="1" ht="17.25" customHeight="1">
      <c r="B47" s="109"/>
      <c r="C47" s="110"/>
      <c r="D47" s="110"/>
      <c r="E47" s="333" t="str">
        <f>E9</f>
        <v>VO - Výústní objekt</v>
      </c>
      <c r="F47" s="334"/>
      <c r="G47" s="334"/>
      <c r="H47" s="334"/>
      <c r="I47" s="110"/>
      <c r="J47" s="110"/>
      <c r="K47" s="111"/>
    </row>
    <row r="48" spans="2:11" s="108" customFormat="1" ht="6.9" customHeight="1">
      <c r="B48" s="109"/>
      <c r="C48" s="110"/>
      <c r="D48" s="110"/>
      <c r="E48" s="110"/>
      <c r="F48" s="110"/>
      <c r="G48" s="110"/>
      <c r="H48" s="110"/>
      <c r="I48" s="110"/>
      <c r="J48" s="110"/>
      <c r="K48" s="111"/>
    </row>
    <row r="49" spans="2:11" s="108" customFormat="1" ht="18" customHeight="1">
      <c r="B49" s="109"/>
      <c r="C49" s="107" t="s">
        <v>24</v>
      </c>
      <c r="D49" s="110"/>
      <c r="E49" s="110"/>
      <c r="F49" s="112" t="str">
        <f>F12</f>
        <v>Toužín</v>
      </c>
      <c r="G49" s="110"/>
      <c r="H49" s="110"/>
      <c r="I49" s="107" t="s">
        <v>26</v>
      </c>
      <c r="J49" s="113" t="str">
        <f>IF(J12="","",J12)</f>
        <v>21. 8. 2017</v>
      </c>
      <c r="K49" s="111"/>
    </row>
    <row r="50" spans="2:11" s="108" customFormat="1" ht="6.9" customHeight="1">
      <c r="B50" s="109"/>
      <c r="C50" s="110"/>
      <c r="D50" s="110"/>
      <c r="E50" s="110"/>
      <c r="F50" s="110"/>
      <c r="G50" s="110"/>
      <c r="H50" s="110"/>
      <c r="I50" s="110"/>
      <c r="J50" s="110"/>
      <c r="K50" s="111"/>
    </row>
    <row r="51" spans="2:11" s="108" customFormat="1" ht="13.2">
      <c r="B51" s="109"/>
      <c r="C51" s="107" t="s">
        <v>28</v>
      </c>
      <c r="D51" s="110"/>
      <c r="E51" s="110"/>
      <c r="F51" s="112" t="str">
        <f>E15</f>
        <v xml:space="preserve"> </v>
      </c>
      <c r="G51" s="110"/>
      <c r="H51" s="110"/>
      <c r="I51" s="107" t="s">
        <v>34</v>
      </c>
      <c r="J51" s="299" t="str">
        <f>E21</f>
        <v>Ing. Zděněk Hejtman</v>
      </c>
      <c r="K51" s="111"/>
    </row>
    <row r="52" spans="2:11" s="108" customFormat="1" ht="14.4" customHeight="1">
      <c r="B52" s="109"/>
      <c r="C52" s="107" t="s">
        <v>32</v>
      </c>
      <c r="D52" s="110"/>
      <c r="E52" s="110"/>
      <c r="F52" s="112" t="str">
        <f>IF(E18="","",E18)</f>
        <v/>
      </c>
      <c r="G52" s="110"/>
      <c r="H52" s="110"/>
      <c r="I52" s="110"/>
      <c r="J52" s="326"/>
      <c r="K52" s="111"/>
    </row>
    <row r="53" spans="2:11" s="108" customFormat="1" ht="10.35" customHeight="1">
      <c r="B53" s="109"/>
      <c r="C53" s="110"/>
      <c r="D53" s="110"/>
      <c r="E53" s="110"/>
      <c r="F53" s="110"/>
      <c r="G53" s="110"/>
      <c r="H53" s="110"/>
      <c r="I53" s="110"/>
      <c r="J53" s="110"/>
      <c r="K53" s="111"/>
    </row>
    <row r="54" spans="2:11" s="108" customFormat="1" ht="29.25" customHeight="1">
      <c r="B54" s="109"/>
      <c r="C54" s="139" t="s">
        <v>109</v>
      </c>
      <c r="D54" s="126"/>
      <c r="E54" s="126"/>
      <c r="F54" s="126"/>
      <c r="G54" s="126"/>
      <c r="H54" s="126"/>
      <c r="I54" s="126"/>
      <c r="J54" s="140" t="s">
        <v>110</v>
      </c>
      <c r="K54" s="141"/>
    </row>
    <row r="55" spans="2:11" s="108" customFormat="1" ht="10.35" customHeight="1">
      <c r="B55" s="109"/>
      <c r="C55" s="110"/>
      <c r="D55" s="110"/>
      <c r="E55" s="110"/>
      <c r="F55" s="110"/>
      <c r="G55" s="110"/>
      <c r="H55" s="110"/>
      <c r="I55" s="110"/>
      <c r="J55" s="110"/>
      <c r="K55" s="111"/>
    </row>
    <row r="56" spans="2:47" s="108" customFormat="1" ht="29.25" customHeight="1">
      <c r="B56" s="109"/>
      <c r="C56" s="142" t="s">
        <v>111</v>
      </c>
      <c r="D56" s="110"/>
      <c r="E56" s="110"/>
      <c r="F56" s="110"/>
      <c r="G56" s="110"/>
      <c r="H56" s="110"/>
      <c r="I56" s="110"/>
      <c r="J56" s="121">
        <f>J82</f>
        <v>0</v>
      </c>
      <c r="K56" s="111"/>
      <c r="AU56" s="98" t="s">
        <v>112</v>
      </c>
    </row>
    <row r="57" spans="2:11" s="149" customFormat="1" ht="24.9" customHeight="1">
      <c r="B57" s="143"/>
      <c r="C57" s="144"/>
      <c r="D57" s="145" t="s">
        <v>113</v>
      </c>
      <c r="E57" s="146"/>
      <c r="F57" s="146"/>
      <c r="G57" s="146"/>
      <c r="H57" s="146"/>
      <c r="I57" s="146"/>
      <c r="J57" s="147">
        <f>J83</f>
        <v>0</v>
      </c>
      <c r="K57" s="148"/>
    </row>
    <row r="58" spans="2:11" s="156" customFormat="1" ht="19.95" customHeight="1">
      <c r="B58" s="150"/>
      <c r="C58" s="151"/>
      <c r="D58" s="152" t="s">
        <v>114</v>
      </c>
      <c r="E58" s="153"/>
      <c r="F58" s="153"/>
      <c r="G58" s="153"/>
      <c r="H58" s="153"/>
      <c r="I58" s="153"/>
      <c r="J58" s="154">
        <f>J84</f>
        <v>0</v>
      </c>
      <c r="K58" s="155"/>
    </row>
    <row r="59" spans="2:11" s="156" customFormat="1" ht="19.95" customHeight="1">
      <c r="B59" s="150"/>
      <c r="C59" s="151"/>
      <c r="D59" s="152" t="s">
        <v>115</v>
      </c>
      <c r="E59" s="153"/>
      <c r="F59" s="153"/>
      <c r="G59" s="153"/>
      <c r="H59" s="153"/>
      <c r="I59" s="153"/>
      <c r="J59" s="154">
        <f>J141</f>
        <v>0</v>
      </c>
      <c r="K59" s="155"/>
    </row>
    <row r="60" spans="2:11" s="156" customFormat="1" ht="19.95" customHeight="1">
      <c r="B60" s="150"/>
      <c r="C60" s="151"/>
      <c r="D60" s="152" t="s">
        <v>116</v>
      </c>
      <c r="E60" s="153"/>
      <c r="F60" s="153"/>
      <c r="G60" s="153"/>
      <c r="H60" s="153"/>
      <c r="I60" s="153"/>
      <c r="J60" s="154">
        <f>J151</f>
        <v>0</v>
      </c>
      <c r="K60" s="155"/>
    </row>
    <row r="61" spans="2:11" s="156" customFormat="1" ht="19.95" customHeight="1">
      <c r="B61" s="150"/>
      <c r="C61" s="151"/>
      <c r="D61" s="152" t="s">
        <v>117</v>
      </c>
      <c r="E61" s="153"/>
      <c r="F61" s="153"/>
      <c r="G61" s="153"/>
      <c r="H61" s="153"/>
      <c r="I61" s="153"/>
      <c r="J61" s="154">
        <f>J164</f>
        <v>0</v>
      </c>
      <c r="K61" s="155"/>
    </row>
    <row r="62" spans="2:11" s="156" customFormat="1" ht="19.95" customHeight="1">
      <c r="B62" s="150"/>
      <c r="C62" s="151"/>
      <c r="D62" s="152" t="s">
        <v>118</v>
      </c>
      <c r="E62" s="153"/>
      <c r="F62" s="153"/>
      <c r="G62" s="153"/>
      <c r="H62" s="153"/>
      <c r="I62" s="153"/>
      <c r="J62" s="154">
        <f>J170</f>
        <v>0</v>
      </c>
      <c r="K62" s="155"/>
    </row>
    <row r="63" spans="2:11" s="108" customFormat="1" ht="21.75" customHeight="1">
      <c r="B63" s="109"/>
      <c r="C63" s="110"/>
      <c r="D63" s="110"/>
      <c r="E63" s="110"/>
      <c r="F63" s="110"/>
      <c r="G63" s="110"/>
      <c r="H63" s="110"/>
      <c r="I63" s="110"/>
      <c r="J63" s="110"/>
      <c r="K63" s="111"/>
    </row>
    <row r="64" spans="2:11" s="108" customFormat="1" ht="6.9" customHeight="1">
      <c r="B64" s="133"/>
      <c r="C64" s="134"/>
      <c r="D64" s="134"/>
      <c r="E64" s="134"/>
      <c r="F64" s="134"/>
      <c r="G64" s="134"/>
      <c r="H64" s="134"/>
      <c r="I64" s="134"/>
      <c r="J64" s="134"/>
      <c r="K64" s="135"/>
    </row>
    <row r="68" spans="2:12" s="108" customFormat="1" ht="6.9" customHeight="1">
      <c r="B68" s="136"/>
      <c r="C68" s="137"/>
      <c r="D68" s="137"/>
      <c r="E68" s="137"/>
      <c r="F68" s="137"/>
      <c r="G68" s="137"/>
      <c r="H68" s="137"/>
      <c r="I68" s="137"/>
      <c r="J68" s="137"/>
      <c r="K68" s="137"/>
      <c r="L68" s="109"/>
    </row>
    <row r="69" spans="2:12" s="108" customFormat="1" ht="36.9" customHeight="1">
      <c r="B69" s="109"/>
      <c r="C69" s="157" t="s">
        <v>119</v>
      </c>
      <c r="L69" s="109"/>
    </row>
    <row r="70" spans="2:12" s="108" customFormat="1" ht="6.9" customHeight="1">
      <c r="B70" s="109"/>
      <c r="L70" s="109"/>
    </row>
    <row r="71" spans="2:12" s="108" customFormat="1" ht="14.4" customHeight="1">
      <c r="B71" s="109"/>
      <c r="C71" s="158" t="s">
        <v>19</v>
      </c>
      <c r="L71" s="109"/>
    </row>
    <row r="72" spans="2:12" s="108" customFormat="1" ht="16.5" customHeight="1">
      <c r="B72" s="109"/>
      <c r="E72" s="327" t="str">
        <f>E7</f>
        <v>Kanalizační sběrač Toužín</v>
      </c>
      <c r="F72" s="328"/>
      <c r="G72" s="328"/>
      <c r="H72" s="328"/>
      <c r="L72" s="109"/>
    </row>
    <row r="73" spans="2:12" s="108" customFormat="1" ht="14.4" customHeight="1">
      <c r="B73" s="109"/>
      <c r="C73" s="158" t="s">
        <v>106</v>
      </c>
      <c r="L73" s="109"/>
    </row>
    <row r="74" spans="2:12" s="108" customFormat="1" ht="17.25" customHeight="1">
      <c r="B74" s="109"/>
      <c r="E74" s="318" t="str">
        <f>E9</f>
        <v>VO - Výústní objekt</v>
      </c>
      <c r="F74" s="329"/>
      <c r="G74" s="329"/>
      <c r="H74" s="329"/>
      <c r="L74" s="109"/>
    </row>
    <row r="75" spans="2:12" s="108" customFormat="1" ht="6.9" customHeight="1">
      <c r="B75" s="109"/>
      <c r="L75" s="109"/>
    </row>
    <row r="76" spans="2:12" s="108" customFormat="1" ht="18" customHeight="1">
      <c r="B76" s="109"/>
      <c r="C76" s="158" t="s">
        <v>24</v>
      </c>
      <c r="F76" s="159" t="str">
        <f>F12</f>
        <v>Toužín</v>
      </c>
      <c r="I76" s="158" t="s">
        <v>26</v>
      </c>
      <c r="J76" s="160" t="str">
        <f>IF(J12="","",J12)</f>
        <v>21. 8. 2017</v>
      </c>
      <c r="L76" s="109"/>
    </row>
    <row r="77" spans="2:12" s="108" customFormat="1" ht="6.9" customHeight="1">
      <c r="B77" s="109"/>
      <c r="L77" s="109"/>
    </row>
    <row r="78" spans="2:12" s="108" customFormat="1" ht="13.2">
      <c r="B78" s="109"/>
      <c r="C78" s="158" t="s">
        <v>28</v>
      </c>
      <c r="F78" s="159" t="str">
        <f>E15</f>
        <v xml:space="preserve"> </v>
      </c>
      <c r="I78" s="158" t="s">
        <v>34</v>
      </c>
      <c r="J78" s="159" t="str">
        <f>E21</f>
        <v>Ing. Zděněk Hejtman</v>
      </c>
      <c r="L78" s="109"/>
    </row>
    <row r="79" spans="2:12" s="108" customFormat="1" ht="14.4" customHeight="1">
      <c r="B79" s="109"/>
      <c r="C79" s="158" t="s">
        <v>32</v>
      </c>
      <c r="F79" s="159" t="str">
        <f>IF(E18="","",E18)</f>
        <v/>
      </c>
      <c r="L79" s="109"/>
    </row>
    <row r="80" spans="2:12" s="108" customFormat="1" ht="10.35" customHeight="1">
      <c r="B80" s="109"/>
      <c r="L80" s="109"/>
    </row>
    <row r="81" spans="2:20" s="168" customFormat="1" ht="29.25" customHeight="1">
      <c r="B81" s="161"/>
      <c r="C81" s="162" t="s">
        <v>120</v>
      </c>
      <c r="D81" s="163" t="s">
        <v>59</v>
      </c>
      <c r="E81" s="163" t="s">
        <v>55</v>
      </c>
      <c r="F81" s="163" t="s">
        <v>121</v>
      </c>
      <c r="G81" s="163" t="s">
        <v>122</v>
      </c>
      <c r="H81" s="163" t="s">
        <v>123</v>
      </c>
      <c r="I81" s="163" t="s">
        <v>124</v>
      </c>
      <c r="J81" s="163" t="s">
        <v>110</v>
      </c>
      <c r="K81" s="164" t="s">
        <v>125</v>
      </c>
      <c r="L81" s="161"/>
      <c r="M81" s="165" t="s">
        <v>126</v>
      </c>
      <c r="N81" s="166" t="s">
        <v>44</v>
      </c>
      <c r="O81" s="166" t="s">
        <v>127</v>
      </c>
      <c r="P81" s="166" t="s">
        <v>128</v>
      </c>
      <c r="Q81" s="166" t="s">
        <v>129</v>
      </c>
      <c r="R81" s="166" t="s">
        <v>130</v>
      </c>
      <c r="S81" s="166" t="s">
        <v>131</v>
      </c>
      <c r="T81" s="167" t="s">
        <v>132</v>
      </c>
    </row>
    <row r="82" spans="2:63" s="108" customFormat="1" ht="29.25" customHeight="1">
      <c r="B82" s="109"/>
      <c r="C82" s="169" t="s">
        <v>111</v>
      </c>
      <c r="J82" s="170">
        <f>BK82</f>
        <v>0</v>
      </c>
      <c r="L82" s="109"/>
      <c r="M82" s="171"/>
      <c r="N82" s="118"/>
      <c r="O82" s="118"/>
      <c r="P82" s="172">
        <f>P83</f>
        <v>0</v>
      </c>
      <c r="Q82" s="118"/>
      <c r="R82" s="172">
        <f>R83</f>
        <v>8.170472160000001</v>
      </c>
      <c r="S82" s="118"/>
      <c r="T82" s="173">
        <f>T83</f>
        <v>0</v>
      </c>
      <c r="AT82" s="98" t="s">
        <v>73</v>
      </c>
      <c r="AU82" s="98" t="s">
        <v>112</v>
      </c>
      <c r="BK82" s="174">
        <f>BK83</f>
        <v>0</v>
      </c>
    </row>
    <row r="83" spans="2:63" s="176" customFormat="1" ht="37.35" customHeight="1">
      <c r="B83" s="175"/>
      <c r="D83" s="177" t="s">
        <v>73</v>
      </c>
      <c r="E83" s="178" t="s">
        <v>133</v>
      </c>
      <c r="F83" s="178" t="s">
        <v>134</v>
      </c>
      <c r="J83" s="179">
        <f>BK83</f>
        <v>0</v>
      </c>
      <c r="L83" s="175"/>
      <c r="M83" s="180"/>
      <c r="N83" s="181"/>
      <c r="O83" s="181"/>
      <c r="P83" s="182">
        <f>P84+P141+P151+P164+P170</f>
        <v>0</v>
      </c>
      <c r="Q83" s="181"/>
      <c r="R83" s="182">
        <f>R84+R141+R151+R164+R170</f>
        <v>8.170472160000001</v>
      </c>
      <c r="S83" s="181"/>
      <c r="T83" s="183">
        <f>T84+T141+T151+T164+T170</f>
        <v>0</v>
      </c>
      <c r="AR83" s="177" t="s">
        <v>82</v>
      </c>
      <c r="AT83" s="184" t="s">
        <v>73</v>
      </c>
      <c r="AU83" s="184" t="s">
        <v>74</v>
      </c>
      <c r="AY83" s="177" t="s">
        <v>135</v>
      </c>
      <c r="BK83" s="185">
        <f>BK84+BK141+BK151+BK164+BK170</f>
        <v>0</v>
      </c>
    </row>
    <row r="84" spans="2:63" s="176" customFormat="1" ht="19.95" customHeight="1">
      <c r="B84" s="175"/>
      <c r="D84" s="177" t="s">
        <v>73</v>
      </c>
      <c r="E84" s="186" t="s">
        <v>82</v>
      </c>
      <c r="F84" s="186" t="s">
        <v>136</v>
      </c>
      <c r="J84" s="187">
        <f>BK84</f>
        <v>0</v>
      </c>
      <c r="L84" s="175"/>
      <c r="M84" s="180"/>
      <c r="N84" s="181"/>
      <c r="O84" s="181"/>
      <c r="P84" s="182">
        <f>SUM(P85:P140)</f>
        <v>0</v>
      </c>
      <c r="Q84" s="181"/>
      <c r="R84" s="182">
        <f>SUM(R85:R140)</f>
        <v>0.071886</v>
      </c>
      <c r="S84" s="181"/>
      <c r="T84" s="183">
        <f>SUM(T85:T140)</f>
        <v>0</v>
      </c>
      <c r="AR84" s="177" t="s">
        <v>82</v>
      </c>
      <c r="AT84" s="184" t="s">
        <v>73</v>
      </c>
      <c r="AU84" s="184" t="s">
        <v>82</v>
      </c>
      <c r="AY84" s="177" t="s">
        <v>135</v>
      </c>
      <c r="BK84" s="185">
        <f>SUM(BK85:BK140)</f>
        <v>0</v>
      </c>
    </row>
    <row r="85" spans="2:65" s="108" customFormat="1" ht="16.5" customHeight="1">
      <c r="B85" s="109"/>
      <c r="C85" s="188" t="s">
        <v>82</v>
      </c>
      <c r="D85" s="188" t="s">
        <v>137</v>
      </c>
      <c r="E85" s="189" t="s">
        <v>1098</v>
      </c>
      <c r="F85" s="190" t="s">
        <v>1099</v>
      </c>
      <c r="G85" s="191" t="s">
        <v>168</v>
      </c>
      <c r="H85" s="192">
        <v>4</v>
      </c>
      <c r="I85" s="9"/>
      <c r="J85" s="193">
        <f>ROUND(I85*H85,2)</f>
        <v>0</v>
      </c>
      <c r="K85" s="190" t="s">
        <v>141</v>
      </c>
      <c r="L85" s="109"/>
      <c r="M85" s="194" t="s">
        <v>5</v>
      </c>
      <c r="N85" s="195" t="s">
        <v>45</v>
      </c>
      <c r="O85" s="110"/>
      <c r="P85" s="196">
        <f>O85*H85</f>
        <v>0</v>
      </c>
      <c r="Q85" s="196">
        <v>0.01797</v>
      </c>
      <c r="R85" s="196">
        <f>Q85*H85</f>
        <v>0.07188</v>
      </c>
      <c r="S85" s="196">
        <v>0</v>
      </c>
      <c r="T85" s="197">
        <f>S85*H85</f>
        <v>0</v>
      </c>
      <c r="AR85" s="98" t="s">
        <v>142</v>
      </c>
      <c r="AT85" s="98" t="s">
        <v>137</v>
      </c>
      <c r="AU85" s="98" t="s">
        <v>84</v>
      </c>
      <c r="AY85" s="98" t="s">
        <v>135</v>
      </c>
      <c r="BE85" s="198">
        <f>IF(N85="základní",J85,0)</f>
        <v>0</v>
      </c>
      <c r="BF85" s="198">
        <f>IF(N85="snížená",J85,0)</f>
        <v>0</v>
      </c>
      <c r="BG85" s="198">
        <f>IF(N85="zákl. přenesená",J85,0)</f>
        <v>0</v>
      </c>
      <c r="BH85" s="198">
        <f>IF(N85="sníž. přenesená",J85,0)</f>
        <v>0</v>
      </c>
      <c r="BI85" s="198">
        <f>IF(N85="nulová",J85,0)</f>
        <v>0</v>
      </c>
      <c r="BJ85" s="98" t="s">
        <v>82</v>
      </c>
      <c r="BK85" s="198">
        <f>ROUND(I85*H85,2)</f>
        <v>0</v>
      </c>
      <c r="BL85" s="98" t="s">
        <v>142</v>
      </c>
      <c r="BM85" s="98" t="s">
        <v>1100</v>
      </c>
    </row>
    <row r="86" spans="2:47" s="108" customFormat="1" ht="144">
      <c r="B86" s="109"/>
      <c r="D86" s="203" t="s">
        <v>144</v>
      </c>
      <c r="F86" s="204" t="s">
        <v>1101</v>
      </c>
      <c r="L86" s="109"/>
      <c r="M86" s="205"/>
      <c r="N86" s="110"/>
      <c r="O86" s="110"/>
      <c r="P86" s="110"/>
      <c r="Q86" s="110"/>
      <c r="R86" s="110"/>
      <c r="S86" s="110"/>
      <c r="T86" s="206"/>
      <c r="AT86" s="98" t="s">
        <v>144</v>
      </c>
      <c r="AU86" s="98" t="s">
        <v>84</v>
      </c>
    </row>
    <row r="87" spans="2:51" s="208" customFormat="1" ht="13.5">
      <c r="B87" s="207"/>
      <c r="D87" s="203" t="s">
        <v>146</v>
      </c>
      <c r="E87" s="209" t="s">
        <v>5</v>
      </c>
      <c r="F87" s="210" t="s">
        <v>1102</v>
      </c>
      <c r="H87" s="211">
        <v>4</v>
      </c>
      <c r="L87" s="207"/>
      <c r="M87" s="212"/>
      <c r="N87" s="213"/>
      <c r="O87" s="213"/>
      <c r="P87" s="213"/>
      <c r="Q87" s="213"/>
      <c r="R87" s="213"/>
      <c r="S87" s="213"/>
      <c r="T87" s="214"/>
      <c r="AT87" s="209" t="s">
        <v>146</v>
      </c>
      <c r="AU87" s="209" t="s">
        <v>84</v>
      </c>
      <c r="AV87" s="208" t="s">
        <v>84</v>
      </c>
      <c r="AW87" s="208" t="s">
        <v>37</v>
      </c>
      <c r="AX87" s="208" t="s">
        <v>82</v>
      </c>
      <c r="AY87" s="209" t="s">
        <v>135</v>
      </c>
    </row>
    <row r="88" spans="2:65" s="108" customFormat="1" ht="25.5" customHeight="1">
      <c r="B88" s="109"/>
      <c r="C88" s="188" t="s">
        <v>84</v>
      </c>
      <c r="D88" s="188" t="s">
        <v>137</v>
      </c>
      <c r="E88" s="189" t="s">
        <v>153</v>
      </c>
      <c r="F88" s="190" t="s">
        <v>154</v>
      </c>
      <c r="G88" s="191" t="s">
        <v>155</v>
      </c>
      <c r="H88" s="192">
        <v>40</v>
      </c>
      <c r="I88" s="9"/>
      <c r="J88" s="193">
        <f>ROUND(I88*H88,2)</f>
        <v>0</v>
      </c>
      <c r="K88" s="190" t="s">
        <v>141</v>
      </c>
      <c r="L88" s="109"/>
      <c r="M88" s="194" t="s">
        <v>5</v>
      </c>
      <c r="N88" s="195" t="s">
        <v>45</v>
      </c>
      <c r="O88" s="110"/>
      <c r="P88" s="196">
        <f>O88*H88</f>
        <v>0</v>
      </c>
      <c r="Q88" s="196">
        <v>0</v>
      </c>
      <c r="R88" s="196">
        <f>Q88*H88</f>
        <v>0</v>
      </c>
      <c r="S88" s="196">
        <v>0</v>
      </c>
      <c r="T88" s="197">
        <f>S88*H88</f>
        <v>0</v>
      </c>
      <c r="AR88" s="98" t="s">
        <v>142</v>
      </c>
      <c r="AT88" s="98" t="s">
        <v>137</v>
      </c>
      <c r="AU88" s="98" t="s">
        <v>84</v>
      </c>
      <c r="AY88" s="98" t="s">
        <v>135</v>
      </c>
      <c r="BE88" s="198">
        <f>IF(N88="základní",J88,0)</f>
        <v>0</v>
      </c>
      <c r="BF88" s="198">
        <f>IF(N88="snížená",J88,0)</f>
        <v>0</v>
      </c>
      <c r="BG88" s="198">
        <f>IF(N88="zákl. přenesená",J88,0)</f>
        <v>0</v>
      </c>
      <c r="BH88" s="198">
        <f>IF(N88="sníž. přenesená",J88,0)</f>
        <v>0</v>
      </c>
      <c r="BI88" s="198">
        <f>IF(N88="nulová",J88,0)</f>
        <v>0</v>
      </c>
      <c r="BJ88" s="98" t="s">
        <v>82</v>
      </c>
      <c r="BK88" s="198">
        <f>ROUND(I88*H88,2)</f>
        <v>0</v>
      </c>
      <c r="BL88" s="98" t="s">
        <v>142</v>
      </c>
      <c r="BM88" s="98" t="s">
        <v>1103</v>
      </c>
    </row>
    <row r="89" spans="2:47" s="108" customFormat="1" ht="240">
      <c r="B89" s="109"/>
      <c r="D89" s="203" t="s">
        <v>144</v>
      </c>
      <c r="F89" s="204" t="s">
        <v>157</v>
      </c>
      <c r="L89" s="109"/>
      <c r="M89" s="205"/>
      <c r="N89" s="110"/>
      <c r="O89" s="110"/>
      <c r="P89" s="110"/>
      <c r="Q89" s="110"/>
      <c r="R89" s="110"/>
      <c r="S89" s="110"/>
      <c r="T89" s="206"/>
      <c r="AT89" s="98" t="s">
        <v>144</v>
      </c>
      <c r="AU89" s="98" t="s">
        <v>84</v>
      </c>
    </row>
    <row r="90" spans="2:51" s="208" customFormat="1" ht="13.5">
      <c r="B90" s="207"/>
      <c r="D90" s="203" t="s">
        <v>146</v>
      </c>
      <c r="E90" s="209" t="s">
        <v>5</v>
      </c>
      <c r="F90" s="210" t="s">
        <v>1104</v>
      </c>
      <c r="H90" s="211">
        <v>40</v>
      </c>
      <c r="L90" s="207"/>
      <c r="M90" s="212"/>
      <c r="N90" s="213"/>
      <c r="O90" s="213"/>
      <c r="P90" s="213"/>
      <c r="Q90" s="213"/>
      <c r="R90" s="213"/>
      <c r="S90" s="213"/>
      <c r="T90" s="214"/>
      <c r="AT90" s="209" t="s">
        <v>146</v>
      </c>
      <c r="AU90" s="209" t="s">
        <v>84</v>
      </c>
      <c r="AV90" s="208" t="s">
        <v>84</v>
      </c>
      <c r="AW90" s="208" t="s">
        <v>37</v>
      </c>
      <c r="AX90" s="208" t="s">
        <v>82</v>
      </c>
      <c r="AY90" s="209" t="s">
        <v>135</v>
      </c>
    </row>
    <row r="91" spans="2:65" s="108" customFormat="1" ht="25.5" customHeight="1">
      <c r="B91" s="109"/>
      <c r="C91" s="188" t="s">
        <v>152</v>
      </c>
      <c r="D91" s="188" t="s">
        <v>137</v>
      </c>
      <c r="E91" s="189" t="s">
        <v>159</v>
      </c>
      <c r="F91" s="190" t="s">
        <v>160</v>
      </c>
      <c r="G91" s="191" t="s">
        <v>161</v>
      </c>
      <c r="H91" s="192">
        <v>5</v>
      </c>
      <c r="I91" s="9"/>
      <c r="J91" s="193">
        <f>ROUND(I91*H91,2)</f>
        <v>0</v>
      </c>
      <c r="K91" s="190" t="s">
        <v>141</v>
      </c>
      <c r="L91" s="109"/>
      <c r="M91" s="194" t="s">
        <v>5</v>
      </c>
      <c r="N91" s="195" t="s">
        <v>45</v>
      </c>
      <c r="O91" s="110"/>
      <c r="P91" s="196">
        <f>O91*H91</f>
        <v>0</v>
      </c>
      <c r="Q91" s="196">
        <v>0</v>
      </c>
      <c r="R91" s="196">
        <f>Q91*H91</f>
        <v>0</v>
      </c>
      <c r="S91" s="196">
        <v>0</v>
      </c>
      <c r="T91" s="197">
        <f>S91*H91</f>
        <v>0</v>
      </c>
      <c r="AR91" s="98" t="s">
        <v>142</v>
      </c>
      <c r="AT91" s="98" t="s">
        <v>137</v>
      </c>
      <c r="AU91" s="98" t="s">
        <v>84</v>
      </c>
      <c r="AY91" s="98" t="s">
        <v>135</v>
      </c>
      <c r="BE91" s="198">
        <f>IF(N91="základní",J91,0)</f>
        <v>0</v>
      </c>
      <c r="BF91" s="198">
        <f>IF(N91="snížená",J91,0)</f>
        <v>0</v>
      </c>
      <c r="BG91" s="198">
        <f>IF(N91="zákl. přenesená",J91,0)</f>
        <v>0</v>
      </c>
      <c r="BH91" s="198">
        <f>IF(N91="sníž. přenesená",J91,0)</f>
        <v>0</v>
      </c>
      <c r="BI91" s="198">
        <f>IF(N91="nulová",J91,0)</f>
        <v>0</v>
      </c>
      <c r="BJ91" s="98" t="s">
        <v>82</v>
      </c>
      <c r="BK91" s="198">
        <f>ROUND(I91*H91,2)</f>
        <v>0</v>
      </c>
      <c r="BL91" s="98" t="s">
        <v>142</v>
      </c>
      <c r="BM91" s="98" t="s">
        <v>1105</v>
      </c>
    </row>
    <row r="92" spans="2:47" s="108" customFormat="1" ht="156">
      <c r="B92" s="109"/>
      <c r="D92" s="203" t="s">
        <v>144</v>
      </c>
      <c r="F92" s="204" t="s">
        <v>163</v>
      </c>
      <c r="L92" s="109"/>
      <c r="M92" s="205"/>
      <c r="N92" s="110"/>
      <c r="O92" s="110"/>
      <c r="P92" s="110"/>
      <c r="Q92" s="110"/>
      <c r="R92" s="110"/>
      <c r="S92" s="110"/>
      <c r="T92" s="206"/>
      <c r="AT92" s="98" t="s">
        <v>144</v>
      </c>
      <c r="AU92" s="98" t="s">
        <v>84</v>
      </c>
    </row>
    <row r="93" spans="2:51" s="208" customFormat="1" ht="13.5">
      <c r="B93" s="207"/>
      <c r="D93" s="203" t="s">
        <v>146</v>
      </c>
      <c r="E93" s="209" t="s">
        <v>5</v>
      </c>
      <c r="F93" s="210" t="s">
        <v>1106</v>
      </c>
      <c r="H93" s="211">
        <v>5</v>
      </c>
      <c r="L93" s="207"/>
      <c r="M93" s="212"/>
      <c r="N93" s="213"/>
      <c r="O93" s="213"/>
      <c r="P93" s="213"/>
      <c r="Q93" s="213"/>
      <c r="R93" s="213"/>
      <c r="S93" s="213"/>
      <c r="T93" s="214"/>
      <c r="AT93" s="209" t="s">
        <v>146</v>
      </c>
      <c r="AU93" s="209" t="s">
        <v>84</v>
      </c>
      <c r="AV93" s="208" t="s">
        <v>84</v>
      </c>
      <c r="AW93" s="208" t="s">
        <v>37</v>
      </c>
      <c r="AX93" s="208" t="s">
        <v>82</v>
      </c>
      <c r="AY93" s="209" t="s">
        <v>135</v>
      </c>
    </row>
    <row r="94" spans="2:65" s="108" customFormat="1" ht="38.25" customHeight="1">
      <c r="B94" s="109"/>
      <c r="C94" s="188" t="s">
        <v>142</v>
      </c>
      <c r="D94" s="188" t="s">
        <v>137</v>
      </c>
      <c r="E94" s="189" t="s">
        <v>189</v>
      </c>
      <c r="F94" s="190" t="s">
        <v>190</v>
      </c>
      <c r="G94" s="191" t="s">
        <v>184</v>
      </c>
      <c r="H94" s="192">
        <v>1.688</v>
      </c>
      <c r="I94" s="9"/>
      <c r="J94" s="193">
        <f>ROUND(I94*H94,2)</f>
        <v>0</v>
      </c>
      <c r="K94" s="190" t="s">
        <v>141</v>
      </c>
      <c r="L94" s="109"/>
      <c r="M94" s="194" t="s">
        <v>5</v>
      </c>
      <c r="N94" s="195" t="s">
        <v>45</v>
      </c>
      <c r="O94" s="110"/>
      <c r="P94" s="196">
        <f>O94*H94</f>
        <v>0</v>
      </c>
      <c r="Q94" s="196">
        <v>0</v>
      </c>
      <c r="R94" s="196">
        <f>Q94*H94</f>
        <v>0</v>
      </c>
      <c r="S94" s="196">
        <v>0</v>
      </c>
      <c r="T94" s="197">
        <f>S94*H94</f>
        <v>0</v>
      </c>
      <c r="AR94" s="98" t="s">
        <v>142</v>
      </c>
      <c r="AT94" s="98" t="s">
        <v>137</v>
      </c>
      <c r="AU94" s="98" t="s">
        <v>84</v>
      </c>
      <c r="AY94" s="98" t="s">
        <v>135</v>
      </c>
      <c r="BE94" s="198">
        <f>IF(N94="základní",J94,0)</f>
        <v>0</v>
      </c>
      <c r="BF94" s="198">
        <f>IF(N94="snížená",J94,0)</f>
        <v>0</v>
      </c>
      <c r="BG94" s="198">
        <f>IF(N94="zákl. přenesená",J94,0)</f>
        <v>0</v>
      </c>
      <c r="BH94" s="198">
        <f>IF(N94="sníž. přenesená",J94,0)</f>
        <v>0</v>
      </c>
      <c r="BI94" s="198">
        <f>IF(N94="nulová",J94,0)</f>
        <v>0</v>
      </c>
      <c r="BJ94" s="98" t="s">
        <v>82</v>
      </c>
      <c r="BK94" s="198">
        <f>ROUND(I94*H94,2)</f>
        <v>0</v>
      </c>
      <c r="BL94" s="98" t="s">
        <v>142</v>
      </c>
      <c r="BM94" s="98" t="s">
        <v>1107</v>
      </c>
    </row>
    <row r="95" spans="2:47" s="108" customFormat="1" ht="216">
      <c r="B95" s="109"/>
      <c r="D95" s="203" t="s">
        <v>144</v>
      </c>
      <c r="F95" s="204" t="s">
        <v>192</v>
      </c>
      <c r="L95" s="109"/>
      <c r="M95" s="205"/>
      <c r="N95" s="110"/>
      <c r="O95" s="110"/>
      <c r="P95" s="110"/>
      <c r="Q95" s="110"/>
      <c r="R95" s="110"/>
      <c r="S95" s="110"/>
      <c r="T95" s="206"/>
      <c r="AT95" s="98" t="s">
        <v>144</v>
      </c>
      <c r="AU95" s="98" t="s">
        <v>84</v>
      </c>
    </row>
    <row r="96" spans="2:51" s="208" customFormat="1" ht="13.5">
      <c r="B96" s="207"/>
      <c r="D96" s="203" t="s">
        <v>146</v>
      </c>
      <c r="E96" s="209" t="s">
        <v>5</v>
      </c>
      <c r="F96" s="210" t="s">
        <v>1108</v>
      </c>
      <c r="H96" s="211">
        <v>1.688</v>
      </c>
      <c r="L96" s="207"/>
      <c r="M96" s="212"/>
      <c r="N96" s="213"/>
      <c r="O96" s="213"/>
      <c r="P96" s="213"/>
      <c r="Q96" s="213"/>
      <c r="R96" s="213"/>
      <c r="S96" s="213"/>
      <c r="T96" s="214"/>
      <c r="AT96" s="209" t="s">
        <v>146</v>
      </c>
      <c r="AU96" s="209" t="s">
        <v>84</v>
      </c>
      <c r="AV96" s="208" t="s">
        <v>84</v>
      </c>
      <c r="AW96" s="208" t="s">
        <v>37</v>
      </c>
      <c r="AX96" s="208" t="s">
        <v>82</v>
      </c>
      <c r="AY96" s="209" t="s">
        <v>135</v>
      </c>
    </row>
    <row r="97" spans="2:65" s="108" customFormat="1" ht="25.5" customHeight="1">
      <c r="B97" s="109"/>
      <c r="C97" s="188" t="s">
        <v>165</v>
      </c>
      <c r="D97" s="188" t="s">
        <v>137</v>
      </c>
      <c r="E97" s="189" t="s">
        <v>1109</v>
      </c>
      <c r="F97" s="190" t="s">
        <v>1110</v>
      </c>
      <c r="G97" s="191" t="s">
        <v>184</v>
      </c>
      <c r="H97" s="192">
        <v>0.672</v>
      </c>
      <c r="I97" s="9"/>
      <c r="J97" s="193">
        <f>ROUND(I97*H97,2)</f>
        <v>0</v>
      </c>
      <c r="K97" s="190" t="s">
        <v>141</v>
      </c>
      <c r="L97" s="109"/>
      <c r="M97" s="194" t="s">
        <v>5</v>
      </c>
      <c r="N97" s="195" t="s">
        <v>45</v>
      </c>
      <c r="O97" s="110"/>
      <c r="P97" s="196">
        <f>O97*H97</f>
        <v>0</v>
      </c>
      <c r="Q97" s="196">
        <v>0</v>
      </c>
      <c r="R97" s="196">
        <f>Q97*H97</f>
        <v>0</v>
      </c>
      <c r="S97" s="196">
        <v>0</v>
      </c>
      <c r="T97" s="197">
        <f>S97*H97</f>
        <v>0</v>
      </c>
      <c r="AR97" s="98" t="s">
        <v>142</v>
      </c>
      <c r="AT97" s="98" t="s">
        <v>137</v>
      </c>
      <c r="AU97" s="98" t="s">
        <v>84</v>
      </c>
      <c r="AY97" s="98" t="s">
        <v>135</v>
      </c>
      <c r="BE97" s="198">
        <f>IF(N97="základní",J97,0)</f>
        <v>0</v>
      </c>
      <c r="BF97" s="198">
        <f>IF(N97="snížená",J97,0)</f>
        <v>0</v>
      </c>
      <c r="BG97" s="198">
        <f>IF(N97="zákl. přenesená",J97,0)</f>
        <v>0</v>
      </c>
      <c r="BH97" s="198">
        <f>IF(N97="sníž. přenesená",J97,0)</f>
        <v>0</v>
      </c>
      <c r="BI97" s="198">
        <f>IF(N97="nulová",J97,0)</f>
        <v>0</v>
      </c>
      <c r="BJ97" s="98" t="s">
        <v>82</v>
      </c>
      <c r="BK97" s="198">
        <f>ROUND(I97*H97,2)</f>
        <v>0</v>
      </c>
      <c r="BL97" s="98" t="s">
        <v>142</v>
      </c>
      <c r="BM97" s="98" t="s">
        <v>1111</v>
      </c>
    </row>
    <row r="98" spans="2:47" s="108" customFormat="1" ht="84">
      <c r="B98" s="109"/>
      <c r="D98" s="203" t="s">
        <v>144</v>
      </c>
      <c r="F98" s="204" t="s">
        <v>1112</v>
      </c>
      <c r="L98" s="109"/>
      <c r="M98" s="205"/>
      <c r="N98" s="110"/>
      <c r="O98" s="110"/>
      <c r="P98" s="110"/>
      <c r="Q98" s="110"/>
      <c r="R98" s="110"/>
      <c r="S98" s="110"/>
      <c r="T98" s="206"/>
      <c r="AT98" s="98" t="s">
        <v>144</v>
      </c>
      <c r="AU98" s="98" t="s">
        <v>84</v>
      </c>
    </row>
    <row r="99" spans="2:51" s="208" customFormat="1" ht="13.5">
      <c r="B99" s="207"/>
      <c r="D99" s="203" t="s">
        <v>146</v>
      </c>
      <c r="E99" s="209" t="s">
        <v>5</v>
      </c>
      <c r="F99" s="210" t="s">
        <v>1113</v>
      </c>
      <c r="H99" s="211">
        <v>0.672</v>
      </c>
      <c r="L99" s="207"/>
      <c r="M99" s="212"/>
      <c r="N99" s="213"/>
      <c r="O99" s="213"/>
      <c r="P99" s="213"/>
      <c r="Q99" s="213"/>
      <c r="R99" s="213"/>
      <c r="S99" s="213"/>
      <c r="T99" s="214"/>
      <c r="AT99" s="209" t="s">
        <v>146</v>
      </c>
      <c r="AU99" s="209" t="s">
        <v>84</v>
      </c>
      <c r="AV99" s="208" t="s">
        <v>84</v>
      </c>
      <c r="AW99" s="208" t="s">
        <v>37</v>
      </c>
      <c r="AX99" s="208" t="s">
        <v>82</v>
      </c>
      <c r="AY99" s="209" t="s">
        <v>135</v>
      </c>
    </row>
    <row r="100" spans="2:65" s="108" customFormat="1" ht="38.25" customHeight="1">
      <c r="B100" s="109"/>
      <c r="C100" s="188" t="s">
        <v>172</v>
      </c>
      <c r="D100" s="188" t="s">
        <v>137</v>
      </c>
      <c r="E100" s="189" t="s">
        <v>1114</v>
      </c>
      <c r="F100" s="190" t="s">
        <v>1115</v>
      </c>
      <c r="G100" s="191" t="s">
        <v>184</v>
      </c>
      <c r="H100" s="192">
        <v>0.672</v>
      </c>
      <c r="I100" s="9"/>
      <c r="J100" s="193">
        <f>ROUND(I100*H100,2)</f>
        <v>0</v>
      </c>
      <c r="K100" s="190" t="s">
        <v>141</v>
      </c>
      <c r="L100" s="109"/>
      <c r="M100" s="194" t="s">
        <v>5</v>
      </c>
      <c r="N100" s="195" t="s">
        <v>45</v>
      </c>
      <c r="O100" s="110"/>
      <c r="P100" s="196">
        <f>O100*H100</f>
        <v>0</v>
      </c>
      <c r="Q100" s="196">
        <v>0</v>
      </c>
      <c r="R100" s="196">
        <f>Q100*H100</f>
        <v>0</v>
      </c>
      <c r="S100" s="196">
        <v>0</v>
      </c>
      <c r="T100" s="197">
        <f>S100*H100</f>
        <v>0</v>
      </c>
      <c r="AR100" s="98" t="s">
        <v>142</v>
      </c>
      <c r="AT100" s="98" t="s">
        <v>137</v>
      </c>
      <c r="AU100" s="98" t="s">
        <v>84</v>
      </c>
      <c r="AY100" s="98" t="s">
        <v>135</v>
      </c>
      <c r="BE100" s="198">
        <f>IF(N100="základní",J100,0)</f>
        <v>0</v>
      </c>
      <c r="BF100" s="198">
        <f>IF(N100="snížená",J100,0)</f>
        <v>0</v>
      </c>
      <c r="BG100" s="198">
        <f>IF(N100="zákl. přenesená",J100,0)</f>
        <v>0</v>
      </c>
      <c r="BH100" s="198">
        <f>IF(N100="sníž. přenesená",J100,0)</f>
        <v>0</v>
      </c>
      <c r="BI100" s="198">
        <f>IF(N100="nulová",J100,0)</f>
        <v>0</v>
      </c>
      <c r="BJ100" s="98" t="s">
        <v>82</v>
      </c>
      <c r="BK100" s="198">
        <f>ROUND(I100*H100,2)</f>
        <v>0</v>
      </c>
      <c r="BL100" s="98" t="s">
        <v>142</v>
      </c>
      <c r="BM100" s="98" t="s">
        <v>1116</v>
      </c>
    </row>
    <row r="101" spans="2:47" s="108" customFormat="1" ht="84">
      <c r="B101" s="109"/>
      <c r="D101" s="203" t="s">
        <v>144</v>
      </c>
      <c r="F101" s="204" t="s">
        <v>1112</v>
      </c>
      <c r="L101" s="109"/>
      <c r="M101" s="205"/>
      <c r="N101" s="110"/>
      <c r="O101" s="110"/>
      <c r="P101" s="110"/>
      <c r="Q101" s="110"/>
      <c r="R101" s="110"/>
      <c r="S101" s="110"/>
      <c r="T101" s="206"/>
      <c r="AT101" s="98" t="s">
        <v>144</v>
      </c>
      <c r="AU101" s="98" t="s">
        <v>84</v>
      </c>
    </row>
    <row r="102" spans="2:51" s="208" customFormat="1" ht="13.5">
      <c r="B102" s="207"/>
      <c r="D102" s="203" t="s">
        <v>146</v>
      </c>
      <c r="E102" s="209" t="s">
        <v>5</v>
      </c>
      <c r="F102" s="210" t="s">
        <v>1113</v>
      </c>
      <c r="H102" s="211">
        <v>0.672</v>
      </c>
      <c r="L102" s="207"/>
      <c r="M102" s="212"/>
      <c r="N102" s="213"/>
      <c r="O102" s="213"/>
      <c r="P102" s="213"/>
      <c r="Q102" s="213"/>
      <c r="R102" s="213"/>
      <c r="S102" s="213"/>
      <c r="T102" s="214"/>
      <c r="AT102" s="209" t="s">
        <v>146</v>
      </c>
      <c r="AU102" s="209" t="s">
        <v>84</v>
      </c>
      <c r="AV102" s="208" t="s">
        <v>84</v>
      </c>
      <c r="AW102" s="208" t="s">
        <v>37</v>
      </c>
      <c r="AX102" s="208" t="s">
        <v>82</v>
      </c>
      <c r="AY102" s="209" t="s">
        <v>135</v>
      </c>
    </row>
    <row r="103" spans="2:65" s="108" customFormat="1" ht="25.5" customHeight="1">
      <c r="B103" s="109"/>
      <c r="C103" s="188" t="s">
        <v>177</v>
      </c>
      <c r="D103" s="188" t="s">
        <v>137</v>
      </c>
      <c r="E103" s="189" t="s">
        <v>984</v>
      </c>
      <c r="F103" s="190" t="s">
        <v>985</v>
      </c>
      <c r="G103" s="191" t="s">
        <v>184</v>
      </c>
      <c r="H103" s="192">
        <v>4.2</v>
      </c>
      <c r="I103" s="9"/>
      <c r="J103" s="193">
        <f>ROUND(I103*H103,2)</f>
        <v>0</v>
      </c>
      <c r="K103" s="190" t="s">
        <v>141</v>
      </c>
      <c r="L103" s="109"/>
      <c r="M103" s="194" t="s">
        <v>5</v>
      </c>
      <c r="N103" s="195" t="s">
        <v>45</v>
      </c>
      <c r="O103" s="110"/>
      <c r="P103" s="196">
        <f>O103*H103</f>
        <v>0</v>
      </c>
      <c r="Q103" s="196">
        <v>0</v>
      </c>
      <c r="R103" s="196">
        <f>Q103*H103</f>
        <v>0</v>
      </c>
      <c r="S103" s="196">
        <v>0</v>
      </c>
      <c r="T103" s="197">
        <f>S103*H103</f>
        <v>0</v>
      </c>
      <c r="AR103" s="98" t="s">
        <v>142</v>
      </c>
      <c r="AT103" s="98" t="s">
        <v>137</v>
      </c>
      <c r="AU103" s="98" t="s">
        <v>84</v>
      </c>
      <c r="AY103" s="98" t="s">
        <v>135</v>
      </c>
      <c r="BE103" s="198">
        <f>IF(N103="základní",J103,0)</f>
        <v>0</v>
      </c>
      <c r="BF103" s="198">
        <f>IF(N103="snížená",J103,0)</f>
        <v>0</v>
      </c>
      <c r="BG103" s="198">
        <f>IF(N103="zákl. přenesená",J103,0)</f>
        <v>0</v>
      </c>
      <c r="BH103" s="198">
        <f>IF(N103="sníž. přenesená",J103,0)</f>
        <v>0</v>
      </c>
      <c r="BI103" s="198">
        <f>IF(N103="nulová",J103,0)</f>
        <v>0</v>
      </c>
      <c r="BJ103" s="98" t="s">
        <v>82</v>
      </c>
      <c r="BK103" s="198">
        <f>ROUND(I103*H103,2)</f>
        <v>0</v>
      </c>
      <c r="BL103" s="98" t="s">
        <v>142</v>
      </c>
      <c r="BM103" s="98" t="s">
        <v>1117</v>
      </c>
    </row>
    <row r="104" spans="2:47" s="108" customFormat="1" ht="204">
      <c r="B104" s="109"/>
      <c r="D104" s="203" t="s">
        <v>144</v>
      </c>
      <c r="F104" s="204" t="s">
        <v>200</v>
      </c>
      <c r="L104" s="109"/>
      <c r="M104" s="205"/>
      <c r="N104" s="110"/>
      <c r="O104" s="110"/>
      <c r="P104" s="110"/>
      <c r="Q104" s="110"/>
      <c r="R104" s="110"/>
      <c r="S104" s="110"/>
      <c r="T104" s="206"/>
      <c r="AT104" s="98" t="s">
        <v>144</v>
      </c>
      <c r="AU104" s="98" t="s">
        <v>84</v>
      </c>
    </row>
    <row r="105" spans="2:51" s="208" customFormat="1" ht="13.5">
      <c r="B105" s="207"/>
      <c r="D105" s="203" t="s">
        <v>146</v>
      </c>
      <c r="E105" s="209" t="s">
        <v>5</v>
      </c>
      <c r="F105" s="210" t="s">
        <v>1118</v>
      </c>
      <c r="H105" s="211">
        <v>8.4</v>
      </c>
      <c r="L105" s="207"/>
      <c r="M105" s="212"/>
      <c r="N105" s="213"/>
      <c r="O105" s="213"/>
      <c r="P105" s="213"/>
      <c r="Q105" s="213"/>
      <c r="R105" s="213"/>
      <c r="S105" s="213"/>
      <c r="T105" s="214"/>
      <c r="AT105" s="209" t="s">
        <v>146</v>
      </c>
      <c r="AU105" s="209" t="s">
        <v>84</v>
      </c>
      <c r="AV105" s="208" t="s">
        <v>84</v>
      </c>
      <c r="AW105" s="208" t="s">
        <v>37</v>
      </c>
      <c r="AX105" s="208" t="s">
        <v>74</v>
      </c>
      <c r="AY105" s="209" t="s">
        <v>135</v>
      </c>
    </row>
    <row r="106" spans="2:51" s="208" customFormat="1" ht="13.5">
      <c r="B106" s="207"/>
      <c r="D106" s="203" t="s">
        <v>146</v>
      </c>
      <c r="E106" s="209" t="s">
        <v>5</v>
      </c>
      <c r="F106" s="210" t="s">
        <v>1119</v>
      </c>
      <c r="H106" s="211">
        <v>4.2</v>
      </c>
      <c r="L106" s="207"/>
      <c r="M106" s="212"/>
      <c r="N106" s="213"/>
      <c r="O106" s="213"/>
      <c r="P106" s="213"/>
      <c r="Q106" s="213"/>
      <c r="R106" s="213"/>
      <c r="S106" s="213"/>
      <c r="T106" s="214"/>
      <c r="AT106" s="209" t="s">
        <v>146</v>
      </c>
      <c r="AU106" s="209" t="s">
        <v>84</v>
      </c>
      <c r="AV106" s="208" t="s">
        <v>84</v>
      </c>
      <c r="AW106" s="208" t="s">
        <v>37</v>
      </c>
      <c r="AX106" s="208" t="s">
        <v>82</v>
      </c>
      <c r="AY106" s="209" t="s">
        <v>135</v>
      </c>
    </row>
    <row r="107" spans="2:65" s="108" customFormat="1" ht="38.25" customHeight="1">
      <c r="B107" s="109"/>
      <c r="C107" s="188" t="s">
        <v>181</v>
      </c>
      <c r="D107" s="188" t="s">
        <v>137</v>
      </c>
      <c r="E107" s="189" t="s">
        <v>225</v>
      </c>
      <c r="F107" s="190" t="s">
        <v>226</v>
      </c>
      <c r="G107" s="191" t="s">
        <v>184</v>
      </c>
      <c r="H107" s="192">
        <v>4.2</v>
      </c>
      <c r="I107" s="9"/>
      <c r="J107" s="193">
        <f>ROUND(I107*H107,2)</f>
        <v>0</v>
      </c>
      <c r="K107" s="190" t="s">
        <v>141</v>
      </c>
      <c r="L107" s="109"/>
      <c r="M107" s="194" t="s">
        <v>5</v>
      </c>
      <c r="N107" s="195" t="s">
        <v>45</v>
      </c>
      <c r="O107" s="110"/>
      <c r="P107" s="196">
        <f>O107*H107</f>
        <v>0</v>
      </c>
      <c r="Q107" s="196">
        <v>0</v>
      </c>
      <c r="R107" s="196">
        <f>Q107*H107</f>
        <v>0</v>
      </c>
      <c r="S107" s="196">
        <v>0</v>
      </c>
      <c r="T107" s="197">
        <f>S107*H107</f>
        <v>0</v>
      </c>
      <c r="AR107" s="98" t="s">
        <v>142</v>
      </c>
      <c r="AT107" s="98" t="s">
        <v>137</v>
      </c>
      <c r="AU107" s="98" t="s">
        <v>84</v>
      </c>
      <c r="AY107" s="98" t="s">
        <v>135</v>
      </c>
      <c r="BE107" s="198">
        <f>IF(N107="základní",J107,0)</f>
        <v>0</v>
      </c>
      <c r="BF107" s="198">
        <f>IF(N107="snížená",J107,0)</f>
        <v>0</v>
      </c>
      <c r="BG107" s="198">
        <f>IF(N107="zákl. přenesená",J107,0)</f>
        <v>0</v>
      </c>
      <c r="BH107" s="198">
        <f>IF(N107="sníž. přenesená",J107,0)</f>
        <v>0</v>
      </c>
      <c r="BI107" s="198">
        <f>IF(N107="nulová",J107,0)</f>
        <v>0</v>
      </c>
      <c r="BJ107" s="98" t="s">
        <v>82</v>
      </c>
      <c r="BK107" s="198">
        <f>ROUND(I107*H107,2)</f>
        <v>0</v>
      </c>
      <c r="BL107" s="98" t="s">
        <v>142</v>
      </c>
      <c r="BM107" s="98" t="s">
        <v>1120</v>
      </c>
    </row>
    <row r="108" spans="2:47" s="108" customFormat="1" ht="204">
      <c r="B108" s="109"/>
      <c r="D108" s="203" t="s">
        <v>144</v>
      </c>
      <c r="F108" s="204" t="s">
        <v>200</v>
      </c>
      <c r="L108" s="109"/>
      <c r="M108" s="205"/>
      <c r="N108" s="110"/>
      <c r="O108" s="110"/>
      <c r="P108" s="110"/>
      <c r="Q108" s="110"/>
      <c r="R108" s="110"/>
      <c r="S108" s="110"/>
      <c r="T108" s="206"/>
      <c r="AT108" s="98" t="s">
        <v>144</v>
      </c>
      <c r="AU108" s="98" t="s">
        <v>84</v>
      </c>
    </row>
    <row r="109" spans="2:51" s="208" customFormat="1" ht="13.5">
      <c r="B109" s="207"/>
      <c r="D109" s="203" t="s">
        <v>146</v>
      </c>
      <c r="E109" s="209" t="s">
        <v>5</v>
      </c>
      <c r="F109" s="210" t="s">
        <v>1118</v>
      </c>
      <c r="H109" s="211">
        <v>8.4</v>
      </c>
      <c r="L109" s="207"/>
      <c r="M109" s="212"/>
      <c r="N109" s="213"/>
      <c r="O109" s="213"/>
      <c r="P109" s="213"/>
      <c r="Q109" s="213"/>
      <c r="R109" s="213"/>
      <c r="S109" s="213"/>
      <c r="T109" s="214"/>
      <c r="AT109" s="209" t="s">
        <v>146</v>
      </c>
      <c r="AU109" s="209" t="s">
        <v>84</v>
      </c>
      <c r="AV109" s="208" t="s">
        <v>84</v>
      </c>
      <c r="AW109" s="208" t="s">
        <v>37</v>
      </c>
      <c r="AX109" s="208" t="s">
        <v>74</v>
      </c>
      <c r="AY109" s="209" t="s">
        <v>135</v>
      </c>
    </row>
    <row r="110" spans="2:51" s="208" customFormat="1" ht="13.5">
      <c r="B110" s="207"/>
      <c r="D110" s="203" t="s">
        <v>146</v>
      </c>
      <c r="E110" s="209" t="s">
        <v>5</v>
      </c>
      <c r="F110" s="210" t="s">
        <v>1119</v>
      </c>
      <c r="H110" s="211">
        <v>4.2</v>
      </c>
      <c r="L110" s="207"/>
      <c r="M110" s="212"/>
      <c r="N110" s="213"/>
      <c r="O110" s="213"/>
      <c r="P110" s="213"/>
      <c r="Q110" s="213"/>
      <c r="R110" s="213"/>
      <c r="S110" s="213"/>
      <c r="T110" s="214"/>
      <c r="AT110" s="209" t="s">
        <v>146</v>
      </c>
      <c r="AU110" s="209" t="s">
        <v>84</v>
      </c>
      <c r="AV110" s="208" t="s">
        <v>84</v>
      </c>
      <c r="AW110" s="208" t="s">
        <v>37</v>
      </c>
      <c r="AX110" s="208" t="s">
        <v>82</v>
      </c>
      <c r="AY110" s="209" t="s">
        <v>135</v>
      </c>
    </row>
    <row r="111" spans="2:65" s="108" customFormat="1" ht="25.5" customHeight="1">
      <c r="B111" s="109"/>
      <c r="C111" s="188" t="s">
        <v>188</v>
      </c>
      <c r="D111" s="188" t="s">
        <v>137</v>
      </c>
      <c r="E111" s="189" t="s">
        <v>990</v>
      </c>
      <c r="F111" s="190" t="s">
        <v>991</v>
      </c>
      <c r="G111" s="191" t="s">
        <v>184</v>
      </c>
      <c r="H111" s="192">
        <v>4.2</v>
      </c>
      <c r="I111" s="9"/>
      <c r="J111" s="193">
        <f>ROUND(I111*H111,2)</f>
        <v>0</v>
      </c>
      <c r="K111" s="190" t="s">
        <v>141</v>
      </c>
      <c r="L111" s="109"/>
      <c r="M111" s="194" t="s">
        <v>5</v>
      </c>
      <c r="N111" s="195" t="s">
        <v>45</v>
      </c>
      <c r="O111" s="110"/>
      <c r="P111" s="196">
        <f>O111*H111</f>
        <v>0</v>
      </c>
      <c r="Q111" s="196">
        <v>0</v>
      </c>
      <c r="R111" s="196">
        <f>Q111*H111</f>
        <v>0</v>
      </c>
      <c r="S111" s="196">
        <v>0</v>
      </c>
      <c r="T111" s="197">
        <f>S111*H111</f>
        <v>0</v>
      </c>
      <c r="AR111" s="98" t="s">
        <v>142</v>
      </c>
      <c r="AT111" s="98" t="s">
        <v>137</v>
      </c>
      <c r="AU111" s="98" t="s">
        <v>84</v>
      </c>
      <c r="AY111" s="98" t="s">
        <v>135</v>
      </c>
      <c r="BE111" s="198">
        <f>IF(N111="základní",J111,0)</f>
        <v>0</v>
      </c>
      <c r="BF111" s="198">
        <f>IF(N111="snížená",J111,0)</f>
        <v>0</v>
      </c>
      <c r="BG111" s="198">
        <f>IF(N111="zákl. přenesená",J111,0)</f>
        <v>0</v>
      </c>
      <c r="BH111" s="198">
        <f>IF(N111="sníž. přenesená",J111,0)</f>
        <v>0</v>
      </c>
      <c r="BI111" s="198">
        <f>IF(N111="nulová",J111,0)</f>
        <v>0</v>
      </c>
      <c r="BJ111" s="98" t="s">
        <v>82</v>
      </c>
      <c r="BK111" s="198">
        <f>ROUND(I111*H111,2)</f>
        <v>0</v>
      </c>
      <c r="BL111" s="98" t="s">
        <v>142</v>
      </c>
      <c r="BM111" s="98" t="s">
        <v>1121</v>
      </c>
    </row>
    <row r="112" spans="2:47" s="108" customFormat="1" ht="204">
      <c r="B112" s="109"/>
      <c r="D112" s="203" t="s">
        <v>144</v>
      </c>
      <c r="F112" s="204" t="s">
        <v>200</v>
      </c>
      <c r="L112" s="109"/>
      <c r="M112" s="205"/>
      <c r="N112" s="110"/>
      <c r="O112" s="110"/>
      <c r="P112" s="110"/>
      <c r="Q112" s="110"/>
      <c r="R112" s="110"/>
      <c r="S112" s="110"/>
      <c r="T112" s="206"/>
      <c r="AT112" s="98" t="s">
        <v>144</v>
      </c>
      <c r="AU112" s="98" t="s">
        <v>84</v>
      </c>
    </row>
    <row r="113" spans="2:51" s="208" customFormat="1" ht="13.5">
      <c r="B113" s="207"/>
      <c r="D113" s="203" t="s">
        <v>146</v>
      </c>
      <c r="E113" s="209" t="s">
        <v>5</v>
      </c>
      <c r="F113" s="210" t="s">
        <v>1118</v>
      </c>
      <c r="H113" s="211">
        <v>8.4</v>
      </c>
      <c r="L113" s="207"/>
      <c r="M113" s="212"/>
      <c r="N113" s="213"/>
      <c r="O113" s="213"/>
      <c r="P113" s="213"/>
      <c r="Q113" s="213"/>
      <c r="R113" s="213"/>
      <c r="S113" s="213"/>
      <c r="T113" s="214"/>
      <c r="AT113" s="209" t="s">
        <v>146</v>
      </c>
      <c r="AU113" s="209" t="s">
        <v>84</v>
      </c>
      <c r="AV113" s="208" t="s">
        <v>84</v>
      </c>
      <c r="AW113" s="208" t="s">
        <v>37</v>
      </c>
      <c r="AX113" s="208" t="s">
        <v>74</v>
      </c>
      <c r="AY113" s="209" t="s">
        <v>135</v>
      </c>
    </row>
    <row r="114" spans="2:51" s="208" customFormat="1" ht="13.5">
      <c r="B114" s="207"/>
      <c r="D114" s="203" t="s">
        <v>146</v>
      </c>
      <c r="E114" s="209" t="s">
        <v>5</v>
      </c>
      <c r="F114" s="210" t="s">
        <v>1119</v>
      </c>
      <c r="H114" s="211">
        <v>4.2</v>
      </c>
      <c r="L114" s="207"/>
      <c r="M114" s="212"/>
      <c r="N114" s="213"/>
      <c r="O114" s="213"/>
      <c r="P114" s="213"/>
      <c r="Q114" s="213"/>
      <c r="R114" s="213"/>
      <c r="S114" s="213"/>
      <c r="T114" s="214"/>
      <c r="AT114" s="209" t="s">
        <v>146</v>
      </c>
      <c r="AU114" s="209" t="s">
        <v>84</v>
      </c>
      <c r="AV114" s="208" t="s">
        <v>84</v>
      </c>
      <c r="AW114" s="208" t="s">
        <v>37</v>
      </c>
      <c r="AX114" s="208" t="s">
        <v>82</v>
      </c>
      <c r="AY114" s="209" t="s">
        <v>135</v>
      </c>
    </row>
    <row r="115" spans="2:65" s="108" customFormat="1" ht="38.25" customHeight="1">
      <c r="B115" s="109"/>
      <c r="C115" s="188" t="s">
        <v>196</v>
      </c>
      <c r="D115" s="188" t="s">
        <v>137</v>
      </c>
      <c r="E115" s="189" t="s">
        <v>234</v>
      </c>
      <c r="F115" s="190" t="s">
        <v>235</v>
      </c>
      <c r="G115" s="191" t="s">
        <v>184</v>
      </c>
      <c r="H115" s="192">
        <v>4.2</v>
      </c>
      <c r="I115" s="9"/>
      <c r="J115" s="193">
        <f>ROUND(I115*H115,2)</f>
        <v>0</v>
      </c>
      <c r="K115" s="190" t="s">
        <v>141</v>
      </c>
      <c r="L115" s="109"/>
      <c r="M115" s="194" t="s">
        <v>5</v>
      </c>
      <c r="N115" s="195" t="s">
        <v>45</v>
      </c>
      <c r="O115" s="110"/>
      <c r="P115" s="196">
        <f>O115*H115</f>
        <v>0</v>
      </c>
      <c r="Q115" s="196">
        <v>0</v>
      </c>
      <c r="R115" s="196">
        <f>Q115*H115</f>
        <v>0</v>
      </c>
      <c r="S115" s="196">
        <v>0</v>
      </c>
      <c r="T115" s="197">
        <f>S115*H115</f>
        <v>0</v>
      </c>
      <c r="AR115" s="98" t="s">
        <v>142</v>
      </c>
      <c r="AT115" s="98" t="s">
        <v>137</v>
      </c>
      <c r="AU115" s="98" t="s">
        <v>84</v>
      </c>
      <c r="AY115" s="98" t="s">
        <v>135</v>
      </c>
      <c r="BE115" s="198">
        <f>IF(N115="základní",J115,0)</f>
        <v>0</v>
      </c>
      <c r="BF115" s="198">
        <f>IF(N115="snížená",J115,0)</f>
        <v>0</v>
      </c>
      <c r="BG115" s="198">
        <f>IF(N115="zákl. přenesená",J115,0)</f>
        <v>0</v>
      </c>
      <c r="BH115" s="198">
        <f>IF(N115="sníž. přenesená",J115,0)</f>
        <v>0</v>
      </c>
      <c r="BI115" s="198">
        <f>IF(N115="nulová",J115,0)</f>
        <v>0</v>
      </c>
      <c r="BJ115" s="98" t="s">
        <v>82</v>
      </c>
      <c r="BK115" s="198">
        <f>ROUND(I115*H115,2)</f>
        <v>0</v>
      </c>
      <c r="BL115" s="98" t="s">
        <v>142</v>
      </c>
      <c r="BM115" s="98" t="s">
        <v>1122</v>
      </c>
    </row>
    <row r="116" spans="2:47" s="108" customFormat="1" ht="204">
      <c r="B116" s="109"/>
      <c r="D116" s="203" t="s">
        <v>144</v>
      </c>
      <c r="F116" s="204" t="s">
        <v>200</v>
      </c>
      <c r="L116" s="109"/>
      <c r="M116" s="205"/>
      <c r="N116" s="110"/>
      <c r="O116" s="110"/>
      <c r="P116" s="110"/>
      <c r="Q116" s="110"/>
      <c r="R116" s="110"/>
      <c r="S116" s="110"/>
      <c r="T116" s="206"/>
      <c r="AT116" s="98" t="s">
        <v>144</v>
      </c>
      <c r="AU116" s="98" t="s">
        <v>84</v>
      </c>
    </row>
    <row r="117" spans="2:51" s="208" customFormat="1" ht="13.5">
      <c r="B117" s="207"/>
      <c r="D117" s="203" t="s">
        <v>146</v>
      </c>
      <c r="E117" s="209" t="s">
        <v>5</v>
      </c>
      <c r="F117" s="210" t="s">
        <v>1118</v>
      </c>
      <c r="H117" s="211">
        <v>8.4</v>
      </c>
      <c r="L117" s="207"/>
      <c r="M117" s="212"/>
      <c r="N117" s="213"/>
      <c r="O117" s="213"/>
      <c r="P117" s="213"/>
      <c r="Q117" s="213"/>
      <c r="R117" s="213"/>
      <c r="S117" s="213"/>
      <c r="T117" s="214"/>
      <c r="AT117" s="209" t="s">
        <v>146</v>
      </c>
      <c r="AU117" s="209" t="s">
        <v>84</v>
      </c>
      <c r="AV117" s="208" t="s">
        <v>84</v>
      </c>
      <c r="AW117" s="208" t="s">
        <v>37</v>
      </c>
      <c r="AX117" s="208" t="s">
        <v>74</v>
      </c>
      <c r="AY117" s="209" t="s">
        <v>135</v>
      </c>
    </row>
    <row r="118" spans="2:51" s="208" customFormat="1" ht="13.5">
      <c r="B118" s="207"/>
      <c r="D118" s="203" t="s">
        <v>146</v>
      </c>
      <c r="E118" s="209" t="s">
        <v>5</v>
      </c>
      <c r="F118" s="210" t="s">
        <v>1119</v>
      </c>
      <c r="H118" s="211">
        <v>4.2</v>
      </c>
      <c r="L118" s="207"/>
      <c r="M118" s="212"/>
      <c r="N118" s="213"/>
      <c r="O118" s="213"/>
      <c r="P118" s="213"/>
      <c r="Q118" s="213"/>
      <c r="R118" s="213"/>
      <c r="S118" s="213"/>
      <c r="T118" s="214"/>
      <c r="AT118" s="209" t="s">
        <v>146</v>
      </c>
      <c r="AU118" s="209" t="s">
        <v>84</v>
      </c>
      <c r="AV118" s="208" t="s">
        <v>84</v>
      </c>
      <c r="AW118" s="208" t="s">
        <v>37</v>
      </c>
      <c r="AX118" s="208" t="s">
        <v>82</v>
      </c>
      <c r="AY118" s="209" t="s">
        <v>135</v>
      </c>
    </row>
    <row r="119" spans="2:65" s="108" customFormat="1" ht="38.25" customHeight="1">
      <c r="B119" s="109"/>
      <c r="C119" s="188" t="s">
        <v>224</v>
      </c>
      <c r="D119" s="188" t="s">
        <v>137</v>
      </c>
      <c r="E119" s="189" t="s">
        <v>337</v>
      </c>
      <c r="F119" s="190" t="s">
        <v>338</v>
      </c>
      <c r="G119" s="191" t="s">
        <v>184</v>
      </c>
      <c r="H119" s="192">
        <v>9.072</v>
      </c>
      <c r="I119" s="9"/>
      <c r="J119" s="193">
        <f>ROUND(I119*H119,2)</f>
        <v>0</v>
      </c>
      <c r="K119" s="190" t="s">
        <v>141</v>
      </c>
      <c r="L119" s="109"/>
      <c r="M119" s="194" t="s">
        <v>5</v>
      </c>
      <c r="N119" s="195" t="s">
        <v>45</v>
      </c>
      <c r="O119" s="110"/>
      <c r="P119" s="196">
        <f>O119*H119</f>
        <v>0</v>
      </c>
      <c r="Q119" s="196">
        <v>0</v>
      </c>
      <c r="R119" s="196">
        <f>Q119*H119</f>
        <v>0</v>
      </c>
      <c r="S119" s="196">
        <v>0</v>
      </c>
      <c r="T119" s="197">
        <f>S119*H119</f>
        <v>0</v>
      </c>
      <c r="AR119" s="98" t="s">
        <v>142</v>
      </c>
      <c r="AT119" s="98" t="s">
        <v>137</v>
      </c>
      <c r="AU119" s="98" t="s">
        <v>84</v>
      </c>
      <c r="AY119" s="98" t="s">
        <v>135</v>
      </c>
      <c r="BE119" s="198">
        <f>IF(N119="základní",J119,0)</f>
        <v>0</v>
      </c>
      <c r="BF119" s="198">
        <f>IF(N119="snížená",J119,0)</f>
        <v>0</v>
      </c>
      <c r="BG119" s="198">
        <f>IF(N119="zákl. přenesená",J119,0)</f>
        <v>0</v>
      </c>
      <c r="BH119" s="198">
        <f>IF(N119="sníž. přenesená",J119,0)</f>
        <v>0</v>
      </c>
      <c r="BI119" s="198">
        <f>IF(N119="nulová",J119,0)</f>
        <v>0</v>
      </c>
      <c r="BJ119" s="98" t="s">
        <v>82</v>
      </c>
      <c r="BK119" s="198">
        <f>ROUND(I119*H119,2)</f>
        <v>0</v>
      </c>
      <c r="BL119" s="98" t="s">
        <v>142</v>
      </c>
      <c r="BM119" s="98" t="s">
        <v>1123</v>
      </c>
    </row>
    <row r="120" spans="2:47" s="108" customFormat="1" ht="192">
      <c r="B120" s="109"/>
      <c r="D120" s="203" t="s">
        <v>144</v>
      </c>
      <c r="F120" s="204" t="s">
        <v>340</v>
      </c>
      <c r="L120" s="109"/>
      <c r="M120" s="205"/>
      <c r="N120" s="110"/>
      <c r="O120" s="110"/>
      <c r="P120" s="110"/>
      <c r="Q120" s="110"/>
      <c r="R120" s="110"/>
      <c r="S120" s="110"/>
      <c r="T120" s="206"/>
      <c r="AT120" s="98" t="s">
        <v>144</v>
      </c>
      <c r="AU120" s="98" t="s">
        <v>84</v>
      </c>
    </row>
    <row r="121" spans="2:51" s="208" customFormat="1" ht="13.5">
      <c r="B121" s="207"/>
      <c r="D121" s="203" t="s">
        <v>146</v>
      </c>
      <c r="E121" s="209" t="s">
        <v>5</v>
      </c>
      <c r="F121" s="210" t="s">
        <v>1124</v>
      </c>
      <c r="H121" s="211">
        <v>9.072</v>
      </c>
      <c r="L121" s="207"/>
      <c r="M121" s="212"/>
      <c r="N121" s="213"/>
      <c r="O121" s="213"/>
      <c r="P121" s="213"/>
      <c r="Q121" s="213"/>
      <c r="R121" s="213"/>
      <c r="S121" s="213"/>
      <c r="T121" s="214"/>
      <c r="AT121" s="209" t="s">
        <v>146</v>
      </c>
      <c r="AU121" s="209" t="s">
        <v>84</v>
      </c>
      <c r="AV121" s="208" t="s">
        <v>84</v>
      </c>
      <c r="AW121" s="208" t="s">
        <v>37</v>
      </c>
      <c r="AX121" s="208" t="s">
        <v>82</v>
      </c>
      <c r="AY121" s="209" t="s">
        <v>135</v>
      </c>
    </row>
    <row r="122" spans="2:65" s="108" customFormat="1" ht="25.5" customHeight="1">
      <c r="B122" s="109"/>
      <c r="C122" s="188" t="s">
        <v>228</v>
      </c>
      <c r="D122" s="188" t="s">
        <v>137</v>
      </c>
      <c r="E122" s="189" t="s">
        <v>997</v>
      </c>
      <c r="F122" s="190" t="s">
        <v>998</v>
      </c>
      <c r="G122" s="191" t="s">
        <v>184</v>
      </c>
      <c r="H122" s="192">
        <v>9.072</v>
      </c>
      <c r="I122" s="9"/>
      <c r="J122" s="193">
        <f>ROUND(I122*H122,2)</f>
        <v>0</v>
      </c>
      <c r="K122" s="190" t="s">
        <v>141</v>
      </c>
      <c r="L122" s="109"/>
      <c r="M122" s="194" t="s">
        <v>5</v>
      </c>
      <c r="N122" s="195" t="s">
        <v>45</v>
      </c>
      <c r="O122" s="110"/>
      <c r="P122" s="196">
        <f>O122*H122</f>
        <v>0</v>
      </c>
      <c r="Q122" s="196">
        <v>0</v>
      </c>
      <c r="R122" s="196">
        <f>Q122*H122</f>
        <v>0</v>
      </c>
      <c r="S122" s="196">
        <v>0</v>
      </c>
      <c r="T122" s="197">
        <f>S122*H122</f>
        <v>0</v>
      </c>
      <c r="AR122" s="98" t="s">
        <v>142</v>
      </c>
      <c r="AT122" s="98" t="s">
        <v>137</v>
      </c>
      <c r="AU122" s="98" t="s">
        <v>84</v>
      </c>
      <c r="AY122" s="98" t="s">
        <v>135</v>
      </c>
      <c r="BE122" s="198">
        <f>IF(N122="základní",J122,0)</f>
        <v>0</v>
      </c>
      <c r="BF122" s="198">
        <f>IF(N122="snížená",J122,0)</f>
        <v>0</v>
      </c>
      <c r="BG122" s="198">
        <f>IF(N122="zákl. přenesená",J122,0)</f>
        <v>0</v>
      </c>
      <c r="BH122" s="198">
        <f>IF(N122="sníž. přenesená",J122,0)</f>
        <v>0</v>
      </c>
      <c r="BI122" s="198">
        <f>IF(N122="nulová",J122,0)</f>
        <v>0</v>
      </c>
      <c r="BJ122" s="98" t="s">
        <v>82</v>
      </c>
      <c r="BK122" s="198">
        <f>ROUND(I122*H122,2)</f>
        <v>0</v>
      </c>
      <c r="BL122" s="98" t="s">
        <v>142</v>
      </c>
      <c r="BM122" s="98" t="s">
        <v>1125</v>
      </c>
    </row>
    <row r="123" spans="2:47" s="108" customFormat="1" ht="144">
      <c r="B123" s="109"/>
      <c r="D123" s="203" t="s">
        <v>144</v>
      </c>
      <c r="F123" s="204" t="s">
        <v>351</v>
      </c>
      <c r="L123" s="109"/>
      <c r="M123" s="205"/>
      <c r="N123" s="110"/>
      <c r="O123" s="110"/>
      <c r="P123" s="110"/>
      <c r="Q123" s="110"/>
      <c r="R123" s="110"/>
      <c r="S123" s="110"/>
      <c r="T123" s="206"/>
      <c r="AT123" s="98" t="s">
        <v>144</v>
      </c>
      <c r="AU123" s="98" t="s">
        <v>84</v>
      </c>
    </row>
    <row r="124" spans="2:51" s="208" customFormat="1" ht="13.5">
      <c r="B124" s="207"/>
      <c r="D124" s="203" t="s">
        <v>146</v>
      </c>
      <c r="E124" s="209" t="s">
        <v>5</v>
      </c>
      <c r="F124" s="210" t="s">
        <v>1124</v>
      </c>
      <c r="H124" s="211">
        <v>9.072</v>
      </c>
      <c r="L124" s="207"/>
      <c r="M124" s="212"/>
      <c r="N124" s="213"/>
      <c r="O124" s="213"/>
      <c r="P124" s="213"/>
      <c r="Q124" s="213"/>
      <c r="R124" s="213"/>
      <c r="S124" s="213"/>
      <c r="T124" s="214"/>
      <c r="AT124" s="209" t="s">
        <v>146</v>
      </c>
      <c r="AU124" s="209" t="s">
        <v>84</v>
      </c>
      <c r="AV124" s="208" t="s">
        <v>84</v>
      </c>
      <c r="AW124" s="208" t="s">
        <v>37</v>
      </c>
      <c r="AX124" s="208" t="s">
        <v>82</v>
      </c>
      <c r="AY124" s="209" t="s">
        <v>135</v>
      </c>
    </row>
    <row r="125" spans="2:65" s="108" customFormat="1" ht="16.5" customHeight="1">
      <c r="B125" s="109"/>
      <c r="C125" s="188" t="s">
        <v>233</v>
      </c>
      <c r="D125" s="188" t="s">
        <v>137</v>
      </c>
      <c r="E125" s="189" t="s">
        <v>359</v>
      </c>
      <c r="F125" s="190" t="s">
        <v>360</v>
      </c>
      <c r="G125" s="191" t="s">
        <v>184</v>
      </c>
      <c r="H125" s="192">
        <v>9.072</v>
      </c>
      <c r="I125" s="9"/>
      <c r="J125" s="193">
        <f>ROUND(I125*H125,2)</f>
        <v>0</v>
      </c>
      <c r="K125" s="190" t="s">
        <v>141</v>
      </c>
      <c r="L125" s="109"/>
      <c r="M125" s="194" t="s">
        <v>5</v>
      </c>
      <c r="N125" s="195" t="s">
        <v>45</v>
      </c>
      <c r="O125" s="110"/>
      <c r="P125" s="196">
        <f>O125*H125</f>
        <v>0</v>
      </c>
      <c r="Q125" s="196">
        <v>0</v>
      </c>
      <c r="R125" s="196">
        <f>Q125*H125</f>
        <v>0</v>
      </c>
      <c r="S125" s="196">
        <v>0</v>
      </c>
      <c r="T125" s="197">
        <f>S125*H125</f>
        <v>0</v>
      </c>
      <c r="AR125" s="98" t="s">
        <v>142</v>
      </c>
      <c r="AT125" s="98" t="s">
        <v>137</v>
      </c>
      <c r="AU125" s="98" t="s">
        <v>84</v>
      </c>
      <c r="AY125" s="98" t="s">
        <v>135</v>
      </c>
      <c r="BE125" s="198">
        <f>IF(N125="základní",J125,0)</f>
        <v>0</v>
      </c>
      <c r="BF125" s="198">
        <f>IF(N125="snížená",J125,0)</f>
        <v>0</v>
      </c>
      <c r="BG125" s="198">
        <f>IF(N125="zákl. přenesená",J125,0)</f>
        <v>0</v>
      </c>
      <c r="BH125" s="198">
        <f>IF(N125="sníž. přenesená",J125,0)</f>
        <v>0</v>
      </c>
      <c r="BI125" s="198">
        <f>IF(N125="nulová",J125,0)</f>
        <v>0</v>
      </c>
      <c r="BJ125" s="98" t="s">
        <v>82</v>
      </c>
      <c r="BK125" s="198">
        <f>ROUND(I125*H125,2)</f>
        <v>0</v>
      </c>
      <c r="BL125" s="98" t="s">
        <v>142</v>
      </c>
      <c r="BM125" s="98" t="s">
        <v>1126</v>
      </c>
    </row>
    <row r="126" spans="2:47" s="108" customFormat="1" ht="276">
      <c r="B126" s="109"/>
      <c r="D126" s="203" t="s">
        <v>144</v>
      </c>
      <c r="F126" s="204" t="s">
        <v>362</v>
      </c>
      <c r="L126" s="109"/>
      <c r="M126" s="205"/>
      <c r="N126" s="110"/>
      <c r="O126" s="110"/>
      <c r="P126" s="110"/>
      <c r="Q126" s="110"/>
      <c r="R126" s="110"/>
      <c r="S126" s="110"/>
      <c r="T126" s="206"/>
      <c r="AT126" s="98" t="s">
        <v>144</v>
      </c>
      <c r="AU126" s="98" t="s">
        <v>84</v>
      </c>
    </row>
    <row r="127" spans="2:51" s="208" customFormat="1" ht="13.5">
      <c r="B127" s="207"/>
      <c r="D127" s="203" t="s">
        <v>146</v>
      </c>
      <c r="E127" s="209" t="s">
        <v>5</v>
      </c>
      <c r="F127" s="210" t="s">
        <v>1124</v>
      </c>
      <c r="H127" s="211">
        <v>9.072</v>
      </c>
      <c r="L127" s="207"/>
      <c r="M127" s="212"/>
      <c r="N127" s="213"/>
      <c r="O127" s="213"/>
      <c r="P127" s="213"/>
      <c r="Q127" s="213"/>
      <c r="R127" s="213"/>
      <c r="S127" s="213"/>
      <c r="T127" s="214"/>
      <c r="AT127" s="209" t="s">
        <v>146</v>
      </c>
      <c r="AU127" s="209" t="s">
        <v>84</v>
      </c>
      <c r="AV127" s="208" t="s">
        <v>84</v>
      </c>
      <c r="AW127" s="208" t="s">
        <v>37</v>
      </c>
      <c r="AX127" s="208" t="s">
        <v>82</v>
      </c>
      <c r="AY127" s="209" t="s">
        <v>135</v>
      </c>
    </row>
    <row r="128" spans="2:65" s="108" customFormat="1" ht="16.5" customHeight="1">
      <c r="B128" s="109"/>
      <c r="C128" s="188" t="s">
        <v>237</v>
      </c>
      <c r="D128" s="188" t="s">
        <v>137</v>
      </c>
      <c r="E128" s="189" t="s">
        <v>364</v>
      </c>
      <c r="F128" s="190" t="s">
        <v>365</v>
      </c>
      <c r="G128" s="191" t="s">
        <v>366</v>
      </c>
      <c r="H128" s="192">
        <v>36.288</v>
      </c>
      <c r="I128" s="9"/>
      <c r="J128" s="193">
        <f>ROUND(I128*H128,2)</f>
        <v>0</v>
      </c>
      <c r="K128" s="190" t="s">
        <v>141</v>
      </c>
      <c r="L128" s="109"/>
      <c r="M128" s="194" t="s">
        <v>5</v>
      </c>
      <c r="N128" s="195" t="s">
        <v>45</v>
      </c>
      <c r="O128" s="110"/>
      <c r="P128" s="196">
        <f>O128*H128</f>
        <v>0</v>
      </c>
      <c r="Q128" s="196">
        <v>0</v>
      </c>
      <c r="R128" s="196">
        <f>Q128*H128</f>
        <v>0</v>
      </c>
      <c r="S128" s="196">
        <v>0</v>
      </c>
      <c r="T128" s="197">
        <f>S128*H128</f>
        <v>0</v>
      </c>
      <c r="AR128" s="98" t="s">
        <v>142</v>
      </c>
      <c r="AT128" s="98" t="s">
        <v>137</v>
      </c>
      <c r="AU128" s="98" t="s">
        <v>84</v>
      </c>
      <c r="AY128" s="98" t="s">
        <v>135</v>
      </c>
      <c r="BE128" s="198">
        <f>IF(N128="základní",J128,0)</f>
        <v>0</v>
      </c>
      <c r="BF128" s="198">
        <f>IF(N128="snížená",J128,0)</f>
        <v>0</v>
      </c>
      <c r="BG128" s="198">
        <f>IF(N128="zákl. přenesená",J128,0)</f>
        <v>0</v>
      </c>
      <c r="BH128" s="198">
        <f>IF(N128="sníž. přenesená",J128,0)</f>
        <v>0</v>
      </c>
      <c r="BI128" s="198">
        <f>IF(N128="nulová",J128,0)</f>
        <v>0</v>
      </c>
      <c r="BJ128" s="98" t="s">
        <v>82</v>
      </c>
      <c r="BK128" s="198">
        <f>ROUND(I128*H128,2)</f>
        <v>0</v>
      </c>
      <c r="BL128" s="98" t="s">
        <v>142</v>
      </c>
      <c r="BM128" s="98" t="s">
        <v>1127</v>
      </c>
    </row>
    <row r="129" spans="2:47" s="108" customFormat="1" ht="276">
      <c r="B129" s="109"/>
      <c r="D129" s="203" t="s">
        <v>144</v>
      </c>
      <c r="F129" s="204" t="s">
        <v>362</v>
      </c>
      <c r="L129" s="109"/>
      <c r="M129" s="205"/>
      <c r="N129" s="110"/>
      <c r="O129" s="110"/>
      <c r="P129" s="110"/>
      <c r="Q129" s="110"/>
      <c r="R129" s="110"/>
      <c r="S129" s="110"/>
      <c r="T129" s="206"/>
      <c r="AT129" s="98" t="s">
        <v>144</v>
      </c>
      <c r="AU129" s="98" t="s">
        <v>84</v>
      </c>
    </row>
    <row r="130" spans="2:51" s="208" customFormat="1" ht="13.5">
      <c r="B130" s="207"/>
      <c r="D130" s="203" t="s">
        <v>146</v>
      </c>
      <c r="E130" s="209" t="s">
        <v>5</v>
      </c>
      <c r="F130" s="210" t="s">
        <v>1128</v>
      </c>
      <c r="H130" s="211">
        <v>18.144</v>
      </c>
      <c r="L130" s="207"/>
      <c r="M130" s="212"/>
      <c r="N130" s="213"/>
      <c r="O130" s="213"/>
      <c r="P130" s="213"/>
      <c r="Q130" s="213"/>
      <c r="R130" s="213"/>
      <c r="S130" s="213"/>
      <c r="T130" s="214"/>
      <c r="AT130" s="209" t="s">
        <v>146</v>
      </c>
      <c r="AU130" s="209" t="s">
        <v>84</v>
      </c>
      <c r="AV130" s="208" t="s">
        <v>84</v>
      </c>
      <c r="AW130" s="208" t="s">
        <v>37</v>
      </c>
      <c r="AX130" s="208" t="s">
        <v>82</v>
      </c>
      <c r="AY130" s="209" t="s">
        <v>135</v>
      </c>
    </row>
    <row r="131" spans="2:51" s="208" customFormat="1" ht="13.5">
      <c r="B131" s="207"/>
      <c r="D131" s="203" t="s">
        <v>146</v>
      </c>
      <c r="F131" s="210" t="s">
        <v>1129</v>
      </c>
      <c r="H131" s="211">
        <v>36.288</v>
      </c>
      <c r="L131" s="207"/>
      <c r="M131" s="212"/>
      <c r="N131" s="213"/>
      <c r="O131" s="213"/>
      <c r="P131" s="213"/>
      <c r="Q131" s="213"/>
      <c r="R131" s="213"/>
      <c r="S131" s="213"/>
      <c r="T131" s="214"/>
      <c r="AT131" s="209" t="s">
        <v>146</v>
      </c>
      <c r="AU131" s="209" t="s">
        <v>84</v>
      </c>
      <c r="AV131" s="208" t="s">
        <v>84</v>
      </c>
      <c r="AW131" s="208" t="s">
        <v>6</v>
      </c>
      <c r="AX131" s="208" t="s">
        <v>82</v>
      </c>
      <c r="AY131" s="209" t="s">
        <v>135</v>
      </c>
    </row>
    <row r="132" spans="2:65" s="108" customFormat="1" ht="25.5" customHeight="1">
      <c r="B132" s="109"/>
      <c r="C132" s="188" t="s">
        <v>11</v>
      </c>
      <c r="D132" s="188" t="s">
        <v>137</v>
      </c>
      <c r="E132" s="189" t="s">
        <v>409</v>
      </c>
      <c r="F132" s="190" t="s">
        <v>410</v>
      </c>
      <c r="G132" s="191" t="s">
        <v>140</v>
      </c>
      <c r="H132" s="192">
        <v>6</v>
      </c>
      <c r="I132" s="9"/>
      <c r="J132" s="193">
        <f>ROUND(I132*H132,2)</f>
        <v>0</v>
      </c>
      <c r="K132" s="190" t="s">
        <v>141</v>
      </c>
      <c r="L132" s="109"/>
      <c r="M132" s="194" t="s">
        <v>5</v>
      </c>
      <c r="N132" s="195" t="s">
        <v>45</v>
      </c>
      <c r="O132" s="110"/>
      <c r="P132" s="196">
        <f>O132*H132</f>
        <v>0</v>
      </c>
      <c r="Q132" s="196">
        <v>0</v>
      </c>
      <c r="R132" s="196">
        <f>Q132*H132</f>
        <v>0</v>
      </c>
      <c r="S132" s="196">
        <v>0</v>
      </c>
      <c r="T132" s="197">
        <f>S132*H132</f>
        <v>0</v>
      </c>
      <c r="AR132" s="98" t="s">
        <v>142</v>
      </c>
      <c r="AT132" s="98" t="s">
        <v>137</v>
      </c>
      <c r="AU132" s="98" t="s">
        <v>84</v>
      </c>
      <c r="AY132" s="98" t="s">
        <v>135</v>
      </c>
      <c r="BE132" s="198">
        <f>IF(N132="základní",J132,0)</f>
        <v>0</v>
      </c>
      <c r="BF132" s="198">
        <f>IF(N132="snížená",J132,0)</f>
        <v>0</v>
      </c>
      <c r="BG132" s="198">
        <f>IF(N132="zákl. přenesená",J132,0)</f>
        <v>0</v>
      </c>
      <c r="BH132" s="198">
        <f>IF(N132="sníž. přenesená",J132,0)</f>
        <v>0</v>
      </c>
      <c r="BI132" s="198">
        <f>IF(N132="nulová",J132,0)</f>
        <v>0</v>
      </c>
      <c r="BJ132" s="98" t="s">
        <v>82</v>
      </c>
      <c r="BK132" s="198">
        <f>ROUND(I132*H132,2)</f>
        <v>0</v>
      </c>
      <c r="BL132" s="98" t="s">
        <v>142</v>
      </c>
      <c r="BM132" s="98" t="s">
        <v>1130</v>
      </c>
    </row>
    <row r="133" spans="2:47" s="108" customFormat="1" ht="108">
      <c r="B133" s="109"/>
      <c r="D133" s="203" t="s">
        <v>144</v>
      </c>
      <c r="F133" s="204" t="s">
        <v>412</v>
      </c>
      <c r="L133" s="109"/>
      <c r="M133" s="205"/>
      <c r="N133" s="110"/>
      <c r="O133" s="110"/>
      <c r="P133" s="110"/>
      <c r="Q133" s="110"/>
      <c r="R133" s="110"/>
      <c r="S133" s="110"/>
      <c r="T133" s="206"/>
      <c r="AT133" s="98" t="s">
        <v>144</v>
      </c>
      <c r="AU133" s="98" t="s">
        <v>84</v>
      </c>
    </row>
    <row r="134" spans="2:51" s="208" customFormat="1" ht="13.5">
      <c r="B134" s="207"/>
      <c r="D134" s="203" t="s">
        <v>146</v>
      </c>
      <c r="E134" s="209" t="s">
        <v>5</v>
      </c>
      <c r="F134" s="210" t="s">
        <v>1131</v>
      </c>
      <c r="H134" s="211">
        <v>6</v>
      </c>
      <c r="L134" s="207"/>
      <c r="M134" s="212"/>
      <c r="N134" s="213"/>
      <c r="O134" s="213"/>
      <c r="P134" s="213"/>
      <c r="Q134" s="213"/>
      <c r="R134" s="213"/>
      <c r="S134" s="213"/>
      <c r="T134" s="214"/>
      <c r="AT134" s="209" t="s">
        <v>146</v>
      </c>
      <c r="AU134" s="209" t="s">
        <v>84</v>
      </c>
      <c r="AV134" s="208" t="s">
        <v>84</v>
      </c>
      <c r="AW134" s="208" t="s">
        <v>37</v>
      </c>
      <c r="AX134" s="208" t="s">
        <v>82</v>
      </c>
      <c r="AY134" s="209" t="s">
        <v>135</v>
      </c>
    </row>
    <row r="135" spans="2:65" s="108" customFormat="1" ht="25.5" customHeight="1">
      <c r="B135" s="109"/>
      <c r="C135" s="188" t="s">
        <v>248</v>
      </c>
      <c r="D135" s="188" t="s">
        <v>137</v>
      </c>
      <c r="E135" s="189" t="s">
        <v>416</v>
      </c>
      <c r="F135" s="190" t="s">
        <v>417</v>
      </c>
      <c r="G135" s="191" t="s">
        <v>140</v>
      </c>
      <c r="H135" s="192">
        <v>10</v>
      </c>
      <c r="I135" s="9"/>
      <c r="J135" s="193">
        <f>ROUND(I135*H135,2)</f>
        <v>0</v>
      </c>
      <c r="K135" s="190" t="s">
        <v>141</v>
      </c>
      <c r="L135" s="109"/>
      <c r="M135" s="194" t="s">
        <v>5</v>
      </c>
      <c r="N135" s="195" t="s">
        <v>45</v>
      </c>
      <c r="O135" s="110"/>
      <c r="P135" s="196">
        <f>O135*H135</f>
        <v>0</v>
      </c>
      <c r="Q135" s="196">
        <v>0</v>
      </c>
      <c r="R135" s="196">
        <f>Q135*H135</f>
        <v>0</v>
      </c>
      <c r="S135" s="196">
        <v>0</v>
      </c>
      <c r="T135" s="197">
        <f>S135*H135</f>
        <v>0</v>
      </c>
      <c r="AR135" s="98" t="s">
        <v>142</v>
      </c>
      <c r="AT135" s="98" t="s">
        <v>137</v>
      </c>
      <c r="AU135" s="98" t="s">
        <v>84</v>
      </c>
      <c r="AY135" s="98" t="s">
        <v>135</v>
      </c>
      <c r="BE135" s="198">
        <f>IF(N135="základní",J135,0)</f>
        <v>0</v>
      </c>
      <c r="BF135" s="198">
        <f>IF(N135="snížená",J135,0)</f>
        <v>0</v>
      </c>
      <c r="BG135" s="198">
        <f>IF(N135="zákl. přenesená",J135,0)</f>
        <v>0</v>
      </c>
      <c r="BH135" s="198">
        <f>IF(N135="sníž. přenesená",J135,0)</f>
        <v>0</v>
      </c>
      <c r="BI135" s="198">
        <f>IF(N135="nulová",J135,0)</f>
        <v>0</v>
      </c>
      <c r="BJ135" s="98" t="s">
        <v>82</v>
      </c>
      <c r="BK135" s="198">
        <f>ROUND(I135*H135,2)</f>
        <v>0</v>
      </c>
      <c r="BL135" s="98" t="s">
        <v>142</v>
      </c>
      <c r="BM135" s="98" t="s">
        <v>1132</v>
      </c>
    </row>
    <row r="136" spans="2:47" s="108" customFormat="1" ht="108">
      <c r="B136" s="109"/>
      <c r="D136" s="203" t="s">
        <v>144</v>
      </c>
      <c r="F136" s="204" t="s">
        <v>419</v>
      </c>
      <c r="L136" s="109"/>
      <c r="M136" s="205"/>
      <c r="N136" s="110"/>
      <c r="O136" s="110"/>
      <c r="P136" s="110"/>
      <c r="Q136" s="110"/>
      <c r="R136" s="110"/>
      <c r="S136" s="110"/>
      <c r="T136" s="206"/>
      <c r="AT136" s="98" t="s">
        <v>144</v>
      </c>
      <c r="AU136" s="98" t="s">
        <v>84</v>
      </c>
    </row>
    <row r="137" spans="2:51" s="208" customFormat="1" ht="13.5">
      <c r="B137" s="207"/>
      <c r="D137" s="203" t="s">
        <v>146</v>
      </c>
      <c r="E137" s="209" t="s">
        <v>5</v>
      </c>
      <c r="F137" s="210" t="s">
        <v>1133</v>
      </c>
      <c r="H137" s="211">
        <v>10</v>
      </c>
      <c r="L137" s="207"/>
      <c r="M137" s="212"/>
      <c r="N137" s="213"/>
      <c r="O137" s="213"/>
      <c r="P137" s="213"/>
      <c r="Q137" s="213"/>
      <c r="R137" s="213"/>
      <c r="S137" s="213"/>
      <c r="T137" s="214"/>
      <c r="AT137" s="209" t="s">
        <v>146</v>
      </c>
      <c r="AU137" s="209" t="s">
        <v>84</v>
      </c>
      <c r="AV137" s="208" t="s">
        <v>84</v>
      </c>
      <c r="AW137" s="208" t="s">
        <v>37</v>
      </c>
      <c r="AX137" s="208" t="s">
        <v>82</v>
      </c>
      <c r="AY137" s="209" t="s">
        <v>135</v>
      </c>
    </row>
    <row r="138" spans="2:65" s="108" customFormat="1" ht="16.5" customHeight="1">
      <c r="B138" s="109"/>
      <c r="C138" s="215" t="s">
        <v>252</v>
      </c>
      <c r="D138" s="215" t="s">
        <v>403</v>
      </c>
      <c r="E138" s="216" t="s">
        <v>422</v>
      </c>
      <c r="F138" s="217" t="s">
        <v>423</v>
      </c>
      <c r="G138" s="218" t="s">
        <v>424</v>
      </c>
      <c r="H138" s="219">
        <v>0.006</v>
      </c>
      <c r="I138" s="14"/>
      <c r="J138" s="220">
        <f>ROUND(I138*H138,2)</f>
        <v>0</v>
      </c>
      <c r="K138" s="217" t="s">
        <v>141</v>
      </c>
      <c r="L138" s="221"/>
      <c r="M138" s="222" t="s">
        <v>5</v>
      </c>
      <c r="N138" s="223" t="s">
        <v>45</v>
      </c>
      <c r="O138" s="110"/>
      <c r="P138" s="196">
        <f>O138*H138</f>
        <v>0</v>
      </c>
      <c r="Q138" s="196">
        <v>0.001</v>
      </c>
      <c r="R138" s="196">
        <f>Q138*H138</f>
        <v>6E-06</v>
      </c>
      <c r="S138" s="196">
        <v>0</v>
      </c>
      <c r="T138" s="197">
        <f>S138*H138</f>
        <v>0</v>
      </c>
      <c r="AR138" s="98" t="s">
        <v>181</v>
      </c>
      <c r="AT138" s="98" t="s">
        <v>403</v>
      </c>
      <c r="AU138" s="98" t="s">
        <v>84</v>
      </c>
      <c r="AY138" s="98" t="s">
        <v>135</v>
      </c>
      <c r="BE138" s="198">
        <f>IF(N138="základní",J138,0)</f>
        <v>0</v>
      </c>
      <c r="BF138" s="198">
        <f>IF(N138="snížená",J138,0)</f>
        <v>0</v>
      </c>
      <c r="BG138" s="198">
        <f>IF(N138="zákl. přenesená",J138,0)</f>
        <v>0</v>
      </c>
      <c r="BH138" s="198">
        <f>IF(N138="sníž. přenesená",J138,0)</f>
        <v>0</v>
      </c>
      <c r="BI138" s="198">
        <f>IF(N138="nulová",J138,0)</f>
        <v>0</v>
      </c>
      <c r="BJ138" s="98" t="s">
        <v>82</v>
      </c>
      <c r="BK138" s="198">
        <f>ROUND(I138*H138,2)</f>
        <v>0</v>
      </c>
      <c r="BL138" s="98" t="s">
        <v>142</v>
      </c>
      <c r="BM138" s="98" t="s">
        <v>1134</v>
      </c>
    </row>
    <row r="139" spans="2:51" s="208" customFormat="1" ht="13.5">
      <c r="B139" s="207"/>
      <c r="D139" s="203" t="s">
        <v>146</v>
      </c>
      <c r="E139" s="209" t="s">
        <v>5</v>
      </c>
      <c r="F139" s="210" t="s">
        <v>1135</v>
      </c>
      <c r="H139" s="211">
        <v>0.25</v>
      </c>
      <c r="L139" s="207"/>
      <c r="M139" s="212"/>
      <c r="N139" s="213"/>
      <c r="O139" s="213"/>
      <c r="P139" s="213"/>
      <c r="Q139" s="213"/>
      <c r="R139" s="213"/>
      <c r="S139" s="213"/>
      <c r="T139" s="214"/>
      <c r="AT139" s="209" t="s">
        <v>146</v>
      </c>
      <c r="AU139" s="209" t="s">
        <v>84</v>
      </c>
      <c r="AV139" s="208" t="s">
        <v>84</v>
      </c>
      <c r="AW139" s="208" t="s">
        <v>37</v>
      </c>
      <c r="AX139" s="208" t="s">
        <v>82</v>
      </c>
      <c r="AY139" s="209" t="s">
        <v>135</v>
      </c>
    </row>
    <row r="140" spans="2:51" s="208" customFormat="1" ht="13.5">
      <c r="B140" s="207"/>
      <c r="D140" s="203" t="s">
        <v>146</v>
      </c>
      <c r="F140" s="210" t="s">
        <v>1136</v>
      </c>
      <c r="H140" s="211">
        <v>0.006</v>
      </c>
      <c r="L140" s="207"/>
      <c r="M140" s="212"/>
      <c r="N140" s="213"/>
      <c r="O140" s="213"/>
      <c r="P140" s="213"/>
      <c r="Q140" s="213"/>
      <c r="R140" s="213"/>
      <c r="S140" s="213"/>
      <c r="T140" s="214"/>
      <c r="AT140" s="209" t="s">
        <v>146</v>
      </c>
      <c r="AU140" s="209" t="s">
        <v>84</v>
      </c>
      <c r="AV140" s="208" t="s">
        <v>84</v>
      </c>
      <c r="AW140" s="208" t="s">
        <v>6</v>
      </c>
      <c r="AX140" s="208" t="s">
        <v>82</v>
      </c>
      <c r="AY140" s="209" t="s">
        <v>135</v>
      </c>
    </row>
    <row r="141" spans="2:63" s="176" customFormat="1" ht="29.85" customHeight="1">
      <c r="B141" s="175"/>
      <c r="D141" s="177" t="s">
        <v>73</v>
      </c>
      <c r="E141" s="186" t="s">
        <v>152</v>
      </c>
      <c r="F141" s="186" t="s">
        <v>428</v>
      </c>
      <c r="J141" s="187">
        <f>BK141</f>
        <v>0</v>
      </c>
      <c r="L141" s="175"/>
      <c r="M141" s="180"/>
      <c r="N141" s="181"/>
      <c r="O141" s="181"/>
      <c r="P141" s="182">
        <f>SUM(P142:P150)</f>
        <v>0</v>
      </c>
      <c r="Q141" s="181"/>
      <c r="R141" s="182">
        <f>SUM(R142:R150)</f>
        <v>0.0851</v>
      </c>
      <c r="S141" s="181"/>
      <c r="T141" s="183">
        <f>SUM(T142:T150)</f>
        <v>0</v>
      </c>
      <c r="AR141" s="177" t="s">
        <v>82</v>
      </c>
      <c r="AT141" s="184" t="s">
        <v>73</v>
      </c>
      <c r="AU141" s="184" t="s">
        <v>82</v>
      </c>
      <c r="AY141" s="177" t="s">
        <v>135</v>
      </c>
      <c r="BK141" s="185">
        <f>SUM(BK142:BK150)</f>
        <v>0</v>
      </c>
    </row>
    <row r="142" spans="2:65" s="108" customFormat="1" ht="51" customHeight="1">
      <c r="B142" s="109"/>
      <c r="C142" s="188" t="s">
        <v>257</v>
      </c>
      <c r="D142" s="188" t="s">
        <v>137</v>
      </c>
      <c r="E142" s="189" t="s">
        <v>1137</v>
      </c>
      <c r="F142" s="190" t="s">
        <v>1138</v>
      </c>
      <c r="G142" s="191" t="s">
        <v>184</v>
      </c>
      <c r="H142" s="192">
        <v>1.68</v>
      </c>
      <c r="I142" s="9"/>
      <c r="J142" s="193">
        <f>ROUND(I142*H142,2)</f>
        <v>0</v>
      </c>
      <c r="K142" s="190" t="s">
        <v>141</v>
      </c>
      <c r="L142" s="109"/>
      <c r="M142" s="194" t="s">
        <v>5</v>
      </c>
      <c r="N142" s="195" t="s">
        <v>45</v>
      </c>
      <c r="O142" s="110"/>
      <c r="P142" s="196">
        <f>O142*H142</f>
        <v>0</v>
      </c>
      <c r="Q142" s="196">
        <v>0</v>
      </c>
      <c r="R142" s="196">
        <f>Q142*H142</f>
        <v>0</v>
      </c>
      <c r="S142" s="196">
        <v>0</v>
      </c>
      <c r="T142" s="197">
        <f>S142*H142</f>
        <v>0</v>
      </c>
      <c r="AR142" s="98" t="s">
        <v>142</v>
      </c>
      <c r="AT142" s="98" t="s">
        <v>137</v>
      </c>
      <c r="AU142" s="98" t="s">
        <v>84</v>
      </c>
      <c r="AY142" s="98" t="s">
        <v>135</v>
      </c>
      <c r="BE142" s="198">
        <f>IF(N142="základní",J142,0)</f>
        <v>0</v>
      </c>
      <c r="BF142" s="198">
        <f>IF(N142="snížená",J142,0)</f>
        <v>0</v>
      </c>
      <c r="BG142" s="198">
        <f>IF(N142="zákl. přenesená",J142,0)</f>
        <v>0</v>
      </c>
      <c r="BH142" s="198">
        <f>IF(N142="sníž. přenesená",J142,0)</f>
        <v>0</v>
      </c>
      <c r="BI142" s="198">
        <f>IF(N142="nulová",J142,0)</f>
        <v>0</v>
      </c>
      <c r="BJ142" s="98" t="s">
        <v>82</v>
      </c>
      <c r="BK142" s="198">
        <f>ROUND(I142*H142,2)</f>
        <v>0</v>
      </c>
      <c r="BL142" s="98" t="s">
        <v>142</v>
      </c>
      <c r="BM142" s="98" t="s">
        <v>1139</v>
      </c>
    </row>
    <row r="143" spans="2:47" s="108" customFormat="1" ht="240">
      <c r="B143" s="109"/>
      <c r="D143" s="203" t="s">
        <v>144</v>
      </c>
      <c r="F143" s="204" t="s">
        <v>1140</v>
      </c>
      <c r="L143" s="109"/>
      <c r="M143" s="205"/>
      <c r="N143" s="110"/>
      <c r="O143" s="110"/>
      <c r="P143" s="110"/>
      <c r="Q143" s="110"/>
      <c r="R143" s="110"/>
      <c r="S143" s="110"/>
      <c r="T143" s="206"/>
      <c r="AT143" s="98" t="s">
        <v>144</v>
      </c>
      <c r="AU143" s="98" t="s">
        <v>84</v>
      </c>
    </row>
    <row r="144" spans="2:51" s="208" customFormat="1" ht="13.5">
      <c r="B144" s="207"/>
      <c r="D144" s="203" t="s">
        <v>146</v>
      </c>
      <c r="E144" s="209" t="s">
        <v>5</v>
      </c>
      <c r="F144" s="210" t="s">
        <v>1141</v>
      </c>
      <c r="H144" s="211">
        <v>1.68</v>
      </c>
      <c r="L144" s="207"/>
      <c r="M144" s="212"/>
      <c r="N144" s="213"/>
      <c r="O144" s="213"/>
      <c r="P144" s="213"/>
      <c r="Q144" s="213"/>
      <c r="R144" s="213"/>
      <c r="S144" s="213"/>
      <c r="T144" s="214"/>
      <c r="AT144" s="209" t="s">
        <v>146</v>
      </c>
      <c r="AU144" s="209" t="s">
        <v>84</v>
      </c>
      <c r="AV144" s="208" t="s">
        <v>84</v>
      </c>
      <c r="AW144" s="208" t="s">
        <v>37</v>
      </c>
      <c r="AX144" s="208" t="s">
        <v>82</v>
      </c>
      <c r="AY144" s="209" t="s">
        <v>135</v>
      </c>
    </row>
    <row r="145" spans="2:65" s="108" customFormat="1" ht="51" customHeight="1">
      <c r="B145" s="109"/>
      <c r="C145" s="188" t="s">
        <v>261</v>
      </c>
      <c r="D145" s="188" t="s">
        <v>137</v>
      </c>
      <c r="E145" s="189" t="s">
        <v>1142</v>
      </c>
      <c r="F145" s="190" t="s">
        <v>1143</v>
      </c>
      <c r="G145" s="191" t="s">
        <v>140</v>
      </c>
      <c r="H145" s="192">
        <v>10</v>
      </c>
      <c r="I145" s="9"/>
      <c r="J145" s="193">
        <f>ROUND(I145*H145,2)</f>
        <v>0</v>
      </c>
      <c r="K145" s="190" t="s">
        <v>141</v>
      </c>
      <c r="L145" s="109"/>
      <c r="M145" s="194" t="s">
        <v>5</v>
      </c>
      <c r="N145" s="195" t="s">
        <v>45</v>
      </c>
      <c r="O145" s="110"/>
      <c r="P145" s="196">
        <f>O145*H145</f>
        <v>0</v>
      </c>
      <c r="Q145" s="196">
        <v>0.00765</v>
      </c>
      <c r="R145" s="196">
        <f>Q145*H145</f>
        <v>0.0765</v>
      </c>
      <c r="S145" s="196">
        <v>0</v>
      </c>
      <c r="T145" s="197">
        <f>S145*H145</f>
        <v>0</v>
      </c>
      <c r="AR145" s="98" t="s">
        <v>142</v>
      </c>
      <c r="AT145" s="98" t="s">
        <v>137</v>
      </c>
      <c r="AU145" s="98" t="s">
        <v>84</v>
      </c>
      <c r="AY145" s="98" t="s">
        <v>135</v>
      </c>
      <c r="BE145" s="198">
        <f>IF(N145="základní",J145,0)</f>
        <v>0</v>
      </c>
      <c r="BF145" s="198">
        <f>IF(N145="snížená",J145,0)</f>
        <v>0</v>
      </c>
      <c r="BG145" s="198">
        <f>IF(N145="zákl. přenesená",J145,0)</f>
        <v>0</v>
      </c>
      <c r="BH145" s="198">
        <f>IF(N145="sníž. přenesená",J145,0)</f>
        <v>0</v>
      </c>
      <c r="BI145" s="198">
        <f>IF(N145="nulová",J145,0)</f>
        <v>0</v>
      </c>
      <c r="BJ145" s="98" t="s">
        <v>82</v>
      </c>
      <c r="BK145" s="198">
        <f>ROUND(I145*H145,2)</f>
        <v>0</v>
      </c>
      <c r="BL145" s="98" t="s">
        <v>142</v>
      </c>
      <c r="BM145" s="98" t="s">
        <v>1144</v>
      </c>
    </row>
    <row r="146" spans="2:47" s="108" customFormat="1" ht="192">
      <c r="B146" s="109"/>
      <c r="D146" s="203" t="s">
        <v>144</v>
      </c>
      <c r="F146" s="204" t="s">
        <v>1145</v>
      </c>
      <c r="L146" s="109"/>
      <c r="M146" s="205"/>
      <c r="N146" s="110"/>
      <c r="O146" s="110"/>
      <c r="P146" s="110"/>
      <c r="Q146" s="110"/>
      <c r="R146" s="110"/>
      <c r="S146" s="110"/>
      <c r="T146" s="206"/>
      <c r="AT146" s="98" t="s">
        <v>144</v>
      </c>
      <c r="AU146" s="98" t="s">
        <v>84</v>
      </c>
    </row>
    <row r="147" spans="2:51" s="208" customFormat="1" ht="13.5">
      <c r="B147" s="207"/>
      <c r="D147" s="203" t="s">
        <v>146</v>
      </c>
      <c r="E147" s="209" t="s">
        <v>5</v>
      </c>
      <c r="F147" s="210" t="s">
        <v>1146</v>
      </c>
      <c r="H147" s="211">
        <v>10</v>
      </c>
      <c r="L147" s="207"/>
      <c r="M147" s="212"/>
      <c r="N147" s="213"/>
      <c r="O147" s="213"/>
      <c r="P147" s="213"/>
      <c r="Q147" s="213"/>
      <c r="R147" s="213"/>
      <c r="S147" s="213"/>
      <c r="T147" s="214"/>
      <c r="AT147" s="209" t="s">
        <v>146</v>
      </c>
      <c r="AU147" s="209" t="s">
        <v>84</v>
      </c>
      <c r="AV147" s="208" t="s">
        <v>84</v>
      </c>
      <c r="AW147" s="208" t="s">
        <v>37</v>
      </c>
      <c r="AX147" s="208" t="s">
        <v>82</v>
      </c>
      <c r="AY147" s="209" t="s">
        <v>135</v>
      </c>
    </row>
    <row r="148" spans="2:65" s="108" customFormat="1" ht="51" customHeight="1">
      <c r="B148" s="109"/>
      <c r="C148" s="188" t="s">
        <v>266</v>
      </c>
      <c r="D148" s="188" t="s">
        <v>137</v>
      </c>
      <c r="E148" s="189" t="s">
        <v>1147</v>
      </c>
      <c r="F148" s="190" t="s">
        <v>1148</v>
      </c>
      <c r="G148" s="191" t="s">
        <v>140</v>
      </c>
      <c r="H148" s="192">
        <v>10</v>
      </c>
      <c r="I148" s="9"/>
      <c r="J148" s="193">
        <f>ROUND(I148*H148,2)</f>
        <v>0</v>
      </c>
      <c r="K148" s="190" t="s">
        <v>141</v>
      </c>
      <c r="L148" s="109"/>
      <c r="M148" s="194" t="s">
        <v>5</v>
      </c>
      <c r="N148" s="195" t="s">
        <v>45</v>
      </c>
      <c r="O148" s="110"/>
      <c r="P148" s="196">
        <f>O148*H148</f>
        <v>0</v>
      </c>
      <c r="Q148" s="196">
        <v>0.00086</v>
      </c>
      <c r="R148" s="196">
        <f>Q148*H148</f>
        <v>0.0086</v>
      </c>
      <c r="S148" s="196">
        <v>0</v>
      </c>
      <c r="T148" s="197">
        <f>S148*H148</f>
        <v>0</v>
      </c>
      <c r="AR148" s="98" t="s">
        <v>142</v>
      </c>
      <c r="AT148" s="98" t="s">
        <v>137</v>
      </c>
      <c r="AU148" s="98" t="s">
        <v>84</v>
      </c>
      <c r="AY148" s="98" t="s">
        <v>135</v>
      </c>
      <c r="BE148" s="198">
        <f>IF(N148="základní",J148,0)</f>
        <v>0</v>
      </c>
      <c r="BF148" s="198">
        <f>IF(N148="snížená",J148,0)</f>
        <v>0</v>
      </c>
      <c r="BG148" s="198">
        <f>IF(N148="zákl. přenesená",J148,0)</f>
        <v>0</v>
      </c>
      <c r="BH148" s="198">
        <f>IF(N148="sníž. přenesená",J148,0)</f>
        <v>0</v>
      </c>
      <c r="BI148" s="198">
        <f>IF(N148="nulová",J148,0)</f>
        <v>0</v>
      </c>
      <c r="BJ148" s="98" t="s">
        <v>82</v>
      </c>
      <c r="BK148" s="198">
        <f>ROUND(I148*H148,2)</f>
        <v>0</v>
      </c>
      <c r="BL148" s="98" t="s">
        <v>142</v>
      </c>
      <c r="BM148" s="98" t="s">
        <v>1149</v>
      </c>
    </row>
    <row r="149" spans="2:47" s="108" customFormat="1" ht="192">
      <c r="B149" s="109"/>
      <c r="D149" s="203" t="s">
        <v>144</v>
      </c>
      <c r="F149" s="204" t="s">
        <v>1145</v>
      </c>
      <c r="L149" s="109"/>
      <c r="M149" s="205"/>
      <c r="N149" s="110"/>
      <c r="O149" s="110"/>
      <c r="P149" s="110"/>
      <c r="Q149" s="110"/>
      <c r="R149" s="110"/>
      <c r="S149" s="110"/>
      <c r="T149" s="206"/>
      <c r="AT149" s="98" t="s">
        <v>144</v>
      </c>
      <c r="AU149" s="98" t="s">
        <v>84</v>
      </c>
    </row>
    <row r="150" spans="2:51" s="208" customFormat="1" ht="13.5">
      <c r="B150" s="207"/>
      <c r="D150" s="203" t="s">
        <v>146</v>
      </c>
      <c r="E150" s="209" t="s">
        <v>5</v>
      </c>
      <c r="F150" s="210" t="s">
        <v>1146</v>
      </c>
      <c r="H150" s="211">
        <v>10</v>
      </c>
      <c r="L150" s="207"/>
      <c r="M150" s="212"/>
      <c r="N150" s="213"/>
      <c r="O150" s="213"/>
      <c r="P150" s="213"/>
      <c r="Q150" s="213"/>
      <c r="R150" s="213"/>
      <c r="S150" s="213"/>
      <c r="T150" s="214"/>
      <c r="AT150" s="209" t="s">
        <v>146</v>
      </c>
      <c r="AU150" s="209" t="s">
        <v>84</v>
      </c>
      <c r="AV150" s="208" t="s">
        <v>84</v>
      </c>
      <c r="AW150" s="208" t="s">
        <v>37</v>
      </c>
      <c r="AX150" s="208" t="s">
        <v>82</v>
      </c>
      <c r="AY150" s="209" t="s">
        <v>135</v>
      </c>
    </row>
    <row r="151" spans="2:63" s="176" customFormat="1" ht="29.85" customHeight="1">
      <c r="B151" s="175"/>
      <c r="D151" s="177" t="s">
        <v>73</v>
      </c>
      <c r="E151" s="186" t="s">
        <v>142</v>
      </c>
      <c r="F151" s="186" t="s">
        <v>435</v>
      </c>
      <c r="J151" s="187">
        <f>BK151</f>
        <v>0</v>
      </c>
      <c r="L151" s="175"/>
      <c r="M151" s="180"/>
      <c r="N151" s="181"/>
      <c r="O151" s="181"/>
      <c r="P151" s="182">
        <f>SUM(P152:P163)</f>
        <v>0</v>
      </c>
      <c r="Q151" s="181"/>
      <c r="R151" s="182">
        <f>SUM(R152:R163)</f>
        <v>8.001146160000001</v>
      </c>
      <c r="S151" s="181"/>
      <c r="T151" s="183">
        <f>SUM(T152:T163)</f>
        <v>0</v>
      </c>
      <c r="AR151" s="177" t="s">
        <v>82</v>
      </c>
      <c r="AT151" s="184" t="s">
        <v>73</v>
      </c>
      <c r="AU151" s="184" t="s">
        <v>82</v>
      </c>
      <c r="AY151" s="177" t="s">
        <v>135</v>
      </c>
      <c r="BK151" s="185">
        <f>SUM(BK152:BK163)</f>
        <v>0</v>
      </c>
    </row>
    <row r="152" spans="2:65" s="108" customFormat="1" ht="25.5" customHeight="1">
      <c r="B152" s="109"/>
      <c r="C152" s="188" t="s">
        <v>10</v>
      </c>
      <c r="D152" s="188" t="s">
        <v>137</v>
      </c>
      <c r="E152" s="189" t="s">
        <v>1150</v>
      </c>
      <c r="F152" s="190" t="s">
        <v>1151</v>
      </c>
      <c r="G152" s="191" t="s">
        <v>140</v>
      </c>
      <c r="H152" s="192">
        <v>6.408</v>
      </c>
      <c r="I152" s="9"/>
      <c r="J152" s="193">
        <f>ROUND(I152*H152,2)</f>
        <v>0</v>
      </c>
      <c r="K152" s="190" t="s">
        <v>141</v>
      </c>
      <c r="L152" s="109"/>
      <c r="M152" s="194" t="s">
        <v>5</v>
      </c>
      <c r="N152" s="195" t="s">
        <v>45</v>
      </c>
      <c r="O152" s="110"/>
      <c r="P152" s="196">
        <f>O152*H152</f>
        <v>0</v>
      </c>
      <c r="Q152" s="196">
        <v>0</v>
      </c>
      <c r="R152" s="196">
        <f>Q152*H152</f>
        <v>0</v>
      </c>
      <c r="S152" s="196">
        <v>0</v>
      </c>
      <c r="T152" s="197">
        <f>S152*H152</f>
        <v>0</v>
      </c>
      <c r="AR152" s="98" t="s">
        <v>142</v>
      </c>
      <c r="AT152" s="98" t="s">
        <v>137</v>
      </c>
      <c r="AU152" s="98" t="s">
        <v>84</v>
      </c>
      <c r="AY152" s="98" t="s">
        <v>135</v>
      </c>
      <c r="BE152" s="198">
        <f>IF(N152="základní",J152,0)</f>
        <v>0</v>
      </c>
      <c r="BF152" s="198">
        <f>IF(N152="snížená",J152,0)</f>
        <v>0</v>
      </c>
      <c r="BG152" s="198">
        <f>IF(N152="zákl. přenesená",J152,0)</f>
        <v>0</v>
      </c>
      <c r="BH152" s="198">
        <f>IF(N152="sníž. přenesená",J152,0)</f>
        <v>0</v>
      </c>
      <c r="BI152" s="198">
        <f>IF(N152="nulová",J152,0)</f>
        <v>0</v>
      </c>
      <c r="BJ152" s="98" t="s">
        <v>82</v>
      </c>
      <c r="BK152" s="198">
        <f>ROUND(I152*H152,2)</f>
        <v>0</v>
      </c>
      <c r="BL152" s="98" t="s">
        <v>142</v>
      </c>
      <c r="BM152" s="98" t="s">
        <v>1152</v>
      </c>
    </row>
    <row r="153" spans="2:47" s="108" customFormat="1" ht="108">
      <c r="B153" s="109"/>
      <c r="D153" s="203" t="s">
        <v>144</v>
      </c>
      <c r="F153" s="204" t="s">
        <v>1153</v>
      </c>
      <c r="L153" s="109"/>
      <c r="M153" s="205"/>
      <c r="N153" s="110"/>
      <c r="O153" s="110"/>
      <c r="P153" s="110"/>
      <c r="Q153" s="110"/>
      <c r="R153" s="110"/>
      <c r="S153" s="110"/>
      <c r="T153" s="206"/>
      <c r="AT153" s="98" t="s">
        <v>144</v>
      </c>
      <c r="AU153" s="98" t="s">
        <v>84</v>
      </c>
    </row>
    <row r="154" spans="2:51" s="208" customFormat="1" ht="13.5">
      <c r="B154" s="207"/>
      <c r="D154" s="203" t="s">
        <v>146</v>
      </c>
      <c r="E154" s="209" t="s">
        <v>5</v>
      </c>
      <c r="F154" s="210" t="s">
        <v>1154</v>
      </c>
      <c r="H154" s="211">
        <v>6.408</v>
      </c>
      <c r="L154" s="207"/>
      <c r="M154" s="212"/>
      <c r="N154" s="213"/>
      <c r="O154" s="213"/>
      <c r="P154" s="213"/>
      <c r="Q154" s="213"/>
      <c r="R154" s="213"/>
      <c r="S154" s="213"/>
      <c r="T154" s="214"/>
      <c r="AT154" s="209" t="s">
        <v>146</v>
      </c>
      <c r="AU154" s="209" t="s">
        <v>84</v>
      </c>
      <c r="AV154" s="208" t="s">
        <v>84</v>
      </c>
      <c r="AW154" s="208" t="s">
        <v>37</v>
      </c>
      <c r="AX154" s="208" t="s">
        <v>82</v>
      </c>
      <c r="AY154" s="209" t="s">
        <v>135</v>
      </c>
    </row>
    <row r="155" spans="2:65" s="108" customFormat="1" ht="25.5" customHeight="1">
      <c r="B155" s="109"/>
      <c r="C155" s="188" t="s">
        <v>287</v>
      </c>
      <c r="D155" s="188" t="s">
        <v>137</v>
      </c>
      <c r="E155" s="189" t="s">
        <v>1155</v>
      </c>
      <c r="F155" s="190" t="s">
        <v>1156</v>
      </c>
      <c r="G155" s="191" t="s">
        <v>184</v>
      </c>
      <c r="H155" s="192">
        <v>1.365</v>
      </c>
      <c r="I155" s="9"/>
      <c r="J155" s="193">
        <f>ROUND(I155*H155,2)</f>
        <v>0</v>
      </c>
      <c r="K155" s="190" t="s">
        <v>141</v>
      </c>
      <c r="L155" s="109"/>
      <c r="M155" s="194" t="s">
        <v>5</v>
      </c>
      <c r="N155" s="195" t="s">
        <v>45</v>
      </c>
      <c r="O155" s="110"/>
      <c r="P155" s="196">
        <f>O155*H155</f>
        <v>0</v>
      </c>
      <c r="Q155" s="196">
        <v>1.9968</v>
      </c>
      <c r="R155" s="196">
        <f>Q155*H155</f>
        <v>2.725632</v>
      </c>
      <c r="S155" s="196">
        <v>0</v>
      </c>
      <c r="T155" s="197">
        <f>S155*H155</f>
        <v>0</v>
      </c>
      <c r="AR155" s="98" t="s">
        <v>142</v>
      </c>
      <c r="AT155" s="98" t="s">
        <v>137</v>
      </c>
      <c r="AU155" s="98" t="s">
        <v>84</v>
      </c>
      <c r="AY155" s="98" t="s">
        <v>135</v>
      </c>
      <c r="BE155" s="198">
        <f>IF(N155="základní",J155,0)</f>
        <v>0</v>
      </c>
      <c r="BF155" s="198">
        <f>IF(N155="snížená",J155,0)</f>
        <v>0</v>
      </c>
      <c r="BG155" s="198">
        <f>IF(N155="zákl. přenesená",J155,0)</f>
        <v>0</v>
      </c>
      <c r="BH155" s="198">
        <f>IF(N155="sníž. přenesená",J155,0)</f>
        <v>0</v>
      </c>
      <c r="BI155" s="198">
        <f>IF(N155="nulová",J155,0)</f>
        <v>0</v>
      </c>
      <c r="BJ155" s="98" t="s">
        <v>82</v>
      </c>
      <c r="BK155" s="198">
        <f>ROUND(I155*H155,2)</f>
        <v>0</v>
      </c>
      <c r="BL155" s="98" t="s">
        <v>142</v>
      </c>
      <c r="BM155" s="98" t="s">
        <v>1157</v>
      </c>
    </row>
    <row r="156" spans="2:47" s="108" customFormat="1" ht="96">
      <c r="B156" s="109"/>
      <c r="D156" s="203" t="s">
        <v>144</v>
      </c>
      <c r="F156" s="204" t="s">
        <v>456</v>
      </c>
      <c r="L156" s="109"/>
      <c r="M156" s="205"/>
      <c r="N156" s="110"/>
      <c r="O156" s="110"/>
      <c r="P156" s="110"/>
      <c r="Q156" s="110"/>
      <c r="R156" s="110"/>
      <c r="S156" s="110"/>
      <c r="T156" s="206"/>
      <c r="AT156" s="98" t="s">
        <v>144</v>
      </c>
      <c r="AU156" s="98" t="s">
        <v>84</v>
      </c>
    </row>
    <row r="157" spans="2:51" s="208" customFormat="1" ht="13.5">
      <c r="B157" s="207"/>
      <c r="D157" s="203" t="s">
        <v>146</v>
      </c>
      <c r="E157" s="209" t="s">
        <v>5</v>
      </c>
      <c r="F157" s="210" t="s">
        <v>1158</v>
      </c>
      <c r="H157" s="211">
        <v>1.365</v>
      </c>
      <c r="L157" s="207"/>
      <c r="M157" s="212"/>
      <c r="N157" s="213"/>
      <c r="O157" s="213"/>
      <c r="P157" s="213"/>
      <c r="Q157" s="213"/>
      <c r="R157" s="213"/>
      <c r="S157" s="213"/>
      <c r="T157" s="214"/>
      <c r="AT157" s="209" t="s">
        <v>146</v>
      </c>
      <c r="AU157" s="209" t="s">
        <v>84</v>
      </c>
      <c r="AV157" s="208" t="s">
        <v>84</v>
      </c>
      <c r="AW157" s="208" t="s">
        <v>37</v>
      </c>
      <c r="AX157" s="208" t="s">
        <v>82</v>
      </c>
      <c r="AY157" s="209" t="s">
        <v>135</v>
      </c>
    </row>
    <row r="158" spans="2:65" s="108" customFormat="1" ht="25.5" customHeight="1">
      <c r="B158" s="109"/>
      <c r="C158" s="188" t="s">
        <v>298</v>
      </c>
      <c r="D158" s="188" t="s">
        <v>137</v>
      </c>
      <c r="E158" s="189" t="s">
        <v>459</v>
      </c>
      <c r="F158" s="190" t="s">
        <v>460</v>
      </c>
      <c r="G158" s="191" t="s">
        <v>140</v>
      </c>
      <c r="H158" s="192">
        <v>3.515</v>
      </c>
      <c r="I158" s="9"/>
      <c r="J158" s="193">
        <f>ROUND(I158*H158,2)</f>
        <v>0</v>
      </c>
      <c r="K158" s="190" t="s">
        <v>141</v>
      </c>
      <c r="L158" s="109"/>
      <c r="M158" s="194" t="s">
        <v>5</v>
      </c>
      <c r="N158" s="195" t="s">
        <v>45</v>
      </c>
      <c r="O158" s="110"/>
      <c r="P158" s="196">
        <f>O158*H158</f>
        <v>0</v>
      </c>
      <c r="Q158" s="196">
        <v>0</v>
      </c>
      <c r="R158" s="196">
        <f>Q158*H158</f>
        <v>0</v>
      </c>
      <c r="S158" s="196">
        <v>0</v>
      </c>
      <c r="T158" s="197">
        <f>S158*H158</f>
        <v>0</v>
      </c>
      <c r="AR158" s="98" t="s">
        <v>142</v>
      </c>
      <c r="AT158" s="98" t="s">
        <v>137</v>
      </c>
      <c r="AU158" s="98" t="s">
        <v>84</v>
      </c>
      <c r="AY158" s="98" t="s">
        <v>135</v>
      </c>
      <c r="BE158" s="198">
        <f>IF(N158="základní",J158,0)</f>
        <v>0</v>
      </c>
      <c r="BF158" s="198">
        <f>IF(N158="snížená",J158,0)</f>
        <v>0</v>
      </c>
      <c r="BG158" s="198">
        <f>IF(N158="zákl. přenesená",J158,0)</f>
        <v>0</v>
      </c>
      <c r="BH158" s="198">
        <f>IF(N158="sníž. přenesená",J158,0)</f>
        <v>0</v>
      </c>
      <c r="BI158" s="198">
        <f>IF(N158="nulová",J158,0)</f>
        <v>0</v>
      </c>
      <c r="BJ158" s="98" t="s">
        <v>82</v>
      </c>
      <c r="BK158" s="198">
        <f>ROUND(I158*H158,2)</f>
        <v>0</v>
      </c>
      <c r="BL158" s="98" t="s">
        <v>142</v>
      </c>
      <c r="BM158" s="98" t="s">
        <v>1159</v>
      </c>
    </row>
    <row r="159" spans="2:47" s="108" customFormat="1" ht="96">
      <c r="B159" s="109"/>
      <c r="D159" s="203" t="s">
        <v>144</v>
      </c>
      <c r="F159" s="204" t="s">
        <v>456</v>
      </c>
      <c r="L159" s="109"/>
      <c r="M159" s="205"/>
      <c r="N159" s="110"/>
      <c r="O159" s="110"/>
      <c r="P159" s="110"/>
      <c r="Q159" s="110"/>
      <c r="R159" s="110"/>
      <c r="S159" s="110"/>
      <c r="T159" s="206"/>
      <c r="AT159" s="98" t="s">
        <v>144</v>
      </c>
      <c r="AU159" s="98" t="s">
        <v>84</v>
      </c>
    </row>
    <row r="160" spans="2:51" s="208" customFormat="1" ht="13.5">
      <c r="B160" s="207"/>
      <c r="D160" s="203" t="s">
        <v>146</v>
      </c>
      <c r="E160" s="209" t="s">
        <v>5</v>
      </c>
      <c r="F160" s="210" t="s">
        <v>1160</v>
      </c>
      <c r="H160" s="211">
        <v>3.515</v>
      </c>
      <c r="L160" s="207"/>
      <c r="M160" s="212"/>
      <c r="N160" s="213"/>
      <c r="O160" s="213"/>
      <c r="P160" s="213"/>
      <c r="Q160" s="213"/>
      <c r="R160" s="213"/>
      <c r="S160" s="213"/>
      <c r="T160" s="214"/>
      <c r="AT160" s="209" t="s">
        <v>146</v>
      </c>
      <c r="AU160" s="209" t="s">
        <v>84</v>
      </c>
      <c r="AV160" s="208" t="s">
        <v>84</v>
      </c>
      <c r="AW160" s="208" t="s">
        <v>37</v>
      </c>
      <c r="AX160" s="208" t="s">
        <v>82</v>
      </c>
      <c r="AY160" s="209" t="s">
        <v>135</v>
      </c>
    </row>
    <row r="161" spans="2:65" s="108" customFormat="1" ht="25.5" customHeight="1">
      <c r="B161" s="109"/>
      <c r="C161" s="188" t="s">
        <v>302</v>
      </c>
      <c r="D161" s="188" t="s">
        <v>137</v>
      </c>
      <c r="E161" s="189" t="s">
        <v>1161</v>
      </c>
      <c r="F161" s="190" t="s">
        <v>1162</v>
      </c>
      <c r="G161" s="191" t="s">
        <v>140</v>
      </c>
      <c r="H161" s="192">
        <v>6.408</v>
      </c>
      <c r="I161" s="9"/>
      <c r="J161" s="193">
        <f>ROUND(I161*H161,2)</f>
        <v>0</v>
      </c>
      <c r="K161" s="190" t="s">
        <v>141</v>
      </c>
      <c r="L161" s="109"/>
      <c r="M161" s="194" t="s">
        <v>5</v>
      </c>
      <c r="N161" s="195" t="s">
        <v>45</v>
      </c>
      <c r="O161" s="110"/>
      <c r="P161" s="196">
        <f>O161*H161</f>
        <v>0</v>
      </c>
      <c r="Q161" s="196">
        <v>0.82327</v>
      </c>
      <c r="R161" s="196">
        <f>Q161*H161</f>
        <v>5.27551416</v>
      </c>
      <c r="S161" s="196">
        <v>0</v>
      </c>
      <c r="T161" s="197">
        <f>S161*H161</f>
        <v>0</v>
      </c>
      <c r="AR161" s="98" t="s">
        <v>142</v>
      </c>
      <c r="AT161" s="98" t="s">
        <v>137</v>
      </c>
      <c r="AU161" s="98" t="s">
        <v>84</v>
      </c>
      <c r="AY161" s="98" t="s">
        <v>135</v>
      </c>
      <c r="BE161" s="198">
        <f>IF(N161="základní",J161,0)</f>
        <v>0</v>
      </c>
      <c r="BF161" s="198">
        <f>IF(N161="snížená",J161,0)</f>
        <v>0</v>
      </c>
      <c r="BG161" s="198">
        <f>IF(N161="zákl. přenesená",J161,0)</f>
        <v>0</v>
      </c>
      <c r="BH161" s="198">
        <f>IF(N161="sníž. přenesená",J161,0)</f>
        <v>0</v>
      </c>
      <c r="BI161" s="198">
        <f>IF(N161="nulová",J161,0)</f>
        <v>0</v>
      </c>
      <c r="BJ161" s="98" t="s">
        <v>82</v>
      </c>
      <c r="BK161" s="198">
        <f>ROUND(I161*H161,2)</f>
        <v>0</v>
      </c>
      <c r="BL161" s="98" t="s">
        <v>142</v>
      </c>
      <c r="BM161" s="98" t="s">
        <v>1163</v>
      </c>
    </row>
    <row r="162" spans="2:47" s="108" customFormat="1" ht="84">
      <c r="B162" s="109"/>
      <c r="D162" s="203" t="s">
        <v>144</v>
      </c>
      <c r="F162" s="204" t="s">
        <v>1164</v>
      </c>
      <c r="L162" s="109"/>
      <c r="M162" s="205"/>
      <c r="N162" s="110"/>
      <c r="O162" s="110"/>
      <c r="P162" s="110"/>
      <c r="Q162" s="110"/>
      <c r="R162" s="110"/>
      <c r="S162" s="110"/>
      <c r="T162" s="206"/>
      <c r="AT162" s="98" t="s">
        <v>144</v>
      </c>
      <c r="AU162" s="98" t="s">
        <v>84</v>
      </c>
    </row>
    <row r="163" spans="2:51" s="208" customFormat="1" ht="13.5">
      <c r="B163" s="207"/>
      <c r="D163" s="203" t="s">
        <v>146</v>
      </c>
      <c r="E163" s="209" t="s">
        <v>5</v>
      </c>
      <c r="F163" s="210" t="s">
        <v>1154</v>
      </c>
      <c r="H163" s="211">
        <v>6.408</v>
      </c>
      <c r="L163" s="207"/>
      <c r="M163" s="212"/>
      <c r="N163" s="213"/>
      <c r="O163" s="213"/>
      <c r="P163" s="213"/>
      <c r="Q163" s="213"/>
      <c r="R163" s="213"/>
      <c r="S163" s="213"/>
      <c r="T163" s="214"/>
      <c r="AT163" s="209" t="s">
        <v>146</v>
      </c>
      <c r="AU163" s="209" t="s">
        <v>84</v>
      </c>
      <c r="AV163" s="208" t="s">
        <v>84</v>
      </c>
      <c r="AW163" s="208" t="s">
        <v>37</v>
      </c>
      <c r="AX163" s="208" t="s">
        <v>82</v>
      </c>
      <c r="AY163" s="209" t="s">
        <v>135</v>
      </c>
    </row>
    <row r="164" spans="2:63" s="176" customFormat="1" ht="29.85" customHeight="1">
      <c r="B164" s="175"/>
      <c r="D164" s="177" t="s">
        <v>73</v>
      </c>
      <c r="E164" s="186" t="s">
        <v>181</v>
      </c>
      <c r="F164" s="186" t="s">
        <v>463</v>
      </c>
      <c r="J164" s="187">
        <f>BK164</f>
        <v>0</v>
      </c>
      <c r="L164" s="175"/>
      <c r="M164" s="180"/>
      <c r="N164" s="181"/>
      <c r="O164" s="181"/>
      <c r="P164" s="182">
        <f>SUM(P165:P169)</f>
        <v>0</v>
      </c>
      <c r="Q164" s="181"/>
      <c r="R164" s="182">
        <f>SUM(R165:R169)</f>
        <v>0.01234</v>
      </c>
      <c r="S164" s="181"/>
      <c r="T164" s="183">
        <f>SUM(T165:T169)</f>
        <v>0</v>
      </c>
      <c r="AR164" s="177" t="s">
        <v>82</v>
      </c>
      <c r="AT164" s="184" t="s">
        <v>73</v>
      </c>
      <c r="AU164" s="184" t="s">
        <v>82</v>
      </c>
      <c r="AY164" s="177" t="s">
        <v>135</v>
      </c>
      <c r="BK164" s="185">
        <f>SUM(BK165:BK169)</f>
        <v>0</v>
      </c>
    </row>
    <row r="165" spans="2:65" s="108" customFormat="1" ht="25.5" customHeight="1">
      <c r="B165" s="109"/>
      <c r="C165" s="188" t="s">
        <v>306</v>
      </c>
      <c r="D165" s="188" t="s">
        <v>137</v>
      </c>
      <c r="E165" s="189" t="s">
        <v>1165</v>
      </c>
      <c r="F165" s="190" t="s">
        <v>1166</v>
      </c>
      <c r="G165" s="191" t="s">
        <v>488</v>
      </c>
      <c r="H165" s="192">
        <v>1</v>
      </c>
      <c r="I165" s="9"/>
      <c r="J165" s="193">
        <f>ROUND(I165*H165,2)</f>
        <v>0</v>
      </c>
      <c r="K165" s="190" t="s">
        <v>141</v>
      </c>
      <c r="L165" s="109"/>
      <c r="M165" s="194" t="s">
        <v>5</v>
      </c>
      <c r="N165" s="195" t="s">
        <v>45</v>
      </c>
      <c r="O165" s="110"/>
      <c r="P165" s="196">
        <f>O165*H165</f>
        <v>0</v>
      </c>
      <c r="Q165" s="196">
        <v>0.01234</v>
      </c>
      <c r="R165" s="196">
        <f>Q165*H165</f>
        <v>0.01234</v>
      </c>
      <c r="S165" s="196">
        <v>0</v>
      </c>
      <c r="T165" s="197">
        <f>S165*H165</f>
        <v>0</v>
      </c>
      <c r="AR165" s="98" t="s">
        <v>142</v>
      </c>
      <c r="AT165" s="98" t="s">
        <v>137</v>
      </c>
      <c r="AU165" s="98" t="s">
        <v>84</v>
      </c>
      <c r="AY165" s="98" t="s">
        <v>135</v>
      </c>
      <c r="BE165" s="198">
        <f>IF(N165="základní",J165,0)</f>
        <v>0</v>
      </c>
      <c r="BF165" s="198">
        <f>IF(N165="snížená",J165,0)</f>
        <v>0</v>
      </c>
      <c r="BG165" s="198">
        <f>IF(N165="zákl. přenesená",J165,0)</f>
        <v>0</v>
      </c>
      <c r="BH165" s="198">
        <f>IF(N165="sníž. přenesená",J165,0)</f>
        <v>0</v>
      </c>
      <c r="BI165" s="198">
        <f>IF(N165="nulová",J165,0)</f>
        <v>0</v>
      </c>
      <c r="BJ165" s="98" t="s">
        <v>82</v>
      </c>
      <c r="BK165" s="198">
        <f>ROUND(I165*H165,2)</f>
        <v>0</v>
      </c>
      <c r="BL165" s="98" t="s">
        <v>142</v>
      </c>
      <c r="BM165" s="98" t="s">
        <v>1167</v>
      </c>
    </row>
    <row r="166" spans="2:47" s="108" customFormat="1" ht="240">
      <c r="B166" s="109"/>
      <c r="D166" s="203" t="s">
        <v>144</v>
      </c>
      <c r="F166" s="204" t="s">
        <v>1168</v>
      </c>
      <c r="L166" s="109"/>
      <c r="M166" s="205"/>
      <c r="N166" s="110"/>
      <c r="O166" s="110"/>
      <c r="P166" s="110"/>
      <c r="Q166" s="110"/>
      <c r="R166" s="110"/>
      <c r="S166" s="110"/>
      <c r="T166" s="206"/>
      <c r="AT166" s="98" t="s">
        <v>144</v>
      </c>
      <c r="AU166" s="98" t="s">
        <v>84</v>
      </c>
    </row>
    <row r="167" spans="2:51" s="208" customFormat="1" ht="13.5">
      <c r="B167" s="207"/>
      <c r="D167" s="203" t="s">
        <v>146</v>
      </c>
      <c r="E167" s="209" t="s">
        <v>5</v>
      </c>
      <c r="F167" s="210" t="s">
        <v>1169</v>
      </c>
      <c r="H167" s="211">
        <v>1</v>
      </c>
      <c r="L167" s="207"/>
      <c r="M167" s="212"/>
      <c r="N167" s="213"/>
      <c r="O167" s="213"/>
      <c r="P167" s="213"/>
      <c r="Q167" s="213"/>
      <c r="R167" s="213"/>
      <c r="S167" s="213"/>
      <c r="T167" s="214"/>
      <c r="AT167" s="209" t="s">
        <v>146</v>
      </c>
      <c r="AU167" s="209" t="s">
        <v>84</v>
      </c>
      <c r="AV167" s="208" t="s">
        <v>84</v>
      </c>
      <c r="AW167" s="208" t="s">
        <v>37</v>
      </c>
      <c r="AX167" s="208" t="s">
        <v>82</v>
      </c>
      <c r="AY167" s="209" t="s">
        <v>135</v>
      </c>
    </row>
    <row r="168" spans="2:65" s="108" customFormat="1" ht="16.5" customHeight="1">
      <c r="B168" s="109"/>
      <c r="C168" s="215" t="s">
        <v>312</v>
      </c>
      <c r="D168" s="215" t="s">
        <v>403</v>
      </c>
      <c r="E168" s="216" t="s">
        <v>1170</v>
      </c>
      <c r="F168" s="217" t="s">
        <v>1171</v>
      </c>
      <c r="G168" s="218" t="s">
        <v>488</v>
      </c>
      <c r="H168" s="219">
        <v>1</v>
      </c>
      <c r="I168" s="14"/>
      <c r="J168" s="220">
        <f>ROUND(I168*H168,2)</f>
        <v>0</v>
      </c>
      <c r="K168" s="217" t="s">
        <v>5</v>
      </c>
      <c r="L168" s="221"/>
      <c r="M168" s="222" t="s">
        <v>5</v>
      </c>
      <c r="N168" s="223" t="s">
        <v>45</v>
      </c>
      <c r="O168" s="110"/>
      <c r="P168" s="196">
        <f>O168*H168</f>
        <v>0</v>
      </c>
      <c r="Q168" s="196">
        <v>0</v>
      </c>
      <c r="R168" s="196">
        <f>Q168*H168</f>
        <v>0</v>
      </c>
      <c r="S168" s="196">
        <v>0</v>
      </c>
      <c r="T168" s="197">
        <f>S168*H168</f>
        <v>0</v>
      </c>
      <c r="AR168" s="98" t="s">
        <v>181</v>
      </c>
      <c r="AT168" s="98" t="s">
        <v>403</v>
      </c>
      <c r="AU168" s="98" t="s">
        <v>84</v>
      </c>
      <c r="AY168" s="98" t="s">
        <v>135</v>
      </c>
      <c r="BE168" s="198">
        <f>IF(N168="základní",J168,0)</f>
        <v>0</v>
      </c>
      <c r="BF168" s="198">
        <f>IF(N168="snížená",J168,0)</f>
        <v>0</v>
      </c>
      <c r="BG168" s="198">
        <f>IF(N168="zákl. přenesená",J168,0)</f>
        <v>0</v>
      </c>
      <c r="BH168" s="198">
        <f>IF(N168="sníž. přenesená",J168,0)</f>
        <v>0</v>
      </c>
      <c r="BI168" s="198">
        <f>IF(N168="nulová",J168,0)</f>
        <v>0</v>
      </c>
      <c r="BJ168" s="98" t="s">
        <v>82</v>
      </c>
      <c r="BK168" s="198">
        <f>ROUND(I168*H168,2)</f>
        <v>0</v>
      </c>
      <c r="BL168" s="98" t="s">
        <v>142</v>
      </c>
      <c r="BM168" s="98" t="s">
        <v>1172</v>
      </c>
    </row>
    <row r="169" spans="2:51" s="208" customFormat="1" ht="13.5">
      <c r="B169" s="207"/>
      <c r="D169" s="203" t="s">
        <v>146</v>
      </c>
      <c r="E169" s="209" t="s">
        <v>5</v>
      </c>
      <c r="F169" s="210" t="s">
        <v>1169</v>
      </c>
      <c r="H169" s="211">
        <v>1</v>
      </c>
      <c r="L169" s="207"/>
      <c r="M169" s="212"/>
      <c r="N169" s="213"/>
      <c r="O169" s="213"/>
      <c r="P169" s="213"/>
      <c r="Q169" s="213"/>
      <c r="R169" s="213"/>
      <c r="S169" s="213"/>
      <c r="T169" s="214"/>
      <c r="AT169" s="209" t="s">
        <v>146</v>
      </c>
      <c r="AU169" s="209" t="s">
        <v>84</v>
      </c>
      <c r="AV169" s="208" t="s">
        <v>84</v>
      </c>
      <c r="AW169" s="208" t="s">
        <v>37</v>
      </c>
      <c r="AX169" s="208" t="s">
        <v>82</v>
      </c>
      <c r="AY169" s="209" t="s">
        <v>135</v>
      </c>
    </row>
    <row r="170" spans="2:63" s="176" customFormat="1" ht="29.85" customHeight="1">
      <c r="B170" s="175"/>
      <c r="D170" s="177" t="s">
        <v>73</v>
      </c>
      <c r="E170" s="186" t="s">
        <v>731</v>
      </c>
      <c r="F170" s="186" t="s">
        <v>732</v>
      </c>
      <c r="J170" s="187">
        <f>BK170</f>
        <v>0</v>
      </c>
      <c r="L170" s="175"/>
      <c r="M170" s="180"/>
      <c r="N170" s="181"/>
      <c r="O170" s="181"/>
      <c r="P170" s="182">
        <f>SUM(P171:P172)</f>
        <v>0</v>
      </c>
      <c r="Q170" s="181"/>
      <c r="R170" s="182">
        <f>SUM(R171:R172)</f>
        <v>0</v>
      </c>
      <c r="S170" s="181"/>
      <c r="T170" s="183">
        <f>SUM(T171:T172)</f>
        <v>0</v>
      </c>
      <c r="AR170" s="177" t="s">
        <v>82</v>
      </c>
      <c r="AT170" s="184" t="s">
        <v>73</v>
      </c>
      <c r="AU170" s="184" t="s">
        <v>82</v>
      </c>
      <c r="AY170" s="177" t="s">
        <v>135</v>
      </c>
      <c r="BK170" s="185">
        <f>SUM(BK171:BK172)</f>
        <v>0</v>
      </c>
    </row>
    <row r="171" spans="2:65" s="108" customFormat="1" ht="38.25" customHeight="1">
      <c r="B171" s="109"/>
      <c r="C171" s="188" t="s">
        <v>316</v>
      </c>
      <c r="D171" s="188" t="s">
        <v>137</v>
      </c>
      <c r="E171" s="189" t="s">
        <v>734</v>
      </c>
      <c r="F171" s="190" t="s">
        <v>735</v>
      </c>
      <c r="G171" s="191" t="s">
        <v>366</v>
      </c>
      <c r="H171" s="192">
        <v>8.17</v>
      </c>
      <c r="I171" s="9"/>
      <c r="J171" s="193">
        <f>ROUND(I171*H171,2)</f>
        <v>0</v>
      </c>
      <c r="K171" s="190" t="s">
        <v>141</v>
      </c>
      <c r="L171" s="109"/>
      <c r="M171" s="194" t="s">
        <v>5</v>
      </c>
      <c r="N171" s="195" t="s">
        <v>45</v>
      </c>
      <c r="O171" s="110"/>
      <c r="P171" s="196">
        <f>O171*H171</f>
        <v>0</v>
      </c>
      <c r="Q171" s="196">
        <v>0</v>
      </c>
      <c r="R171" s="196">
        <f>Q171*H171</f>
        <v>0</v>
      </c>
      <c r="S171" s="196">
        <v>0</v>
      </c>
      <c r="T171" s="197">
        <f>S171*H171</f>
        <v>0</v>
      </c>
      <c r="AR171" s="98" t="s">
        <v>142</v>
      </c>
      <c r="AT171" s="98" t="s">
        <v>137</v>
      </c>
      <c r="AU171" s="98" t="s">
        <v>84</v>
      </c>
      <c r="AY171" s="98" t="s">
        <v>135</v>
      </c>
      <c r="BE171" s="198">
        <f>IF(N171="základní",J171,0)</f>
        <v>0</v>
      </c>
      <c r="BF171" s="198">
        <f>IF(N171="snížená",J171,0)</f>
        <v>0</v>
      </c>
      <c r="BG171" s="198">
        <f>IF(N171="zákl. přenesená",J171,0)</f>
        <v>0</v>
      </c>
      <c r="BH171" s="198">
        <f>IF(N171="sníž. přenesená",J171,0)</f>
        <v>0</v>
      </c>
      <c r="BI171" s="198">
        <f>IF(N171="nulová",J171,0)</f>
        <v>0</v>
      </c>
      <c r="BJ171" s="98" t="s">
        <v>82</v>
      </c>
      <c r="BK171" s="198">
        <f>ROUND(I171*H171,2)</f>
        <v>0</v>
      </c>
      <c r="BL171" s="98" t="s">
        <v>142</v>
      </c>
      <c r="BM171" s="98" t="s">
        <v>1173</v>
      </c>
    </row>
    <row r="172" spans="2:47" s="108" customFormat="1" ht="48">
      <c r="B172" s="109"/>
      <c r="D172" s="203" t="s">
        <v>144</v>
      </c>
      <c r="F172" s="204" t="s">
        <v>737</v>
      </c>
      <c r="L172" s="109"/>
      <c r="M172" s="224"/>
      <c r="N172" s="200"/>
      <c r="O172" s="200"/>
      <c r="P172" s="200"/>
      <c r="Q172" s="200"/>
      <c r="R172" s="200"/>
      <c r="S172" s="200"/>
      <c r="T172" s="225"/>
      <c r="AT172" s="98" t="s">
        <v>144</v>
      </c>
      <c r="AU172" s="98" t="s">
        <v>84</v>
      </c>
    </row>
    <row r="173" spans="2:12" s="108" customFormat="1" ht="6.9" customHeight="1">
      <c r="B173" s="133"/>
      <c r="C173" s="134"/>
      <c r="D173" s="134"/>
      <c r="E173" s="134"/>
      <c r="F173" s="134"/>
      <c r="G173" s="134"/>
      <c r="H173" s="134"/>
      <c r="I173" s="134"/>
      <c r="J173" s="134"/>
      <c r="K173" s="134"/>
      <c r="L173" s="109"/>
    </row>
  </sheetData>
  <sheetProtection password="C6B9" sheet="1" objects="1" scenarios="1" formatColumns="0" formatRows="0" selectLockedCells="1"/>
  <autoFilter ref="C81:K172"/>
  <mergeCells count="10">
    <mergeCell ref="J51:J52"/>
    <mergeCell ref="E72:H72"/>
    <mergeCell ref="E74:H74"/>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93"/>
  <sheetViews>
    <sheetView showGridLines="0" workbookViewId="0" topLeftCell="F1">
      <pane ySplit="1" topLeftCell="A2" activePane="bottomLeft" state="frozen"/>
      <selection pane="bottomLeft" activeCell="J17" sqref="J17"/>
    </sheetView>
  </sheetViews>
  <sheetFormatPr defaultColWidth="9.33203125" defaultRowHeight="13.5"/>
  <cols>
    <col min="1" max="1" width="8.33203125" style="97" customWidth="1"/>
    <col min="2" max="2" width="1.66796875" style="97" customWidth="1"/>
    <col min="3" max="3" width="4.16015625" style="97" customWidth="1"/>
    <col min="4" max="4" width="4.33203125" style="97" customWidth="1"/>
    <col min="5" max="5" width="17.16015625" style="97" customWidth="1"/>
    <col min="6" max="6" width="75" style="97" customWidth="1"/>
    <col min="7" max="7" width="8.66015625" style="97" customWidth="1"/>
    <col min="8" max="8" width="11.16015625" style="97" customWidth="1"/>
    <col min="9" max="9" width="12.66015625" style="97" customWidth="1"/>
    <col min="10" max="10" width="23.5" style="97" customWidth="1"/>
    <col min="11" max="11" width="15.5" style="97" customWidth="1"/>
    <col min="12" max="12" width="9.16015625" style="97" customWidth="1"/>
    <col min="13" max="18" width="9.33203125" style="97" hidden="1" customWidth="1"/>
    <col min="19" max="19" width="8.16015625" style="97" hidden="1" customWidth="1"/>
    <col min="20" max="20" width="29.66015625" style="97" hidden="1" customWidth="1"/>
    <col min="21" max="21" width="16.33203125" style="97" hidden="1" customWidth="1"/>
    <col min="22" max="22" width="12.33203125" style="97" customWidth="1"/>
    <col min="23" max="23" width="16.33203125" style="97" customWidth="1"/>
    <col min="24" max="24" width="12.33203125" style="97" customWidth="1"/>
    <col min="25" max="25" width="15" style="97" customWidth="1"/>
    <col min="26" max="26" width="11" style="97" customWidth="1"/>
    <col min="27" max="27" width="15" style="97" customWidth="1"/>
    <col min="28" max="28" width="16.33203125" style="97" customWidth="1"/>
    <col min="29" max="29" width="11" style="97" customWidth="1"/>
    <col min="30" max="30" width="15" style="97" customWidth="1"/>
    <col min="31" max="31" width="16.33203125" style="97" customWidth="1"/>
    <col min="32" max="43" width="9.16015625" style="97" customWidth="1"/>
    <col min="44" max="65" width="9.33203125" style="97" hidden="1" customWidth="1"/>
    <col min="66" max="16384" width="9.16015625" style="97" customWidth="1"/>
  </cols>
  <sheetData>
    <row r="1" spans="1:70" ht="21.75" customHeight="1">
      <c r="A1" s="94"/>
      <c r="B1" s="3"/>
      <c r="C1" s="3"/>
      <c r="D1" s="4" t="s">
        <v>1</v>
      </c>
      <c r="E1" s="3"/>
      <c r="F1" s="95" t="s">
        <v>100</v>
      </c>
      <c r="G1" s="330" t="s">
        <v>101</v>
      </c>
      <c r="H1" s="330"/>
      <c r="I1" s="3"/>
      <c r="J1" s="95" t="s">
        <v>102</v>
      </c>
      <c r="K1" s="4" t="s">
        <v>103</v>
      </c>
      <c r="L1" s="95" t="s">
        <v>104</v>
      </c>
      <c r="M1" s="95"/>
      <c r="N1" s="95"/>
      <c r="O1" s="95"/>
      <c r="P1" s="95"/>
      <c r="Q1" s="95"/>
      <c r="R1" s="95"/>
      <c r="S1" s="95"/>
      <c r="T1" s="95"/>
      <c r="U1" s="96"/>
      <c r="V1" s="96"/>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c r="BO1" s="94"/>
      <c r="BP1" s="94"/>
      <c r="BQ1" s="94"/>
      <c r="BR1" s="94"/>
    </row>
    <row r="2" spans="3:46" ht="36.9" customHeight="1">
      <c r="L2" s="316" t="s">
        <v>8</v>
      </c>
      <c r="M2" s="317"/>
      <c r="N2" s="317"/>
      <c r="O2" s="317"/>
      <c r="P2" s="317"/>
      <c r="Q2" s="317"/>
      <c r="R2" s="317"/>
      <c r="S2" s="317"/>
      <c r="T2" s="317"/>
      <c r="U2" s="317"/>
      <c r="V2" s="317"/>
      <c r="AT2" s="98" t="s">
        <v>99</v>
      </c>
    </row>
    <row r="3" spans="2:46" ht="6.9" customHeight="1">
      <c r="B3" s="99"/>
      <c r="C3" s="100"/>
      <c r="D3" s="100"/>
      <c r="E3" s="100"/>
      <c r="F3" s="100"/>
      <c r="G3" s="100"/>
      <c r="H3" s="100"/>
      <c r="I3" s="100"/>
      <c r="J3" s="100"/>
      <c r="K3" s="101"/>
      <c r="AT3" s="98" t="s">
        <v>84</v>
      </c>
    </row>
    <row r="4" spans="2:46" ht="36.9" customHeight="1">
      <c r="B4" s="102"/>
      <c r="C4" s="103"/>
      <c r="D4" s="104" t="s">
        <v>105</v>
      </c>
      <c r="E4" s="103"/>
      <c r="F4" s="103"/>
      <c r="G4" s="103"/>
      <c r="H4" s="103"/>
      <c r="I4" s="103"/>
      <c r="J4" s="103"/>
      <c r="K4" s="105"/>
      <c r="M4" s="106" t="s">
        <v>13</v>
      </c>
      <c r="AT4" s="98" t="s">
        <v>6</v>
      </c>
    </row>
    <row r="5" spans="2:11" ht="6.9" customHeight="1">
      <c r="B5" s="102"/>
      <c r="C5" s="103"/>
      <c r="D5" s="103"/>
      <c r="E5" s="103"/>
      <c r="F5" s="103"/>
      <c r="G5" s="103"/>
      <c r="H5" s="103"/>
      <c r="I5" s="103"/>
      <c r="J5" s="103"/>
      <c r="K5" s="105"/>
    </row>
    <row r="6" spans="2:11" ht="13.2">
      <c r="B6" s="102"/>
      <c r="C6" s="103"/>
      <c r="D6" s="107" t="s">
        <v>19</v>
      </c>
      <c r="E6" s="103"/>
      <c r="F6" s="103"/>
      <c r="G6" s="103"/>
      <c r="H6" s="103"/>
      <c r="I6" s="103"/>
      <c r="J6" s="103"/>
      <c r="K6" s="105"/>
    </row>
    <row r="7" spans="2:11" ht="16.5" customHeight="1">
      <c r="B7" s="102"/>
      <c r="C7" s="103"/>
      <c r="D7" s="103"/>
      <c r="E7" s="331" t="str">
        <f>'Rekapitulace stavby'!K6</f>
        <v>Kanalizační sběrač Toužín</v>
      </c>
      <c r="F7" s="332"/>
      <c r="G7" s="332"/>
      <c r="H7" s="332"/>
      <c r="I7" s="103"/>
      <c r="J7" s="103"/>
      <c r="K7" s="105"/>
    </row>
    <row r="8" spans="2:11" s="108" customFormat="1" ht="13.2">
      <c r="B8" s="109"/>
      <c r="C8" s="110"/>
      <c r="D8" s="107" t="s">
        <v>106</v>
      </c>
      <c r="E8" s="110"/>
      <c r="F8" s="110"/>
      <c r="G8" s="110"/>
      <c r="H8" s="110"/>
      <c r="I8" s="110"/>
      <c r="J8" s="110"/>
      <c r="K8" s="111"/>
    </row>
    <row r="9" spans="2:11" s="108" customFormat="1" ht="36.9" customHeight="1">
      <c r="B9" s="109"/>
      <c r="C9" s="110"/>
      <c r="D9" s="110"/>
      <c r="E9" s="333" t="s">
        <v>1174</v>
      </c>
      <c r="F9" s="334"/>
      <c r="G9" s="334"/>
      <c r="H9" s="334"/>
      <c r="I9" s="110"/>
      <c r="J9" s="110"/>
      <c r="K9" s="111"/>
    </row>
    <row r="10" spans="2:11" s="108" customFormat="1" ht="13.5">
      <c r="B10" s="109"/>
      <c r="C10" s="110"/>
      <c r="D10" s="110"/>
      <c r="E10" s="110"/>
      <c r="F10" s="110"/>
      <c r="G10" s="110"/>
      <c r="H10" s="110"/>
      <c r="I10" s="110"/>
      <c r="J10" s="110"/>
      <c r="K10" s="111"/>
    </row>
    <row r="11" spans="2:11" s="108" customFormat="1" ht="14.4" customHeight="1">
      <c r="B11" s="109"/>
      <c r="C11" s="110"/>
      <c r="D11" s="107" t="s">
        <v>21</v>
      </c>
      <c r="E11" s="110"/>
      <c r="F11" s="112" t="s">
        <v>22</v>
      </c>
      <c r="G11" s="110"/>
      <c r="H11" s="110"/>
      <c r="I11" s="107" t="s">
        <v>23</v>
      </c>
      <c r="J11" s="112" t="s">
        <v>5</v>
      </c>
      <c r="K11" s="111"/>
    </row>
    <row r="12" spans="2:11" s="108" customFormat="1" ht="14.4" customHeight="1">
      <c r="B12" s="109"/>
      <c r="C12" s="110"/>
      <c r="D12" s="107" t="s">
        <v>24</v>
      </c>
      <c r="E12" s="110"/>
      <c r="F12" s="112" t="s">
        <v>25</v>
      </c>
      <c r="G12" s="110"/>
      <c r="H12" s="110"/>
      <c r="I12" s="107" t="s">
        <v>26</v>
      </c>
      <c r="J12" s="113" t="str">
        <f>'Rekapitulace stavby'!AN8</f>
        <v>21. 8. 2017</v>
      </c>
      <c r="K12" s="111"/>
    </row>
    <row r="13" spans="2:11" s="108" customFormat="1" ht="10.8" customHeight="1">
      <c r="B13" s="109"/>
      <c r="C13" s="110"/>
      <c r="D13" s="110"/>
      <c r="E13" s="110"/>
      <c r="F13" s="110"/>
      <c r="G13" s="110"/>
      <c r="H13" s="110"/>
      <c r="I13" s="110"/>
      <c r="J13" s="110"/>
      <c r="K13" s="111"/>
    </row>
    <row r="14" spans="2:11" s="108" customFormat="1" ht="14.4" customHeight="1">
      <c r="B14" s="109"/>
      <c r="C14" s="110"/>
      <c r="D14" s="107" t="s">
        <v>28</v>
      </c>
      <c r="E14" s="110"/>
      <c r="F14" s="110"/>
      <c r="G14" s="110"/>
      <c r="H14" s="110"/>
      <c r="I14" s="107" t="s">
        <v>29</v>
      </c>
      <c r="J14" s="112" t="str">
        <f>IF('Rekapitulace stavby'!AN10="","",'Rekapitulace stavby'!AN10)</f>
        <v/>
      </c>
      <c r="K14" s="111"/>
    </row>
    <row r="15" spans="2:11" s="108" customFormat="1" ht="18" customHeight="1">
      <c r="B15" s="109"/>
      <c r="C15" s="110"/>
      <c r="D15" s="110"/>
      <c r="E15" s="112" t="str">
        <f>IF('Rekapitulace stavby'!E11="","",'Rekapitulace stavby'!E11)</f>
        <v xml:space="preserve"> </v>
      </c>
      <c r="F15" s="110"/>
      <c r="G15" s="110"/>
      <c r="H15" s="110"/>
      <c r="I15" s="107" t="s">
        <v>31</v>
      </c>
      <c r="J15" s="112" t="str">
        <f>IF('Rekapitulace stavby'!AN11="","",'Rekapitulace stavby'!AN11)</f>
        <v/>
      </c>
      <c r="K15" s="111"/>
    </row>
    <row r="16" spans="2:11" s="108" customFormat="1" ht="6.9" customHeight="1">
      <c r="B16" s="109"/>
      <c r="C16" s="110"/>
      <c r="D16" s="110"/>
      <c r="E16" s="110"/>
      <c r="F16" s="110"/>
      <c r="G16" s="110"/>
      <c r="H16" s="110"/>
      <c r="I16" s="110"/>
      <c r="J16" s="110"/>
      <c r="K16" s="111"/>
    </row>
    <row r="17" spans="2:11" s="108" customFormat="1" ht="14.4" customHeight="1">
      <c r="B17" s="109"/>
      <c r="C17" s="110"/>
      <c r="D17" s="107" t="s">
        <v>32</v>
      </c>
      <c r="E17" s="110"/>
      <c r="F17" s="7"/>
      <c r="G17" s="110"/>
      <c r="H17" s="110"/>
      <c r="I17" s="107" t="s">
        <v>29</v>
      </c>
      <c r="J17" s="226" t="str">
        <f>IF('Rekapitulace stavby'!AN13="Vyplň údaj","",IF('Rekapitulace stavby'!AN13="","",'Rekapitulace stavby'!AN13))</f>
        <v/>
      </c>
      <c r="K17" s="111"/>
    </row>
    <row r="18" spans="2:11" s="108" customFormat="1" ht="18" customHeight="1">
      <c r="B18" s="109"/>
      <c r="C18" s="110"/>
      <c r="D18" s="110"/>
      <c r="E18" s="112" t="str">
        <f>IF('Rekapitulace stavby'!E14="Vyplň údaj","",IF('Rekapitulace stavby'!E14="","",'Rekapitulace stavby'!E14))</f>
        <v/>
      </c>
      <c r="F18" s="110"/>
      <c r="G18" s="110"/>
      <c r="H18" s="110"/>
      <c r="I18" s="107" t="s">
        <v>31</v>
      </c>
      <c r="J18" s="112" t="str">
        <f>IF('Rekapitulace stavby'!AN14="Vyplň údaj","",IF('Rekapitulace stavby'!AN14="","",'Rekapitulace stavby'!AN14))</f>
        <v/>
      </c>
      <c r="K18" s="111"/>
    </row>
    <row r="19" spans="2:11" s="108" customFormat="1" ht="6.9" customHeight="1">
      <c r="B19" s="109"/>
      <c r="C19" s="110"/>
      <c r="D19" s="110"/>
      <c r="E19" s="110"/>
      <c r="F19" s="110"/>
      <c r="G19" s="110"/>
      <c r="H19" s="110"/>
      <c r="I19" s="110"/>
      <c r="J19" s="110"/>
      <c r="K19" s="111"/>
    </row>
    <row r="20" spans="2:11" s="108" customFormat="1" ht="14.4" customHeight="1">
      <c r="B20" s="109"/>
      <c r="C20" s="110"/>
      <c r="D20" s="107" t="s">
        <v>34</v>
      </c>
      <c r="E20" s="110"/>
      <c r="F20" s="110"/>
      <c r="G20" s="110"/>
      <c r="H20" s="110"/>
      <c r="I20" s="107" t="s">
        <v>29</v>
      </c>
      <c r="J20" s="112" t="s">
        <v>35</v>
      </c>
      <c r="K20" s="111"/>
    </row>
    <row r="21" spans="2:11" s="108" customFormat="1" ht="18" customHeight="1">
      <c r="B21" s="109"/>
      <c r="C21" s="110"/>
      <c r="D21" s="110"/>
      <c r="E21" s="112" t="s">
        <v>36</v>
      </c>
      <c r="F21" s="110"/>
      <c r="G21" s="110"/>
      <c r="H21" s="110"/>
      <c r="I21" s="107" t="s">
        <v>31</v>
      </c>
      <c r="J21" s="112" t="s">
        <v>5</v>
      </c>
      <c r="K21" s="111"/>
    </row>
    <row r="22" spans="2:11" s="108" customFormat="1" ht="6.9" customHeight="1">
      <c r="B22" s="109"/>
      <c r="C22" s="110"/>
      <c r="D22" s="110"/>
      <c r="E22" s="110"/>
      <c r="F22" s="110"/>
      <c r="G22" s="110"/>
      <c r="H22" s="110"/>
      <c r="I22" s="110"/>
      <c r="J22" s="110"/>
      <c r="K22" s="111"/>
    </row>
    <row r="23" spans="2:11" s="108" customFormat="1" ht="14.4" customHeight="1">
      <c r="B23" s="109"/>
      <c r="C23" s="110"/>
      <c r="D23" s="107" t="s">
        <v>38</v>
      </c>
      <c r="E23" s="110"/>
      <c r="F23" s="110"/>
      <c r="G23" s="110"/>
      <c r="H23" s="110"/>
      <c r="I23" s="110"/>
      <c r="J23" s="110"/>
      <c r="K23" s="111"/>
    </row>
    <row r="24" spans="2:11" s="117" customFormat="1" ht="71.25" customHeight="1">
      <c r="B24" s="114"/>
      <c r="C24" s="115"/>
      <c r="D24" s="115"/>
      <c r="E24" s="299" t="s">
        <v>39</v>
      </c>
      <c r="F24" s="299"/>
      <c r="G24" s="299"/>
      <c r="H24" s="299"/>
      <c r="I24" s="115"/>
      <c r="J24" s="115"/>
      <c r="K24" s="116"/>
    </row>
    <row r="25" spans="2:11" s="108" customFormat="1" ht="6.9" customHeight="1">
      <c r="B25" s="109"/>
      <c r="C25" s="110"/>
      <c r="D25" s="110"/>
      <c r="E25" s="110"/>
      <c r="F25" s="110"/>
      <c r="G25" s="110"/>
      <c r="H25" s="110"/>
      <c r="I25" s="110"/>
      <c r="J25" s="110"/>
      <c r="K25" s="111"/>
    </row>
    <row r="26" spans="2:11" s="108" customFormat="1" ht="6.9" customHeight="1">
      <c r="B26" s="109"/>
      <c r="C26" s="110"/>
      <c r="D26" s="118"/>
      <c r="E26" s="118"/>
      <c r="F26" s="118"/>
      <c r="G26" s="118"/>
      <c r="H26" s="118"/>
      <c r="I26" s="118"/>
      <c r="J26" s="118"/>
      <c r="K26" s="119"/>
    </row>
    <row r="27" spans="2:11" s="108" customFormat="1" ht="25.35" customHeight="1">
      <c r="B27" s="109"/>
      <c r="C27" s="110"/>
      <c r="D27" s="120" t="s">
        <v>40</v>
      </c>
      <c r="E27" s="110"/>
      <c r="F27" s="110"/>
      <c r="G27" s="110"/>
      <c r="H27" s="110"/>
      <c r="I27" s="110"/>
      <c r="J27" s="121">
        <f>ROUND(J81,2)</f>
        <v>0</v>
      </c>
      <c r="K27" s="111"/>
    </row>
    <row r="28" spans="2:11" s="108" customFormat="1" ht="6.9" customHeight="1">
      <c r="B28" s="109"/>
      <c r="C28" s="110"/>
      <c r="D28" s="118"/>
      <c r="E28" s="118"/>
      <c r="F28" s="118"/>
      <c r="G28" s="118"/>
      <c r="H28" s="118"/>
      <c r="I28" s="118"/>
      <c r="J28" s="118"/>
      <c r="K28" s="119"/>
    </row>
    <row r="29" spans="2:11" s="108" customFormat="1" ht="14.4" customHeight="1">
      <c r="B29" s="109"/>
      <c r="C29" s="110"/>
      <c r="D29" s="110"/>
      <c r="E29" s="110"/>
      <c r="F29" s="122" t="s">
        <v>42</v>
      </c>
      <c r="G29" s="110"/>
      <c r="H29" s="110"/>
      <c r="I29" s="122" t="s">
        <v>41</v>
      </c>
      <c r="J29" s="122" t="s">
        <v>43</v>
      </c>
      <c r="K29" s="111"/>
    </row>
    <row r="30" spans="2:11" s="108" customFormat="1" ht="14.4" customHeight="1">
      <c r="B30" s="109"/>
      <c r="C30" s="110"/>
      <c r="D30" s="123" t="s">
        <v>44</v>
      </c>
      <c r="E30" s="123" t="s">
        <v>45</v>
      </c>
      <c r="F30" s="124">
        <f>ROUND(SUM(BE81:BE92),2)</f>
        <v>0</v>
      </c>
      <c r="G30" s="110"/>
      <c r="H30" s="110"/>
      <c r="I30" s="125">
        <v>0.21</v>
      </c>
      <c r="J30" s="124">
        <f>ROUND(ROUND((SUM(BE81:BE92)),2)*I30,2)</f>
        <v>0</v>
      </c>
      <c r="K30" s="111"/>
    </row>
    <row r="31" spans="2:11" s="108" customFormat="1" ht="14.4" customHeight="1">
      <c r="B31" s="109"/>
      <c r="C31" s="110"/>
      <c r="D31" s="110"/>
      <c r="E31" s="123" t="s">
        <v>46</v>
      </c>
      <c r="F31" s="124">
        <f>ROUND(SUM(BF81:BF92),2)</f>
        <v>0</v>
      </c>
      <c r="G31" s="110"/>
      <c r="H31" s="110"/>
      <c r="I31" s="125">
        <v>0.15</v>
      </c>
      <c r="J31" s="124">
        <f>ROUND(ROUND((SUM(BF81:BF92)),2)*I31,2)</f>
        <v>0</v>
      </c>
      <c r="K31" s="111"/>
    </row>
    <row r="32" spans="2:11" s="108" customFormat="1" ht="14.4" customHeight="1" hidden="1">
      <c r="B32" s="109"/>
      <c r="C32" s="110"/>
      <c r="D32" s="110"/>
      <c r="E32" s="123" t="s">
        <v>47</v>
      </c>
      <c r="F32" s="124">
        <f>ROUND(SUM(BG81:BG92),2)</f>
        <v>0</v>
      </c>
      <c r="G32" s="110"/>
      <c r="H32" s="110"/>
      <c r="I32" s="125">
        <v>0.21</v>
      </c>
      <c r="J32" s="124">
        <v>0</v>
      </c>
      <c r="K32" s="111"/>
    </row>
    <row r="33" spans="2:11" s="108" customFormat="1" ht="14.4" customHeight="1" hidden="1">
      <c r="B33" s="109"/>
      <c r="C33" s="110"/>
      <c r="D33" s="110"/>
      <c r="E33" s="123" t="s">
        <v>48</v>
      </c>
      <c r="F33" s="124">
        <f>ROUND(SUM(BH81:BH92),2)</f>
        <v>0</v>
      </c>
      <c r="G33" s="110"/>
      <c r="H33" s="110"/>
      <c r="I33" s="125">
        <v>0.15</v>
      </c>
      <c r="J33" s="124">
        <v>0</v>
      </c>
      <c r="K33" s="111"/>
    </row>
    <row r="34" spans="2:11" s="108" customFormat="1" ht="14.4" customHeight="1" hidden="1">
      <c r="B34" s="109"/>
      <c r="C34" s="110"/>
      <c r="D34" s="110"/>
      <c r="E34" s="123" t="s">
        <v>49</v>
      </c>
      <c r="F34" s="124">
        <f>ROUND(SUM(BI81:BI92),2)</f>
        <v>0</v>
      </c>
      <c r="G34" s="110"/>
      <c r="H34" s="110"/>
      <c r="I34" s="125">
        <v>0</v>
      </c>
      <c r="J34" s="124">
        <v>0</v>
      </c>
      <c r="K34" s="111"/>
    </row>
    <row r="35" spans="2:11" s="108" customFormat="1" ht="6.9" customHeight="1">
      <c r="B35" s="109"/>
      <c r="C35" s="110"/>
      <c r="D35" s="110"/>
      <c r="E35" s="110"/>
      <c r="F35" s="110"/>
      <c r="G35" s="110"/>
      <c r="H35" s="110"/>
      <c r="I35" s="110"/>
      <c r="J35" s="110"/>
      <c r="K35" s="111"/>
    </row>
    <row r="36" spans="2:11" s="108" customFormat="1" ht="25.35" customHeight="1">
      <c r="B36" s="109"/>
      <c r="C36" s="126"/>
      <c r="D36" s="127" t="s">
        <v>50</v>
      </c>
      <c r="E36" s="128"/>
      <c r="F36" s="128"/>
      <c r="G36" s="129" t="s">
        <v>51</v>
      </c>
      <c r="H36" s="130" t="s">
        <v>52</v>
      </c>
      <c r="I36" s="128"/>
      <c r="J36" s="131">
        <f>SUM(J27:J34)</f>
        <v>0</v>
      </c>
      <c r="K36" s="132"/>
    </row>
    <row r="37" spans="2:11" s="108" customFormat="1" ht="14.4" customHeight="1">
      <c r="B37" s="133"/>
      <c r="C37" s="134"/>
      <c r="D37" s="134"/>
      <c r="E37" s="134"/>
      <c r="F37" s="134"/>
      <c r="G37" s="134"/>
      <c r="H37" s="134"/>
      <c r="I37" s="134"/>
      <c r="J37" s="134"/>
      <c r="K37" s="135"/>
    </row>
    <row r="41" spans="2:11" s="108" customFormat="1" ht="6.9" customHeight="1">
      <c r="B41" s="136"/>
      <c r="C41" s="137"/>
      <c r="D41" s="137"/>
      <c r="E41" s="137"/>
      <c r="F41" s="137"/>
      <c r="G41" s="137"/>
      <c r="H41" s="137"/>
      <c r="I41" s="137"/>
      <c r="J41" s="137"/>
      <c r="K41" s="138"/>
    </row>
    <row r="42" spans="2:11" s="108" customFormat="1" ht="36.9" customHeight="1">
      <c r="B42" s="109"/>
      <c r="C42" s="104" t="s">
        <v>108</v>
      </c>
      <c r="D42" s="110"/>
      <c r="E42" s="110"/>
      <c r="F42" s="110"/>
      <c r="G42" s="110"/>
      <c r="H42" s="110"/>
      <c r="I42" s="110"/>
      <c r="J42" s="110"/>
      <c r="K42" s="111"/>
    </row>
    <row r="43" spans="2:11" s="108" customFormat="1" ht="6.9" customHeight="1">
      <c r="B43" s="109"/>
      <c r="C43" s="110"/>
      <c r="D43" s="110"/>
      <c r="E43" s="110"/>
      <c r="F43" s="110"/>
      <c r="G43" s="110"/>
      <c r="H43" s="110"/>
      <c r="I43" s="110"/>
      <c r="J43" s="110"/>
      <c r="K43" s="111"/>
    </row>
    <row r="44" spans="2:11" s="108" customFormat="1" ht="14.4" customHeight="1">
      <c r="B44" s="109"/>
      <c r="C44" s="107" t="s">
        <v>19</v>
      </c>
      <c r="D44" s="110"/>
      <c r="E44" s="110"/>
      <c r="F44" s="110"/>
      <c r="G44" s="110"/>
      <c r="H44" s="110"/>
      <c r="I44" s="110"/>
      <c r="J44" s="110"/>
      <c r="K44" s="111"/>
    </row>
    <row r="45" spans="2:11" s="108" customFormat="1" ht="16.5" customHeight="1">
      <c r="B45" s="109"/>
      <c r="C45" s="110"/>
      <c r="D45" s="110"/>
      <c r="E45" s="331" t="str">
        <f>E7</f>
        <v>Kanalizační sběrač Toužín</v>
      </c>
      <c r="F45" s="332"/>
      <c r="G45" s="332"/>
      <c r="H45" s="332"/>
      <c r="I45" s="110"/>
      <c r="J45" s="110"/>
      <c r="K45" s="111"/>
    </row>
    <row r="46" spans="2:11" s="108" customFormat="1" ht="14.4" customHeight="1">
      <c r="B46" s="109"/>
      <c r="C46" s="107" t="s">
        <v>106</v>
      </c>
      <c r="D46" s="110"/>
      <c r="E46" s="110"/>
      <c r="F46" s="110"/>
      <c r="G46" s="110"/>
      <c r="H46" s="110"/>
      <c r="I46" s="110"/>
      <c r="J46" s="110"/>
      <c r="K46" s="111"/>
    </row>
    <row r="47" spans="2:11" s="108" customFormat="1" ht="17.25" customHeight="1">
      <c r="B47" s="109"/>
      <c r="C47" s="110"/>
      <c r="D47" s="110"/>
      <c r="E47" s="333" t="str">
        <f>E9</f>
        <v>VON - Vedlejší a ostatní náklady</v>
      </c>
      <c r="F47" s="334"/>
      <c r="G47" s="334"/>
      <c r="H47" s="334"/>
      <c r="I47" s="110"/>
      <c r="J47" s="110"/>
      <c r="K47" s="111"/>
    </row>
    <row r="48" spans="2:11" s="108" customFormat="1" ht="6.9" customHeight="1">
      <c r="B48" s="109"/>
      <c r="C48" s="110"/>
      <c r="D48" s="110"/>
      <c r="E48" s="110"/>
      <c r="F48" s="110"/>
      <c r="G48" s="110"/>
      <c r="H48" s="110"/>
      <c r="I48" s="110"/>
      <c r="J48" s="110"/>
      <c r="K48" s="111"/>
    </row>
    <row r="49" spans="2:11" s="108" customFormat="1" ht="18" customHeight="1">
      <c r="B49" s="109"/>
      <c r="C49" s="107" t="s">
        <v>24</v>
      </c>
      <c r="D49" s="110"/>
      <c r="E49" s="110"/>
      <c r="F49" s="112" t="str">
        <f>F12</f>
        <v>Toužín</v>
      </c>
      <c r="G49" s="110"/>
      <c r="H49" s="110"/>
      <c r="I49" s="107" t="s">
        <v>26</v>
      </c>
      <c r="J49" s="113" t="str">
        <f>IF(J12="","",J12)</f>
        <v>21. 8. 2017</v>
      </c>
      <c r="K49" s="111"/>
    </row>
    <row r="50" spans="2:11" s="108" customFormat="1" ht="6.9" customHeight="1">
      <c r="B50" s="109"/>
      <c r="C50" s="110"/>
      <c r="D50" s="110"/>
      <c r="E50" s="110"/>
      <c r="F50" s="110"/>
      <c r="G50" s="110"/>
      <c r="H50" s="110"/>
      <c r="I50" s="110"/>
      <c r="J50" s="110"/>
      <c r="K50" s="111"/>
    </row>
    <row r="51" spans="2:11" s="108" customFormat="1" ht="13.2">
      <c r="B51" s="109"/>
      <c r="C51" s="107" t="s">
        <v>28</v>
      </c>
      <c r="D51" s="110"/>
      <c r="E51" s="110"/>
      <c r="F51" s="112" t="str">
        <f>E15</f>
        <v xml:space="preserve"> </v>
      </c>
      <c r="G51" s="110"/>
      <c r="H51" s="110"/>
      <c r="I51" s="107" t="s">
        <v>34</v>
      </c>
      <c r="J51" s="299" t="str">
        <f>E21</f>
        <v>Ing. Zděněk Hejtman</v>
      </c>
      <c r="K51" s="111"/>
    </row>
    <row r="52" spans="2:11" s="108" customFormat="1" ht="14.4" customHeight="1">
      <c r="B52" s="109"/>
      <c r="C52" s="107" t="s">
        <v>32</v>
      </c>
      <c r="D52" s="110"/>
      <c r="E52" s="110"/>
      <c r="F52" s="112" t="str">
        <f>IF(E18="","",E18)</f>
        <v/>
      </c>
      <c r="G52" s="110"/>
      <c r="H52" s="110"/>
      <c r="I52" s="110"/>
      <c r="J52" s="326"/>
      <c r="K52" s="111"/>
    </row>
    <row r="53" spans="2:11" s="108" customFormat="1" ht="10.35" customHeight="1">
      <c r="B53" s="109"/>
      <c r="C53" s="110"/>
      <c r="D53" s="110"/>
      <c r="E53" s="110"/>
      <c r="F53" s="110"/>
      <c r="G53" s="110"/>
      <c r="H53" s="110"/>
      <c r="I53" s="110"/>
      <c r="J53" s="110"/>
      <c r="K53" s="111"/>
    </row>
    <row r="54" spans="2:11" s="108" customFormat="1" ht="29.25" customHeight="1">
      <c r="B54" s="109"/>
      <c r="C54" s="139" t="s">
        <v>109</v>
      </c>
      <c r="D54" s="126"/>
      <c r="E54" s="126"/>
      <c r="F54" s="126"/>
      <c r="G54" s="126"/>
      <c r="H54" s="126"/>
      <c r="I54" s="126"/>
      <c r="J54" s="140" t="s">
        <v>110</v>
      </c>
      <c r="K54" s="141"/>
    </row>
    <row r="55" spans="2:11" s="108" customFormat="1" ht="10.35" customHeight="1">
      <c r="B55" s="109"/>
      <c r="C55" s="110"/>
      <c r="D55" s="110"/>
      <c r="E55" s="110"/>
      <c r="F55" s="110"/>
      <c r="G55" s="110"/>
      <c r="H55" s="110"/>
      <c r="I55" s="110"/>
      <c r="J55" s="110"/>
      <c r="K55" s="111"/>
    </row>
    <row r="56" spans="2:47" s="108" customFormat="1" ht="29.25" customHeight="1">
      <c r="B56" s="109"/>
      <c r="C56" s="142" t="s">
        <v>111</v>
      </c>
      <c r="D56" s="110"/>
      <c r="E56" s="110"/>
      <c r="F56" s="110"/>
      <c r="G56" s="110"/>
      <c r="H56" s="110"/>
      <c r="I56" s="110"/>
      <c r="J56" s="121">
        <f>J81</f>
        <v>0</v>
      </c>
      <c r="K56" s="111"/>
      <c r="AU56" s="98" t="s">
        <v>112</v>
      </c>
    </row>
    <row r="57" spans="2:11" s="149" customFormat="1" ht="24.9" customHeight="1">
      <c r="B57" s="143"/>
      <c r="C57" s="144"/>
      <c r="D57" s="145" t="s">
        <v>1175</v>
      </c>
      <c r="E57" s="146"/>
      <c r="F57" s="146"/>
      <c r="G57" s="146"/>
      <c r="H57" s="146"/>
      <c r="I57" s="146"/>
      <c r="J57" s="147">
        <f>J82</f>
        <v>0</v>
      </c>
      <c r="K57" s="148"/>
    </row>
    <row r="58" spans="2:11" s="156" customFormat="1" ht="19.95" customHeight="1">
      <c r="B58" s="150"/>
      <c r="C58" s="151"/>
      <c r="D58" s="152" t="s">
        <v>1176</v>
      </c>
      <c r="E58" s="153"/>
      <c r="F58" s="153"/>
      <c r="G58" s="153"/>
      <c r="H58" s="153"/>
      <c r="I58" s="153"/>
      <c r="J58" s="154">
        <f>J83</f>
        <v>0</v>
      </c>
      <c r="K58" s="155"/>
    </row>
    <row r="59" spans="2:11" s="156" customFormat="1" ht="19.95" customHeight="1">
      <c r="B59" s="150"/>
      <c r="C59" s="151"/>
      <c r="D59" s="152" t="s">
        <v>1177</v>
      </c>
      <c r="E59" s="153"/>
      <c r="F59" s="153"/>
      <c r="G59" s="153"/>
      <c r="H59" s="153"/>
      <c r="I59" s="153"/>
      <c r="J59" s="154">
        <f>J87</f>
        <v>0</v>
      </c>
      <c r="K59" s="155"/>
    </row>
    <row r="60" spans="2:11" s="156" customFormat="1" ht="19.95" customHeight="1">
      <c r="B60" s="150"/>
      <c r="C60" s="151"/>
      <c r="D60" s="152" t="s">
        <v>1178</v>
      </c>
      <c r="E60" s="153"/>
      <c r="F60" s="153"/>
      <c r="G60" s="153"/>
      <c r="H60" s="153"/>
      <c r="I60" s="153"/>
      <c r="J60" s="154">
        <f>J89</f>
        <v>0</v>
      </c>
      <c r="K60" s="155"/>
    </row>
    <row r="61" spans="2:11" s="156" customFormat="1" ht="19.95" customHeight="1">
      <c r="B61" s="150"/>
      <c r="C61" s="151"/>
      <c r="D61" s="152" t="s">
        <v>1179</v>
      </c>
      <c r="E61" s="153"/>
      <c r="F61" s="153"/>
      <c r="G61" s="153"/>
      <c r="H61" s="153"/>
      <c r="I61" s="153"/>
      <c r="J61" s="154">
        <f>J91</f>
        <v>0</v>
      </c>
      <c r="K61" s="155"/>
    </row>
    <row r="62" spans="2:11" s="108" customFormat="1" ht="21.75" customHeight="1">
      <c r="B62" s="109"/>
      <c r="C62" s="110"/>
      <c r="D62" s="110"/>
      <c r="E62" s="110"/>
      <c r="F62" s="110"/>
      <c r="G62" s="110"/>
      <c r="H62" s="110"/>
      <c r="I62" s="110"/>
      <c r="J62" s="110"/>
      <c r="K62" s="111"/>
    </row>
    <row r="63" spans="2:11" s="108" customFormat="1" ht="6.9" customHeight="1">
      <c r="B63" s="133"/>
      <c r="C63" s="134"/>
      <c r="D63" s="134"/>
      <c r="E63" s="134"/>
      <c r="F63" s="134"/>
      <c r="G63" s="134"/>
      <c r="H63" s="134"/>
      <c r="I63" s="134"/>
      <c r="J63" s="134"/>
      <c r="K63" s="135"/>
    </row>
    <row r="67" spans="2:12" s="108" customFormat="1" ht="6.9" customHeight="1">
      <c r="B67" s="136"/>
      <c r="C67" s="137"/>
      <c r="D67" s="137"/>
      <c r="E67" s="137"/>
      <c r="F67" s="137"/>
      <c r="G67" s="137"/>
      <c r="H67" s="137"/>
      <c r="I67" s="137"/>
      <c r="J67" s="137"/>
      <c r="K67" s="137"/>
      <c r="L67" s="109"/>
    </row>
    <row r="68" spans="2:12" s="108" customFormat="1" ht="36.9" customHeight="1">
      <c r="B68" s="109"/>
      <c r="C68" s="157" t="s">
        <v>119</v>
      </c>
      <c r="L68" s="109"/>
    </row>
    <row r="69" spans="2:12" s="108" customFormat="1" ht="6.9" customHeight="1">
      <c r="B69" s="109"/>
      <c r="L69" s="109"/>
    </row>
    <row r="70" spans="2:12" s="108" customFormat="1" ht="14.4" customHeight="1">
      <c r="B70" s="109"/>
      <c r="C70" s="158" t="s">
        <v>19</v>
      </c>
      <c r="L70" s="109"/>
    </row>
    <row r="71" spans="2:12" s="108" customFormat="1" ht="16.5" customHeight="1">
      <c r="B71" s="109"/>
      <c r="E71" s="327" t="str">
        <f>E7</f>
        <v>Kanalizační sběrač Toužín</v>
      </c>
      <c r="F71" s="328"/>
      <c r="G71" s="328"/>
      <c r="H71" s="328"/>
      <c r="L71" s="109"/>
    </row>
    <row r="72" spans="2:12" s="108" customFormat="1" ht="14.4" customHeight="1">
      <c r="B72" s="109"/>
      <c r="C72" s="158" t="s">
        <v>106</v>
      </c>
      <c r="L72" s="109"/>
    </row>
    <row r="73" spans="2:12" s="108" customFormat="1" ht="17.25" customHeight="1">
      <c r="B73" s="109"/>
      <c r="E73" s="318" t="str">
        <f>E9</f>
        <v>VON - Vedlejší a ostatní náklady</v>
      </c>
      <c r="F73" s="329"/>
      <c r="G73" s="329"/>
      <c r="H73" s="329"/>
      <c r="L73" s="109"/>
    </row>
    <row r="74" spans="2:12" s="108" customFormat="1" ht="6.9" customHeight="1">
      <c r="B74" s="109"/>
      <c r="L74" s="109"/>
    </row>
    <row r="75" spans="2:12" s="108" customFormat="1" ht="18" customHeight="1">
      <c r="B75" s="109"/>
      <c r="C75" s="158" t="s">
        <v>24</v>
      </c>
      <c r="F75" s="159" t="str">
        <f>F12</f>
        <v>Toužín</v>
      </c>
      <c r="I75" s="158" t="s">
        <v>26</v>
      </c>
      <c r="J75" s="160" t="str">
        <f>IF(J12="","",J12)</f>
        <v>21. 8. 2017</v>
      </c>
      <c r="L75" s="109"/>
    </row>
    <row r="76" spans="2:12" s="108" customFormat="1" ht="6.9" customHeight="1">
      <c r="B76" s="109"/>
      <c r="L76" s="109"/>
    </row>
    <row r="77" spans="2:12" s="108" customFormat="1" ht="13.2">
      <c r="B77" s="109"/>
      <c r="C77" s="158" t="s">
        <v>28</v>
      </c>
      <c r="F77" s="159" t="str">
        <f>E15</f>
        <v xml:space="preserve"> </v>
      </c>
      <c r="I77" s="158" t="s">
        <v>34</v>
      </c>
      <c r="J77" s="159" t="str">
        <f>E21</f>
        <v>Ing. Zděněk Hejtman</v>
      </c>
      <c r="L77" s="109"/>
    </row>
    <row r="78" spans="2:12" s="108" customFormat="1" ht="14.4" customHeight="1">
      <c r="B78" s="109"/>
      <c r="C78" s="158" t="s">
        <v>32</v>
      </c>
      <c r="F78" s="159" t="str">
        <f>IF(E18="","",E18)</f>
        <v/>
      </c>
      <c r="L78" s="109"/>
    </row>
    <row r="79" spans="2:12" s="108" customFormat="1" ht="10.35" customHeight="1">
      <c r="B79" s="109"/>
      <c r="L79" s="109"/>
    </row>
    <row r="80" spans="2:20" s="168" customFormat="1" ht="29.25" customHeight="1">
      <c r="B80" s="161"/>
      <c r="C80" s="162" t="s">
        <v>120</v>
      </c>
      <c r="D80" s="163" t="s">
        <v>59</v>
      </c>
      <c r="E80" s="163" t="s">
        <v>55</v>
      </c>
      <c r="F80" s="163" t="s">
        <v>121</v>
      </c>
      <c r="G80" s="163" t="s">
        <v>122</v>
      </c>
      <c r="H80" s="163" t="s">
        <v>123</v>
      </c>
      <c r="I80" s="163" t="s">
        <v>124</v>
      </c>
      <c r="J80" s="163" t="s">
        <v>110</v>
      </c>
      <c r="K80" s="164" t="s">
        <v>125</v>
      </c>
      <c r="L80" s="161"/>
      <c r="M80" s="165" t="s">
        <v>126</v>
      </c>
      <c r="N80" s="166" t="s">
        <v>44</v>
      </c>
      <c r="O80" s="166" t="s">
        <v>127</v>
      </c>
      <c r="P80" s="166" t="s">
        <v>128</v>
      </c>
      <c r="Q80" s="166" t="s">
        <v>129</v>
      </c>
      <c r="R80" s="166" t="s">
        <v>130</v>
      </c>
      <c r="S80" s="166" t="s">
        <v>131</v>
      </c>
      <c r="T80" s="167" t="s">
        <v>132</v>
      </c>
    </row>
    <row r="81" spans="2:63" s="108" customFormat="1" ht="29.25" customHeight="1">
      <c r="B81" s="109"/>
      <c r="C81" s="169" t="s">
        <v>111</v>
      </c>
      <c r="J81" s="170">
        <f>BK81</f>
        <v>0</v>
      </c>
      <c r="L81" s="109"/>
      <c r="M81" s="171"/>
      <c r="N81" s="118"/>
      <c r="O81" s="118"/>
      <c r="P81" s="172">
        <f>P82</f>
        <v>0</v>
      </c>
      <c r="Q81" s="118"/>
      <c r="R81" s="172">
        <f>R82</f>
        <v>0</v>
      </c>
      <c r="S81" s="118"/>
      <c r="T81" s="173">
        <f>T82</f>
        <v>0</v>
      </c>
      <c r="AT81" s="98" t="s">
        <v>73</v>
      </c>
      <c r="AU81" s="98" t="s">
        <v>112</v>
      </c>
      <c r="BK81" s="174">
        <f>BK82</f>
        <v>0</v>
      </c>
    </row>
    <row r="82" spans="2:63" s="176" customFormat="1" ht="37.35" customHeight="1">
      <c r="B82" s="175"/>
      <c r="D82" s="177" t="s">
        <v>73</v>
      </c>
      <c r="E82" s="178" t="s">
        <v>1180</v>
      </c>
      <c r="F82" s="178" t="s">
        <v>1181</v>
      </c>
      <c r="J82" s="179">
        <f>BK82</f>
        <v>0</v>
      </c>
      <c r="L82" s="175"/>
      <c r="M82" s="180"/>
      <c r="N82" s="181"/>
      <c r="O82" s="181"/>
      <c r="P82" s="182">
        <f>P83+P87+P89+P91</f>
        <v>0</v>
      </c>
      <c r="Q82" s="181"/>
      <c r="R82" s="182">
        <f>R83+R87+R89+R91</f>
        <v>0</v>
      </c>
      <c r="S82" s="181"/>
      <c r="T82" s="183">
        <f>T83+T87+T89+T91</f>
        <v>0</v>
      </c>
      <c r="AR82" s="177" t="s">
        <v>165</v>
      </c>
      <c r="AT82" s="184" t="s">
        <v>73</v>
      </c>
      <c r="AU82" s="184" t="s">
        <v>74</v>
      </c>
      <c r="AY82" s="177" t="s">
        <v>135</v>
      </c>
      <c r="BK82" s="185">
        <f>BK83+BK87+BK89+BK91</f>
        <v>0</v>
      </c>
    </row>
    <row r="83" spans="2:63" s="176" customFormat="1" ht="19.95" customHeight="1">
      <c r="B83" s="175"/>
      <c r="D83" s="177" t="s">
        <v>73</v>
      </c>
      <c r="E83" s="186" t="s">
        <v>1182</v>
      </c>
      <c r="F83" s="186" t="s">
        <v>1183</v>
      </c>
      <c r="J83" s="187">
        <f>BK83</f>
        <v>0</v>
      </c>
      <c r="L83" s="175"/>
      <c r="M83" s="180"/>
      <c r="N83" s="181"/>
      <c r="O83" s="181"/>
      <c r="P83" s="182">
        <f>SUM(P84:P86)</f>
        <v>0</v>
      </c>
      <c r="Q83" s="181"/>
      <c r="R83" s="182">
        <f>SUM(R84:R86)</f>
        <v>0</v>
      </c>
      <c r="S83" s="181"/>
      <c r="T83" s="183">
        <f>SUM(T84:T86)</f>
        <v>0</v>
      </c>
      <c r="AR83" s="177" t="s">
        <v>165</v>
      </c>
      <c r="AT83" s="184" t="s">
        <v>73</v>
      </c>
      <c r="AU83" s="184" t="s">
        <v>82</v>
      </c>
      <c r="AY83" s="177" t="s">
        <v>135</v>
      </c>
      <c r="BK83" s="185">
        <f>SUM(BK84:BK86)</f>
        <v>0</v>
      </c>
    </row>
    <row r="84" spans="2:65" s="108" customFormat="1" ht="25.5" customHeight="1">
      <c r="B84" s="109"/>
      <c r="C84" s="188" t="s">
        <v>82</v>
      </c>
      <c r="D84" s="188" t="s">
        <v>137</v>
      </c>
      <c r="E84" s="189" t="s">
        <v>1184</v>
      </c>
      <c r="F84" s="190" t="s">
        <v>1185</v>
      </c>
      <c r="G84" s="191" t="s">
        <v>1387</v>
      </c>
      <c r="H84" s="192">
        <v>1</v>
      </c>
      <c r="I84" s="9"/>
      <c r="J84" s="193">
        <f>ROUND(I84*H84,2)</f>
        <v>0</v>
      </c>
      <c r="K84" s="190" t="s">
        <v>141</v>
      </c>
      <c r="L84" s="109"/>
      <c r="M84" s="194" t="s">
        <v>5</v>
      </c>
      <c r="N84" s="195" t="s">
        <v>45</v>
      </c>
      <c r="O84" s="110"/>
      <c r="P84" s="196">
        <f>O84*H84</f>
        <v>0</v>
      </c>
      <c r="Q84" s="196">
        <v>0</v>
      </c>
      <c r="R84" s="196">
        <f>Q84*H84</f>
        <v>0</v>
      </c>
      <c r="S84" s="196">
        <v>0</v>
      </c>
      <c r="T84" s="197">
        <f>S84*H84</f>
        <v>0</v>
      </c>
      <c r="AR84" s="98" t="s">
        <v>1186</v>
      </c>
      <c r="AT84" s="98" t="s">
        <v>137</v>
      </c>
      <c r="AU84" s="98" t="s">
        <v>84</v>
      </c>
      <c r="AY84" s="98" t="s">
        <v>135</v>
      </c>
      <c r="BE84" s="198">
        <f>IF(N84="základní",J84,0)</f>
        <v>0</v>
      </c>
      <c r="BF84" s="198">
        <f>IF(N84="snížená",J84,0)</f>
        <v>0</v>
      </c>
      <c r="BG84" s="198">
        <f>IF(N84="zákl. přenesená",J84,0)</f>
        <v>0</v>
      </c>
      <c r="BH84" s="198">
        <f>IF(N84="sníž. přenesená",J84,0)</f>
        <v>0</v>
      </c>
      <c r="BI84" s="198">
        <f>IF(N84="nulová",J84,0)</f>
        <v>0</v>
      </c>
      <c r="BJ84" s="98" t="s">
        <v>82</v>
      </c>
      <c r="BK84" s="198">
        <f>ROUND(I84*H84,2)</f>
        <v>0</v>
      </c>
      <c r="BL84" s="98" t="s">
        <v>1186</v>
      </c>
      <c r="BM84" s="98" t="s">
        <v>1187</v>
      </c>
    </row>
    <row r="85" spans="2:65" s="108" customFormat="1" ht="38.25" customHeight="1">
      <c r="B85" s="109"/>
      <c r="C85" s="188" t="s">
        <v>84</v>
      </c>
      <c r="D85" s="188" t="s">
        <v>137</v>
      </c>
      <c r="E85" s="189" t="s">
        <v>1188</v>
      </c>
      <c r="F85" s="190" t="s">
        <v>1189</v>
      </c>
      <c r="G85" s="191" t="s">
        <v>1387</v>
      </c>
      <c r="H85" s="192">
        <v>1</v>
      </c>
      <c r="I85" s="9"/>
      <c r="J85" s="193">
        <f>ROUND(I85*H85,2)</f>
        <v>0</v>
      </c>
      <c r="K85" s="190" t="s">
        <v>141</v>
      </c>
      <c r="L85" s="109"/>
      <c r="M85" s="194" t="s">
        <v>5</v>
      </c>
      <c r="N85" s="195" t="s">
        <v>45</v>
      </c>
      <c r="O85" s="110"/>
      <c r="P85" s="196">
        <f>O85*H85</f>
        <v>0</v>
      </c>
      <c r="Q85" s="196">
        <v>0</v>
      </c>
      <c r="R85" s="196">
        <f>Q85*H85</f>
        <v>0</v>
      </c>
      <c r="S85" s="196">
        <v>0</v>
      </c>
      <c r="T85" s="197">
        <f>S85*H85</f>
        <v>0</v>
      </c>
      <c r="AR85" s="98" t="s">
        <v>1186</v>
      </c>
      <c r="AT85" s="98" t="s">
        <v>137</v>
      </c>
      <c r="AU85" s="98" t="s">
        <v>84</v>
      </c>
      <c r="AY85" s="98" t="s">
        <v>135</v>
      </c>
      <c r="BE85" s="198">
        <f>IF(N85="základní",J85,0)</f>
        <v>0</v>
      </c>
      <c r="BF85" s="198">
        <f>IF(N85="snížená",J85,0)</f>
        <v>0</v>
      </c>
      <c r="BG85" s="198">
        <f>IF(N85="zákl. přenesená",J85,0)</f>
        <v>0</v>
      </c>
      <c r="BH85" s="198">
        <f>IF(N85="sníž. přenesená",J85,0)</f>
        <v>0</v>
      </c>
      <c r="BI85" s="198">
        <f>IF(N85="nulová",J85,0)</f>
        <v>0</v>
      </c>
      <c r="BJ85" s="98" t="s">
        <v>82</v>
      </c>
      <c r="BK85" s="198">
        <f>ROUND(I85*H85,2)</f>
        <v>0</v>
      </c>
      <c r="BL85" s="98" t="s">
        <v>1186</v>
      </c>
      <c r="BM85" s="98" t="s">
        <v>1190</v>
      </c>
    </row>
    <row r="86" spans="2:65" s="108" customFormat="1" ht="51" customHeight="1">
      <c r="B86" s="109"/>
      <c r="C86" s="188" t="s">
        <v>152</v>
      </c>
      <c r="D86" s="188" t="s">
        <v>137</v>
      </c>
      <c r="E86" s="189" t="s">
        <v>1191</v>
      </c>
      <c r="F86" s="190" t="s">
        <v>1192</v>
      </c>
      <c r="G86" s="191" t="s">
        <v>1387</v>
      </c>
      <c r="H86" s="192">
        <v>1</v>
      </c>
      <c r="I86" s="9"/>
      <c r="J86" s="193">
        <f>ROUND(I86*H86,2)</f>
        <v>0</v>
      </c>
      <c r="K86" s="190" t="s">
        <v>5</v>
      </c>
      <c r="L86" s="109"/>
      <c r="M86" s="194" t="s">
        <v>5</v>
      </c>
      <c r="N86" s="195" t="s">
        <v>45</v>
      </c>
      <c r="O86" s="110"/>
      <c r="P86" s="196">
        <f>O86*H86</f>
        <v>0</v>
      </c>
      <c r="Q86" s="196">
        <v>0</v>
      </c>
      <c r="R86" s="196">
        <f>Q86*H86</f>
        <v>0</v>
      </c>
      <c r="S86" s="196">
        <v>0</v>
      </c>
      <c r="T86" s="197">
        <f>S86*H86</f>
        <v>0</v>
      </c>
      <c r="AR86" s="98" t="s">
        <v>1186</v>
      </c>
      <c r="AT86" s="98" t="s">
        <v>137</v>
      </c>
      <c r="AU86" s="98" t="s">
        <v>84</v>
      </c>
      <c r="AY86" s="98" t="s">
        <v>135</v>
      </c>
      <c r="BE86" s="198">
        <f>IF(N86="základní",J86,0)</f>
        <v>0</v>
      </c>
      <c r="BF86" s="198">
        <f>IF(N86="snížená",J86,0)</f>
        <v>0</v>
      </c>
      <c r="BG86" s="198">
        <f>IF(N86="zákl. přenesená",J86,0)</f>
        <v>0</v>
      </c>
      <c r="BH86" s="198">
        <f>IF(N86="sníž. přenesená",J86,0)</f>
        <v>0</v>
      </c>
      <c r="BI86" s="198">
        <f>IF(N86="nulová",J86,0)</f>
        <v>0</v>
      </c>
      <c r="BJ86" s="98" t="s">
        <v>82</v>
      </c>
      <c r="BK86" s="198">
        <f>ROUND(I86*H86,2)</f>
        <v>0</v>
      </c>
      <c r="BL86" s="98" t="s">
        <v>1186</v>
      </c>
      <c r="BM86" s="98" t="s">
        <v>1193</v>
      </c>
    </row>
    <row r="87" spans="2:63" s="176" customFormat="1" ht="29.85" customHeight="1">
      <c r="B87" s="175"/>
      <c r="D87" s="177" t="s">
        <v>73</v>
      </c>
      <c r="E87" s="186" t="s">
        <v>1194</v>
      </c>
      <c r="F87" s="186" t="s">
        <v>1195</v>
      </c>
      <c r="J87" s="187">
        <f>BK87</f>
        <v>0</v>
      </c>
      <c r="L87" s="175"/>
      <c r="M87" s="180"/>
      <c r="N87" s="181"/>
      <c r="O87" s="181"/>
      <c r="P87" s="182">
        <f>P88</f>
        <v>0</v>
      </c>
      <c r="Q87" s="181"/>
      <c r="R87" s="182">
        <f>R88</f>
        <v>0</v>
      </c>
      <c r="S87" s="181"/>
      <c r="T87" s="183">
        <f>T88</f>
        <v>0</v>
      </c>
      <c r="AR87" s="177" t="s">
        <v>165</v>
      </c>
      <c r="AT87" s="184" t="s">
        <v>73</v>
      </c>
      <c r="AU87" s="184" t="s">
        <v>82</v>
      </c>
      <c r="AY87" s="177" t="s">
        <v>135</v>
      </c>
      <c r="BK87" s="185">
        <f>BK88</f>
        <v>0</v>
      </c>
    </row>
    <row r="88" spans="2:65" s="108" customFormat="1" ht="51" customHeight="1">
      <c r="B88" s="109"/>
      <c r="C88" s="188" t="s">
        <v>142</v>
      </c>
      <c r="D88" s="188" t="s">
        <v>137</v>
      </c>
      <c r="E88" s="189" t="s">
        <v>1196</v>
      </c>
      <c r="F88" s="190" t="s">
        <v>1197</v>
      </c>
      <c r="G88" s="191" t="s">
        <v>1387</v>
      </c>
      <c r="H88" s="192">
        <v>1</v>
      </c>
      <c r="I88" s="9"/>
      <c r="J88" s="193">
        <f>ROUND(I88*H88,2)</f>
        <v>0</v>
      </c>
      <c r="K88" s="190" t="s">
        <v>141</v>
      </c>
      <c r="L88" s="109"/>
      <c r="M88" s="194" t="s">
        <v>5</v>
      </c>
      <c r="N88" s="195" t="s">
        <v>45</v>
      </c>
      <c r="O88" s="110"/>
      <c r="P88" s="196">
        <f>O88*H88</f>
        <v>0</v>
      </c>
      <c r="Q88" s="196">
        <v>0</v>
      </c>
      <c r="R88" s="196">
        <f>Q88*H88</f>
        <v>0</v>
      </c>
      <c r="S88" s="196">
        <v>0</v>
      </c>
      <c r="T88" s="197">
        <f>S88*H88</f>
        <v>0</v>
      </c>
      <c r="AR88" s="98" t="s">
        <v>1186</v>
      </c>
      <c r="AT88" s="98" t="s">
        <v>137</v>
      </c>
      <c r="AU88" s="98" t="s">
        <v>84</v>
      </c>
      <c r="AY88" s="98" t="s">
        <v>135</v>
      </c>
      <c r="BE88" s="198">
        <f>IF(N88="základní",J88,0)</f>
        <v>0</v>
      </c>
      <c r="BF88" s="198">
        <f>IF(N88="snížená",J88,0)</f>
        <v>0</v>
      </c>
      <c r="BG88" s="198">
        <f>IF(N88="zákl. přenesená",J88,0)</f>
        <v>0</v>
      </c>
      <c r="BH88" s="198">
        <f>IF(N88="sníž. přenesená",J88,0)</f>
        <v>0</v>
      </c>
      <c r="BI88" s="198">
        <f>IF(N88="nulová",J88,0)</f>
        <v>0</v>
      </c>
      <c r="BJ88" s="98" t="s">
        <v>82</v>
      </c>
      <c r="BK88" s="198">
        <f>ROUND(I88*H88,2)</f>
        <v>0</v>
      </c>
      <c r="BL88" s="98" t="s">
        <v>1186</v>
      </c>
      <c r="BM88" s="98" t="s">
        <v>1198</v>
      </c>
    </row>
    <row r="89" spans="2:63" s="176" customFormat="1" ht="29.85" customHeight="1">
      <c r="B89" s="175"/>
      <c r="D89" s="177" t="s">
        <v>73</v>
      </c>
      <c r="E89" s="186" t="s">
        <v>1199</v>
      </c>
      <c r="F89" s="186" t="s">
        <v>1200</v>
      </c>
      <c r="J89" s="187">
        <f>BK89</f>
        <v>0</v>
      </c>
      <c r="L89" s="175"/>
      <c r="M89" s="180"/>
      <c r="N89" s="181"/>
      <c r="O89" s="181"/>
      <c r="P89" s="182">
        <f>P90</f>
        <v>0</v>
      </c>
      <c r="Q89" s="181"/>
      <c r="R89" s="182">
        <f>R90</f>
        <v>0</v>
      </c>
      <c r="S89" s="181"/>
      <c r="T89" s="183">
        <f>T90</f>
        <v>0</v>
      </c>
      <c r="AR89" s="177" t="s">
        <v>165</v>
      </c>
      <c r="AT89" s="184" t="s">
        <v>73</v>
      </c>
      <c r="AU89" s="184" t="s">
        <v>82</v>
      </c>
      <c r="AY89" s="177" t="s">
        <v>135</v>
      </c>
      <c r="BK89" s="185">
        <f>BK90</f>
        <v>0</v>
      </c>
    </row>
    <row r="90" spans="2:65" s="108" customFormat="1" ht="38.25" customHeight="1">
      <c r="B90" s="109"/>
      <c r="C90" s="188" t="s">
        <v>165</v>
      </c>
      <c r="D90" s="188" t="s">
        <v>137</v>
      </c>
      <c r="E90" s="189" t="s">
        <v>1201</v>
      </c>
      <c r="F90" s="190" t="s">
        <v>1202</v>
      </c>
      <c r="G90" s="191" t="s">
        <v>1387</v>
      </c>
      <c r="H90" s="192">
        <v>1</v>
      </c>
      <c r="I90" s="9"/>
      <c r="J90" s="193">
        <f>ROUND(I90*H90,2)</f>
        <v>0</v>
      </c>
      <c r="K90" s="190" t="s">
        <v>5</v>
      </c>
      <c r="L90" s="109"/>
      <c r="M90" s="194" t="s">
        <v>5</v>
      </c>
      <c r="N90" s="195" t="s">
        <v>45</v>
      </c>
      <c r="O90" s="110"/>
      <c r="P90" s="196">
        <f>O90*H90</f>
        <v>0</v>
      </c>
      <c r="Q90" s="196">
        <v>0</v>
      </c>
      <c r="R90" s="196">
        <f>Q90*H90</f>
        <v>0</v>
      </c>
      <c r="S90" s="196">
        <v>0</v>
      </c>
      <c r="T90" s="197">
        <f>S90*H90</f>
        <v>0</v>
      </c>
      <c r="AR90" s="98" t="s">
        <v>1186</v>
      </c>
      <c r="AT90" s="98" t="s">
        <v>137</v>
      </c>
      <c r="AU90" s="98" t="s">
        <v>84</v>
      </c>
      <c r="AY90" s="98" t="s">
        <v>135</v>
      </c>
      <c r="BE90" s="198">
        <f>IF(N90="základní",J90,0)</f>
        <v>0</v>
      </c>
      <c r="BF90" s="198">
        <f>IF(N90="snížená",J90,0)</f>
        <v>0</v>
      </c>
      <c r="BG90" s="198">
        <f>IF(N90="zákl. přenesená",J90,0)</f>
        <v>0</v>
      </c>
      <c r="BH90" s="198">
        <f>IF(N90="sníž. přenesená",J90,0)</f>
        <v>0</v>
      </c>
      <c r="BI90" s="198">
        <f>IF(N90="nulová",J90,0)</f>
        <v>0</v>
      </c>
      <c r="BJ90" s="98" t="s">
        <v>82</v>
      </c>
      <c r="BK90" s="198">
        <f>ROUND(I90*H90,2)</f>
        <v>0</v>
      </c>
      <c r="BL90" s="98" t="s">
        <v>1186</v>
      </c>
      <c r="BM90" s="98" t="s">
        <v>1203</v>
      </c>
    </row>
    <row r="91" spans="2:63" s="176" customFormat="1" ht="29.85" customHeight="1">
      <c r="B91" s="175"/>
      <c r="D91" s="177" t="s">
        <v>73</v>
      </c>
      <c r="E91" s="186" t="s">
        <v>1204</v>
      </c>
      <c r="F91" s="186" t="s">
        <v>1205</v>
      </c>
      <c r="J91" s="187">
        <f>BK91</f>
        <v>0</v>
      </c>
      <c r="L91" s="175"/>
      <c r="M91" s="180"/>
      <c r="N91" s="181"/>
      <c r="O91" s="181"/>
      <c r="P91" s="182">
        <f>P92</f>
        <v>0</v>
      </c>
      <c r="Q91" s="181"/>
      <c r="R91" s="182">
        <f>R92</f>
        <v>0</v>
      </c>
      <c r="S91" s="181"/>
      <c r="T91" s="183">
        <f>T92</f>
        <v>0</v>
      </c>
      <c r="AR91" s="177" t="s">
        <v>165</v>
      </c>
      <c r="AT91" s="184" t="s">
        <v>73</v>
      </c>
      <c r="AU91" s="184" t="s">
        <v>82</v>
      </c>
      <c r="AY91" s="177" t="s">
        <v>135</v>
      </c>
      <c r="BK91" s="185">
        <f>BK92</f>
        <v>0</v>
      </c>
    </row>
    <row r="92" spans="2:65" s="108" customFormat="1" ht="25.5" customHeight="1">
      <c r="B92" s="109"/>
      <c r="C92" s="188" t="s">
        <v>172</v>
      </c>
      <c r="D92" s="188" t="s">
        <v>137</v>
      </c>
      <c r="E92" s="189" t="s">
        <v>1206</v>
      </c>
      <c r="F92" s="190" t="s">
        <v>1207</v>
      </c>
      <c r="G92" s="191" t="s">
        <v>1387</v>
      </c>
      <c r="H92" s="192">
        <v>1</v>
      </c>
      <c r="I92" s="9">
        <v>0</v>
      </c>
      <c r="J92" s="193">
        <f>ROUND(I92*H92,2)</f>
        <v>0</v>
      </c>
      <c r="K92" s="190" t="s">
        <v>5</v>
      </c>
      <c r="L92" s="109"/>
      <c r="M92" s="194" t="s">
        <v>5</v>
      </c>
      <c r="N92" s="199" t="s">
        <v>45</v>
      </c>
      <c r="O92" s="200"/>
      <c r="P92" s="201">
        <f>O92*H92</f>
        <v>0</v>
      </c>
      <c r="Q92" s="201">
        <v>0</v>
      </c>
      <c r="R92" s="201">
        <f>Q92*H92</f>
        <v>0</v>
      </c>
      <c r="S92" s="201">
        <v>0</v>
      </c>
      <c r="T92" s="202">
        <f>S92*H92</f>
        <v>0</v>
      </c>
      <c r="AR92" s="98" t="s">
        <v>1186</v>
      </c>
      <c r="AT92" s="98" t="s">
        <v>137</v>
      </c>
      <c r="AU92" s="98" t="s">
        <v>84</v>
      </c>
      <c r="AY92" s="98" t="s">
        <v>135</v>
      </c>
      <c r="BE92" s="198">
        <f>IF(N92="základní",J92,0)</f>
        <v>0</v>
      </c>
      <c r="BF92" s="198">
        <f>IF(N92="snížená",J92,0)</f>
        <v>0</v>
      </c>
      <c r="BG92" s="198">
        <f>IF(N92="zákl. přenesená",J92,0)</f>
        <v>0</v>
      </c>
      <c r="BH92" s="198">
        <f>IF(N92="sníž. přenesená",J92,0)</f>
        <v>0</v>
      </c>
      <c r="BI92" s="198">
        <f>IF(N92="nulová",J92,0)</f>
        <v>0</v>
      </c>
      <c r="BJ92" s="98" t="s">
        <v>82</v>
      </c>
      <c r="BK92" s="198">
        <f>ROUND(I92*H92,2)</f>
        <v>0</v>
      </c>
      <c r="BL92" s="98" t="s">
        <v>1186</v>
      </c>
      <c r="BM92" s="98" t="s">
        <v>1208</v>
      </c>
    </row>
    <row r="93" spans="2:12" s="108" customFormat="1" ht="6.9" customHeight="1">
      <c r="B93" s="133"/>
      <c r="C93" s="134"/>
      <c r="D93" s="134"/>
      <c r="E93" s="134"/>
      <c r="F93" s="134"/>
      <c r="G93" s="134"/>
      <c r="H93" s="134"/>
      <c r="I93" s="134"/>
      <c r="J93" s="134"/>
      <c r="K93" s="134"/>
      <c r="L93" s="109"/>
    </row>
  </sheetData>
  <sheetProtection password="C6B9" sheet="1" objects="1" scenarios="1" formatColumns="0" formatRows="0" selectLockedCells="1"/>
  <autoFilter ref="C80:K92"/>
  <mergeCells count="10">
    <mergeCell ref="J51:J52"/>
    <mergeCell ref="E71:H71"/>
    <mergeCell ref="E73:H73"/>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15" customWidth="1"/>
    <col min="2" max="2" width="1.66796875" style="15" customWidth="1"/>
    <col min="3" max="4" width="5" style="15" customWidth="1"/>
    <col min="5" max="5" width="11.66015625" style="15" customWidth="1"/>
    <col min="6" max="6" width="9.16015625" style="15" customWidth="1"/>
    <col min="7" max="7" width="5" style="15" customWidth="1"/>
    <col min="8" max="8" width="77.83203125" style="15" customWidth="1"/>
    <col min="9" max="10" width="20" style="15" customWidth="1"/>
    <col min="11" max="11" width="1.66796875" style="15" customWidth="1"/>
  </cols>
  <sheetData>
    <row r="1" ht="37.5" customHeight="1"/>
    <row r="2" spans="2:11" ht="7.5" customHeight="1">
      <c r="B2" s="16"/>
      <c r="C2" s="17"/>
      <c r="D2" s="17"/>
      <c r="E2" s="17"/>
      <c r="F2" s="17"/>
      <c r="G2" s="17"/>
      <c r="H2" s="17"/>
      <c r="I2" s="17"/>
      <c r="J2" s="17"/>
      <c r="K2" s="18"/>
    </row>
    <row r="3" spans="2:11" s="1" customFormat="1" ht="45" customHeight="1">
      <c r="B3" s="19"/>
      <c r="C3" s="335" t="s">
        <v>1209</v>
      </c>
      <c r="D3" s="335"/>
      <c r="E3" s="335"/>
      <c r="F3" s="335"/>
      <c r="G3" s="335"/>
      <c r="H3" s="335"/>
      <c r="I3" s="335"/>
      <c r="J3" s="335"/>
      <c r="K3" s="20"/>
    </row>
    <row r="4" spans="2:11" ht="25.5" customHeight="1">
      <c r="B4" s="21"/>
      <c r="C4" s="342" t="s">
        <v>1210</v>
      </c>
      <c r="D4" s="342"/>
      <c r="E4" s="342"/>
      <c r="F4" s="342"/>
      <c r="G4" s="342"/>
      <c r="H4" s="342"/>
      <c r="I4" s="342"/>
      <c r="J4" s="342"/>
      <c r="K4" s="22"/>
    </row>
    <row r="5" spans="2:11" ht="5.25" customHeight="1">
      <c r="B5" s="21"/>
      <c r="C5" s="23"/>
      <c r="D5" s="23"/>
      <c r="E5" s="23"/>
      <c r="F5" s="23"/>
      <c r="G5" s="23"/>
      <c r="H5" s="23"/>
      <c r="I5" s="23"/>
      <c r="J5" s="23"/>
      <c r="K5" s="22"/>
    </row>
    <row r="6" spans="2:11" ht="15" customHeight="1">
      <c r="B6" s="21"/>
      <c r="C6" s="338" t="s">
        <v>1211</v>
      </c>
      <c r="D6" s="338"/>
      <c r="E6" s="338"/>
      <c r="F6" s="338"/>
      <c r="G6" s="338"/>
      <c r="H6" s="338"/>
      <c r="I6" s="338"/>
      <c r="J6" s="338"/>
      <c r="K6" s="22"/>
    </row>
    <row r="7" spans="2:11" ht="15" customHeight="1">
      <c r="B7" s="25"/>
      <c r="C7" s="338" t="s">
        <v>1212</v>
      </c>
      <c r="D7" s="338"/>
      <c r="E7" s="338"/>
      <c r="F7" s="338"/>
      <c r="G7" s="338"/>
      <c r="H7" s="338"/>
      <c r="I7" s="338"/>
      <c r="J7" s="338"/>
      <c r="K7" s="22"/>
    </row>
    <row r="8" spans="2:11" ht="12.75" customHeight="1">
      <c r="B8" s="25"/>
      <c r="C8" s="24"/>
      <c r="D8" s="24"/>
      <c r="E8" s="24"/>
      <c r="F8" s="24"/>
      <c r="G8" s="24"/>
      <c r="H8" s="24"/>
      <c r="I8" s="24"/>
      <c r="J8" s="24"/>
      <c r="K8" s="22"/>
    </row>
    <row r="9" spans="2:11" ht="15" customHeight="1">
      <c r="B9" s="25"/>
      <c r="C9" s="338" t="s">
        <v>1213</v>
      </c>
      <c r="D9" s="338"/>
      <c r="E9" s="338"/>
      <c r="F9" s="338"/>
      <c r="G9" s="338"/>
      <c r="H9" s="338"/>
      <c r="I9" s="338"/>
      <c r="J9" s="338"/>
      <c r="K9" s="22"/>
    </row>
    <row r="10" spans="2:11" ht="15" customHeight="1">
      <c r="B10" s="25"/>
      <c r="C10" s="24"/>
      <c r="D10" s="338" t="s">
        <v>1214</v>
      </c>
      <c r="E10" s="338"/>
      <c r="F10" s="338"/>
      <c r="G10" s="338"/>
      <c r="H10" s="338"/>
      <c r="I10" s="338"/>
      <c r="J10" s="338"/>
      <c r="K10" s="22"/>
    </row>
    <row r="11" spans="2:11" ht="15" customHeight="1">
      <c r="B11" s="25"/>
      <c r="C11" s="26"/>
      <c r="D11" s="338" t="s">
        <v>1215</v>
      </c>
      <c r="E11" s="338"/>
      <c r="F11" s="338"/>
      <c r="G11" s="338"/>
      <c r="H11" s="338"/>
      <c r="I11" s="338"/>
      <c r="J11" s="338"/>
      <c r="K11" s="22"/>
    </row>
    <row r="12" spans="2:11" ht="12.75" customHeight="1">
      <c r="B12" s="25"/>
      <c r="C12" s="26"/>
      <c r="D12" s="26"/>
      <c r="E12" s="26"/>
      <c r="F12" s="26"/>
      <c r="G12" s="26"/>
      <c r="H12" s="26"/>
      <c r="I12" s="26"/>
      <c r="J12" s="26"/>
      <c r="K12" s="22"/>
    </row>
    <row r="13" spans="2:11" ht="15" customHeight="1">
      <c r="B13" s="25"/>
      <c r="C13" s="26"/>
      <c r="D13" s="338" t="s">
        <v>1216</v>
      </c>
      <c r="E13" s="338"/>
      <c r="F13" s="338"/>
      <c r="G13" s="338"/>
      <c r="H13" s="338"/>
      <c r="I13" s="338"/>
      <c r="J13" s="338"/>
      <c r="K13" s="22"/>
    </row>
    <row r="14" spans="2:11" ht="15" customHeight="1">
      <c r="B14" s="25"/>
      <c r="C14" s="26"/>
      <c r="D14" s="338" t="s">
        <v>1217</v>
      </c>
      <c r="E14" s="338"/>
      <c r="F14" s="338"/>
      <c r="G14" s="338"/>
      <c r="H14" s="338"/>
      <c r="I14" s="338"/>
      <c r="J14" s="338"/>
      <c r="K14" s="22"/>
    </row>
    <row r="15" spans="2:11" ht="15" customHeight="1">
      <c r="B15" s="25"/>
      <c r="C15" s="26"/>
      <c r="D15" s="338" t="s">
        <v>1218</v>
      </c>
      <c r="E15" s="338"/>
      <c r="F15" s="338"/>
      <c r="G15" s="338"/>
      <c r="H15" s="338"/>
      <c r="I15" s="338"/>
      <c r="J15" s="338"/>
      <c r="K15" s="22"/>
    </row>
    <row r="16" spans="2:11" ht="15" customHeight="1">
      <c r="B16" s="25"/>
      <c r="C16" s="26"/>
      <c r="D16" s="26"/>
      <c r="E16" s="27" t="s">
        <v>92</v>
      </c>
      <c r="F16" s="338" t="s">
        <v>1219</v>
      </c>
      <c r="G16" s="338"/>
      <c r="H16" s="338"/>
      <c r="I16" s="338"/>
      <c r="J16" s="338"/>
      <c r="K16" s="22"/>
    </row>
    <row r="17" spans="2:11" ht="15" customHeight="1">
      <c r="B17" s="25"/>
      <c r="C17" s="26"/>
      <c r="D17" s="26"/>
      <c r="E17" s="27" t="s">
        <v>81</v>
      </c>
      <c r="F17" s="338" t="s">
        <v>1220</v>
      </c>
      <c r="G17" s="338"/>
      <c r="H17" s="338"/>
      <c r="I17" s="338"/>
      <c r="J17" s="338"/>
      <c r="K17" s="22"/>
    </row>
    <row r="18" spans="2:11" ht="15" customHeight="1">
      <c r="B18" s="25"/>
      <c r="C18" s="26"/>
      <c r="D18" s="26"/>
      <c r="E18" s="27" t="s">
        <v>1221</v>
      </c>
      <c r="F18" s="338" t="s">
        <v>1222</v>
      </c>
      <c r="G18" s="338"/>
      <c r="H18" s="338"/>
      <c r="I18" s="338"/>
      <c r="J18" s="338"/>
      <c r="K18" s="22"/>
    </row>
    <row r="19" spans="2:11" ht="15" customHeight="1">
      <c r="B19" s="25"/>
      <c r="C19" s="26"/>
      <c r="D19" s="26"/>
      <c r="E19" s="27" t="s">
        <v>97</v>
      </c>
      <c r="F19" s="338" t="s">
        <v>98</v>
      </c>
      <c r="G19" s="338"/>
      <c r="H19" s="338"/>
      <c r="I19" s="338"/>
      <c r="J19" s="338"/>
      <c r="K19" s="22"/>
    </row>
    <row r="20" spans="2:11" ht="15" customHeight="1">
      <c r="B20" s="25"/>
      <c r="C20" s="26"/>
      <c r="D20" s="26"/>
      <c r="E20" s="27" t="s">
        <v>1223</v>
      </c>
      <c r="F20" s="338" t="s">
        <v>1224</v>
      </c>
      <c r="G20" s="338"/>
      <c r="H20" s="338"/>
      <c r="I20" s="338"/>
      <c r="J20" s="338"/>
      <c r="K20" s="22"/>
    </row>
    <row r="21" spans="2:11" ht="15" customHeight="1">
      <c r="B21" s="25"/>
      <c r="C21" s="26"/>
      <c r="D21" s="26"/>
      <c r="E21" s="27" t="s">
        <v>1225</v>
      </c>
      <c r="F21" s="338" t="s">
        <v>1226</v>
      </c>
      <c r="G21" s="338"/>
      <c r="H21" s="338"/>
      <c r="I21" s="338"/>
      <c r="J21" s="338"/>
      <c r="K21" s="22"/>
    </row>
    <row r="22" spans="2:11" ht="12.75" customHeight="1">
      <c r="B22" s="25"/>
      <c r="C22" s="26"/>
      <c r="D22" s="26"/>
      <c r="E22" s="26"/>
      <c r="F22" s="26"/>
      <c r="G22" s="26"/>
      <c r="H22" s="26"/>
      <c r="I22" s="26"/>
      <c r="J22" s="26"/>
      <c r="K22" s="22"/>
    </row>
    <row r="23" spans="2:11" ht="15" customHeight="1">
      <c r="B23" s="25"/>
      <c r="C23" s="338" t="s">
        <v>1227</v>
      </c>
      <c r="D23" s="338"/>
      <c r="E23" s="338"/>
      <c r="F23" s="338"/>
      <c r="G23" s="338"/>
      <c r="H23" s="338"/>
      <c r="I23" s="338"/>
      <c r="J23" s="338"/>
      <c r="K23" s="22"/>
    </row>
    <row r="24" spans="2:11" ht="15" customHeight="1">
      <c r="B24" s="25"/>
      <c r="C24" s="338" t="s">
        <v>1228</v>
      </c>
      <c r="D24" s="338"/>
      <c r="E24" s="338"/>
      <c r="F24" s="338"/>
      <c r="G24" s="338"/>
      <c r="H24" s="338"/>
      <c r="I24" s="338"/>
      <c r="J24" s="338"/>
      <c r="K24" s="22"/>
    </row>
    <row r="25" spans="2:11" ht="15" customHeight="1">
      <c r="B25" s="25"/>
      <c r="C25" s="24"/>
      <c r="D25" s="338" t="s">
        <v>1229</v>
      </c>
      <c r="E25" s="338"/>
      <c r="F25" s="338"/>
      <c r="G25" s="338"/>
      <c r="H25" s="338"/>
      <c r="I25" s="338"/>
      <c r="J25" s="338"/>
      <c r="K25" s="22"/>
    </row>
    <row r="26" spans="2:11" ht="15" customHeight="1">
      <c r="B26" s="25"/>
      <c r="C26" s="26"/>
      <c r="D26" s="338" t="s">
        <v>1230</v>
      </c>
      <c r="E26" s="338"/>
      <c r="F26" s="338"/>
      <c r="G26" s="338"/>
      <c r="H26" s="338"/>
      <c r="I26" s="338"/>
      <c r="J26" s="338"/>
      <c r="K26" s="22"/>
    </row>
    <row r="27" spans="2:11" ht="12.75" customHeight="1">
      <c r="B27" s="25"/>
      <c r="C27" s="26"/>
      <c r="D27" s="26"/>
      <c r="E27" s="26"/>
      <c r="F27" s="26"/>
      <c r="G27" s="26"/>
      <c r="H27" s="26"/>
      <c r="I27" s="26"/>
      <c r="J27" s="26"/>
      <c r="K27" s="22"/>
    </row>
    <row r="28" spans="2:11" ht="15" customHeight="1">
      <c r="B28" s="25"/>
      <c r="C28" s="26"/>
      <c r="D28" s="338" t="s">
        <v>1231</v>
      </c>
      <c r="E28" s="338"/>
      <c r="F28" s="338"/>
      <c r="G28" s="338"/>
      <c r="H28" s="338"/>
      <c r="I28" s="338"/>
      <c r="J28" s="338"/>
      <c r="K28" s="22"/>
    </row>
    <row r="29" spans="2:11" ht="15" customHeight="1">
      <c r="B29" s="25"/>
      <c r="C29" s="26"/>
      <c r="D29" s="338" t="s">
        <v>1232</v>
      </c>
      <c r="E29" s="338"/>
      <c r="F29" s="338"/>
      <c r="G29" s="338"/>
      <c r="H29" s="338"/>
      <c r="I29" s="338"/>
      <c r="J29" s="338"/>
      <c r="K29" s="22"/>
    </row>
    <row r="30" spans="2:11" ht="12.75" customHeight="1">
      <c r="B30" s="25"/>
      <c r="C30" s="26"/>
      <c r="D30" s="26"/>
      <c r="E30" s="26"/>
      <c r="F30" s="26"/>
      <c r="G30" s="26"/>
      <c r="H30" s="26"/>
      <c r="I30" s="26"/>
      <c r="J30" s="26"/>
      <c r="K30" s="22"/>
    </row>
    <row r="31" spans="2:11" ht="15" customHeight="1">
      <c r="B31" s="25"/>
      <c r="C31" s="26"/>
      <c r="D31" s="338" t="s">
        <v>1233</v>
      </c>
      <c r="E31" s="338"/>
      <c r="F31" s="338"/>
      <c r="G31" s="338"/>
      <c r="H31" s="338"/>
      <c r="I31" s="338"/>
      <c r="J31" s="338"/>
      <c r="K31" s="22"/>
    </row>
    <row r="32" spans="2:11" ht="15" customHeight="1">
      <c r="B32" s="25"/>
      <c r="C32" s="26"/>
      <c r="D32" s="338" t="s">
        <v>1234</v>
      </c>
      <c r="E32" s="338"/>
      <c r="F32" s="338"/>
      <c r="G32" s="338"/>
      <c r="H32" s="338"/>
      <c r="I32" s="338"/>
      <c r="J32" s="338"/>
      <c r="K32" s="22"/>
    </row>
    <row r="33" spans="2:11" ht="15" customHeight="1">
      <c r="B33" s="25"/>
      <c r="C33" s="26"/>
      <c r="D33" s="338" t="s">
        <v>1235</v>
      </c>
      <c r="E33" s="338"/>
      <c r="F33" s="338"/>
      <c r="G33" s="338"/>
      <c r="H33" s="338"/>
      <c r="I33" s="338"/>
      <c r="J33" s="338"/>
      <c r="K33" s="22"/>
    </row>
    <row r="34" spans="2:11" ht="15" customHeight="1">
      <c r="B34" s="25"/>
      <c r="C34" s="26"/>
      <c r="D34" s="24"/>
      <c r="E34" s="28" t="s">
        <v>120</v>
      </c>
      <c r="F34" s="24"/>
      <c r="G34" s="338" t="s">
        <v>1236</v>
      </c>
      <c r="H34" s="338"/>
      <c r="I34" s="338"/>
      <c r="J34" s="338"/>
      <c r="K34" s="22"/>
    </row>
    <row r="35" spans="2:11" ht="30.75" customHeight="1">
      <c r="B35" s="25"/>
      <c r="C35" s="26"/>
      <c r="D35" s="24"/>
      <c r="E35" s="28" t="s">
        <v>1237</v>
      </c>
      <c r="F35" s="24"/>
      <c r="G35" s="338" t="s">
        <v>1238</v>
      </c>
      <c r="H35" s="338"/>
      <c r="I35" s="338"/>
      <c r="J35" s="338"/>
      <c r="K35" s="22"/>
    </row>
    <row r="36" spans="2:11" ht="15" customHeight="1">
      <c r="B36" s="25"/>
      <c r="C36" s="26"/>
      <c r="D36" s="24"/>
      <c r="E36" s="28" t="s">
        <v>55</v>
      </c>
      <c r="F36" s="24"/>
      <c r="G36" s="338" t="s">
        <v>1239</v>
      </c>
      <c r="H36" s="338"/>
      <c r="I36" s="338"/>
      <c r="J36" s="338"/>
      <c r="K36" s="22"/>
    </row>
    <row r="37" spans="2:11" ht="15" customHeight="1">
      <c r="B37" s="25"/>
      <c r="C37" s="26"/>
      <c r="D37" s="24"/>
      <c r="E37" s="28" t="s">
        <v>121</v>
      </c>
      <c r="F37" s="24"/>
      <c r="G37" s="338" t="s">
        <v>1240</v>
      </c>
      <c r="H37" s="338"/>
      <c r="I37" s="338"/>
      <c r="J37" s="338"/>
      <c r="K37" s="22"/>
    </row>
    <row r="38" spans="2:11" ht="15" customHeight="1">
      <c r="B38" s="25"/>
      <c r="C38" s="26"/>
      <c r="D38" s="24"/>
      <c r="E38" s="28" t="s">
        <v>122</v>
      </c>
      <c r="F38" s="24"/>
      <c r="G38" s="338" t="s">
        <v>1241</v>
      </c>
      <c r="H38" s="338"/>
      <c r="I38" s="338"/>
      <c r="J38" s="338"/>
      <c r="K38" s="22"/>
    </row>
    <row r="39" spans="2:11" ht="15" customHeight="1">
      <c r="B39" s="25"/>
      <c r="C39" s="26"/>
      <c r="D39" s="24"/>
      <c r="E39" s="28" t="s">
        <v>123</v>
      </c>
      <c r="F39" s="24"/>
      <c r="G39" s="338" t="s">
        <v>1242</v>
      </c>
      <c r="H39" s="338"/>
      <c r="I39" s="338"/>
      <c r="J39" s="338"/>
      <c r="K39" s="22"/>
    </row>
    <row r="40" spans="2:11" ht="15" customHeight="1">
      <c r="B40" s="25"/>
      <c r="C40" s="26"/>
      <c r="D40" s="24"/>
      <c r="E40" s="28" t="s">
        <v>1243</v>
      </c>
      <c r="F40" s="24"/>
      <c r="G40" s="338" t="s">
        <v>1244</v>
      </c>
      <c r="H40" s="338"/>
      <c r="I40" s="338"/>
      <c r="J40" s="338"/>
      <c r="K40" s="22"/>
    </row>
    <row r="41" spans="2:11" ht="15" customHeight="1">
      <c r="B41" s="25"/>
      <c r="C41" s="26"/>
      <c r="D41" s="24"/>
      <c r="E41" s="28"/>
      <c r="F41" s="24"/>
      <c r="G41" s="338" t="s">
        <v>1245</v>
      </c>
      <c r="H41" s="338"/>
      <c r="I41" s="338"/>
      <c r="J41" s="338"/>
      <c r="K41" s="22"/>
    </row>
    <row r="42" spans="2:11" ht="15" customHeight="1">
      <c r="B42" s="25"/>
      <c r="C42" s="26"/>
      <c r="D42" s="24"/>
      <c r="E42" s="28" t="s">
        <v>1246</v>
      </c>
      <c r="F42" s="24"/>
      <c r="G42" s="338" t="s">
        <v>1247</v>
      </c>
      <c r="H42" s="338"/>
      <c r="I42" s="338"/>
      <c r="J42" s="338"/>
      <c r="K42" s="22"/>
    </row>
    <row r="43" spans="2:11" ht="15" customHeight="1">
      <c r="B43" s="25"/>
      <c r="C43" s="26"/>
      <c r="D43" s="24"/>
      <c r="E43" s="28" t="s">
        <v>125</v>
      </c>
      <c r="F43" s="24"/>
      <c r="G43" s="338" t="s">
        <v>1248</v>
      </c>
      <c r="H43" s="338"/>
      <c r="I43" s="338"/>
      <c r="J43" s="338"/>
      <c r="K43" s="22"/>
    </row>
    <row r="44" spans="2:11" ht="12.75" customHeight="1">
      <c r="B44" s="25"/>
      <c r="C44" s="26"/>
      <c r="D44" s="24"/>
      <c r="E44" s="24"/>
      <c r="F44" s="24"/>
      <c r="G44" s="24"/>
      <c r="H44" s="24"/>
      <c r="I44" s="24"/>
      <c r="J44" s="24"/>
      <c r="K44" s="22"/>
    </row>
    <row r="45" spans="2:11" ht="15" customHeight="1">
      <c r="B45" s="25"/>
      <c r="C45" s="26"/>
      <c r="D45" s="338" t="s">
        <v>1249</v>
      </c>
      <c r="E45" s="338"/>
      <c r="F45" s="338"/>
      <c r="G45" s="338"/>
      <c r="H45" s="338"/>
      <c r="I45" s="338"/>
      <c r="J45" s="338"/>
      <c r="K45" s="22"/>
    </row>
    <row r="46" spans="2:11" ht="15" customHeight="1">
      <c r="B46" s="25"/>
      <c r="C46" s="26"/>
      <c r="D46" s="26"/>
      <c r="E46" s="338" t="s">
        <v>1250</v>
      </c>
      <c r="F46" s="338"/>
      <c r="G46" s="338"/>
      <c r="H46" s="338"/>
      <c r="I46" s="338"/>
      <c r="J46" s="338"/>
      <c r="K46" s="22"/>
    </row>
    <row r="47" spans="2:11" ht="15" customHeight="1">
      <c r="B47" s="25"/>
      <c r="C47" s="26"/>
      <c r="D47" s="26"/>
      <c r="E47" s="338" t="s">
        <v>1251</v>
      </c>
      <c r="F47" s="338"/>
      <c r="G47" s="338"/>
      <c r="H47" s="338"/>
      <c r="I47" s="338"/>
      <c r="J47" s="338"/>
      <c r="K47" s="22"/>
    </row>
    <row r="48" spans="2:11" ht="15" customHeight="1">
      <c r="B48" s="25"/>
      <c r="C48" s="26"/>
      <c r="D48" s="26"/>
      <c r="E48" s="338" t="s">
        <v>1252</v>
      </c>
      <c r="F48" s="338"/>
      <c r="G48" s="338"/>
      <c r="H48" s="338"/>
      <c r="I48" s="338"/>
      <c r="J48" s="338"/>
      <c r="K48" s="22"/>
    </row>
    <row r="49" spans="2:11" ht="15" customHeight="1">
      <c r="B49" s="25"/>
      <c r="C49" s="26"/>
      <c r="D49" s="338" t="s">
        <v>1253</v>
      </c>
      <c r="E49" s="338"/>
      <c r="F49" s="338"/>
      <c r="G49" s="338"/>
      <c r="H49" s="338"/>
      <c r="I49" s="338"/>
      <c r="J49" s="338"/>
      <c r="K49" s="22"/>
    </row>
    <row r="50" spans="2:11" ht="25.5" customHeight="1">
      <c r="B50" s="21"/>
      <c r="C50" s="342" t="s">
        <v>1254</v>
      </c>
      <c r="D50" s="342"/>
      <c r="E50" s="342"/>
      <c r="F50" s="342"/>
      <c r="G50" s="342"/>
      <c r="H50" s="342"/>
      <c r="I50" s="342"/>
      <c r="J50" s="342"/>
      <c r="K50" s="22"/>
    </row>
    <row r="51" spans="2:11" ht="5.25" customHeight="1">
      <c r="B51" s="21"/>
      <c r="C51" s="23"/>
      <c r="D51" s="23"/>
      <c r="E51" s="23"/>
      <c r="F51" s="23"/>
      <c r="G51" s="23"/>
      <c r="H51" s="23"/>
      <c r="I51" s="23"/>
      <c r="J51" s="23"/>
      <c r="K51" s="22"/>
    </row>
    <row r="52" spans="2:11" ht="15" customHeight="1">
      <c r="B52" s="21"/>
      <c r="C52" s="338" t="s">
        <v>1255</v>
      </c>
      <c r="D52" s="338"/>
      <c r="E52" s="338"/>
      <c r="F52" s="338"/>
      <c r="G52" s="338"/>
      <c r="H52" s="338"/>
      <c r="I52" s="338"/>
      <c r="J52" s="338"/>
      <c r="K52" s="22"/>
    </row>
    <row r="53" spans="2:11" ht="15" customHeight="1">
      <c r="B53" s="21"/>
      <c r="C53" s="338" t="s">
        <v>1256</v>
      </c>
      <c r="D53" s="338"/>
      <c r="E53" s="338"/>
      <c r="F53" s="338"/>
      <c r="G53" s="338"/>
      <c r="H53" s="338"/>
      <c r="I53" s="338"/>
      <c r="J53" s="338"/>
      <c r="K53" s="22"/>
    </row>
    <row r="54" spans="2:11" ht="12.75" customHeight="1">
      <c r="B54" s="21"/>
      <c r="C54" s="24"/>
      <c r="D54" s="24"/>
      <c r="E54" s="24"/>
      <c r="F54" s="24"/>
      <c r="G54" s="24"/>
      <c r="H54" s="24"/>
      <c r="I54" s="24"/>
      <c r="J54" s="24"/>
      <c r="K54" s="22"/>
    </row>
    <row r="55" spans="2:11" ht="15" customHeight="1">
      <c r="B55" s="21"/>
      <c r="C55" s="338" t="s">
        <v>1257</v>
      </c>
      <c r="D55" s="338"/>
      <c r="E55" s="338"/>
      <c r="F55" s="338"/>
      <c r="G55" s="338"/>
      <c r="H55" s="338"/>
      <c r="I55" s="338"/>
      <c r="J55" s="338"/>
      <c r="K55" s="22"/>
    </row>
    <row r="56" spans="2:11" ht="15" customHeight="1">
      <c r="B56" s="21"/>
      <c r="C56" s="26"/>
      <c r="D56" s="338" t="s">
        <v>1258</v>
      </c>
      <c r="E56" s="338"/>
      <c r="F56" s="338"/>
      <c r="G56" s="338"/>
      <c r="H56" s="338"/>
      <c r="I56" s="338"/>
      <c r="J56" s="338"/>
      <c r="K56" s="22"/>
    </row>
    <row r="57" spans="2:11" ht="15" customHeight="1">
      <c r="B57" s="21"/>
      <c r="C57" s="26"/>
      <c r="D57" s="338" t="s">
        <v>1259</v>
      </c>
      <c r="E57" s="338"/>
      <c r="F57" s="338"/>
      <c r="G57" s="338"/>
      <c r="H57" s="338"/>
      <c r="I57" s="338"/>
      <c r="J57" s="338"/>
      <c r="K57" s="22"/>
    </row>
    <row r="58" spans="2:11" ht="15" customHeight="1">
      <c r="B58" s="21"/>
      <c r="C58" s="26"/>
      <c r="D58" s="338" t="s">
        <v>1260</v>
      </c>
      <c r="E58" s="338"/>
      <c r="F58" s="338"/>
      <c r="G58" s="338"/>
      <c r="H58" s="338"/>
      <c r="I58" s="338"/>
      <c r="J58" s="338"/>
      <c r="K58" s="22"/>
    </row>
    <row r="59" spans="2:11" ht="15" customHeight="1">
      <c r="B59" s="21"/>
      <c r="C59" s="26"/>
      <c r="D59" s="338" t="s">
        <v>1261</v>
      </c>
      <c r="E59" s="338"/>
      <c r="F59" s="338"/>
      <c r="G59" s="338"/>
      <c r="H59" s="338"/>
      <c r="I59" s="338"/>
      <c r="J59" s="338"/>
      <c r="K59" s="22"/>
    </row>
    <row r="60" spans="2:11" ht="15" customHeight="1">
      <c r="B60" s="21"/>
      <c r="C60" s="26"/>
      <c r="D60" s="339" t="s">
        <v>1262</v>
      </c>
      <c r="E60" s="339"/>
      <c r="F60" s="339"/>
      <c r="G60" s="339"/>
      <c r="H60" s="339"/>
      <c r="I60" s="339"/>
      <c r="J60" s="339"/>
      <c r="K60" s="22"/>
    </row>
    <row r="61" spans="2:11" ht="15" customHeight="1">
      <c r="B61" s="21"/>
      <c r="C61" s="26"/>
      <c r="D61" s="338" t="s">
        <v>1263</v>
      </c>
      <c r="E61" s="338"/>
      <c r="F61" s="338"/>
      <c r="G61" s="338"/>
      <c r="H61" s="338"/>
      <c r="I61" s="338"/>
      <c r="J61" s="338"/>
      <c r="K61" s="22"/>
    </row>
    <row r="62" spans="2:11" ht="12.75" customHeight="1">
      <c r="B62" s="21"/>
      <c r="C62" s="26"/>
      <c r="D62" s="26"/>
      <c r="E62" s="29"/>
      <c r="F62" s="26"/>
      <c r="G62" s="26"/>
      <c r="H62" s="26"/>
      <c r="I62" s="26"/>
      <c r="J62" s="26"/>
      <c r="K62" s="22"/>
    </row>
    <row r="63" spans="2:11" ht="15" customHeight="1">
      <c r="B63" s="21"/>
      <c r="C63" s="26"/>
      <c r="D63" s="338" t="s">
        <v>1264</v>
      </c>
      <c r="E63" s="338"/>
      <c r="F63" s="338"/>
      <c r="G63" s="338"/>
      <c r="H63" s="338"/>
      <c r="I63" s="338"/>
      <c r="J63" s="338"/>
      <c r="K63" s="22"/>
    </row>
    <row r="64" spans="2:11" ht="15" customHeight="1">
      <c r="B64" s="21"/>
      <c r="C64" s="26"/>
      <c r="D64" s="339" t="s">
        <v>1265</v>
      </c>
      <c r="E64" s="339"/>
      <c r="F64" s="339"/>
      <c r="G64" s="339"/>
      <c r="H64" s="339"/>
      <c r="I64" s="339"/>
      <c r="J64" s="339"/>
      <c r="K64" s="22"/>
    </row>
    <row r="65" spans="2:11" ht="15" customHeight="1">
      <c r="B65" s="21"/>
      <c r="C65" s="26"/>
      <c r="D65" s="338" t="s">
        <v>1266</v>
      </c>
      <c r="E65" s="338"/>
      <c r="F65" s="338"/>
      <c r="G65" s="338"/>
      <c r="H65" s="338"/>
      <c r="I65" s="338"/>
      <c r="J65" s="338"/>
      <c r="K65" s="22"/>
    </row>
    <row r="66" spans="2:11" ht="15" customHeight="1">
      <c r="B66" s="21"/>
      <c r="C66" s="26"/>
      <c r="D66" s="338" t="s">
        <v>1267</v>
      </c>
      <c r="E66" s="338"/>
      <c r="F66" s="338"/>
      <c r="G66" s="338"/>
      <c r="H66" s="338"/>
      <c r="I66" s="338"/>
      <c r="J66" s="338"/>
      <c r="K66" s="22"/>
    </row>
    <row r="67" spans="2:11" ht="15" customHeight="1">
      <c r="B67" s="21"/>
      <c r="C67" s="26"/>
      <c r="D67" s="338" t="s">
        <v>1268</v>
      </c>
      <c r="E67" s="338"/>
      <c r="F67" s="338"/>
      <c r="G67" s="338"/>
      <c r="H67" s="338"/>
      <c r="I67" s="338"/>
      <c r="J67" s="338"/>
      <c r="K67" s="22"/>
    </row>
    <row r="68" spans="2:11" ht="15" customHeight="1">
      <c r="B68" s="21"/>
      <c r="C68" s="26"/>
      <c r="D68" s="338" t="s">
        <v>1269</v>
      </c>
      <c r="E68" s="338"/>
      <c r="F68" s="338"/>
      <c r="G68" s="338"/>
      <c r="H68" s="338"/>
      <c r="I68" s="338"/>
      <c r="J68" s="338"/>
      <c r="K68" s="22"/>
    </row>
    <row r="69" spans="2:11" ht="12.75" customHeight="1">
      <c r="B69" s="30"/>
      <c r="C69" s="31"/>
      <c r="D69" s="31"/>
      <c r="E69" s="31"/>
      <c r="F69" s="31"/>
      <c r="G69" s="31"/>
      <c r="H69" s="31"/>
      <c r="I69" s="31"/>
      <c r="J69" s="31"/>
      <c r="K69" s="32"/>
    </row>
    <row r="70" spans="2:11" ht="18.75" customHeight="1">
      <c r="B70" s="33"/>
      <c r="C70" s="33"/>
      <c r="D70" s="33"/>
      <c r="E70" s="33"/>
      <c r="F70" s="33"/>
      <c r="G70" s="33"/>
      <c r="H70" s="33"/>
      <c r="I70" s="33"/>
      <c r="J70" s="33"/>
      <c r="K70" s="34"/>
    </row>
    <row r="71" spans="2:11" ht="18.75" customHeight="1">
      <c r="B71" s="34"/>
      <c r="C71" s="34"/>
      <c r="D71" s="34"/>
      <c r="E71" s="34"/>
      <c r="F71" s="34"/>
      <c r="G71" s="34"/>
      <c r="H71" s="34"/>
      <c r="I71" s="34"/>
      <c r="J71" s="34"/>
      <c r="K71" s="34"/>
    </row>
    <row r="72" spans="2:11" ht="7.5" customHeight="1">
      <c r="B72" s="35"/>
      <c r="C72" s="36"/>
      <c r="D72" s="36"/>
      <c r="E72" s="36"/>
      <c r="F72" s="36"/>
      <c r="G72" s="36"/>
      <c r="H72" s="36"/>
      <c r="I72" s="36"/>
      <c r="J72" s="36"/>
      <c r="K72" s="37"/>
    </row>
    <row r="73" spans="2:11" ht="45" customHeight="1">
      <c r="B73" s="38"/>
      <c r="C73" s="340" t="s">
        <v>104</v>
      </c>
      <c r="D73" s="340"/>
      <c r="E73" s="340"/>
      <c r="F73" s="340"/>
      <c r="G73" s="340"/>
      <c r="H73" s="340"/>
      <c r="I73" s="340"/>
      <c r="J73" s="340"/>
      <c r="K73" s="39"/>
    </row>
    <row r="74" spans="2:11" ht="17.25" customHeight="1">
      <c r="B74" s="38"/>
      <c r="C74" s="40" t="s">
        <v>1270</v>
      </c>
      <c r="D74" s="40"/>
      <c r="E74" s="40"/>
      <c r="F74" s="40" t="s">
        <v>1271</v>
      </c>
      <c r="G74" s="41"/>
      <c r="H74" s="40" t="s">
        <v>121</v>
      </c>
      <c r="I74" s="40" t="s">
        <v>59</v>
      </c>
      <c r="J74" s="40" t="s">
        <v>1272</v>
      </c>
      <c r="K74" s="39"/>
    </row>
    <row r="75" spans="2:11" ht="17.25" customHeight="1">
      <c r="B75" s="38"/>
      <c r="C75" s="42" t="s">
        <v>1273</v>
      </c>
      <c r="D75" s="42"/>
      <c r="E75" s="42"/>
      <c r="F75" s="43" t="s">
        <v>1274</v>
      </c>
      <c r="G75" s="44"/>
      <c r="H75" s="42"/>
      <c r="I75" s="42"/>
      <c r="J75" s="42" t="s">
        <v>1275</v>
      </c>
      <c r="K75" s="39"/>
    </row>
    <row r="76" spans="2:11" ht="5.25" customHeight="1">
      <c r="B76" s="38"/>
      <c r="C76" s="45"/>
      <c r="D76" s="45"/>
      <c r="E76" s="45"/>
      <c r="F76" s="45"/>
      <c r="G76" s="46"/>
      <c r="H76" s="45"/>
      <c r="I76" s="45"/>
      <c r="J76" s="45"/>
      <c r="K76" s="39"/>
    </row>
    <row r="77" spans="2:11" ht="15" customHeight="1">
      <c r="B77" s="38"/>
      <c r="C77" s="28" t="s">
        <v>55</v>
      </c>
      <c r="D77" s="45"/>
      <c r="E77" s="45"/>
      <c r="F77" s="47" t="s">
        <v>79</v>
      </c>
      <c r="G77" s="46"/>
      <c r="H77" s="28" t="s">
        <v>1276</v>
      </c>
      <c r="I77" s="28" t="s">
        <v>1277</v>
      </c>
      <c r="J77" s="28">
        <v>20</v>
      </c>
      <c r="K77" s="39"/>
    </row>
    <row r="78" spans="2:11" ht="15" customHeight="1">
      <c r="B78" s="38"/>
      <c r="C78" s="28" t="s">
        <v>1278</v>
      </c>
      <c r="D78" s="28"/>
      <c r="E78" s="28"/>
      <c r="F78" s="47" t="s">
        <v>79</v>
      </c>
      <c r="G78" s="46"/>
      <c r="H78" s="28" t="s">
        <v>1279</v>
      </c>
      <c r="I78" s="28" t="s">
        <v>1277</v>
      </c>
      <c r="J78" s="28">
        <v>120</v>
      </c>
      <c r="K78" s="39"/>
    </row>
    <row r="79" spans="2:11" ht="15" customHeight="1">
      <c r="B79" s="48"/>
      <c r="C79" s="28" t="s">
        <v>1280</v>
      </c>
      <c r="D79" s="28"/>
      <c r="E79" s="28"/>
      <c r="F79" s="47" t="s">
        <v>1281</v>
      </c>
      <c r="G79" s="46"/>
      <c r="H79" s="28" t="s">
        <v>1282</v>
      </c>
      <c r="I79" s="28" t="s">
        <v>1277</v>
      </c>
      <c r="J79" s="28">
        <v>50</v>
      </c>
      <c r="K79" s="39"/>
    </row>
    <row r="80" spans="2:11" ht="15" customHeight="1">
      <c r="B80" s="48"/>
      <c r="C80" s="28" t="s">
        <v>1283</v>
      </c>
      <c r="D80" s="28"/>
      <c r="E80" s="28"/>
      <c r="F80" s="47" t="s">
        <v>79</v>
      </c>
      <c r="G80" s="46"/>
      <c r="H80" s="28" t="s">
        <v>1284</v>
      </c>
      <c r="I80" s="28" t="s">
        <v>1285</v>
      </c>
      <c r="J80" s="28"/>
      <c r="K80" s="39"/>
    </row>
    <row r="81" spans="2:11" ht="15" customHeight="1">
      <c r="B81" s="48"/>
      <c r="C81" s="49" t="s">
        <v>1286</v>
      </c>
      <c r="D81" s="49"/>
      <c r="E81" s="49"/>
      <c r="F81" s="50" t="s">
        <v>1281</v>
      </c>
      <c r="G81" s="49"/>
      <c r="H81" s="49" t="s">
        <v>1287</v>
      </c>
      <c r="I81" s="49" t="s">
        <v>1277</v>
      </c>
      <c r="J81" s="49">
        <v>15</v>
      </c>
      <c r="K81" s="39"/>
    </row>
    <row r="82" spans="2:11" ht="15" customHeight="1">
      <c r="B82" s="48"/>
      <c r="C82" s="49" t="s">
        <v>1288</v>
      </c>
      <c r="D82" s="49"/>
      <c r="E82" s="49"/>
      <c r="F82" s="50" t="s">
        <v>1281</v>
      </c>
      <c r="G82" s="49"/>
      <c r="H82" s="49" t="s">
        <v>1289</v>
      </c>
      <c r="I82" s="49" t="s">
        <v>1277</v>
      </c>
      <c r="J82" s="49">
        <v>15</v>
      </c>
      <c r="K82" s="39"/>
    </row>
    <row r="83" spans="2:11" ht="15" customHeight="1">
      <c r="B83" s="48"/>
      <c r="C83" s="49" t="s">
        <v>1290</v>
      </c>
      <c r="D83" s="49"/>
      <c r="E83" s="49"/>
      <c r="F83" s="50" t="s">
        <v>1281</v>
      </c>
      <c r="G83" s="49"/>
      <c r="H83" s="49" t="s">
        <v>1291</v>
      </c>
      <c r="I83" s="49" t="s">
        <v>1277</v>
      </c>
      <c r="J83" s="49">
        <v>20</v>
      </c>
      <c r="K83" s="39"/>
    </row>
    <row r="84" spans="2:11" ht="15" customHeight="1">
      <c r="B84" s="48"/>
      <c r="C84" s="49" t="s">
        <v>1292</v>
      </c>
      <c r="D84" s="49"/>
      <c r="E84" s="49"/>
      <c r="F84" s="50" t="s">
        <v>1281</v>
      </c>
      <c r="G84" s="49"/>
      <c r="H84" s="49" t="s">
        <v>1293</v>
      </c>
      <c r="I84" s="49" t="s">
        <v>1277</v>
      </c>
      <c r="J84" s="49">
        <v>20</v>
      </c>
      <c r="K84" s="39"/>
    </row>
    <row r="85" spans="2:11" ht="15" customHeight="1">
      <c r="B85" s="48"/>
      <c r="C85" s="28" t="s">
        <v>1294</v>
      </c>
      <c r="D85" s="28"/>
      <c r="E85" s="28"/>
      <c r="F85" s="47" t="s">
        <v>1281</v>
      </c>
      <c r="G85" s="46"/>
      <c r="H85" s="28" t="s">
        <v>1295</v>
      </c>
      <c r="I85" s="28" t="s">
        <v>1277</v>
      </c>
      <c r="J85" s="28">
        <v>50</v>
      </c>
      <c r="K85" s="39"/>
    </row>
    <row r="86" spans="2:11" ht="15" customHeight="1">
      <c r="B86" s="48"/>
      <c r="C86" s="28" t="s">
        <v>1296</v>
      </c>
      <c r="D86" s="28"/>
      <c r="E86" s="28"/>
      <c r="F86" s="47" t="s">
        <v>1281</v>
      </c>
      <c r="G86" s="46"/>
      <c r="H86" s="28" t="s">
        <v>1297</v>
      </c>
      <c r="I86" s="28" t="s">
        <v>1277</v>
      </c>
      <c r="J86" s="28">
        <v>20</v>
      </c>
      <c r="K86" s="39"/>
    </row>
    <row r="87" spans="2:11" ht="15" customHeight="1">
      <c r="B87" s="48"/>
      <c r="C87" s="28" t="s">
        <v>1298</v>
      </c>
      <c r="D87" s="28"/>
      <c r="E87" s="28"/>
      <c r="F87" s="47" t="s">
        <v>1281</v>
      </c>
      <c r="G87" s="46"/>
      <c r="H87" s="28" t="s">
        <v>1299</v>
      </c>
      <c r="I87" s="28" t="s">
        <v>1277</v>
      </c>
      <c r="J87" s="28">
        <v>20</v>
      </c>
      <c r="K87" s="39"/>
    </row>
    <row r="88" spans="2:11" ht="15" customHeight="1">
      <c r="B88" s="48"/>
      <c r="C88" s="28" t="s">
        <v>1300</v>
      </c>
      <c r="D88" s="28"/>
      <c r="E88" s="28"/>
      <c r="F88" s="47" t="s">
        <v>1281</v>
      </c>
      <c r="G88" s="46"/>
      <c r="H88" s="28" t="s">
        <v>1301</v>
      </c>
      <c r="I88" s="28" t="s">
        <v>1277</v>
      </c>
      <c r="J88" s="28">
        <v>50</v>
      </c>
      <c r="K88" s="39"/>
    </row>
    <row r="89" spans="2:11" ht="15" customHeight="1">
      <c r="B89" s="48"/>
      <c r="C89" s="28" t="s">
        <v>1302</v>
      </c>
      <c r="D89" s="28"/>
      <c r="E89" s="28"/>
      <c r="F89" s="47" t="s">
        <v>1281</v>
      </c>
      <c r="G89" s="46"/>
      <c r="H89" s="28" t="s">
        <v>1302</v>
      </c>
      <c r="I89" s="28" t="s">
        <v>1277</v>
      </c>
      <c r="J89" s="28">
        <v>50</v>
      </c>
      <c r="K89" s="39"/>
    </row>
    <row r="90" spans="2:11" ht="15" customHeight="1">
      <c r="B90" s="48"/>
      <c r="C90" s="28" t="s">
        <v>126</v>
      </c>
      <c r="D90" s="28"/>
      <c r="E90" s="28"/>
      <c r="F90" s="47" t="s">
        <v>1281</v>
      </c>
      <c r="G90" s="46"/>
      <c r="H90" s="28" t="s">
        <v>1303</v>
      </c>
      <c r="I90" s="28" t="s">
        <v>1277</v>
      </c>
      <c r="J90" s="28">
        <v>255</v>
      </c>
      <c r="K90" s="39"/>
    </row>
    <row r="91" spans="2:11" ht="15" customHeight="1">
      <c r="B91" s="48"/>
      <c r="C91" s="28" t="s">
        <v>1304</v>
      </c>
      <c r="D91" s="28"/>
      <c r="E91" s="28"/>
      <c r="F91" s="47" t="s">
        <v>79</v>
      </c>
      <c r="G91" s="46"/>
      <c r="H91" s="28" t="s">
        <v>1305</v>
      </c>
      <c r="I91" s="28" t="s">
        <v>1306</v>
      </c>
      <c r="J91" s="28"/>
      <c r="K91" s="39"/>
    </row>
    <row r="92" spans="2:11" ht="15" customHeight="1">
      <c r="B92" s="48"/>
      <c r="C92" s="28" t="s">
        <v>1307</v>
      </c>
      <c r="D92" s="28"/>
      <c r="E92" s="28"/>
      <c r="F92" s="47" t="s">
        <v>79</v>
      </c>
      <c r="G92" s="46"/>
      <c r="H92" s="28" t="s">
        <v>1308</v>
      </c>
      <c r="I92" s="28" t="s">
        <v>1309</v>
      </c>
      <c r="J92" s="28"/>
      <c r="K92" s="39"/>
    </row>
    <row r="93" spans="2:11" ht="15" customHeight="1">
      <c r="B93" s="48"/>
      <c r="C93" s="28" t="s">
        <v>1310</v>
      </c>
      <c r="D93" s="28"/>
      <c r="E93" s="28"/>
      <c r="F93" s="47" t="s">
        <v>79</v>
      </c>
      <c r="G93" s="46"/>
      <c r="H93" s="28" t="s">
        <v>1310</v>
      </c>
      <c r="I93" s="28" t="s">
        <v>1309</v>
      </c>
      <c r="J93" s="28"/>
      <c r="K93" s="39"/>
    </row>
    <row r="94" spans="2:11" ht="15" customHeight="1">
      <c r="B94" s="48"/>
      <c r="C94" s="28" t="s">
        <v>40</v>
      </c>
      <c r="D94" s="28"/>
      <c r="E94" s="28"/>
      <c r="F94" s="47" t="s">
        <v>79</v>
      </c>
      <c r="G94" s="46"/>
      <c r="H94" s="28" t="s">
        <v>1311</v>
      </c>
      <c r="I94" s="28" t="s">
        <v>1309</v>
      </c>
      <c r="J94" s="28"/>
      <c r="K94" s="39"/>
    </row>
    <row r="95" spans="2:11" ht="15" customHeight="1">
      <c r="B95" s="48"/>
      <c r="C95" s="28" t="s">
        <v>50</v>
      </c>
      <c r="D95" s="28"/>
      <c r="E95" s="28"/>
      <c r="F95" s="47" t="s">
        <v>79</v>
      </c>
      <c r="G95" s="46"/>
      <c r="H95" s="28" t="s">
        <v>1312</v>
      </c>
      <c r="I95" s="28" t="s">
        <v>1309</v>
      </c>
      <c r="J95" s="28"/>
      <c r="K95" s="39"/>
    </row>
    <row r="96" spans="2:11" ht="15" customHeight="1">
      <c r="B96" s="51"/>
      <c r="C96" s="52"/>
      <c r="D96" s="52"/>
      <c r="E96" s="52"/>
      <c r="F96" s="52"/>
      <c r="G96" s="52"/>
      <c r="H96" s="52"/>
      <c r="I96" s="52"/>
      <c r="J96" s="52"/>
      <c r="K96" s="53"/>
    </row>
    <row r="97" spans="2:11" ht="18.75" customHeight="1">
      <c r="B97" s="54"/>
      <c r="C97" s="55"/>
      <c r="D97" s="55"/>
      <c r="E97" s="55"/>
      <c r="F97" s="55"/>
      <c r="G97" s="55"/>
      <c r="H97" s="55"/>
      <c r="I97" s="55"/>
      <c r="J97" s="55"/>
      <c r="K97" s="54"/>
    </row>
    <row r="98" spans="2:11" ht="18.75" customHeight="1">
      <c r="B98" s="34"/>
      <c r="C98" s="34"/>
      <c r="D98" s="34"/>
      <c r="E98" s="34"/>
      <c r="F98" s="34"/>
      <c r="G98" s="34"/>
      <c r="H98" s="34"/>
      <c r="I98" s="34"/>
      <c r="J98" s="34"/>
      <c r="K98" s="34"/>
    </row>
    <row r="99" spans="2:11" ht="7.5" customHeight="1">
      <c r="B99" s="35"/>
      <c r="C99" s="36"/>
      <c r="D99" s="36"/>
      <c r="E99" s="36"/>
      <c r="F99" s="36"/>
      <c r="G99" s="36"/>
      <c r="H99" s="36"/>
      <c r="I99" s="36"/>
      <c r="J99" s="36"/>
      <c r="K99" s="37"/>
    </row>
    <row r="100" spans="2:11" ht="45" customHeight="1">
      <c r="B100" s="38"/>
      <c r="C100" s="340" t="s">
        <v>1313</v>
      </c>
      <c r="D100" s="340"/>
      <c r="E100" s="340"/>
      <c r="F100" s="340"/>
      <c r="G100" s="340"/>
      <c r="H100" s="340"/>
      <c r="I100" s="340"/>
      <c r="J100" s="340"/>
      <c r="K100" s="39"/>
    </row>
    <row r="101" spans="2:11" ht="17.25" customHeight="1">
      <c r="B101" s="38"/>
      <c r="C101" s="40" t="s">
        <v>1270</v>
      </c>
      <c r="D101" s="40"/>
      <c r="E101" s="40"/>
      <c r="F101" s="40" t="s">
        <v>1271</v>
      </c>
      <c r="G101" s="41"/>
      <c r="H101" s="40" t="s">
        <v>121</v>
      </c>
      <c r="I101" s="40" t="s">
        <v>59</v>
      </c>
      <c r="J101" s="40" t="s">
        <v>1272</v>
      </c>
      <c r="K101" s="39"/>
    </row>
    <row r="102" spans="2:11" ht="17.25" customHeight="1">
      <c r="B102" s="38"/>
      <c r="C102" s="42" t="s">
        <v>1273</v>
      </c>
      <c r="D102" s="42"/>
      <c r="E102" s="42"/>
      <c r="F102" s="43" t="s">
        <v>1274</v>
      </c>
      <c r="G102" s="44"/>
      <c r="H102" s="42"/>
      <c r="I102" s="42"/>
      <c r="J102" s="42" t="s">
        <v>1275</v>
      </c>
      <c r="K102" s="39"/>
    </row>
    <row r="103" spans="2:11" ht="5.25" customHeight="1">
      <c r="B103" s="38"/>
      <c r="C103" s="40"/>
      <c r="D103" s="40"/>
      <c r="E103" s="40"/>
      <c r="F103" s="40"/>
      <c r="G103" s="56"/>
      <c r="H103" s="40"/>
      <c r="I103" s="40"/>
      <c r="J103" s="40"/>
      <c r="K103" s="39"/>
    </row>
    <row r="104" spans="2:11" ht="15" customHeight="1">
      <c r="B104" s="38"/>
      <c r="C104" s="28" t="s">
        <v>55</v>
      </c>
      <c r="D104" s="45"/>
      <c r="E104" s="45"/>
      <c r="F104" s="47" t="s">
        <v>79</v>
      </c>
      <c r="G104" s="56"/>
      <c r="H104" s="28" t="s">
        <v>1314</v>
      </c>
      <c r="I104" s="28" t="s">
        <v>1277</v>
      </c>
      <c r="J104" s="28">
        <v>20</v>
      </c>
      <c r="K104" s="39"/>
    </row>
    <row r="105" spans="2:11" ht="15" customHeight="1">
      <c r="B105" s="38"/>
      <c r="C105" s="28" t="s">
        <v>1278</v>
      </c>
      <c r="D105" s="28"/>
      <c r="E105" s="28"/>
      <c r="F105" s="47" t="s">
        <v>79</v>
      </c>
      <c r="G105" s="28"/>
      <c r="H105" s="28" t="s">
        <v>1314</v>
      </c>
      <c r="I105" s="28" t="s">
        <v>1277</v>
      </c>
      <c r="J105" s="28">
        <v>120</v>
      </c>
      <c r="K105" s="39"/>
    </row>
    <row r="106" spans="2:11" ht="15" customHeight="1">
      <c r="B106" s="48"/>
      <c r="C106" s="28" t="s">
        <v>1280</v>
      </c>
      <c r="D106" s="28"/>
      <c r="E106" s="28"/>
      <c r="F106" s="47" t="s">
        <v>1281</v>
      </c>
      <c r="G106" s="28"/>
      <c r="H106" s="28" t="s">
        <v>1314</v>
      </c>
      <c r="I106" s="28" t="s">
        <v>1277</v>
      </c>
      <c r="J106" s="28">
        <v>50</v>
      </c>
      <c r="K106" s="39"/>
    </row>
    <row r="107" spans="2:11" ht="15" customHeight="1">
      <c r="B107" s="48"/>
      <c r="C107" s="28" t="s">
        <v>1283</v>
      </c>
      <c r="D107" s="28"/>
      <c r="E107" s="28"/>
      <c r="F107" s="47" t="s">
        <v>79</v>
      </c>
      <c r="G107" s="28"/>
      <c r="H107" s="28" t="s">
        <v>1314</v>
      </c>
      <c r="I107" s="28" t="s">
        <v>1285</v>
      </c>
      <c r="J107" s="28"/>
      <c r="K107" s="39"/>
    </row>
    <row r="108" spans="2:11" ht="15" customHeight="1">
      <c r="B108" s="48"/>
      <c r="C108" s="28" t="s">
        <v>1294</v>
      </c>
      <c r="D108" s="28"/>
      <c r="E108" s="28"/>
      <c r="F108" s="47" t="s">
        <v>1281</v>
      </c>
      <c r="G108" s="28"/>
      <c r="H108" s="28" t="s">
        <v>1314</v>
      </c>
      <c r="I108" s="28" t="s">
        <v>1277</v>
      </c>
      <c r="J108" s="28">
        <v>50</v>
      </c>
      <c r="K108" s="39"/>
    </row>
    <row r="109" spans="2:11" ht="15" customHeight="1">
      <c r="B109" s="48"/>
      <c r="C109" s="28" t="s">
        <v>1302</v>
      </c>
      <c r="D109" s="28"/>
      <c r="E109" s="28"/>
      <c r="F109" s="47" t="s">
        <v>1281</v>
      </c>
      <c r="G109" s="28"/>
      <c r="H109" s="28" t="s">
        <v>1314</v>
      </c>
      <c r="I109" s="28" t="s">
        <v>1277</v>
      </c>
      <c r="J109" s="28">
        <v>50</v>
      </c>
      <c r="K109" s="39"/>
    </row>
    <row r="110" spans="2:11" ht="15" customHeight="1">
      <c r="B110" s="48"/>
      <c r="C110" s="28" t="s">
        <v>1300</v>
      </c>
      <c r="D110" s="28"/>
      <c r="E110" s="28"/>
      <c r="F110" s="47" t="s">
        <v>1281</v>
      </c>
      <c r="G110" s="28"/>
      <c r="H110" s="28" t="s">
        <v>1314</v>
      </c>
      <c r="I110" s="28" t="s">
        <v>1277</v>
      </c>
      <c r="J110" s="28">
        <v>50</v>
      </c>
      <c r="K110" s="39"/>
    </row>
    <row r="111" spans="2:11" ht="15" customHeight="1">
      <c r="B111" s="48"/>
      <c r="C111" s="28" t="s">
        <v>55</v>
      </c>
      <c r="D111" s="28"/>
      <c r="E111" s="28"/>
      <c r="F111" s="47" t="s">
        <v>79</v>
      </c>
      <c r="G111" s="28"/>
      <c r="H111" s="28" t="s">
        <v>1315</v>
      </c>
      <c r="I111" s="28" t="s">
        <v>1277</v>
      </c>
      <c r="J111" s="28">
        <v>20</v>
      </c>
      <c r="K111" s="39"/>
    </row>
    <row r="112" spans="2:11" ht="15" customHeight="1">
      <c r="B112" s="48"/>
      <c r="C112" s="28" t="s">
        <v>1316</v>
      </c>
      <c r="D112" s="28"/>
      <c r="E112" s="28"/>
      <c r="F112" s="47" t="s">
        <v>79</v>
      </c>
      <c r="G112" s="28"/>
      <c r="H112" s="28" t="s">
        <v>1317</v>
      </c>
      <c r="I112" s="28" t="s">
        <v>1277</v>
      </c>
      <c r="J112" s="28">
        <v>120</v>
      </c>
      <c r="K112" s="39"/>
    </row>
    <row r="113" spans="2:11" ht="15" customHeight="1">
      <c r="B113" s="48"/>
      <c r="C113" s="28" t="s">
        <v>40</v>
      </c>
      <c r="D113" s="28"/>
      <c r="E113" s="28"/>
      <c r="F113" s="47" t="s">
        <v>79</v>
      </c>
      <c r="G113" s="28"/>
      <c r="H113" s="28" t="s">
        <v>1318</v>
      </c>
      <c r="I113" s="28" t="s">
        <v>1309</v>
      </c>
      <c r="J113" s="28"/>
      <c r="K113" s="39"/>
    </row>
    <row r="114" spans="2:11" ht="15" customHeight="1">
      <c r="B114" s="48"/>
      <c r="C114" s="28" t="s">
        <v>50</v>
      </c>
      <c r="D114" s="28"/>
      <c r="E114" s="28"/>
      <c r="F114" s="47" t="s">
        <v>79</v>
      </c>
      <c r="G114" s="28"/>
      <c r="H114" s="28" t="s">
        <v>1319</v>
      </c>
      <c r="I114" s="28" t="s">
        <v>1309</v>
      </c>
      <c r="J114" s="28"/>
      <c r="K114" s="39"/>
    </row>
    <row r="115" spans="2:11" ht="15" customHeight="1">
      <c r="B115" s="48"/>
      <c r="C115" s="28" t="s">
        <v>59</v>
      </c>
      <c r="D115" s="28"/>
      <c r="E115" s="28"/>
      <c r="F115" s="47" t="s">
        <v>79</v>
      </c>
      <c r="G115" s="28"/>
      <c r="H115" s="28" t="s">
        <v>1320</v>
      </c>
      <c r="I115" s="28" t="s">
        <v>1321</v>
      </c>
      <c r="J115" s="28"/>
      <c r="K115" s="39"/>
    </row>
    <row r="116" spans="2:11" ht="15" customHeight="1">
      <c r="B116" s="51"/>
      <c r="C116" s="57"/>
      <c r="D116" s="57"/>
      <c r="E116" s="57"/>
      <c r="F116" s="57"/>
      <c r="G116" s="57"/>
      <c r="H116" s="57"/>
      <c r="I116" s="57"/>
      <c r="J116" s="57"/>
      <c r="K116" s="53"/>
    </row>
    <row r="117" spans="2:11" ht="18.75" customHeight="1">
      <c r="B117" s="58"/>
      <c r="C117" s="24"/>
      <c r="D117" s="24"/>
      <c r="E117" s="24"/>
      <c r="F117" s="59"/>
      <c r="G117" s="24"/>
      <c r="H117" s="24"/>
      <c r="I117" s="24"/>
      <c r="J117" s="24"/>
      <c r="K117" s="58"/>
    </row>
    <row r="118" spans="2:11" ht="18.75" customHeight="1">
      <c r="B118" s="34"/>
      <c r="C118" s="34"/>
      <c r="D118" s="34"/>
      <c r="E118" s="34"/>
      <c r="F118" s="34"/>
      <c r="G118" s="34"/>
      <c r="H118" s="34"/>
      <c r="I118" s="34"/>
      <c r="J118" s="34"/>
      <c r="K118" s="34"/>
    </row>
    <row r="119" spans="2:11" ht="7.5" customHeight="1">
      <c r="B119" s="60"/>
      <c r="C119" s="61"/>
      <c r="D119" s="61"/>
      <c r="E119" s="61"/>
      <c r="F119" s="61"/>
      <c r="G119" s="61"/>
      <c r="H119" s="61"/>
      <c r="I119" s="61"/>
      <c r="J119" s="61"/>
      <c r="K119" s="62"/>
    </row>
    <row r="120" spans="2:11" ht="45" customHeight="1">
      <c r="B120" s="63"/>
      <c r="C120" s="335" t="s">
        <v>1322</v>
      </c>
      <c r="D120" s="335"/>
      <c r="E120" s="335"/>
      <c r="F120" s="335"/>
      <c r="G120" s="335"/>
      <c r="H120" s="335"/>
      <c r="I120" s="335"/>
      <c r="J120" s="335"/>
      <c r="K120" s="64"/>
    </row>
    <row r="121" spans="2:11" ht="17.25" customHeight="1">
      <c r="B121" s="65"/>
      <c r="C121" s="40" t="s">
        <v>1270</v>
      </c>
      <c r="D121" s="40"/>
      <c r="E121" s="40"/>
      <c r="F121" s="40" t="s">
        <v>1271</v>
      </c>
      <c r="G121" s="41"/>
      <c r="H121" s="40" t="s">
        <v>121</v>
      </c>
      <c r="I121" s="40" t="s">
        <v>59</v>
      </c>
      <c r="J121" s="40" t="s">
        <v>1272</v>
      </c>
      <c r="K121" s="66"/>
    </row>
    <row r="122" spans="2:11" ht="17.25" customHeight="1">
      <c r="B122" s="65"/>
      <c r="C122" s="42" t="s">
        <v>1273</v>
      </c>
      <c r="D122" s="42"/>
      <c r="E122" s="42"/>
      <c r="F122" s="43" t="s">
        <v>1274</v>
      </c>
      <c r="G122" s="44"/>
      <c r="H122" s="42"/>
      <c r="I122" s="42"/>
      <c r="J122" s="42" t="s">
        <v>1275</v>
      </c>
      <c r="K122" s="66"/>
    </row>
    <row r="123" spans="2:11" ht="5.25" customHeight="1">
      <c r="B123" s="67"/>
      <c r="C123" s="45"/>
      <c r="D123" s="45"/>
      <c r="E123" s="45"/>
      <c r="F123" s="45"/>
      <c r="G123" s="28"/>
      <c r="H123" s="45"/>
      <c r="I123" s="45"/>
      <c r="J123" s="45"/>
      <c r="K123" s="68"/>
    </row>
    <row r="124" spans="2:11" ht="15" customHeight="1">
      <c r="B124" s="67"/>
      <c r="C124" s="28" t="s">
        <v>1278</v>
      </c>
      <c r="D124" s="45"/>
      <c r="E124" s="45"/>
      <c r="F124" s="47" t="s">
        <v>79</v>
      </c>
      <c r="G124" s="28"/>
      <c r="H124" s="28" t="s">
        <v>1314</v>
      </c>
      <c r="I124" s="28" t="s">
        <v>1277</v>
      </c>
      <c r="J124" s="28">
        <v>120</v>
      </c>
      <c r="K124" s="69"/>
    </row>
    <row r="125" spans="2:11" ht="15" customHeight="1">
      <c r="B125" s="67"/>
      <c r="C125" s="28" t="s">
        <v>1323</v>
      </c>
      <c r="D125" s="28"/>
      <c r="E125" s="28"/>
      <c r="F125" s="47" t="s">
        <v>79</v>
      </c>
      <c r="G125" s="28"/>
      <c r="H125" s="28" t="s">
        <v>1324</v>
      </c>
      <c r="I125" s="28" t="s">
        <v>1277</v>
      </c>
      <c r="J125" s="28" t="s">
        <v>1325</v>
      </c>
      <c r="K125" s="69"/>
    </row>
    <row r="126" spans="2:11" ht="15" customHeight="1">
      <c r="B126" s="67"/>
      <c r="C126" s="28" t="s">
        <v>1225</v>
      </c>
      <c r="D126" s="28"/>
      <c r="E126" s="28"/>
      <c r="F126" s="47" t="s">
        <v>79</v>
      </c>
      <c r="G126" s="28"/>
      <c r="H126" s="28" t="s">
        <v>1326</v>
      </c>
      <c r="I126" s="28" t="s">
        <v>1277</v>
      </c>
      <c r="J126" s="28" t="s">
        <v>1325</v>
      </c>
      <c r="K126" s="69"/>
    </row>
    <row r="127" spans="2:11" ht="15" customHeight="1">
      <c r="B127" s="67"/>
      <c r="C127" s="28" t="s">
        <v>1286</v>
      </c>
      <c r="D127" s="28"/>
      <c r="E127" s="28"/>
      <c r="F127" s="47" t="s">
        <v>1281</v>
      </c>
      <c r="G127" s="28"/>
      <c r="H127" s="28" t="s">
        <v>1287</v>
      </c>
      <c r="I127" s="28" t="s">
        <v>1277</v>
      </c>
      <c r="J127" s="28">
        <v>15</v>
      </c>
      <c r="K127" s="69"/>
    </row>
    <row r="128" spans="2:11" ht="15" customHeight="1">
      <c r="B128" s="67"/>
      <c r="C128" s="49" t="s">
        <v>1288</v>
      </c>
      <c r="D128" s="49"/>
      <c r="E128" s="49"/>
      <c r="F128" s="50" t="s">
        <v>1281</v>
      </c>
      <c r="G128" s="49"/>
      <c r="H128" s="49" t="s">
        <v>1289</v>
      </c>
      <c r="I128" s="49" t="s">
        <v>1277</v>
      </c>
      <c r="J128" s="49">
        <v>15</v>
      </c>
      <c r="K128" s="69"/>
    </row>
    <row r="129" spans="2:11" ht="15" customHeight="1">
      <c r="B129" s="67"/>
      <c r="C129" s="49" t="s">
        <v>1290</v>
      </c>
      <c r="D129" s="49"/>
      <c r="E129" s="49"/>
      <c r="F129" s="50" t="s">
        <v>1281</v>
      </c>
      <c r="G129" s="49"/>
      <c r="H129" s="49" t="s">
        <v>1291</v>
      </c>
      <c r="I129" s="49" t="s">
        <v>1277</v>
      </c>
      <c r="J129" s="49">
        <v>20</v>
      </c>
      <c r="K129" s="69"/>
    </row>
    <row r="130" spans="2:11" ht="15" customHeight="1">
      <c r="B130" s="67"/>
      <c r="C130" s="49" t="s">
        <v>1292</v>
      </c>
      <c r="D130" s="49"/>
      <c r="E130" s="49"/>
      <c r="F130" s="50" t="s">
        <v>1281</v>
      </c>
      <c r="G130" s="49"/>
      <c r="H130" s="49" t="s">
        <v>1293</v>
      </c>
      <c r="I130" s="49" t="s">
        <v>1277</v>
      </c>
      <c r="J130" s="49">
        <v>20</v>
      </c>
      <c r="K130" s="69"/>
    </row>
    <row r="131" spans="2:11" ht="15" customHeight="1">
      <c r="B131" s="67"/>
      <c r="C131" s="28" t="s">
        <v>1280</v>
      </c>
      <c r="D131" s="28"/>
      <c r="E131" s="28"/>
      <c r="F131" s="47" t="s">
        <v>1281</v>
      </c>
      <c r="G131" s="28"/>
      <c r="H131" s="28" t="s">
        <v>1314</v>
      </c>
      <c r="I131" s="28" t="s">
        <v>1277</v>
      </c>
      <c r="J131" s="28">
        <v>50</v>
      </c>
      <c r="K131" s="69"/>
    </row>
    <row r="132" spans="2:11" ht="15" customHeight="1">
      <c r="B132" s="67"/>
      <c r="C132" s="28" t="s">
        <v>1294</v>
      </c>
      <c r="D132" s="28"/>
      <c r="E132" s="28"/>
      <c r="F132" s="47" t="s">
        <v>1281</v>
      </c>
      <c r="G132" s="28"/>
      <c r="H132" s="28" t="s">
        <v>1314</v>
      </c>
      <c r="I132" s="28" t="s">
        <v>1277</v>
      </c>
      <c r="J132" s="28">
        <v>50</v>
      </c>
      <c r="K132" s="69"/>
    </row>
    <row r="133" spans="2:11" ht="15" customHeight="1">
      <c r="B133" s="67"/>
      <c r="C133" s="28" t="s">
        <v>1300</v>
      </c>
      <c r="D133" s="28"/>
      <c r="E133" s="28"/>
      <c r="F133" s="47" t="s">
        <v>1281</v>
      </c>
      <c r="G133" s="28"/>
      <c r="H133" s="28" t="s">
        <v>1314</v>
      </c>
      <c r="I133" s="28" t="s">
        <v>1277</v>
      </c>
      <c r="J133" s="28">
        <v>50</v>
      </c>
      <c r="K133" s="69"/>
    </row>
    <row r="134" spans="2:11" ht="15" customHeight="1">
      <c r="B134" s="67"/>
      <c r="C134" s="28" t="s">
        <v>1302</v>
      </c>
      <c r="D134" s="28"/>
      <c r="E134" s="28"/>
      <c r="F134" s="47" t="s">
        <v>1281</v>
      </c>
      <c r="G134" s="28"/>
      <c r="H134" s="28" t="s">
        <v>1314</v>
      </c>
      <c r="I134" s="28" t="s">
        <v>1277</v>
      </c>
      <c r="J134" s="28">
        <v>50</v>
      </c>
      <c r="K134" s="69"/>
    </row>
    <row r="135" spans="2:11" ht="15" customHeight="1">
      <c r="B135" s="67"/>
      <c r="C135" s="28" t="s">
        <v>126</v>
      </c>
      <c r="D135" s="28"/>
      <c r="E135" s="28"/>
      <c r="F135" s="47" t="s">
        <v>1281</v>
      </c>
      <c r="G135" s="28"/>
      <c r="H135" s="28" t="s">
        <v>1327</v>
      </c>
      <c r="I135" s="28" t="s">
        <v>1277</v>
      </c>
      <c r="J135" s="28">
        <v>255</v>
      </c>
      <c r="K135" s="69"/>
    </row>
    <row r="136" spans="2:11" ht="15" customHeight="1">
      <c r="B136" s="67"/>
      <c r="C136" s="28" t="s">
        <v>1304</v>
      </c>
      <c r="D136" s="28"/>
      <c r="E136" s="28"/>
      <c r="F136" s="47" t="s">
        <v>79</v>
      </c>
      <c r="G136" s="28"/>
      <c r="H136" s="28" t="s">
        <v>1328</v>
      </c>
      <c r="I136" s="28" t="s">
        <v>1306</v>
      </c>
      <c r="J136" s="28"/>
      <c r="K136" s="69"/>
    </row>
    <row r="137" spans="2:11" ht="15" customHeight="1">
      <c r="B137" s="67"/>
      <c r="C137" s="28" t="s">
        <v>1307</v>
      </c>
      <c r="D137" s="28"/>
      <c r="E137" s="28"/>
      <c r="F137" s="47" t="s">
        <v>79</v>
      </c>
      <c r="G137" s="28"/>
      <c r="H137" s="28" t="s">
        <v>1329</v>
      </c>
      <c r="I137" s="28" t="s">
        <v>1309</v>
      </c>
      <c r="J137" s="28"/>
      <c r="K137" s="69"/>
    </row>
    <row r="138" spans="2:11" ht="15" customHeight="1">
      <c r="B138" s="67"/>
      <c r="C138" s="28" t="s">
        <v>1310</v>
      </c>
      <c r="D138" s="28"/>
      <c r="E138" s="28"/>
      <c r="F138" s="47" t="s">
        <v>79</v>
      </c>
      <c r="G138" s="28"/>
      <c r="H138" s="28" t="s">
        <v>1310</v>
      </c>
      <c r="I138" s="28" t="s">
        <v>1309</v>
      </c>
      <c r="J138" s="28"/>
      <c r="K138" s="69"/>
    </row>
    <row r="139" spans="2:11" ht="15" customHeight="1">
      <c r="B139" s="67"/>
      <c r="C139" s="28" t="s">
        <v>40</v>
      </c>
      <c r="D139" s="28"/>
      <c r="E139" s="28"/>
      <c r="F139" s="47" t="s">
        <v>79</v>
      </c>
      <c r="G139" s="28"/>
      <c r="H139" s="28" t="s">
        <v>1330</v>
      </c>
      <c r="I139" s="28" t="s">
        <v>1309</v>
      </c>
      <c r="J139" s="28"/>
      <c r="K139" s="69"/>
    </row>
    <row r="140" spans="2:11" ht="15" customHeight="1">
      <c r="B140" s="67"/>
      <c r="C140" s="28" t="s">
        <v>1331</v>
      </c>
      <c r="D140" s="28"/>
      <c r="E140" s="28"/>
      <c r="F140" s="47" t="s">
        <v>79</v>
      </c>
      <c r="G140" s="28"/>
      <c r="H140" s="28" t="s">
        <v>1332</v>
      </c>
      <c r="I140" s="28" t="s">
        <v>1309</v>
      </c>
      <c r="J140" s="28"/>
      <c r="K140" s="69"/>
    </row>
    <row r="141" spans="2:11" ht="15" customHeight="1">
      <c r="B141" s="70"/>
      <c r="C141" s="71"/>
      <c r="D141" s="71"/>
      <c r="E141" s="71"/>
      <c r="F141" s="71"/>
      <c r="G141" s="71"/>
      <c r="H141" s="71"/>
      <c r="I141" s="71"/>
      <c r="J141" s="71"/>
      <c r="K141" s="72"/>
    </row>
    <row r="142" spans="2:11" ht="18.75" customHeight="1">
      <c r="B142" s="24"/>
      <c r="C142" s="24"/>
      <c r="D142" s="24"/>
      <c r="E142" s="24"/>
      <c r="F142" s="59"/>
      <c r="G142" s="24"/>
      <c r="H142" s="24"/>
      <c r="I142" s="24"/>
      <c r="J142" s="24"/>
      <c r="K142" s="24"/>
    </row>
    <row r="143" spans="2:11" ht="18.75" customHeight="1">
      <c r="B143" s="34"/>
      <c r="C143" s="34"/>
      <c r="D143" s="34"/>
      <c r="E143" s="34"/>
      <c r="F143" s="34"/>
      <c r="G143" s="34"/>
      <c r="H143" s="34"/>
      <c r="I143" s="34"/>
      <c r="J143" s="34"/>
      <c r="K143" s="34"/>
    </row>
    <row r="144" spans="2:11" ht="7.5" customHeight="1">
      <c r="B144" s="35"/>
      <c r="C144" s="36"/>
      <c r="D144" s="36"/>
      <c r="E144" s="36"/>
      <c r="F144" s="36"/>
      <c r="G144" s="36"/>
      <c r="H144" s="36"/>
      <c r="I144" s="36"/>
      <c r="J144" s="36"/>
      <c r="K144" s="37"/>
    </row>
    <row r="145" spans="2:11" ht="45" customHeight="1">
      <c r="B145" s="38"/>
      <c r="C145" s="340" t="s">
        <v>1333</v>
      </c>
      <c r="D145" s="340"/>
      <c r="E145" s="340"/>
      <c r="F145" s="340"/>
      <c r="G145" s="340"/>
      <c r="H145" s="340"/>
      <c r="I145" s="340"/>
      <c r="J145" s="340"/>
      <c r="K145" s="39"/>
    </row>
    <row r="146" spans="2:11" ht="17.25" customHeight="1">
      <c r="B146" s="38"/>
      <c r="C146" s="40" t="s">
        <v>1270</v>
      </c>
      <c r="D146" s="40"/>
      <c r="E146" s="40"/>
      <c r="F146" s="40" t="s">
        <v>1271</v>
      </c>
      <c r="G146" s="41"/>
      <c r="H146" s="40" t="s">
        <v>121</v>
      </c>
      <c r="I146" s="40" t="s">
        <v>59</v>
      </c>
      <c r="J146" s="40" t="s">
        <v>1272</v>
      </c>
      <c r="K146" s="39"/>
    </row>
    <row r="147" spans="2:11" ht="17.25" customHeight="1">
      <c r="B147" s="38"/>
      <c r="C147" s="42" t="s">
        <v>1273</v>
      </c>
      <c r="D147" s="42"/>
      <c r="E147" s="42"/>
      <c r="F147" s="43" t="s">
        <v>1274</v>
      </c>
      <c r="G147" s="44"/>
      <c r="H147" s="42"/>
      <c r="I147" s="42"/>
      <c r="J147" s="42" t="s">
        <v>1275</v>
      </c>
      <c r="K147" s="39"/>
    </row>
    <row r="148" spans="2:11" ht="5.25" customHeight="1">
      <c r="B148" s="48"/>
      <c r="C148" s="45"/>
      <c r="D148" s="45"/>
      <c r="E148" s="45"/>
      <c r="F148" s="45"/>
      <c r="G148" s="46"/>
      <c r="H148" s="45"/>
      <c r="I148" s="45"/>
      <c r="J148" s="45"/>
      <c r="K148" s="69"/>
    </row>
    <row r="149" spans="2:11" ht="15" customHeight="1">
      <c r="B149" s="48"/>
      <c r="C149" s="73" t="s">
        <v>1278</v>
      </c>
      <c r="D149" s="28"/>
      <c r="E149" s="28"/>
      <c r="F149" s="74" t="s">
        <v>79</v>
      </c>
      <c r="G149" s="28"/>
      <c r="H149" s="73" t="s">
        <v>1314</v>
      </c>
      <c r="I149" s="73" t="s">
        <v>1277</v>
      </c>
      <c r="J149" s="73">
        <v>120</v>
      </c>
      <c r="K149" s="69"/>
    </row>
    <row r="150" spans="2:11" ht="15" customHeight="1">
      <c r="B150" s="48"/>
      <c r="C150" s="73" t="s">
        <v>1323</v>
      </c>
      <c r="D150" s="28"/>
      <c r="E150" s="28"/>
      <c r="F150" s="74" t="s">
        <v>79</v>
      </c>
      <c r="G150" s="28"/>
      <c r="H150" s="73" t="s">
        <v>1334</v>
      </c>
      <c r="I150" s="73" t="s">
        <v>1277</v>
      </c>
      <c r="J150" s="73" t="s">
        <v>1325</v>
      </c>
      <c r="K150" s="69"/>
    </row>
    <row r="151" spans="2:11" ht="15" customHeight="1">
      <c r="B151" s="48"/>
      <c r="C151" s="73" t="s">
        <v>1225</v>
      </c>
      <c r="D151" s="28"/>
      <c r="E151" s="28"/>
      <c r="F151" s="74" t="s">
        <v>79</v>
      </c>
      <c r="G151" s="28"/>
      <c r="H151" s="73" t="s">
        <v>1335</v>
      </c>
      <c r="I151" s="73" t="s">
        <v>1277</v>
      </c>
      <c r="J151" s="73" t="s">
        <v>1325</v>
      </c>
      <c r="K151" s="69"/>
    </row>
    <row r="152" spans="2:11" ht="15" customHeight="1">
      <c r="B152" s="48"/>
      <c r="C152" s="73" t="s">
        <v>1280</v>
      </c>
      <c r="D152" s="28"/>
      <c r="E152" s="28"/>
      <c r="F152" s="74" t="s">
        <v>1281</v>
      </c>
      <c r="G152" s="28"/>
      <c r="H152" s="73" t="s">
        <v>1314</v>
      </c>
      <c r="I152" s="73" t="s">
        <v>1277</v>
      </c>
      <c r="J152" s="73">
        <v>50</v>
      </c>
      <c r="K152" s="69"/>
    </row>
    <row r="153" spans="2:11" ht="15" customHeight="1">
      <c r="B153" s="48"/>
      <c r="C153" s="73" t="s">
        <v>1283</v>
      </c>
      <c r="D153" s="28"/>
      <c r="E153" s="28"/>
      <c r="F153" s="74" t="s">
        <v>79</v>
      </c>
      <c r="G153" s="28"/>
      <c r="H153" s="73" t="s">
        <v>1314</v>
      </c>
      <c r="I153" s="73" t="s">
        <v>1285</v>
      </c>
      <c r="J153" s="73"/>
      <c r="K153" s="69"/>
    </row>
    <row r="154" spans="2:11" ht="15" customHeight="1">
      <c r="B154" s="48"/>
      <c r="C154" s="73" t="s">
        <v>1294</v>
      </c>
      <c r="D154" s="28"/>
      <c r="E154" s="28"/>
      <c r="F154" s="74" t="s">
        <v>1281</v>
      </c>
      <c r="G154" s="28"/>
      <c r="H154" s="73" t="s">
        <v>1314</v>
      </c>
      <c r="I154" s="73" t="s">
        <v>1277</v>
      </c>
      <c r="J154" s="73">
        <v>50</v>
      </c>
      <c r="K154" s="69"/>
    </row>
    <row r="155" spans="2:11" ht="15" customHeight="1">
      <c r="B155" s="48"/>
      <c r="C155" s="73" t="s">
        <v>1302</v>
      </c>
      <c r="D155" s="28"/>
      <c r="E155" s="28"/>
      <c r="F155" s="74" t="s">
        <v>1281</v>
      </c>
      <c r="G155" s="28"/>
      <c r="H155" s="73" t="s">
        <v>1314</v>
      </c>
      <c r="I155" s="73" t="s">
        <v>1277</v>
      </c>
      <c r="J155" s="73">
        <v>50</v>
      </c>
      <c r="K155" s="69"/>
    </row>
    <row r="156" spans="2:11" ht="15" customHeight="1">
      <c r="B156" s="48"/>
      <c r="C156" s="73" t="s">
        <v>1300</v>
      </c>
      <c r="D156" s="28"/>
      <c r="E156" s="28"/>
      <c r="F156" s="74" t="s">
        <v>1281</v>
      </c>
      <c r="G156" s="28"/>
      <c r="H156" s="73" t="s">
        <v>1314</v>
      </c>
      <c r="I156" s="73" t="s">
        <v>1277</v>
      </c>
      <c r="J156" s="73">
        <v>50</v>
      </c>
      <c r="K156" s="69"/>
    </row>
    <row r="157" spans="2:11" ht="15" customHeight="1">
      <c r="B157" s="48"/>
      <c r="C157" s="73" t="s">
        <v>109</v>
      </c>
      <c r="D157" s="28"/>
      <c r="E157" s="28"/>
      <c r="F157" s="74" t="s">
        <v>79</v>
      </c>
      <c r="G157" s="28"/>
      <c r="H157" s="73" t="s">
        <v>1336</v>
      </c>
      <c r="I157" s="73" t="s">
        <v>1277</v>
      </c>
      <c r="J157" s="73" t="s">
        <v>1337</v>
      </c>
      <c r="K157" s="69"/>
    </row>
    <row r="158" spans="2:11" ht="15" customHeight="1">
      <c r="B158" s="48"/>
      <c r="C158" s="73" t="s">
        <v>1338</v>
      </c>
      <c r="D158" s="28"/>
      <c r="E158" s="28"/>
      <c r="F158" s="74" t="s">
        <v>79</v>
      </c>
      <c r="G158" s="28"/>
      <c r="H158" s="73" t="s">
        <v>1339</v>
      </c>
      <c r="I158" s="73" t="s">
        <v>1309</v>
      </c>
      <c r="J158" s="73"/>
      <c r="K158" s="69"/>
    </row>
    <row r="159" spans="2:11" ht="15" customHeight="1">
      <c r="B159" s="75"/>
      <c r="C159" s="57"/>
      <c r="D159" s="57"/>
      <c r="E159" s="57"/>
      <c r="F159" s="57"/>
      <c r="G159" s="57"/>
      <c r="H159" s="57"/>
      <c r="I159" s="57"/>
      <c r="J159" s="57"/>
      <c r="K159" s="76"/>
    </row>
    <row r="160" spans="2:11" ht="18.75" customHeight="1">
      <c r="B160" s="24"/>
      <c r="C160" s="28"/>
      <c r="D160" s="28"/>
      <c r="E160" s="28"/>
      <c r="F160" s="47"/>
      <c r="G160" s="28"/>
      <c r="H160" s="28"/>
      <c r="I160" s="28"/>
      <c r="J160" s="28"/>
      <c r="K160" s="24"/>
    </row>
    <row r="161" spans="2:11" ht="18.75" customHeight="1">
      <c r="B161" s="34"/>
      <c r="C161" s="34"/>
      <c r="D161" s="34"/>
      <c r="E161" s="34"/>
      <c r="F161" s="34"/>
      <c r="G161" s="34"/>
      <c r="H161" s="34"/>
      <c r="I161" s="34"/>
      <c r="J161" s="34"/>
      <c r="K161" s="34"/>
    </row>
    <row r="162" spans="2:11" ht="7.5" customHeight="1">
      <c r="B162" s="16"/>
      <c r="C162" s="17"/>
      <c r="D162" s="17"/>
      <c r="E162" s="17"/>
      <c r="F162" s="17"/>
      <c r="G162" s="17"/>
      <c r="H162" s="17"/>
      <c r="I162" s="17"/>
      <c r="J162" s="17"/>
      <c r="K162" s="18"/>
    </row>
    <row r="163" spans="2:11" ht="45" customHeight="1">
      <c r="B163" s="19"/>
      <c r="C163" s="335" t="s">
        <v>1340</v>
      </c>
      <c r="D163" s="335"/>
      <c r="E163" s="335"/>
      <c r="F163" s="335"/>
      <c r="G163" s="335"/>
      <c r="H163" s="335"/>
      <c r="I163" s="335"/>
      <c r="J163" s="335"/>
      <c r="K163" s="20"/>
    </row>
    <row r="164" spans="2:11" ht="17.25" customHeight="1">
      <c r="B164" s="19"/>
      <c r="C164" s="40" t="s">
        <v>1270</v>
      </c>
      <c r="D164" s="40"/>
      <c r="E164" s="40"/>
      <c r="F164" s="40" t="s">
        <v>1271</v>
      </c>
      <c r="G164" s="77"/>
      <c r="H164" s="78" t="s">
        <v>121</v>
      </c>
      <c r="I164" s="78" t="s">
        <v>59</v>
      </c>
      <c r="J164" s="40" t="s">
        <v>1272</v>
      </c>
      <c r="K164" s="20"/>
    </row>
    <row r="165" spans="2:11" ht="17.25" customHeight="1">
      <c r="B165" s="21"/>
      <c r="C165" s="42" t="s">
        <v>1273</v>
      </c>
      <c r="D165" s="42"/>
      <c r="E165" s="42"/>
      <c r="F165" s="43" t="s">
        <v>1274</v>
      </c>
      <c r="G165" s="79"/>
      <c r="H165" s="80"/>
      <c r="I165" s="80"/>
      <c r="J165" s="42" t="s">
        <v>1275</v>
      </c>
      <c r="K165" s="22"/>
    </row>
    <row r="166" spans="2:11" ht="5.25" customHeight="1">
      <c r="B166" s="48"/>
      <c r="C166" s="45"/>
      <c r="D166" s="45"/>
      <c r="E166" s="45"/>
      <c r="F166" s="45"/>
      <c r="G166" s="46"/>
      <c r="H166" s="45"/>
      <c r="I166" s="45"/>
      <c r="J166" s="45"/>
      <c r="K166" s="69"/>
    </row>
    <row r="167" spans="2:11" ht="15" customHeight="1">
      <c r="B167" s="48"/>
      <c r="C167" s="28" t="s">
        <v>1278</v>
      </c>
      <c r="D167" s="28"/>
      <c r="E167" s="28"/>
      <c r="F167" s="47" t="s">
        <v>79</v>
      </c>
      <c r="G167" s="28"/>
      <c r="H167" s="28" t="s">
        <v>1314</v>
      </c>
      <c r="I167" s="28" t="s">
        <v>1277</v>
      </c>
      <c r="J167" s="28">
        <v>120</v>
      </c>
      <c r="K167" s="69"/>
    </row>
    <row r="168" spans="2:11" ht="15" customHeight="1">
      <c r="B168" s="48"/>
      <c r="C168" s="28" t="s">
        <v>1323</v>
      </c>
      <c r="D168" s="28"/>
      <c r="E168" s="28"/>
      <c r="F168" s="47" t="s">
        <v>79</v>
      </c>
      <c r="G168" s="28"/>
      <c r="H168" s="28" t="s">
        <v>1324</v>
      </c>
      <c r="I168" s="28" t="s">
        <v>1277</v>
      </c>
      <c r="J168" s="28" t="s">
        <v>1325</v>
      </c>
      <c r="K168" s="69"/>
    </row>
    <row r="169" spans="2:11" ht="15" customHeight="1">
      <c r="B169" s="48"/>
      <c r="C169" s="28" t="s">
        <v>1225</v>
      </c>
      <c r="D169" s="28"/>
      <c r="E169" s="28"/>
      <c r="F169" s="47" t="s">
        <v>79</v>
      </c>
      <c r="G169" s="28"/>
      <c r="H169" s="28" t="s">
        <v>1341</v>
      </c>
      <c r="I169" s="28" t="s">
        <v>1277</v>
      </c>
      <c r="J169" s="28" t="s">
        <v>1325</v>
      </c>
      <c r="K169" s="69"/>
    </row>
    <row r="170" spans="2:11" ht="15" customHeight="1">
      <c r="B170" s="48"/>
      <c r="C170" s="28" t="s">
        <v>1280</v>
      </c>
      <c r="D170" s="28"/>
      <c r="E170" s="28"/>
      <c r="F170" s="47" t="s">
        <v>1281</v>
      </c>
      <c r="G170" s="28"/>
      <c r="H170" s="28" t="s">
        <v>1341</v>
      </c>
      <c r="I170" s="28" t="s">
        <v>1277</v>
      </c>
      <c r="J170" s="28">
        <v>50</v>
      </c>
      <c r="K170" s="69"/>
    </row>
    <row r="171" spans="2:11" ht="15" customHeight="1">
      <c r="B171" s="48"/>
      <c r="C171" s="28" t="s">
        <v>1283</v>
      </c>
      <c r="D171" s="28"/>
      <c r="E171" s="28"/>
      <c r="F171" s="47" t="s">
        <v>79</v>
      </c>
      <c r="G171" s="28"/>
      <c r="H171" s="28" t="s">
        <v>1341</v>
      </c>
      <c r="I171" s="28" t="s">
        <v>1285</v>
      </c>
      <c r="J171" s="28"/>
      <c r="K171" s="69"/>
    </row>
    <row r="172" spans="2:11" ht="15" customHeight="1">
      <c r="B172" s="48"/>
      <c r="C172" s="28" t="s">
        <v>1294</v>
      </c>
      <c r="D172" s="28"/>
      <c r="E172" s="28"/>
      <c r="F172" s="47" t="s">
        <v>1281</v>
      </c>
      <c r="G172" s="28"/>
      <c r="H172" s="28" t="s">
        <v>1341</v>
      </c>
      <c r="I172" s="28" t="s">
        <v>1277</v>
      </c>
      <c r="J172" s="28">
        <v>50</v>
      </c>
      <c r="K172" s="69"/>
    </row>
    <row r="173" spans="2:11" ht="15" customHeight="1">
      <c r="B173" s="48"/>
      <c r="C173" s="28" t="s">
        <v>1302</v>
      </c>
      <c r="D173" s="28"/>
      <c r="E173" s="28"/>
      <c r="F173" s="47" t="s">
        <v>1281</v>
      </c>
      <c r="G173" s="28"/>
      <c r="H173" s="28" t="s">
        <v>1341</v>
      </c>
      <c r="I173" s="28" t="s">
        <v>1277</v>
      </c>
      <c r="J173" s="28">
        <v>50</v>
      </c>
      <c r="K173" s="69"/>
    </row>
    <row r="174" spans="2:11" ht="15" customHeight="1">
      <c r="B174" s="48"/>
      <c r="C174" s="28" t="s">
        <v>1300</v>
      </c>
      <c r="D174" s="28"/>
      <c r="E174" s="28"/>
      <c r="F174" s="47" t="s">
        <v>1281</v>
      </c>
      <c r="G174" s="28"/>
      <c r="H174" s="28" t="s">
        <v>1341</v>
      </c>
      <c r="I174" s="28" t="s">
        <v>1277</v>
      </c>
      <c r="J174" s="28">
        <v>50</v>
      </c>
      <c r="K174" s="69"/>
    </row>
    <row r="175" spans="2:11" ht="15" customHeight="1">
      <c r="B175" s="48"/>
      <c r="C175" s="28" t="s">
        <v>120</v>
      </c>
      <c r="D175" s="28"/>
      <c r="E175" s="28"/>
      <c r="F175" s="47" t="s">
        <v>79</v>
      </c>
      <c r="G175" s="28"/>
      <c r="H175" s="28" t="s">
        <v>1342</v>
      </c>
      <c r="I175" s="28" t="s">
        <v>1343</v>
      </c>
      <c r="J175" s="28"/>
      <c r="K175" s="69"/>
    </row>
    <row r="176" spans="2:11" ht="15" customHeight="1">
      <c r="B176" s="48"/>
      <c r="C176" s="28" t="s">
        <v>59</v>
      </c>
      <c r="D176" s="28"/>
      <c r="E176" s="28"/>
      <c r="F176" s="47" t="s">
        <v>79</v>
      </c>
      <c r="G176" s="28"/>
      <c r="H176" s="28" t="s">
        <v>1344</v>
      </c>
      <c r="I176" s="28" t="s">
        <v>1345</v>
      </c>
      <c r="J176" s="28">
        <v>1</v>
      </c>
      <c r="K176" s="69"/>
    </row>
    <row r="177" spans="2:11" ht="15" customHeight="1">
      <c r="B177" s="48"/>
      <c r="C177" s="28" t="s">
        <v>55</v>
      </c>
      <c r="D177" s="28"/>
      <c r="E177" s="28"/>
      <c r="F177" s="47" t="s">
        <v>79</v>
      </c>
      <c r="G177" s="28"/>
      <c r="H177" s="28" t="s">
        <v>1346</v>
      </c>
      <c r="I177" s="28" t="s">
        <v>1277</v>
      </c>
      <c r="J177" s="28">
        <v>20</v>
      </c>
      <c r="K177" s="69"/>
    </row>
    <row r="178" spans="2:11" ht="15" customHeight="1">
      <c r="B178" s="48"/>
      <c r="C178" s="28" t="s">
        <v>121</v>
      </c>
      <c r="D178" s="28"/>
      <c r="E178" s="28"/>
      <c r="F178" s="47" t="s">
        <v>79</v>
      </c>
      <c r="G178" s="28"/>
      <c r="H178" s="28" t="s">
        <v>1347</v>
      </c>
      <c r="I178" s="28" t="s">
        <v>1277</v>
      </c>
      <c r="J178" s="28">
        <v>255</v>
      </c>
      <c r="K178" s="69"/>
    </row>
    <row r="179" spans="2:11" ht="15" customHeight="1">
      <c r="B179" s="48"/>
      <c r="C179" s="28" t="s">
        <v>122</v>
      </c>
      <c r="D179" s="28"/>
      <c r="E179" s="28"/>
      <c r="F179" s="47" t="s">
        <v>79</v>
      </c>
      <c r="G179" s="28"/>
      <c r="H179" s="28" t="s">
        <v>1241</v>
      </c>
      <c r="I179" s="28" t="s">
        <v>1277</v>
      </c>
      <c r="J179" s="28">
        <v>10</v>
      </c>
      <c r="K179" s="69"/>
    </row>
    <row r="180" spans="2:11" ht="15" customHeight="1">
      <c r="B180" s="48"/>
      <c r="C180" s="28" t="s">
        <v>123</v>
      </c>
      <c r="D180" s="28"/>
      <c r="E180" s="28"/>
      <c r="F180" s="47" t="s">
        <v>79</v>
      </c>
      <c r="G180" s="28"/>
      <c r="H180" s="28" t="s">
        <v>1348</v>
      </c>
      <c r="I180" s="28" t="s">
        <v>1309</v>
      </c>
      <c r="J180" s="28"/>
      <c r="K180" s="69"/>
    </row>
    <row r="181" spans="2:11" ht="15" customHeight="1">
      <c r="B181" s="48"/>
      <c r="C181" s="28" t="s">
        <v>1349</v>
      </c>
      <c r="D181" s="28"/>
      <c r="E181" s="28"/>
      <c r="F181" s="47" t="s">
        <v>79</v>
      </c>
      <c r="G181" s="28"/>
      <c r="H181" s="28" t="s">
        <v>1350</v>
      </c>
      <c r="I181" s="28" t="s">
        <v>1309</v>
      </c>
      <c r="J181" s="28"/>
      <c r="K181" s="69"/>
    </row>
    <row r="182" spans="2:11" ht="15" customHeight="1">
      <c r="B182" s="48"/>
      <c r="C182" s="28" t="s">
        <v>1338</v>
      </c>
      <c r="D182" s="28"/>
      <c r="E182" s="28"/>
      <c r="F182" s="47" t="s">
        <v>79</v>
      </c>
      <c r="G182" s="28"/>
      <c r="H182" s="28" t="s">
        <v>1351</v>
      </c>
      <c r="I182" s="28" t="s">
        <v>1309</v>
      </c>
      <c r="J182" s="28"/>
      <c r="K182" s="69"/>
    </row>
    <row r="183" spans="2:11" ht="15" customHeight="1">
      <c r="B183" s="48"/>
      <c r="C183" s="28" t="s">
        <v>125</v>
      </c>
      <c r="D183" s="28"/>
      <c r="E183" s="28"/>
      <c r="F183" s="47" t="s">
        <v>1281</v>
      </c>
      <c r="G183" s="28"/>
      <c r="H183" s="28" t="s">
        <v>1352</v>
      </c>
      <c r="I183" s="28" t="s">
        <v>1277</v>
      </c>
      <c r="J183" s="28">
        <v>50</v>
      </c>
      <c r="K183" s="69"/>
    </row>
    <row r="184" spans="2:11" ht="15" customHeight="1">
      <c r="B184" s="48"/>
      <c r="C184" s="28" t="s">
        <v>1353</v>
      </c>
      <c r="D184" s="28"/>
      <c r="E184" s="28"/>
      <c r="F184" s="47" t="s">
        <v>1281</v>
      </c>
      <c r="G184" s="28"/>
      <c r="H184" s="28" t="s">
        <v>1354</v>
      </c>
      <c r="I184" s="28" t="s">
        <v>1355</v>
      </c>
      <c r="J184" s="28"/>
      <c r="K184" s="69"/>
    </row>
    <row r="185" spans="2:11" ht="15" customHeight="1">
      <c r="B185" s="48"/>
      <c r="C185" s="28" t="s">
        <v>1356</v>
      </c>
      <c r="D185" s="28"/>
      <c r="E185" s="28"/>
      <c r="F185" s="47" t="s">
        <v>1281</v>
      </c>
      <c r="G185" s="28"/>
      <c r="H185" s="28" t="s">
        <v>1357</v>
      </c>
      <c r="I185" s="28" t="s">
        <v>1355</v>
      </c>
      <c r="J185" s="28"/>
      <c r="K185" s="69"/>
    </row>
    <row r="186" spans="2:11" ht="15" customHeight="1">
      <c r="B186" s="48"/>
      <c r="C186" s="28" t="s">
        <v>1358</v>
      </c>
      <c r="D186" s="28"/>
      <c r="E186" s="28"/>
      <c r="F186" s="47" t="s">
        <v>1281</v>
      </c>
      <c r="G186" s="28"/>
      <c r="H186" s="28" t="s">
        <v>1359</v>
      </c>
      <c r="I186" s="28" t="s">
        <v>1355</v>
      </c>
      <c r="J186" s="28"/>
      <c r="K186" s="69"/>
    </row>
    <row r="187" spans="2:11" ht="15" customHeight="1">
      <c r="B187" s="48"/>
      <c r="C187" s="81" t="s">
        <v>1360</v>
      </c>
      <c r="D187" s="28"/>
      <c r="E187" s="28"/>
      <c r="F187" s="47" t="s">
        <v>1281</v>
      </c>
      <c r="G187" s="28"/>
      <c r="H187" s="28" t="s">
        <v>1361</v>
      </c>
      <c r="I187" s="28" t="s">
        <v>1362</v>
      </c>
      <c r="J187" s="82" t="s">
        <v>1363</v>
      </c>
      <c r="K187" s="69"/>
    </row>
    <row r="188" spans="2:11" ht="15" customHeight="1">
      <c r="B188" s="48"/>
      <c r="C188" s="33" t="s">
        <v>44</v>
      </c>
      <c r="D188" s="28"/>
      <c r="E188" s="28"/>
      <c r="F188" s="47" t="s">
        <v>79</v>
      </c>
      <c r="G188" s="28"/>
      <c r="H188" s="24" t="s">
        <v>1364</v>
      </c>
      <c r="I188" s="28" t="s">
        <v>1365</v>
      </c>
      <c r="J188" s="28"/>
      <c r="K188" s="69"/>
    </row>
    <row r="189" spans="2:11" ht="15" customHeight="1">
      <c r="B189" s="48"/>
      <c r="C189" s="33" t="s">
        <v>1366</v>
      </c>
      <c r="D189" s="28"/>
      <c r="E189" s="28"/>
      <c r="F189" s="47" t="s">
        <v>79</v>
      </c>
      <c r="G189" s="28"/>
      <c r="H189" s="28" t="s">
        <v>1367</v>
      </c>
      <c r="I189" s="28" t="s">
        <v>1309</v>
      </c>
      <c r="J189" s="28"/>
      <c r="K189" s="69"/>
    </row>
    <row r="190" spans="2:11" ht="15" customHeight="1">
      <c r="B190" s="48"/>
      <c r="C190" s="33" t="s">
        <v>1368</v>
      </c>
      <c r="D190" s="28"/>
      <c r="E190" s="28"/>
      <c r="F190" s="47" t="s">
        <v>79</v>
      </c>
      <c r="G190" s="28"/>
      <c r="H190" s="28" t="s">
        <v>1369</v>
      </c>
      <c r="I190" s="28" t="s">
        <v>1309</v>
      </c>
      <c r="J190" s="28"/>
      <c r="K190" s="69"/>
    </row>
    <row r="191" spans="2:11" ht="15" customHeight="1">
      <c r="B191" s="48"/>
      <c r="C191" s="33" t="s">
        <v>1370</v>
      </c>
      <c r="D191" s="28"/>
      <c r="E191" s="28"/>
      <c r="F191" s="47" t="s">
        <v>1281</v>
      </c>
      <c r="G191" s="28"/>
      <c r="H191" s="28" t="s">
        <v>1371</v>
      </c>
      <c r="I191" s="28" t="s">
        <v>1309</v>
      </c>
      <c r="J191" s="28"/>
      <c r="K191" s="69"/>
    </row>
    <row r="192" spans="2:11" ht="15" customHeight="1">
      <c r="B192" s="75"/>
      <c r="C192" s="83"/>
      <c r="D192" s="57"/>
      <c r="E192" s="57"/>
      <c r="F192" s="57"/>
      <c r="G192" s="57"/>
      <c r="H192" s="57"/>
      <c r="I192" s="57"/>
      <c r="J192" s="57"/>
      <c r="K192" s="76"/>
    </row>
    <row r="193" spans="2:11" ht="18.75" customHeight="1">
      <c r="B193" s="24"/>
      <c r="C193" s="28"/>
      <c r="D193" s="28"/>
      <c r="E193" s="28"/>
      <c r="F193" s="47"/>
      <c r="G193" s="28"/>
      <c r="H193" s="28"/>
      <c r="I193" s="28"/>
      <c r="J193" s="28"/>
      <c r="K193" s="24"/>
    </row>
    <row r="194" spans="2:11" ht="18.75" customHeight="1">
      <c r="B194" s="24"/>
      <c r="C194" s="28"/>
      <c r="D194" s="28"/>
      <c r="E194" s="28"/>
      <c r="F194" s="47"/>
      <c r="G194" s="28"/>
      <c r="H194" s="28"/>
      <c r="I194" s="28"/>
      <c r="J194" s="28"/>
      <c r="K194" s="24"/>
    </row>
    <row r="195" spans="2:11" ht="18.75" customHeight="1">
      <c r="B195" s="34"/>
      <c r="C195" s="34"/>
      <c r="D195" s="34"/>
      <c r="E195" s="34"/>
      <c r="F195" s="34"/>
      <c r="G195" s="34"/>
      <c r="H195" s="34"/>
      <c r="I195" s="34"/>
      <c r="J195" s="34"/>
      <c r="K195" s="34"/>
    </row>
    <row r="196" spans="2:11" ht="13.5">
      <c r="B196" s="16"/>
      <c r="C196" s="17"/>
      <c r="D196" s="17"/>
      <c r="E196" s="17"/>
      <c r="F196" s="17"/>
      <c r="G196" s="17"/>
      <c r="H196" s="17"/>
      <c r="I196" s="17"/>
      <c r="J196" s="17"/>
      <c r="K196" s="18"/>
    </row>
    <row r="197" spans="2:11" ht="22.2">
      <c r="B197" s="19"/>
      <c r="C197" s="335" t="s">
        <v>1372</v>
      </c>
      <c r="D197" s="335"/>
      <c r="E197" s="335"/>
      <c r="F197" s="335"/>
      <c r="G197" s="335"/>
      <c r="H197" s="335"/>
      <c r="I197" s="335"/>
      <c r="J197" s="335"/>
      <c r="K197" s="20"/>
    </row>
    <row r="198" spans="2:11" ht="25.5" customHeight="1">
      <c r="B198" s="19"/>
      <c r="C198" s="84" t="s">
        <v>1373</v>
      </c>
      <c r="D198" s="84"/>
      <c r="E198" s="84"/>
      <c r="F198" s="84" t="s">
        <v>1374</v>
      </c>
      <c r="G198" s="85"/>
      <c r="H198" s="341" t="s">
        <v>1375</v>
      </c>
      <c r="I198" s="341"/>
      <c r="J198" s="341"/>
      <c r="K198" s="20"/>
    </row>
    <row r="199" spans="2:11" ht="5.25" customHeight="1">
      <c r="B199" s="48"/>
      <c r="C199" s="45"/>
      <c r="D199" s="45"/>
      <c r="E199" s="45"/>
      <c r="F199" s="45"/>
      <c r="G199" s="28"/>
      <c r="H199" s="45"/>
      <c r="I199" s="45"/>
      <c r="J199" s="45"/>
      <c r="K199" s="69"/>
    </row>
    <row r="200" spans="2:11" ht="15" customHeight="1">
      <c r="B200" s="48"/>
      <c r="C200" s="28" t="s">
        <v>1365</v>
      </c>
      <c r="D200" s="28"/>
      <c r="E200" s="28"/>
      <c r="F200" s="47" t="s">
        <v>45</v>
      </c>
      <c r="G200" s="28"/>
      <c r="H200" s="337" t="s">
        <v>1376</v>
      </c>
      <c r="I200" s="337"/>
      <c r="J200" s="337"/>
      <c r="K200" s="69"/>
    </row>
    <row r="201" spans="2:11" ht="15" customHeight="1">
      <c r="B201" s="48"/>
      <c r="C201" s="54"/>
      <c r="D201" s="28"/>
      <c r="E201" s="28"/>
      <c r="F201" s="47" t="s">
        <v>46</v>
      </c>
      <c r="G201" s="28"/>
      <c r="H201" s="337" t="s">
        <v>1377</v>
      </c>
      <c r="I201" s="337"/>
      <c r="J201" s="337"/>
      <c r="K201" s="69"/>
    </row>
    <row r="202" spans="2:11" ht="15" customHeight="1">
      <c r="B202" s="48"/>
      <c r="C202" s="54"/>
      <c r="D202" s="28"/>
      <c r="E202" s="28"/>
      <c r="F202" s="47" t="s">
        <v>49</v>
      </c>
      <c r="G202" s="28"/>
      <c r="H202" s="337" t="s">
        <v>1378</v>
      </c>
      <c r="I202" s="337"/>
      <c r="J202" s="337"/>
      <c r="K202" s="69"/>
    </row>
    <row r="203" spans="2:11" ht="15" customHeight="1">
      <c r="B203" s="48"/>
      <c r="C203" s="28"/>
      <c r="D203" s="28"/>
      <c r="E203" s="28"/>
      <c r="F203" s="47" t="s">
        <v>47</v>
      </c>
      <c r="G203" s="28"/>
      <c r="H203" s="337" t="s">
        <v>1379</v>
      </c>
      <c r="I203" s="337"/>
      <c r="J203" s="337"/>
      <c r="K203" s="69"/>
    </row>
    <row r="204" spans="2:11" ht="15" customHeight="1">
      <c r="B204" s="48"/>
      <c r="C204" s="28"/>
      <c r="D204" s="28"/>
      <c r="E204" s="28"/>
      <c r="F204" s="47" t="s">
        <v>48</v>
      </c>
      <c r="G204" s="28"/>
      <c r="H204" s="337" t="s">
        <v>1380</v>
      </c>
      <c r="I204" s="337"/>
      <c r="J204" s="337"/>
      <c r="K204" s="69"/>
    </row>
    <row r="205" spans="2:11" ht="15" customHeight="1">
      <c r="B205" s="48"/>
      <c r="C205" s="28"/>
      <c r="D205" s="28"/>
      <c r="E205" s="28"/>
      <c r="F205" s="47"/>
      <c r="G205" s="28"/>
      <c r="H205" s="28"/>
      <c r="I205" s="28"/>
      <c r="J205" s="28"/>
      <c r="K205" s="69"/>
    </row>
    <row r="206" spans="2:11" ht="15" customHeight="1">
      <c r="B206" s="48"/>
      <c r="C206" s="28" t="s">
        <v>1321</v>
      </c>
      <c r="D206" s="28"/>
      <c r="E206" s="28"/>
      <c r="F206" s="47" t="s">
        <v>92</v>
      </c>
      <c r="G206" s="28"/>
      <c r="H206" s="337" t="s">
        <v>1381</v>
      </c>
      <c r="I206" s="337"/>
      <c r="J206" s="337"/>
      <c r="K206" s="69"/>
    </row>
    <row r="207" spans="2:11" ht="15" customHeight="1">
      <c r="B207" s="48"/>
      <c r="C207" s="54"/>
      <c r="D207" s="28"/>
      <c r="E207" s="28"/>
      <c r="F207" s="47" t="s">
        <v>1221</v>
      </c>
      <c r="G207" s="28"/>
      <c r="H207" s="337" t="s">
        <v>1222</v>
      </c>
      <c r="I207" s="337"/>
      <c r="J207" s="337"/>
      <c r="K207" s="69"/>
    </row>
    <row r="208" spans="2:11" ht="15" customHeight="1">
      <c r="B208" s="48"/>
      <c r="C208" s="28"/>
      <c r="D208" s="28"/>
      <c r="E208" s="28"/>
      <c r="F208" s="47" t="s">
        <v>81</v>
      </c>
      <c r="G208" s="28"/>
      <c r="H208" s="337" t="s">
        <v>1382</v>
      </c>
      <c r="I208" s="337"/>
      <c r="J208" s="337"/>
      <c r="K208" s="69"/>
    </row>
    <row r="209" spans="2:11" ht="15" customHeight="1">
      <c r="B209" s="86"/>
      <c r="C209" s="54"/>
      <c r="D209" s="54"/>
      <c r="E209" s="54"/>
      <c r="F209" s="47" t="s">
        <v>97</v>
      </c>
      <c r="G209" s="33"/>
      <c r="H209" s="336" t="s">
        <v>98</v>
      </c>
      <c r="I209" s="336"/>
      <c r="J209" s="336"/>
      <c r="K209" s="87"/>
    </row>
    <row r="210" spans="2:11" ht="15" customHeight="1">
      <c r="B210" s="86"/>
      <c r="C210" s="54"/>
      <c r="D210" s="54"/>
      <c r="E210" s="54"/>
      <c r="F210" s="47" t="s">
        <v>1223</v>
      </c>
      <c r="G210" s="33"/>
      <c r="H210" s="336" t="s">
        <v>1205</v>
      </c>
      <c r="I210" s="336"/>
      <c r="J210" s="336"/>
      <c r="K210" s="87"/>
    </row>
    <row r="211" spans="2:11" ht="15" customHeight="1">
      <c r="B211" s="86"/>
      <c r="C211" s="54"/>
      <c r="D211" s="54"/>
      <c r="E211" s="54"/>
      <c r="F211" s="88"/>
      <c r="G211" s="33"/>
      <c r="H211" s="89"/>
      <c r="I211" s="89"/>
      <c r="J211" s="89"/>
      <c r="K211" s="87"/>
    </row>
    <row r="212" spans="2:11" ht="15" customHeight="1">
      <c r="B212" s="86"/>
      <c r="C212" s="28" t="s">
        <v>1345</v>
      </c>
      <c r="D212" s="54"/>
      <c r="E212" s="54"/>
      <c r="F212" s="47">
        <v>1</v>
      </c>
      <c r="G212" s="33"/>
      <c r="H212" s="336" t="s">
        <v>1383</v>
      </c>
      <c r="I212" s="336"/>
      <c r="J212" s="336"/>
      <c r="K212" s="87"/>
    </row>
    <row r="213" spans="2:11" ht="15" customHeight="1">
      <c r="B213" s="86"/>
      <c r="C213" s="54"/>
      <c r="D213" s="54"/>
      <c r="E213" s="54"/>
      <c r="F213" s="47">
        <v>2</v>
      </c>
      <c r="G213" s="33"/>
      <c r="H213" s="336" t="s">
        <v>1384</v>
      </c>
      <c r="I213" s="336"/>
      <c r="J213" s="336"/>
      <c r="K213" s="87"/>
    </row>
    <row r="214" spans="2:11" ht="15" customHeight="1">
      <c r="B214" s="86"/>
      <c r="C214" s="54"/>
      <c r="D214" s="54"/>
      <c r="E214" s="54"/>
      <c r="F214" s="47">
        <v>3</v>
      </c>
      <c r="G214" s="33"/>
      <c r="H214" s="336" t="s">
        <v>1385</v>
      </c>
      <c r="I214" s="336"/>
      <c r="J214" s="336"/>
      <c r="K214" s="87"/>
    </row>
    <row r="215" spans="2:11" ht="15" customHeight="1">
      <c r="B215" s="86"/>
      <c r="C215" s="54"/>
      <c r="D215" s="54"/>
      <c r="E215" s="54"/>
      <c r="F215" s="47">
        <v>4</v>
      </c>
      <c r="G215" s="33"/>
      <c r="H215" s="336" t="s">
        <v>1386</v>
      </c>
      <c r="I215" s="336"/>
      <c r="J215" s="336"/>
      <c r="K215" s="87"/>
    </row>
    <row r="216" spans="2:11" ht="12.75" customHeight="1">
      <c r="B216" s="90"/>
      <c r="C216" s="91"/>
      <c r="D216" s="91"/>
      <c r="E216" s="91"/>
      <c r="F216" s="91"/>
      <c r="G216" s="91"/>
      <c r="H216" s="91"/>
      <c r="I216" s="91"/>
      <c r="J216" s="91"/>
      <c r="K216" s="92"/>
    </row>
  </sheetData>
  <sheetProtection formatCells="0" formatColumns="0" formatRows="0" insertColumns="0" insertRows="0" insertHyperlinks="0" deleteColumns="0" deleteRows="0" sort="0" autoFilter="0" pivotTables="0"/>
  <mergeCells count="77">
    <mergeCell ref="C3:J3"/>
    <mergeCell ref="C4:J4"/>
    <mergeCell ref="C6:J6"/>
    <mergeCell ref="C7:J7"/>
    <mergeCell ref="D11:J11"/>
    <mergeCell ref="D14:J14"/>
    <mergeCell ref="D15:J15"/>
    <mergeCell ref="F16:J16"/>
    <mergeCell ref="F17:J17"/>
    <mergeCell ref="C9:J9"/>
    <mergeCell ref="D10:J10"/>
    <mergeCell ref="D13:J13"/>
    <mergeCell ref="D31:J31"/>
    <mergeCell ref="C24:J24"/>
    <mergeCell ref="D32:J32"/>
    <mergeCell ref="F18:J18"/>
    <mergeCell ref="F21:J21"/>
    <mergeCell ref="C23:J23"/>
    <mergeCell ref="D25:J25"/>
    <mergeCell ref="D26:J26"/>
    <mergeCell ref="D28:J28"/>
    <mergeCell ref="D29:J29"/>
    <mergeCell ref="F19:J19"/>
    <mergeCell ref="F20:J20"/>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LUDEKNEW\uzivatel</dc:creator>
  <cp:keywords/>
  <dc:description/>
  <cp:lastModifiedBy>Sedláček Zdeněk</cp:lastModifiedBy>
  <dcterms:created xsi:type="dcterms:W3CDTF">2017-08-30T08:42:10Z</dcterms:created>
  <dcterms:modified xsi:type="dcterms:W3CDTF">2018-04-03T05:17:59Z</dcterms:modified>
  <cp:category/>
  <cp:version/>
  <cp:contentType/>
  <cp:contentStatus/>
</cp:coreProperties>
</file>